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usiness Analyst\Excel\"/>
    </mc:Choice>
  </mc:AlternateContent>
  <xr:revisionPtr revIDLastSave="0" documentId="13_ncr:1_{FFE267A3-0D83-4E11-A35A-E2F99F1E7BD0}" xr6:coauthVersionLast="47" xr6:coauthVersionMax="47" xr10:uidLastSave="{00000000-0000-0000-0000-000000000000}"/>
  <bookViews>
    <workbookView xWindow="-108" yWindow="-108" windowWidth="23256" windowHeight="12456" firstSheet="10" activeTab="14" xr2:uid="{E0F7BD95-66BA-41E8-BD2E-44F34EEBE909}"/>
  </bookViews>
  <sheets>
    <sheet name="Statistical Functions" sheetId="1" r:id="rId1"/>
    <sheet name="Count Function and Variants" sheetId="2" r:id="rId2"/>
    <sheet name="Count Function" sheetId="3" r:id="rId3"/>
    <sheet name="COUNTA Function" sheetId="4" r:id="rId4"/>
    <sheet name="COUNTBLANK Function" sheetId="5" r:id="rId5"/>
    <sheet name="COUNTIF Function" sheetId="6" r:id="rId6"/>
    <sheet name="COUNTIFS Function" sheetId="7" r:id="rId7"/>
    <sheet name="Frequency Function" sheetId="8" r:id="rId8"/>
    <sheet name="SONGS Analytics" sheetId="9" r:id="rId9"/>
    <sheet name="Dataset" sheetId="10" r:id="rId10"/>
    <sheet name="Questions" sheetId="11" r:id="rId11"/>
    <sheet name="SUMIF Function" sheetId="12" r:id="rId12"/>
    <sheet name="SUMIF Example" sheetId="13" r:id="rId13"/>
    <sheet name="SUMIFS Function" sheetId="14" r:id="rId14"/>
    <sheet name="AVERAGEIF Function" sheetId="15" r:id="rId15"/>
    <sheet name="AVERAGEIFS Function" sheetId="16" r:id="rId16"/>
  </sheets>
  <definedNames>
    <definedName name="name">'SUMIF Example'!$H$5:$H$1904</definedName>
    <definedName name="saleDate">'SUMIF Example'!$I$5:$I$1904</definedName>
    <definedName name="salePrice">'SUMIF Example'!$L$5:$L$1904</definedName>
    <definedName name="Singers">Dataset!$B$3:$B$953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" i="10" l="1"/>
  <c r="E103" i="14"/>
  <c r="E87" i="14"/>
  <c r="E71" i="14"/>
  <c r="F54" i="14"/>
  <c r="F38" i="14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5" i="13"/>
  <c r="C1" i="13"/>
  <c r="H31" i="10"/>
  <c r="H26" i="10"/>
  <c r="H24" i="10"/>
  <c r="O8" i="10"/>
  <c r="D38" i="8"/>
  <c r="D39" i="8"/>
  <c r="D40" i="8"/>
  <c r="D41" i="8"/>
  <c r="D42" i="8"/>
  <c r="D36" i="8"/>
  <c r="D37" i="8"/>
  <c r="D35" i="8"/>
  <c r="F80" i="7"/>
  <c r="F63" i="7"/>
  <c r="F43" i="7"/>
  <c r="C78" i="6"/>
  <c r="C69" i="6"/>
  <c r="C58" i="6"/>
  <c r="C60" i="6"/>
  <c r="C47" i="6"/>
  <c r="C46" i="6"/>
  <c r="C38" i="6"/>
  <c r="C37" i="6"/>
  <c r="C24" i="5"/>
  <c r="C23" i="5"/>
  <c r="C22" i="5"/>
  <c r="C24" i="4"/>
  <c r="C23" i="4"/>
  <c r="C52" i="3"/>
  <c r="C51" i="3"/>
  <c r="C50" i="3"/>
  <c r="C44" i="3"/>
  <c r="C43" i="3"/>
  <c r="C42" i="3"/>
  <c r="B1" i="13"/>
  <c r="C51" i="8" a="1"/>
  <c r="C51" i="8" s="1"/>
  <c r="C81" i="7"/>
  <c r="C80" i="7"/>
  <c r="A84" i="6"/>
  <c r="A83" i="6"/>
  <c r="A82" i="6"/>
  <c r="A81" i="6"/>
  <c r="A80" i="6"/>
  <c r="A79" i="6"/>
  <c r="B64" i="6"/>
  <c r="B63" i="6"/>
  <c r="B62" i="6"/>
  <c r="B61" i="6"/>
  <c r="B60" i="6"/>
  <c r="B59" i="6"/>
  <c r="A52" i="3"/>
  <c r="A51" i="3"/>
  <c r="A50" i="3"/>
  <c r="C54" i="8"/>
  <c r="C53" i="8"/>
  <c r="C52" i="8"/>
  <c r="C6" i="13"/>
  <c r="C23" i="13"/>
  <c r="C27" i="13"/>
  <c r="C28" i="13"/>
  <c r="D38" i="6"/>
  <c r="D22" i="5"/>
  <c r="C12" i="13"/>
  <c r="C16" i="13"/>
  <c r="D37" i="6"/>
  <c r="C45" i="13"/>
  <c r="C24" i="13"/>
  <c r="C20" i="13"/>
  <c r="C26" i="13"/>
  <c r="D50" i="3"/>
  <c r="C18" i="13"/>
  <c r="C41" i="13"/>
  <c r="G43" i="7"/>
  <c r="C35" i="13"/>
  <c r="C36" i="13"/>
  <c r="G54" i="14"/>
  <c r="G63" i="7"/>
  <c r="C30" i="13"/>
  <c r="C25" i="13"/>
  <c r="C29" i="13"/>
  <c r="C11" i="13"/>
  <c r="E35" i="8"/>
  <c r="D69" i="6"/>
  <c r="C9" i="13"/>
  <c r="C49" i="13"/>
  <c r="D44" i="3"/>
  <c r="D46" i="6"/>
  <c r="C47" i="13"/>
  <c r="C13" i="13"/>
  <c r="D60" i="6"/>
  <c r="C37" i="13"/>
  <c r="C39" i="13"/>
  <c r="C42" i="13"/>
  <c r="C40" i="13"/>
  <c r="C10" i="13"/>
  <c r="C48" i="13"/>
  <c r="D58" i="6"/>
  <c r="I24" i="10"/>
  <c r="C22" i="13"/>
  <c r="D47" i="6"/>
  <c r="D42" i="3"/>
  <c r="D43" i="3"/>
  <c r="D23" i="4"/>
  <c r="C32" i="13"/>
  <c r="C14" i="13"/>
  <c r="C7" i="13"/>
  <c r="C19" i="13"/>
  <c r="C21" i="13"/>
  <c r="C34" i="13"/>
  <c r="C38" i="13"/>
  <c r="G80" i="7"/>
  <c r="D78" i="6"/>
  <c r="C33" i="13"/>
  <c r="C46" i="13"/>
  <c r="C15" i="13"/>
  <c r="D23" i="5"/>
  <c r="C17" i="13"/>
  <c r="C8" i="13"/>
  <c r="C5" i="13"/>
  <c r="C2" i="13"/>
  <c r="D51" i="3"/>
  <c r="G38" i="14"/>
  <c r="C31" i="13"/>
  <c r="F103" i="14"/>
  <c r="C43" i="13"/>
  <c r="D24" i="5"/>
  <c r="C44" i="13"/>
  <c r="F87" i="14"/>
  <c r="F71" i="1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<sst xmlns="http://schemas.openxmlformats.org/spreadsheetml/2006/main" count="6823" uniqueCount="181">
  <si>
    <t>Example</t>
  </si>
  <si>
    <t>text</t>
  </si>
  <si>
    <t>passing arguments</t>
  </si>
  <si>
    <t>boolean values</t>
  </si>
  <si>
    <t>text and Errors</t>
  </si>
  <si>
    <t>"FALSE"</t>
  </si>
  <si>
    <t>Roll Number</t>
  </si>
  <si>
    <t>Marks</t>
  </si>
  <si>
    <t>Example - Condition is String</t>
  </si>
  <si>
    <t>Day</t>
  </si>
  <si>
    <t>Date</t>
  </si>
  <si>
    <t>Result</t>
  </si>
  <si>
    <t>Formula</t>
  </si>
  <si>
    <t>Friday</t>
  </si>
  <si>
    <t>Thursday</t>
  </si>
  <si>
    <t>Monday</t>
  </si>
  <si>
    <t>Tuesday</t>
  </si>
  <si>
    <t>Saturday</t>
  </si>
  <si>
    <t>Example - Condition is Boolean Values</t>
  </si>
  <si>
    <t>Example - Condition is number</t>
  </si>
  <si>
    <t>Course ID</t>
  </si>
  <si>
    <t>Example - Counting duplicates</t>
  </si>
  <si>
    <t>Aadhar Number</t>
  </si>
  <si>
    <t>Name</t>
  </si>
  <si>
    <t>Ramesh</t>
  </si>
  <si>
    <t>Radha</t>
  </si>
  <si>
    <t>Raghu</t>
  </si>
  <si>
    <t>Gender</t>
  </si>
  <si>
    <t>Subject</t>
  </si>
  <si>
    <t>Percent</t>
  </si>
  <si>
    <t>Male</t>
  </si>
  <si>
    <t>Maths</t>
  </si>
  <si>
    <t>English</t>
  </si>
  <si>
    <t>Number of female students who scored more than 60 percentage</t>
  </si>
  <si>
    <t>Science</t>
  </si>
  <si>
    <t>Female</t>
  </si>
  <si>
    <t>Number of female students who scored more than 80 percentage</t>
  </si>
  <si>
    <t>Number of students who scored less than 50 percentage in Science</t>
  </si>
  <si>
    <t>Bins</t>
  </si>
  <si>
    <t>Bin Start</t>
  </si>
  <si>
    <t>Bin End</t>
  </si>
  <si>
    <t>Number of students whose marks are between bin start and bin end</t>
  </si>
  <si>
    <t>Height</t>
  </si>
  <si>
    <t>Bin Starting</t>
  </si>
  <si>
    <t>Bin ending</t>
  </si>
  <si>
    <t>Number of cells between the bin starting value and bin ending value</t>
  </si>
  <si>
    <t>Song Number</t>
  </si>
  <si>
    <t>Singer</t>
  </si>
  <si>
    <t>Minutes</t>
  </si>
  <si>
    <t>Eminem</t>
  </si>
  <si>
    <t>21/05/2004</t>
  </si>
  <si>
    <t>15/04/2004</t>
  </si>
  <si>
    <t>Cher</t>
  </si>
  <si>
    <t>28/01/2005</t>
  </si>
  <si>
    <t>Moore</t>
  </si>
  <si>
    <t>18/09/2004</t>
  </si>
  <si>
    <t>Spears</t>
  </si>
  <si>
    <t>17/03/2005</t>
  </si>
  <si>
    <t>Manilow</t>
  </si>
  <si>
    <t>16/01/2005</t>
  </si>
  <si>
    <t>Madonna</t>
  </si>
  <si>
    <t>15/02/2004</t>
  </si>
  <si>
    <t>Springsteen</t>
  </si>
  <si>
    <t>26/06/2004</t>
  </si>
  <si>
    <t>28/05/2005</t>
  </si>
  <si>
    <t>Mellencamp</t>
  </si>
  <si>
    <t>27/07/2005</t>
  </si>
  <si>
    <t>20/08/2005</t>
  </si>
  <si>
    <t>15/07/2005</t>
  </si>
  <si>
    <t>27/04/2004</t>
  </si>
  <si>
    <t>22/04/2005</t>
  </si>
  <si>
    <t>22/01/2004</t>
  </si>
  <si>
    <t>24/10/2004</t>
  </si>
  <si>
    <t>21/06/2005</t>
  </si>
  <si>
    <t>17/11/2004</t>
  </si>
  <si>
    <t>22/03/2004</t>
  </si>
  <si>
    <t>20/07/2004</t>
  </si>
  <si>
    <t>29/11/2004</t>
  </si>
  <si>
    <t>23/12/2004</t>
  </si>
  <si>
    <t>27/02/2004</t>
  </si>
  <si>
    <t>25/08/2004</t>
  </si>
  <si>
    <t>29/03/2005</t>
  </si>
  <si>
    <t>13/08/2004</t>
  </si>
  <si>
    <t>30/09/2004</t>
  </si>
  <si>
    <t>14/06/2004</t>
  </si>
  <si>
    <t>21/02/2005</t>
  </si>
  <si>
    <t>16/05/2005</t>
  </si>
  <si>
    <t>Sales in or after 2005</t>
  </si>
  <si>
    <t>Dollar Volume</t>
  </si>
  <si>
    <t>Trans Number</t>
  </si>
  <si>
    <t>Product</t>
  </si>
  <si>
    <t>Units</t>
  </si>
  <si>
    <t>Dollars</t>
  </si>
  <si>
    <t>Betsy</t>
  </si>
  <si>
    <t>lip gloss</t>
  </si>
  <si>
    <t>Hallagan</t>
  </si>
  <si>
    <t>foundation</t>
  </si>
  <si>
    <t>Ashley</t>
  </si>
  <si>
    <t>25/02/2005</t>
  </si>
  <si>
    <t>lipstick</t>
  </si>
  <si>
    <t>22/05/2006</t>
  </si>
  <si>
    <t>Zaret</t>
  </si>
  <si>
    <t>17/06/2004</t>
  </si>
  <si>
    <t>Colleen</t>
  </si>
  <si>
    <t>27/11/2005</t>
  </si>
  <si>
    <t>eye liner</t>
  </si>
  <si>
    <t>Cristina</t>
  </si>
  <si>
    <t>21/03/2004</t>
  </si>
  <si>
    <t>17/12/2006</t>
  </si>
  <si>
    <t>mascara</t>
  </si>
  <si>
    <t>18/11/2004</t>
  </si>
  <si>
    <t>Emilee</t>
  </si>
  <si>
    <t>31/08/2005</t>
  </si>
  <si>
    <t>20/09/2006</t>
  </si>
  <si>
    <t>30/04/2006</t>
  </si>
  <si>
    <t>Jen</t>
  </si>
  <si>
    <t>27/10/2004</t>
  </si>
  <si>
    <t>24/09/2004</t>
  </si>
  <si>
    <t>22/09/2005</t>
  </si>
  <si>
    <t>23/10/2006</t>
  </si>
  <si>
    <t>16/11/2005</t>
  </si>
  <si>
    <t>28/03/2006</t>
  </si>
  <si>
    <t>Cici</t>
  </si>
  <si>
    <t>28/12/2006</t>
  </si>
  <si>
    <t>13/09/2004</t>
  </si>
  <si>
    <t>23/02/2006</t>
  </si>
  <si>
    <t>24/06/2006</t>
  </si>
  <si>
    <t>24/05/2005</t>
  </si>
  <si>
    <t>15/06/2005</t>
  </si>
  <si>
    <t>28/06/2004</t>
  </si>
  <si>
    <t>16/07/2006</t>
  </si>
  <si>
    <t>23/01/2005</t>
  </si>
  <si>
    <t>21/12/2004</t>
  </si>
  <si>
    <t>26/06/2005</t>
  </si>
  <si>
    <t>15/01/2004</t>
  </si>
  <si>
    <t>14/02/2005</t>
  </si>
  <si>
    <t>30/03/2005</t>
  </si>
  <si>
    <t>29/07/2005</t>
  </si>
  <si>
    <t>17/02/2004</t>
  </si>
  <si>
    <t>19/12/2005</t>
  </si>
  <si>
    <t>19/03/2005</t>
  </si>
  <si>
    <t>13/06/2006</t>
  </si>
  <si>
    <t>18/08/2006</t>
  </si>
  <si>
    <t>26/05/2004</t>
  </si>
  <si>
    <t>25/11/2006</t>
  </si>
  <si>
    <t>21/01/2006</t>
  </si>
  <si>
    <t>13/05/2005</t>
  </si>
  <si>
    <t>17/03/2006</t>
  </si>
  <si>
    <t>25/10/2005</t>
  </si>
  <si>
    <t>27/07/2006</t>
  </si>
  <si>
    <t>23/04/2004</t>
  </si>
  <si>
    <t>14/11/2006</t>
  </si>
  <si>
    <t>16/10/2004</t>
  </si>
  <si>
    <t>30/12/2005</t>
  </si>
  <si>
    <t>15/05/2004</t>
  </si>
  <si>
    <t>14/10/2005</t>
  </si>
  <si>
    <t>28/02/2004</t>
  </si>
  <si>
    <t>22/08/2004</t>
  </si>
  <si>
    <t>19/04/2006</t>
  </si>
  <si>
    <t>21/04/2005</t>
  </si>
  <si>
    <t>29/08/2006</t>
  </si>
  <si>
    <t>18/07/2005</t>
  </si>
  <si>
    <t>31/07/2004</t>
  </si>
  <si>
    <t>26/01/2004</t>
  </si>
  <si>
    <t>Sum of marks obtained by female students in English</t>
  </si>
  <si>
    <t>Average marks obtained by male students in Maths</t>
  </si>
  <si>
    <t>Average marks obtained by male students</t>
  </si>
  <si>
    <t>Average marks obtained by female students</t>
  </si>
  <si>
    <t>Average marks obtained in Science</t>
  </si>
  <si>
    <t>2 conditions pass</t>
  </si>
  <si>
    <t>2 condition pass</t>
  </si>
  <si>
    <t>Question 1</t>
  </si>
  <si>
    <t>uniques singers</t>
  </si>
  <si>
    <t>Songs sung</t>
  </si>
  <si>
    <t>Question 2</t>
  </si>
  <si>
    <t>How many songs were not sung by eminem?</t>
  </si>
  <si>
    <t>unique fun applied</t>
  </si>
  <si>
    <t>Questiion 6</t>
  </si>
  <si>
    <t>Question 7</t>
  </si>
  <si>
    <t>Avg</t>
  </si>
  <si>
    <t xml:space="preserve">Question 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</si>
</sst>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8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0"/>
      <color theme="1"/>
      <name val="Arial"/>
      <charset val="1"/>
    </font>
    <font>
      <sz val="10"/>
      <color theme="1"/>
      <name val="Arial"/>
      <charset val="1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" fillId="0" borderId="4" xfId="0" applyFont="1" applyBorder="1"/>
    <xf numFmtId="0" fontId="3" fillId="0" borderId="5" xfId="0" applyFont="1" applyBorder="1"/>
    <xf numFmtId="0" fontId="1" fillId="0" borderId="4" xfId="0" applyFont="1" applyBorder="1"/>
    <xf numFmtId="0" fontId="1" fillId="0" borderId="5" xfId="0" applyFont="1" applyBorder="1"/>
    <xf numFmtId="14" fontId="1" fillId="0" borderId="4" xfId="0" applyNumberFormat="1" applyFont="1" applyBorder="1"/>
    <xf numFmtId="0" fontId="1" fillId="0" borderId="13" xfId="0" applyFont="1" applyBorder="1"/>
    <xf numFmtId="0" fontId="0" fillId="0" borderId="14" xfId="0" applyBorder="1"/>
    <xf numFmtId="0" fontId="0" fillId="0" borderId="15" xfId="0" applyBorder="1"/>
    <xf numFmtId="0" fontId="2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0" borderId="4" xfId="0" applyFont="1" applyBorder="1"/>
    <xf numFmtId="0" fontId="4" fillId="0" borderId="5" xfId="0" applyFont="1" applyBorder="1"/>
    <xf numFmtId="1" fontId="2" fillId="0" borderId="4" xfId="0" applyNumberFormat="1" applyFont="1" applyBorder="1"/>
    <xf numFmtId="0" fontId="2" fillId="0" borderId="13" xfId="0" applyFont="1" applyBorder="1"/>
    <xf numFmtId="0" fontId="4" fillId="0" borderId="14" xfId="0" applyFont="1" applyBorder="1"/>
    <xf numFmtId="0" fontId="2" fillId="0" borderId="19" xfId="0" applyFont="1" applyBorder="1"/>
    <xf numFmtId="0" fontId="2" fillId="0" borderId="20" xfId="0" applyFont="1" applyBorder="1"/>
    <xf numFmtId="0" fontId="0" fillId="0" borderId="19" xfId="0" applyBorder="1"/>
    <xf numFmtId="0" fontId="0" fillId="0" borderId="21" xfId="0" applyBorder="1"/>
    <xf numFmtId="14" fontId="0" fillId="0" borderId="22" xfId="0" applyNumberFormat="1" applyBorder="1"/>
    <xf numFmtId="0" fontId="0" fillId="0" borderId="13" xfId="0" applyBorder="1"/>
    <xf numFmtId="14" fontId="0" fillId="0" borderId="23" xfId="0" applyNumberFormat="1" applyBorder="1"/>
    <xf numFmtId="0" fontId="3" fillId="0" borderId="22" xfId="0" applyFont="1" applyBorder="1" applyAlignment="1">
      <alignment horizontal="center"/>
    </xf>
    <xf numFmtId="0" fontId="0" fillId="0" borderId="22" xfId="0" applyBorder="1"/>
    <xf numFmtId="0" fontId="0" fillId="0" borderId="26" xfId="0" applyBorder="1"/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1" fontId="0" fillId="0" borderId="4" xfId="0" applyNumberFormat="1" applyBorder="1"/>
    <xf numFmtId="0" fontId="0" fillId="0" borderId="0" xfId="0" applyAlignment="1">
      <alignment horizontal="center" vertical="center" wrapText="1"/>
    </xf>
    <xf numFmtId="1" fontId="3" fillId="0" borderId="4" xfId="0" applyNumberFormat="1" applyFont="1" applyBorder="1"/>
    <xf numFmtId="0" fontId="0" fillId="0" borderId="7" xfId="0" applyBorder="1"/>
    <xf numFmtId="0" fontId="2" fillId="0" borderId="19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6" xfId="0" applyFont="1" applyBorder="1"/>
    <xf numFmtId="0" fontId="2" fillId="0" borderId="21" xfId="0" applyFon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5" fillId="0" borderId="34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30" xfId="0" applyFont="1" applyBorder="1"/>
    <xf numFmtId="0" fontId="5" fillId="0" borderId="5" xfId="0" applyFont="1" applyBorder="1"/>
    <xf numFmtId="0" fontId="5" fillId="0" borderId="22" xfId="0" applyFont="1" applyBorder="1"/>
    <xf numFmtId="14" fontId="5" fillId="0" borderId="5" xfId="0" applyNumberFormat="1" applyFont="1" applyBorder="1"/>
    <xf numFmtId="0" fontId="5" fillId="0" borderId="4" xfId="0" applyFont="1" applyBorder="1"/>
    <xf numFmtId="0" fontId="5" fillId="0" borderId="13" xfId="0" applyFont="1" applyBorder="1"/>
    <xf numFmtId="0" fontId="5" fillId="0" borderId="14" xfId="0" applyFont="1" applyBorder="1"/>
    <xf numFmtId="14" fontId="5" fillId="0" borderId="14" xfId="0" applyNumberFormat="1" applyFont="1" applyBorder="1"/>
    <xf numFmtId="0" fontId="5" fillId="0" borderId="23" xfId="0" applyFont="1" applyBorder="1"/>
    <xf numFmtId="0" fontId="5" fillId="0" borderId="0" xfId="0" applyFont="1"/>
    <xf numFmtId="0" fontId="6" fillId="0" borderId="0" xfId="0" applyFont="1"/>
    <xf numFmtId="0" fontId="5" fillId="0" borderId="1" xfId="0" applyFont="1" applyBorder="1"/>
    <xf numFmtId="0" fontId="6" fillId="0" borderId="1" xfId="0" applyFont="1" applyBorder="1"/>
    <xf numFmtId="164" fontId="6" fillId="0" borderId="6" xfId="0" applyNumberFormat="1" applyFont="1" applyBorder="1"/>
    <xf numFmtId="0" fontId="6" fillId="0" borderId="6" xfId="0" applyFont="1" applyBorder="1"/>
    <xf numFmtId="0" fontId="6" fillId="0" borderId="15" xfId="0" applyFont="1" applyBorder="1"/>
    <xf numFmtId="164" fontId="6" fillId="0" borderId="15" xfId="0" applyNumberFormat="1" applyFont="1" applyBorder="1"/>
    <xf numFmtId="0" fontId="0" fillId="2" borderId="5" xfId="0" applyFill="1" applyBorder="1"/>
    <xf numFmtId="0" fontId="0" fillId="2" borderId="6" xfId="0" applyFill="1" applyBorder="1"/>
    <xf numFmtId="0" fontId="0" fillId="2" borderId="4" xfId="0" applyFill="1" applyBorder="1"/>
    <xf numFmtId="14" fontId="0" fillId="2" borderId="7" xfId="0" applyNumberFormat="1" applyFill="1" applyBorder="1"/>
    <xf numFmtId="0" fontId="0" fillId="2" borderId="10" xfId="0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0" fillId="2" borderId="22" xfId="0" applyFill="1" applyBorder="1"/>
    <xf numFmtId="0" fontId="0" fillId="2" borderId="26" xfId="0" applyFill="1" applyBorder="1"/>
    <xf numFmtId="0" fontId="0" fillId="2" borderId="21" xfId="0" applyFill="1" applyBorder="1"/>
    <xf numFmtId="0" fontId="0" fillId="2" borderId="0" xfId="0" applyFill="1"/>
    <xf numFmtId="0" fontId="2" fillId="2" borderId="26" xfId="0" applyFont="1" applyFill="1" applyBorder="1"/>
    <xf numFmtId="0" fontId="0" fillId="0" borderId="35" xfId="0" applyBorder="1" applyAlignment="1">
      <alignment wrapText="1"/>
    </xf>
    <xf numFmtId="0" fontId="0" fillId="2" borderId="35" xfId="0" applyFill="1" applyBorder="1" applyAlignment="1">
      <alignment wrapText="1"/>
    </xf>
    <xf numFmtId="0" fontId="7" fillId="2" borderId="35" xfId="0" applyFont="1" applyFill="1" applyBorder="1" applyAlignment="1">
      <alignment wrapText="1"/>
    </xf>
    <xf numFmtId="0" fontId="0" fillId="2" borderId="35" xfId="0" applyFill="1" applyBorder="1" applyAlignment="1">
      <alignment horizontal="right" wrapText="1"/>
    </xf>
    <xf numFmtId="0" fontId="7" fillId="2" borderId="35" xfId="0" applyFont="1" applyFill="1" applyBorder="1" applyAlignment="1">
      <alignment vertical="center"/>
    </xf>
    <xf numFmtId="0" fontId="0" fillId="2" borderId="35" xfId="0" applyFill="1" applyBorder="1" applyAlignment="1">
      <alignment vertical="center"/>
    </xf>
    <xf numFmtId="0" fontId="6" fillId="2" borderId="1" xfId="0" applyFont="1" applyFill="1" applyBorder="1"/>
    <xf numFmtId="0" fontId="6" fillId="2" borderId="3" xfId="0" applyFont="1" applyFill="1" applyBorder="1"/>
    <xf numFmtId="0" fontId="6" fillId="2" borderId="6" xfId="0" applyFont="1" applyFill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2" fillId="0" borderId="16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0" fillId="0" borderId="22" xfId="0" applyBorder="1" applyAlignment="1">
      <alignment horizontal="center" vertical="center" wrapText="1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518160</xdr:colOff>
      <xdr:row>2</xdr:row>
      <xdr:rowOff>19050</xdr:rowOff>
    </xdr:from>
    <xdr:to>
      <xdr:col>6</xdr:col>
      <xdr:colOff>305114</xdr:colOff>
      <xdr:row>6</xdr:row>
      <xdr:rowOff>106751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8B04E-84F0-360F-5DC8-7AE0F89C2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" y="384810"/>
          <a:ext cx="3627434" cy="819221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8</xdr:row>
      <xdr:rowOff>87630</xdr:rowOff>
    </xdr:from>
    <xdr:to>
      <xdr:col>10</xdr:col>
      <xdr:colOff>118643</xdr:colOff>
      <xdr:row>28</xdr:row>
      <xdr:rowOff>76516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1739-3325-6FD3-864F-0B283BB2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" y="1550670"/>
          <a:ext cx="6153683" cy="3646486"/>
        </a:xfrm>
        <a:prstGeom prst="rect">
          <a:avLst/>
        </a:prstGeom>
      </xdr:spPr>
    </xdr:pic>
    <xdr:clientData/>
  </xdr:twoCellAnchor>
  <xdr:twoCellAnchor editAs="oneCell">
    <xdr:from>
      <xdr:col>0</xdr:col>
      <xdr:colOff>426720</xdr:colOff>
      <xdr:row>30</xdr:row>
      <xdr:rowOff>83820</xdr:rowOff>
    </xdr:from>
    <xdr:to>
      <xdr:col>13</xdr:col>
      <xdr:colOff>316942</xdr:colOff>
      <xdr:row>47</xdr:row>
      <xdr:rowOff>68848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832B3-7819-7530-93B9-4309AD147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" y="5570220"/>
          <a:ext cx="8211262" cy="3093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369570</xdr:colOff>
      <xdr:row>1</xdr:row>
      <xdr:rowOff>3810</xdr:rowOff>
    </xdr:from>
    <xdr:to>
      <xdr:col>9</xdr:col>
      <xdr:colOff>408173</xdr:colOff>
      <xdr:row>9</xdr:row>
      <xdr:rowOff>34419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361B8E-DCC1-C958-F7F8-2F239D375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" y="186690"/>
          <a:ext cx="5799323" cy="149364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11</xdr:row>
      <xdr:rowOff>53340</xdr:rowOff>
    </xdr:from>
    <xdr:to>
      <xdr:col>10</xdr:col>
      <xdr:colOff>419655</xdr:colOff>
      <xdr:row>33</xdr:row>
      <xdr:rowOff>95602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54579-C2E8-9B0E-538C-87CE7DF0F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065020"/>
          <a:ext cx="6401355" cy="40656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392430</xdr:colOff>
      <xdr:row>1</xdr:row>
      <xdr:rowOff>26670</xdr:rowOff>
    </xdr:from>
    <xdr:to>
      <xdr:col>4</xdr:col>
      <xdr:colOff>134891</xdr:colOff>
      <xdr:row>10</xdr:row>
      <xdr:rowOff>83968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11056-688F-7B4C-ECC3-165E64EDA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30" y="209550"/>
          <a:ext cx="5220152" cy="1703218"/>
        </a:xfrm>
        <a:prstGeom prst="rect">
          <a:avLst/>
        </a:prstGeom>
      </xdr:spPr>
    </xdr:pic>
    <xdr:clientData/>
  </xdr:twoCellAnchor>
  <xdr:twoCellAnchor editAs="oneCell">
    <xdr:from>
      <xdr:col>0</xdr:col>
      <xdr:colOff>308610</xdr:colOff>
      <xdr:row>12</xdr:row>
      <xdr:rowOff>140970</xdr:rowOff>
    </xdr:from>
    <xdr:to>
      <xdr:col>7</xdr:col>
      <xdr:colOff>207461</xdr:colOff>
      <xdr:row>37</xdr:row>
      <xdr:rowOff>141366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74F4C7-4129-1923-04E5-0852A673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" y="2335530"/>
          <a:ext cx="7296782" cy="4572396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39</xdr:row>
      <xdr:rowOff>41910</xdr:rowOff>
    </xdr:from>
    <xdr:to>
      <xdr:col>14</xdr:col>
      <xdr:colOff>430531</xdr:colOff>
      <xdr:row>47</xdr:row>
      <xdr:rowOff>59976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767505-05D4-E9D5-E877-3E1ADED5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5471" y="7174230"/>
          <a:ext cx="5753100" cy="1492536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49</xdr:row>
      <xdr:rowOff>48786</xdr:rowOff>
    </xdr:from>
    <xdr:to>
      <xdr:col>14</xdr:col>
      <xdr:colOff>605790</xdr:colOff>
      <xdr:row>57</xdr:row>
      <xdr:rowOff>144943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E6557F-327B-CE8F-D490-061EBA2C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7370" y="9025146"/>
          <a:ext cx="5974080" cy="15668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415290</xdr:colOff>
      <xdr:row>0</xdr:row>
      <xdr:rowOff>148590</xdr:rowOff>
    </xdr:from>
    <xdr:to>
      <xdr:col>4</xdr:col>
      <xdr:colOff>275261</xdr:colOff>
      <xdr:row>8</xdr:row>
      <xdr:rowOff>26786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9381F0-C4B3-C2F6-7B03-A5E2AE0F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290" y="148590"/>
          <a:ext cx="4580017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461010</xdr:colOff>
      <xdr:row>9</xdr:row>
      <xdr:rowOff>102870</xdr:rowOff>
    </xdr:from>
    <xdr:to>
      <xdr:col>9</xdr:col>
      <xdr:colOff>237431</xdr:colOff>
      <xdr:row>17</xdr:row>
      <xdr:rowOff>68704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E3C76-4D67-75FD-F3DA-7644F3B85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" y="1748790"/>
          <a:ext cx="7696867" cy="1428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</xdr:colOff>
      <xdr:row>0</xdr:row>
      <xdr:rowOff>121920</xdr:rowOff>
    </xdr:from>
    <xdr:to>
      <xdr:col>4</xdr:col>
      <xdr:colOff>33062</xdr:colOff>
      <xdr:row>8</xdr:row>
      <xdr:rowOff>163960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C489EB-74E0-3745-734A-8F6CAC32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" y="121920"/>
          <a:ext cx="4675275" cy="150508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9</xdr:row>
      <xdr:rowOff>72390</xdr:rowOff>
    </xdr:from>
    <xdr:to>
      <xdr:col>9</xdr:col>
      <xdr:colOff>52379</xdr:colOff>
      <xdr:row>17</xdr:row>
      <xdr:rowOff>76327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8AD81-993C-5EB7-DB51-6E9CD99F7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1718310"/>
          <a:ext cx="7754022" cy="14669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205741</xdr:colOff>
      <xdr:row>1</xdr:row>
      <xdr:rowOff>11430</xdr:rowOff>
    </xdr:from>
    <xdr:to>
      <xdr:col>3</xdr:col>
      <xdr:colOff>1597063</xdr:colOff>
      <xdr:row>7</xdr:row>
      <xdr:rowOff>97760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005F74-E650-11E6-0C21-3D3A200B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1" y="194310"/>
          <a:ext cx="4941570" cy="1183610"/>
        </a:xfrm>
        <a:prstGeom prst="rect">
          <a:avLst/>
        </a:prstGeom>
      </xdr:spPr>
    </xdr:pic>
    <xdr:clientData/>
  </xdr:twoCellAnchor>
  <xdr:twoCellAnchor editAs="oneCell">
    <xdr:from>
      <xdr:col>0</xdr:col>
      <xdr:colOff>212016</xdr:colOff>
      <xdr:row>7</xdr:row>
      <xdr:rowOff>124385</xdr:rowOff>
    </xdr:from>
    <xdr:to>
      <xdr:col>6</xdr:col>
      <xdr:colOff>537616</xdr:colOff>
      <xdr:row>30</xdr:row>
      <xdr:rowOff>117129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1B8A2D-65E8-6D13-7859-60135647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016" y="1379444"/>
          <a:ext cx="6923624" cy="4116509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33</xdr:row>
      <xdr:rowOff>163830</xdr:rowOff>
    </xdr:from>
    <xdr:to>
      <xdr:col>13</xdr:col>
      <xdr:colOff>411979</xdr:colOff>
      <xdr:row>37</xdr:row>
      <xdr:rowOff>19101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7E3925-8FC5-8EAF-E619-F6CEFF074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1630" y="6198870"/>
          <a:ext cx="5753599" cy="590601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57</xdr:row>
      <xdr:rowOff>34290</xdr:rowOff>
    </xdr:from>
    <xdr:to>
      <xdr:col>14</xdr:col>
      <xdr:colOff>492047</xdr:colOff>
      <xdr:row>59</xdr:row>
      <xdr:rowOff>163873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12CDAE-A4D0-F629-1909-A5439F2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7350" y="10481310"/>
          <a:ext cx="6428027" cy="49534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43</xdr:row>
      <xdr:rowOff>110490</xdr:rowOff>
    </xdr:from>
    <xdr:to>
      <xdr:col>15</xdr:col>
      <xdr:colOff>179654</xdr:colOff>
      <xdr:row>46</xdr:row>
      <xdr:rowOff>156262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B2C9C3-8112-C20E-0B26-4E49CD87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8780" y="7985760"/>
          <a:ext cx="6744284" cy="598222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175261</xdr:colOff>
      <xdr:row>66</xdr:row>
      <xdr:rowOff>49530</xdr:rowOff>
    </xdr:from>
    <xdr:to>
      <xdr:col>12</xdr:col>
      <xdr:colOff>95251</xdr:colOff>
      <xdr:row>74</xdr:row>
      <xdr:rowOff>93139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F3D03-0A59-DA9D-6D47-F10B945A9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7871" y="12150090"/>
          <a:ext cx="4400550" cy="15104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0</xdr:row>
      <xdr:rowOff>156210</xdr:rowOff>
    </xdr:from>
    <xdr:to>
      <xdr:col>5</xdr:col>
      <xdr:colOff>1352919</xdr:colOff>
      <xdr:row>6</xdr:row>
      <xdr:rowOff>68668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F5ACF-79D6-390A-47C2-D52456763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156210"/>
          <a:ext cx="4256139" cy="10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7</xdr:row>
      <xdr:rowOff>179070</xdr:rowOff>
    </xdr:from>
    <xdr:to>
      <xdr:col>6</xdr:col>
      <xdr:colOff>2498559</xdr:colOff>
      <xdr:row>31</xdr:row>
      <xdr:rowOff>65140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F34B44-8D25-00A1-CA66-41D2A935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" y="1459230"/>
          <a:ext cx="7418713" cy="4275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179070</xdr:rowOff>
    </xdr:from>
    <xdr:to>
      <xdr:col>4</xdr:col>
      <xdr:colOff>1991885</xdr:colOff>
      <xdr:row>6</xdr:row>
      <xdr:rowOff>137251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98814-7DE3-5913-111A-A5CBC715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79070"/>
          <a:ext cx="4343776" cy="105546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</xdr:row>
      <xdr:rowOff>60960</xdr:rowOff>
    </xdr:from>
    <xdr:to>
      <xdr:col>10</xdr:col>
      <xdr:colOff>287335</xdr:colOff>
      <xdr:row>30</xdr:row>
      <xdr:rowOff>103222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22F637-2B6F-66A2-270E-EED1C86D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524000"/>
          <a:ext cx="7952159" cy="40656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384810</xdr:colOff>
      <xdr:row>0</xdr:row>
      <xdr:rowOff>156210</xdr:rowOff>
    </xdr:from>
    <xdr:to>
      <xdr:col>12</xdr:col>
      <xdr:colOff>160666</xdr:colOff>
      <xdr:row>20</xdr:row>
      <xdr:rowOff>175579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9E471D-048B-61D7-993C-840FD5B1E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" y="156210"/>
          <a:ext cx="7456816" cy="36769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41563</xdr:colOff>
      <xdr:row>15</xdr:row>
      <xdr:rowOff>138546</xdr:rowOff>
    </xdr:from>
    <xdr:to>
      <xdr:col>18</xdr:col>
      <xdr:colOff>144997</xdr:colOff>
      <xdr:row>18</xdr:row>
      <xdr:rowOff>97916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2B7EB-C354-419E-B0B7-2C3562A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399" y="4100946"/>
          <a:ext cx="6199434" cy="4996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167640</xdr:rowOff>
    </xdr:from>
    <xdr:to>
      <xdr:col>11</xdr:col>
      <xdr:colOff>274913</xdr:colOff>
      <xdr:row>8</xdr:row>
      <xdr:rowOff>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66B6D-4AAE-1532-6B97-1472B009B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67640"/>
          <a:ext cx="6839543" cy="12955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8</xdr:row>
      <xdr:rowOff>137160</xdr:rowOff>
    </xdr:from>
    <xdr:to>
      <xdr:col>12</xdr:col>
      <xdr:colOff>526434</xdr:colOff>
      <xdr:row>15</xdr:row>
      <xdr:rowOff>95357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325-15C9-C171-5BC4-73762A580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" y="1600200"/>
          <a:ext cx="7552074" cy="1238357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</xdr:colOff>
      <xdr:row>15</xdr:row>
      <xdr:rowOff>110490</xdr:rowOff>
    </xdr:from>
    <xdr:to>
      <xdr:col>11</xdr:col>
      <xdr:colOff>72942</xdr:colOff>
      <xdr:row>17</xdr:row>
      <xdr:rowOff>152435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76E1CA-D82F-9A54-A1FA-1C70F0F2D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853690"/>
          <a:ext cx="6370872" cy="4077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49530</xdr:rowOff>
    </xdr:from>
    <xdr:to>
      <xdr:col>11</xdr:col>
      <xdr:colOff>141534</xdr:colOff>
      <xdr:row>21</xdr:row>
      <xdr:rowOff>179113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F7DFCA-D3B4-C59A-A0DB-2BD4DD687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" y="3524250"/>
          <a:ext cx="6504234" cy="4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575310</xdr:colOff>
      <xdr:row>21</xdr:row>
      <xdr:rowOff>114300</xdr:rowOff>
    </xdr:from>
    <xdr:to>
      <xdr:col>12</xdr:col>
      <xdr:colOff>324494</xdr:colOff>
      <xdr:row>26</xdr:row>
      <xdr:rowOff>76276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5EDD21-66FE-E18F-9D93-DED686E54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" y="4000500"/>
          <a:ext cx="7064384" cy="887262"/>
        </a:xfrm>
        <a:prstGeom prst="rect">
          <a:avLst/>
        </a:prstGeom>
      </xdr:spPr>
    </xdr:pic>
    <xdr:clientData/>
  </xdr:twoCellAnchor>
  <xdr:twoCellAnchor editAs="oneCell">
    <xdr:from>
      <xdr:col>0</xdr:col>
      <xdr:colOff>617220</xdr:colOff>
      <xdr:row>27</xdr:row>
      <xdr:rowOff>144780</xdr:rowOff>
    </xdr:from>
    <xdr:to>
      <xdr:col>12</xdr:col>
      <xdr:colOff>347352</xdr:colOff>
      <xdr:row>33</xdr:row>
      <xdr:rowOff>83910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9BE136-2C39-8F9B-8ECF-7ECAEFFFC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5082540"/>
          <a:ext cx="7411092" cy="10364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422910</xdr:colOff>
      <xdr:row>1</xdr:row>
      <xdr:rowOff>83820</xdr:rowOff>
    </xdr:from>
    <xdr:to>
      <xdr:col>10</xdr:col>
      <xdr:colOff>423465</xdr:colOff>
      <xdr:row>9</xdr:row>
      <xdr:rowOff>68705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9EE18B-152B-03F5-A614-DAAEC25D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" y="266700"/>
          <a:ext cx="6401355" cy="1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9</xdr:row>
      <xdr:rowOff>133350</xdr:rowOff>
    </xdr:from>
    <xdr:to>
      <xdr:col>12</xdr:col>
      <xdr:colOff>404533</xdr:colOff>
      <xdr:row>30</xdr:row>
      <xdr:rowOff>26994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577B68-104E-AE71-F77E-74B06703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779270"/>
          <a:ext cx="7761643" cy="37341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461010</xdr:colOff>
      <xdr:row>1</xdr:row>
      <xdr:rowOff>19050</xdr:rowOff>
    </xdr:from>
    <xdr:to>
      <xdr:col>5</xdr:col>
      <xdr:colOff>2099729</xdr:colOff>
      <xdr:row>9</xdr:row>
      <xdr:rowOff>144918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6BB6EB-8732-20AF-140B-61B0C67B4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010" y="201930"/>
          <a:ext cx="4839119" cy="1588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91440</xdr:rowOff>
    </xdr:from>
    <xdr:to>
      <xdr:col>9</xdr:col>
      <xdr:colOff>95955</xdr:colOff>
      <xdr:row>32</xdr:row>
      <xdr:rowOff>103236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396944-D4C0-D2D3-C719-EFEA35C9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1737360"/>
          <a:ext cx="8135055" cy="42180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</xdr:row>
      <xdr:rowOff>19050</xdr:rowOff>
    </xdr:from>
    <xdr:to>
      <xdr:col>9</xdr:col>
      <xdr:colOff>57594</xdr:colOff>
      <xdr:row>8</xdr:row>
      <xdr:rowOff>118230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7095C7-2E8C-4FF5-44E4-BCCA4563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201930"/>
          <a:ext cx="5124894" cy="137934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11</xdr:row>
      <xdr:rowOff>102870</xdr:rowOff>
    </xdr:from>
    <xdr:to>
      <xdr:col>11</xdr:col>
      <xdr:colOff>541631</xdr:colOff>
      <xdr:row>34</xdr:row>
      <xdr:rowOff>126097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46BAB6-047E-1DC5-7C20-0A534381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114550"/>
          <a:ext cx="7049111" cy="4229467"/>
        </a:xfrm>
        <a:prstGeom prst="rect">
          <a:avLst/>
        </a:prstGeom>
      </xdr:spPr>
    </xdr:pic>
    <xdr:clientData/>
  </xdr:twoCellAnchor>
  <xdr:twoCellAnchor editAs="oneCell">
    <xdr:from>
      <xdr:col>0</xdr:col>
      <xdr:colOff>537210</xdr:colOff>
      <xdr:row>36</xdr:row>
      <xdr:rowOff>3810</xdr:rowOff>
    </xdr:from>
    <xdr:to>
      <xdr:col>11</xdr:col>
      <xdr:colOff>602596</xdr:colOff>
      <xdr:row>51</xdr:row>
      <xdr:rowOff>106927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D9AF21-ECFE-6FC6-5192-4E15FC26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210" y="6587490"/>
          <a:ext cx="7106266" cy="28463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453390</xdr:colOff>
      <xdr:row>1</xdr:row>
      <xdr:rowOff>34290</xdr:rowOff>
    </xdr:from>
    <xdr:to>
      <xdr:col>7</xdr:col>
      <xdr:colOff>362330</xdr:colOff>
      <xdr:row>9</xdr:row>
      <xdr:rowOff>57279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E8A1CA-34A4-FDF6-81E2-C6B7AD36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" y="217170"/>
          <a:ext cx="4389500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11</xdr:row>
      <xdr:rowOff>11430</xdr:rowOff>
    </xdr:from>
    <xdr:to>
      <xdr:col>13</xdr:col>
      <xdr:colOff>362652</xdr:colOff>
      <xdr:row>34</xdr:row>
      <xdr:rowOff>148966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9C619F-BB68-635D-EDE0-24E50ACC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" y="2023110"/>
          <a:ext cx="8104572" cy="4343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DBDD-33D9-4BB5-835E-899558F8A18A}">
  <dimension ref="A1"/>
  <sheetViews>
    <sheetView topLeftCell="A23" workbookViewId="0">
      <selection activeCell="L17" sqref="L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4CB78-A37C-4DA5-B448-25B9158B3B19}">
  <dimension ref="A1"/>
  <sheetViews>
    <sheetView topLeftCell="A9" zoomScale="85" zoomScaleNormal="85" workbookViewId="0">
      <selection activeCell="I43" sqref="I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0DCB-3C6C-4107-AA1B-98766B9F2ED6}">
  <dimension ref="A40:D54"/>
  <sheetViews>
    <sheetView topLeftCell="A2" zoomScale="55" zoomScaleNormal="55" workbookViewId="0">
      <selection activeCell="F49" sqref="F49"/>
    </sheetView>
  </sheetViews>
  <sheetFormatPr defaultRowHeight="14.4" x14ac:dyDescent="0.3"/>
  <cols>
    <col min="1" max="1" width="12.5546875" customWidth="1"/>
    <col min="2" max="2" width="20.21875" customWidth="1"/>
    <col min="3" max="3" width="13" customWidth="1"/>
    <col min="4" max="4" width="30.33203125" bestFit="1" customWidth="1"/>
  </cols>
  <sheetData>
    <row r="40" spans="1:4" ht="15" thickBot="1" x14ac:dyDescent="0.35"/>
    <row r="41" spans="1:4" x14ac:dyDescent="0.3">
      <c r="A41" s="90" t="s">
        <v>0</v>
      </c>
      <c r="B41" s="91"/>
      <c r="C41" s="91"/>
      <c r="D41" s="92"/>
    </row>
    <row r="42" spans="1:4" x14ac:dyDescent="0.3">
      <c r="A42" s="71">
        <v>5</v>
      </c>
      <c r="B42" s="69">
        <v>0</v>
      </c>
      <c r="C42" s="69">
        <f>COUNT(A42:A46)</f>
        <v>2</v>
      </c>
      <c r="D42" s="70" t="str">
        <f ca="1">_xlfn.FORMULATEXT(C42)</f>
        <v>=COUNT(A42:A46)</v>
      </c>
    </row>
    <row r="43" spans="1:4" x14ac:dyDescent="0.3">
      <c r="A43" s="71" t="s">
        <v>1</v>
      </c>
      <c r="B43" s="69"/>
      <c r="C43" s="69">
        <f>COUNT(A42:A46,B42)</f>
        <v>3</v>
      </c>
      <c r="D43" s="70" t="str">
        <f ca="1">_xlfn.FORMULATEXT(C43)</f>
        <v>=COUNT(A42:A46,B42)</v>
      </c>
    </row>
    <row r="44" spans="1:4" x14ac:dyDescent="0.3">
      <c r="A44" s="71" t="b">
        <v>0</v>
      </c>
      <c r="B44" s="69"/>
      <c r="C44" s="69">
        <f>COUNT(A42:A46,B42:B46)</f>
        <v>4</v>
      </c>
      <c r="D44" s="70" t="str">
        <f ca="1">_xlfn.FORMULATEXT(C44)</f>
        <v>=COUNT(A42:A46,B42:B46)</v>
      </c>
    </row>
    <row r="45" spans="1:4" ht="15" thickBot="1" x14ac:dyDescent="0.35">
      <c r="A45" s="72">
        <v>44927</v>
      </c>
      <c r="B45" s="5"/>
      <c r="C45" s="5"/>
      <c r="D45" s="6"/>
    </row>
    <row r="46" spans="1:4" ht="15" thickBot="1" x14ac:dyDescent="0.35">
      <c r="A46" s="73" t="e">
        <v>#N/A</v>
      </c>
      <c r="B46" s="8">
        <v>10</v>
      </c>
      <c r="C46" s="8"/>
      <c r="D46" s="9"/>
    </row>
    <row r="48" spans="1:4" ht="15" thickBot="1" x14ac:dyDescent="0.35"/>
    <row r="49" spans="1:4" x14ac:dyDescent="0.3">
      <c r="A49" s="90" t="s">
        <v>0</v>
      </c>
      <c r="B49" s="91"/>
      <c r="C49" s="91"/>
      <c r="D49" s="92"/>
    </row>
    <row r="50" spans="1:4" x14ac:dyDescent="0.3">
      <c r="A50" s="1">
        <f>COUNT(5, DATE(2023,1,1))</f>
        <v>2</v>
      </c>
      <c r="B50" s="2" t="s">
        <v>2</v>
      </c>
      <c r="C50" s="69">
        <f>COUNT(DATE(2025,3,6))</f>
        <v>1</v>
      </c>
      <c r="D50" s="70" t="str">
        <f ca="1">_xlfn.FORMULATEXT(C50)</f>
        <v>=COUNT(DATE(2025,3,6))</v>
      </c>
    </row>
    <row r="51" spans="1:4" x14ac:dyDescent="0.3">
      <c r="A51" s="1">
        <f>COUNT(5, DATE(2023,5, 11), FALSE)</f>
        <v>3</v>
      </c>
      <c r="B51" s="2" t="s">
        <v>3</v>
      </c>
      <c r="C51" s="69">
        <f>COUNT(5,DATE(2025,8,5))</f>
        <v>2</v>
      </c>
      <c r="D51" s="70" t="str">
        <f ca="1">_xlfn.FORMULATEXT(C51)</f>
        <v>=COUNT(5,DATE(2025,8,5))</v>
      </c>
    </row>
    <row r="52" spans="1:4" x14ac:dyDescent="0.3">
      <c r="A52" s="10">
        <f>COUNT("text", "#N/A")</f>
        <v>0</v>
      </c>
      <c r="B52" s="11" t="s">
        <v>4</v>
      </c>
      <c r="C52" s="74">
        <f>COUNT("text")</f>
        <v>0</v>
      </c>
      <c r="D52" s="75"/>
    </row>
    <row r="53" spans="1:4" ht="15" thickBot="1" x14ac:dyDescent="0.35">
      <c r="A53" s="4"/>
      <c r="B53" s="5"/>
      <c r="C53" s="5"/>
      <c r="D53" s="6"/>
    </row>
    <row r="54" spans="1:4" ht="15" thickBot="1" x14ac:dyDescent="0.35">
      <c r="A54" s="7"/>
      <c r="B54" s="8"/>
      <c r="C54" s="8"/>
      <c r="D54" s="9"/>
    </row>
  </sheetData>
  <mergeCells count="2">
    <mergeCell ref="A41:D41"/>
    <mergeCell ref="A49:D4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1B198-8424-4A30-8590-689B7787168F}">
  <dimension ref="A20:D28"/>
  <sheetViews>
    <sheetView zoomScale="70" zoomScaleNormal="70" workbookViewId="0">
      <selection activeCell="F28" sqref="F28"/>
    </sheetView>
  </sheetViews>
  <sheetFormatPr defaultRowHeight="14.4" x14ac:dyDescent="0.3"/>
  <cols>
    <col min="1" max="1" width="17" customWidth="1"/>
    <col min="2" max="2" width="18.21875" customWidth="1"/>
    <col min="4" max="4" width="21.5546875" customWidth="1"/>
  </cols>
  <sheetData>
    <row r="20" spans="1:4" ht="15" thickBot="1" x14ac:dyDescent="0.35"/>
    <row r="21" spans="1:4" x14ac:dyDescent="0.3">
      <c r="A21" s="90" t="s">
        <v>0</v>
      </c>
      <c r="B21" s="91"/>
      <c r="C21" s="91"/>
      <c r="D21" s="92"/>
    </row>
    <row r="22" spans="1:4" x14ac:dyDescent="0.3">
      <c r="A22" s="12">
        <v>1</v>
      </c>
      <c r="B22" s="13" t="b">
        <v>1</v>
      </c>
      <c r="C22" s="2"/>
      <c r="D22" s="3"/>
    </row>
    <row r="23" spans="1:4" x14ac:dyDescent="0.3">
      <c r="A23" s="12">
        <v>2</v>
      </c>
      <c r="B23" s="2"/>
      <c r="C23" s="69">
        <f>COUNTA(A22:A28)</f>
        <v>5</v>
      </c>
      <c r="D23" s="70" t="str">
        <f ca="1">_xlfn.FORMULATEXT(C23:D24)</f>
        <v>=COUNTA(A22:A28)</v>
      </c>
    </row>
    <row r="24" spans="1:4" x14ac:dyDescent="0.3">
      <c r="A24" s="12" t="e">
        <v>#N/A</v>
      </c>
      <c r="B24" s="2"/>
      <c r="C24" s="69">
        <f>COUNTA(A22:B28)</f>
        <v>8</v>
      </c>
      <c r="D24" s="70"/>
    </row>
    <row r="25" spans="1:4" x14ac:dyDescent="0.3">
      <c r="A25" s="14">
        <v>44927</v>
      </c>
      <c r="B25" s="13" t="b">
        <v>0</v>
      </c>
      <c r="C25" s="2"/>
      <c r="D25" s="3"/>
    </row>
    <row r="26" spans="1:4" x14ac:dyDescent="0.3">
      <c r="A26" s="1"/>
      <c r="B26" s="13" t="s">
        <v>5</v>
      </c>
      <c r="C26" s="2"/>
      <c r="D26" s="3"/>
    </row>
    <row r="27" spans="1:4" x14ac:dyDescent="0.3">
      <c r="A27" s="1"/>
      <c r="B27" s="2"/>
      <c r="C27" s="2"/>
      <c r="D27" s="3"/>
    </row>
    <row r="28" spans="1:4" ht="15" thickBot="1" x14ac:dyDescent="0.35">
      <c r="A28" s="15" t="e">
        <v>#N/A</v>
      </c>
      <c r="B28" s="16"/>
      <c r="C28" s="16"/>
      <c r="D28" s="17"/>
    </row>
  </sheetData>
  <mergeCells count="1">
    <mergeCell ref="A21:D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3F4F-713B-4FBB-9C50-5A75728797BA}">
  <dimension ref="A19:D27"/>
  <sheetViews>
    <sheetView zoomScale="70" zoomScaleNormal="70" workbookViewId="0">
      <selection activeCell="C22" sqref="C22:D25"/>
    </sheetView>
  </sheetViews>
  <sheetFormatPr defaultRowHeight="14.4" x14ac:dyDescent="0.3"/>
  <cols>
    <col min="1" max="1" width="14.33203125" customWidth="1"/>
    <col min="2" max="2" width="12.88671875" customWidth="1"/>
    <col min="4" max="4" width="29" customWidth="1"/>
  </cols>
  <sheetData>
    <row r="19" spans="1:4" ht="15" thickBot="1" x14ac:dyDescent="0.35"/>
    <row r="20" spans="1:4" x14ac:dyDescent="0.3">
      <c r="A20" s="90" t="s">
        <v>0</v>
      </c>
      <c r="B20" s="91"/>
      <c r="C20" s="91"/>
      <c r="D20" s="92"/>
    </row>
    <row r="21" spans="1:4" x14ac:dyDescent="0.3">
      <c r="A21" s="12">
        <v>1</v>
      </c>
      <c r="B21" s="13" t="b">
        <v>1</v>
      </c>
      <c r="C21" s="2"/>
      <c r="D21" s="3"/>
    </row>
    <row r="22" spans="1:4" x14ac:dyDescent="0.3">
      <c r="A22" s="12">
        <v>2</v>
      </c>
      <c r="B22" s="2"/>
      <c r="C22" s="69">
        <f>COUNTBLANK(A21:A27)</f>
        <v>2</v>
      </c>
      <c r="D22" s="70" t="str">
        <f ca="1">_xlfn.FORMULATEXT(C22)</f>
        <v>=COUNTBLANK(A21:A27)</v>
      </c>
    </row>
    <row r="23" spans="1:4" x14ac:dyDescent="0.3">
      <c r="A23" s="12" t="e">
        <v>#N/A</v>
      </c>
      <c r="B23" s="2"/>
      <c r="C23" s="69">
        <f>COUNTBLANK(B21:B27)</f>
        <v>4</v>
      </c>
      <c r="D23" s="70" t="str">
        <f ca="1">_xlfn.FORMULATEXT(C23)</f>
        <v>=COUNTBLANK(B21:B27)</v>
      </c>
    </row>
    <row r="24" spans="1:4" x14ac:dyDescent="0.3">
      <c r="A24" s="14">
        <v>44927</v>
      </c>
      <c r="B24" s="13" t="b">
        <v>0</v>
      </c>
      <c r="C24" s="69">
        <f>COUNTBLANK(A21:B27)</f>
        <v>6</v>
      </c>
      <c r="D24" s="70" t="str">
        <f ca="1">_xlfn.FORMULATEXT(C24)</f>
        <v>=COUNTBLANK(A21:B27)</v>
      </c>
    </row>
    <row r="25" spans="1:4" x14ac:dyDescent="0.3">
      <c r="A25" s="1"/>
      <c r="B25" s="13" t="s">
        <v>5</v>
      </c>
      <c r="C25" s="69"/>
      <c r="D25" s="70"/>
    </row>
    <row r="26" spans="1:4" x14ac:dyDescent="0.3">
      <c r="A26" s="1"/>
      <c r="B26" s="2"/>
      <c r="C26" s="2"/>
      <c r="D26" s="3"/>
    </row>
    <row r="27" spans="1:4" ht="15" thickBot="1" x14ac:dyDescent="0.35">
      <c r="A27" s="15" t="e">
        <v>#N/A</v>
      </c>
      <c r="B27" s="16"/>
      <c r="C27" s="16"/>
      <c r="D27" s="17"/>
    </row>
  </sheetData>
  <mergeCells count="1">
    <mergeCell ref="A20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1794-454B-4E15-B3AE-070A9514B9E8}">
  <dimension ref="A34:D84"/>
  <sheetViews>
    <sheetView topLeftCell="A64" zoomScaleNormal="100" workbookViewId="0">
      <selection activeCell="C78" sqref="C78:D78"/>
    </sheetView>
  </sheetViews>
  <sheetFormatPr defaultRowHeight="14.4" x14ac:dyDescent="0.3"/>
  <cols>
    <col min="1" max="1" width="13.21875" customWidth="1"/>
    <col min="2" max="2" width="13.77734375" customWidth="1"/>
    <col min="3" max="3" width="21.109375" customWidth="1"/>
    <col min="4" max="4" width="30.33203125" bestFit="1" customWidth="1"/>
  </cols>
  <sheetData>
    <row r="34" spans="1:4" ht="15" thickBot="1" x14ac:dyDescent="0.35"/>
    <row r="35" spans="1:4" x14ac:dyDescent="0.3">
      <c r="A35" s="93" t="s">
        <v>0</v>
      </c>
      <c r="B35" s="94"/>
      <c r="C35" s="94"/>
      <c r="D35" s="95"/>
    </row>
    <row r="36" spans="1:4" x14ac:dyDescent="0.3">
      <c r="A36" s="18" t="s">
        <v>6</v>
      </c>
      <c r="B36" s="19" t="s">
        <v>7</v>
      </c>
      <c r="C36" s="2"/>
      <c r="D36" s="3"/>
    </row>
    <row r="37" spans="1:4" x14ac:dyDescent="0.3">
      <c r="A37" s="20">
        <v>123</v>
      </c>
      <c r="B37" s="21">
        <v>55</v>
      </c>
      <c r="C37" s="69">
        <f>COUNTIF(B37:B42,"&gt;40")</f>
        <v>6</v>
      </c>
      <c r="D37" s="70" t="str">
        <f ca="1">_xlfn.FORMULATEXT(C37)</f>
        <v>=COUNTIF(B37:B42,"&gt;40")</v>
      </c>
    </row>
    <row r="38" spans="1:4" x14ac:dyDescent="0.3">
      <c r="A38" s="20">
        <v>124</v>
      </c>
      <c r="B38" s="21">
        <v>73</v>
      </c>
      <c r="C38" s="69">
        <f>COUNTIF(B37:B42,"&lt;80")</f>
        <v>4</v>
      </c>
      <c r="D38" s="70" t="str">
        <f ca="1">_xlfn.FORMULATEXT(C38)</f>
        <v>=COUNTIF(B37:B42,"&lt;80")</v>
      </c>
    </row>
    <row r="39" spans="1:4" x14ac:dyDescent="0.3">
      <c r="A39" s="22">
        <v>125</v>
      </c>
      <c r="B39" s="21">
        <v>47</v>
      </c>
      <c r="C39" s="69"/>
      <c r="D39" s="70"/>
    </row>
    <row r="40" spans="1:4" x14ac:dyDescent="0.3">
      <c r="A40" s="20">
        <v>126</v>
      </c>
      <c r="B40" s="21">
        <v>58</v>
      </c>
      <c r="C40" s="2"/>
      <c r="D40" s="3"/>
    </row>
    <row r="41" spans="1:4" x14ac:dyDescent="0.3">
      <c r="A41" s="20">
        <v>127</v>
      </c>
      <c r="B41" s="21">
        <v>82</v>
      </c>
      <c r="C41" s="2"/>
      <c r="D41" s="3"/>
    </row>
    <row r="42" spans="1:4" ht="15" thickBot="1" x14ac:dyDescent="0.35">
      <c r="A42" s="23">
        <v>128</v>
      </c>
      <c r="B42" s="24">
        <v>90</v>
      </c>
      <c r="C42" s="2"/>
      <c r="D42" s="3"/>
    </row>
    <row r="43" spans="1:4" ht="15" thickBot="1" x14ac:dyDescent="0.35"/>
    <row r="44" spans="1:4" ht="15" thickBot="1" x14ac:dyDescent="0.35">
      <c r="A44" s="96" t="s">
        <v>8</v>
      </c>
      <c r="B44" s="97"/>
      <c r="C44" s="97"/>
      <c r="D44" s="98"/>
    </row>
    <row r="45" spans="1:4" x14ac:dyDescent="0.3">
      <c r="A45" s="25" t="s">
        <v>9</v>
      </c>
      <c r="B45" s="26" t="s">
        <v>10</v>
      </c>
      <c r="C45" s="27" t="s">
        <v>11</v>
      </c>
      <c r="D45" s="28" t="s">
        <v>12</v>
      </c>
    </row>
    <row r="46" spans="1:4" x14ac:dyDescent="0.3">
      <c r="A46" s="1" t="s">
        <v>13</v>
      </c>
      <c r="B46" s="29">
        <v>45191</v>
      </c>
      <c r="C46" s="1">
        <f>COUNTIF(A46:A53,"Friday")</f>
        <v>3</v>
      </c>
      <c r="D46" s="3" t="str">
        <f ca="1">_xlfn.FORMULATEXT(C46)</f>
        <v>=COUNTIF(A46:A53,"Friday")</v>
      </c>
    </row>
    <row r="47" spans="1:4" x14ac:dyDescent="0.3">
      <c r="A47" s="1" t="s">
        <v>14</v>
      </c>
      <c r="B47" s="29">
        <v>45190</v>
      </c>
      <c r="C47" s="1">
        <f>COUNTIF(A46:A53,"Sunday")</f>
        <v>0</v>
      </c>
      <c r="D47" s="3" t="str">
        <f ca="1">_xlfn.FORMULATEXT(C47)</f>
        <v>=COUNTIF(A46:A53,"Sunday")</v>
      </c>
    </row>
    <row r="48" spans="1:4" x14ac:dyDescent="0.3">
      <c r="A48" s="1" t="s">
        <v>15</v>
      </c>
      <c r="B48" s="29">
        <v>45187</v>
      </c>
      <c r="C48" s="1"/>
      <c r="D48" s="3"/>
    </row>
    <row r="49" spans="1:4" x14ac:dyDescent="0.3">
      <c r="A49" s="1" t="s">
        <v>16</v>
      </c>
      <c r="B49" s="29">
        <v>45188</v>
      </c>
      <c r="C49" s="1"/>
      <c r="D49" s="3"/>
    </row>
    <row r="50" spans="1:4" x14ac:dyDescent="0.3">
      <c r="A50" s="1" t="s">
        <v>13</v>
      </c>
      <c r="B50" s="29">
        <v>45198</v>
      </c>
      <c r="C50" s="1"/>
      <c r="D50" s="3"/>
    </row>
    <row r="51" spans="1:4" x14ac:dyDescent="0.3">
      <c r="A51" s="1" t="s">
        <v>17</v>
      </c>
      <c r="B51" s="29">
        <v>45199</v>
      </c>
      <c r="C51" s="1"/>
      <c r="D51" s="3"/>
    </row>
    <row r="52" spans="1:4" x14ac:dyDescent="0.3">
      <c r="A52" s="1" t="s">
        <v>13</v>
      </c>
      <c r="B52" s="29">
        <v>45205</v>
      </c>
      <c r="C52" s="1"/>
      <c r="D52" s="3"/>
    </row>
    <row r="53" spans="1:4" ht="15" thickBot="1" x14ac:dyDescent="0.35">
      <c r="A53" s="30" t="s">
        <v>15</v>
      </c>
      <c r="B53" s="31">
        <v>45200</v>
      </c>
      <c r="C53" s="30"/>
      <c r="D53" s="17"/>
    </row>
    <row r="56" spans="1:4" ht="15" thickBot="1" x14ac:dyDescent="0.35"/>
    <row r="57" spans="1:4" x14ac:dyDescent="0.3">
      <c r="A57" s="93" t="s">
        <v>18</v>
      </c>
      <c r="B57" s="94"/>
      <c r="C57" s="99"/>
      <c r="D57" s="100"/>
    </row>
    <row r="58" spans="1:4" x14ac:dyDescent="0.3">
      <c r="A58" s="18" t="s">
        <v>6</v>
      </c>
      <c r="B58" s="32" t="s">
        <v>11</v>
      </c>
      <c r="C58" s="76">
        <f>COUNTIF(B59:B64,"True")</f>
        <v>4</v>
      </c>
      <c r="D58" s="78" t="str">
        <f ca="1">_xlfn.FORMULATEXT(C58)</f>
        <v>=COUNTIF(B59:B64,"True")</v>
      </c>
    </row>
    <row r="59" spans="1:4" x14ac:dyDescent="0.3">
      <c r="A59" s="20">
        <v>123</v>
      </c>
      <c r="B59" s="21" t="b">
        <f>TRUE</f>
        <v>1</v>
      </c>
      <c r="C59" s="77"/>
      <c r="D59" s="78"/>
    </row>
    <row r="60" spans="1:4" x14ac:dyDescent="0.3">
      <c r="A60" s="20">
        <v>124</v>
      </c>
      <c r="B60" s="21" t="b">
        <f>FALSE</f>
        <v>0</v>
      </c>
      <c r="C60" s="77">
        <f>COUNTIF(B59:B64,"False")</f>
        <v>2</v>
      </c>
      <c r="D60" s="70" t="str">
        <f ca="1">_xlfn.FORMULATEXT(C60)</f>
        <v>=COUNTIF(B59:B64,"False")</v>
      </c>
    </row>
    <row r="61" spans="1:4" x14ac:dyDescent="0.3">
      <c r="A61" s="22">
        <v>125</v>
      </c>
      <c r="B61" s="21" t="b">
        <f>TRUE</f>
        <v>1</v>
      </c>
      <c r="C61" s="2"/>
      <c r="D61" s="3"/>
    </row>
    <row r="62" spans="1:4" x14ac:dyDescent="0.3">
      <c r="A62" s="20">
        <v>126</v>
      </c>
      <c r="B62" s="21" t="b">
        <f>TRUE</f>
        <v>1</v>
      </c>
      <c r="C62" s="2"/>
      <c r="D62" s="3"/>
    </row>
    <row r="63" spans="1:4" x14ac:dyDescent="0.3">
      <c r="A63" s="20">
        <v>127</v>
      </c>
      <c r="B63" s="21" t="b">
        <f>FALSE</f>
        <v>0</v>
      </c>
      <c r="C63" s="2"/>
      <c r="D63" s="3"/>
    </row>
    <row r="64" spans="1:4" ht="15" thickBot="1" x14ac:dyDescent="0.35">
      <c r="A64" s="23">
        <v>128</v>
      </c>
      <c r="B64" s="24" t="b">
        <f>TRUE</f>
        <v>1</v>
      </c>
      <c r="C64" s="2"/>
      <c r="D64" s="3"/>
    </row>
    <row r="66" spans="1:4" ht="15" thickBot="1" x14ac:dyDescent="0.35"/>
    <row r="67" spans="1:4" x14ac:dyDescent="0.3">
      <c r="A67" s="93" t="s">
        <v>19</v>
      </c>
      <c r="B67" s="94"/>
      <c r="C67" s="99"/>
      <c r="D67" s="100"/>
    </row>
    <row r="68" spans="1:4" x14ac:dyDescent="0.3">
      <c r="A68" s="18" t="s">
        <v>6</v>
      </c>
      <c r="B68" s="32" t="s">
        <v>20</v>
      </c>
      <c r="C68" s="76"/>
      <c r="D68" s="69"/>
    </row>
    <row r="69" spans="1:4" x14ac:dyDescent="0.3">
      <c r="A69" s="20">
        <v>123</v>
      </c>
      <c r="B69" s="21">
        <v>102</v>
      </c>
      <c r="C69" s="77">
        <f>COUNTIF(B69:B74,"102")</f>
        <v>4</v>
      </c>
      <c r="D69" s="78" t="str">
        <f ca="1">_xlfn.FORMULATEXT(C69)</f>
        <v>=COUNTIF(B69:B74,"102")</v>
      </c>
    </row>
    <row r="70" spans="1:4" x14ac:dyDescent="0.3">
      <c r="A70" s="20">
        <v>124</v>
      </c>
      <c r="B70" s="21">
        <v>103</v>
      </c>
      <c r="C70" s="34"/>
      <c r="D70" s="3"/>
    </row>
    <row r="71" spans="1:4" x14ac:dyDescent="0.3">
      <c r="A71" s="22">
        <v>125</v>
      </c>
      <c r="B71" s="21">
        <v>102</v>
      </c>
      <c r="C71" s="34"/>
      <c r="D71" s="3"/>
    </row>
    <row r="72" spans="1:4" x14ac:dyDescent="0.3">
      <c r="A72" s="20">
        <v>126</v>
      </c>
      <c r="B72" s="21">
        <v>102</v>
      </c>
      <c r="C72" s="34"/>
      <c r="D72" s="3"/>
    </row>
    <row r="73" spans="1:4" x14ac:dyDescent="0.3">
      <c r="A73" s="20">
        <v>127</v>
      </c>
      <c r="B73" s="21">
        <v>102</v>
      </c>
      <c r="C73" s="34"/>
      <c r="D73" s="3"/>
    </row>
    <row r="74" spans="1:4" ht="15" thickBot="1" x14ac:dyDescent="0.35">
      <c r="A74" s="23">
        <v>128</v>
      </c>
      <c r="B74" s="24">
        <v>103</v>
      </c>
      <c r="C74" s="34"/>
      <c r="D74" s="3"/>
    </row>
    <row r="76" spans="1:4" ht="15" thickBot="1" x14ac:dyDescent="0.35"/>
    <row r="77" spans="1:4" x14ac:dyDescent="0.3">
      <c r="A77" s="93" t="s">
        <v>21</v>
      </c>
      <c r="B77" s="94"/>
      <c r="C77" s="99"/>
      <c r="D77" s="100"/>
    </row>
    <row r="78" spans="1:4" x14ac:dyDescent="0.3">
      <c r="A78" s="18" t="s">
        <v>22</v>
      </c>
      <c r="B78" s="32" t="s">
        <v>23</v>
      </c>
      <c r="C78" s="76">
        <f>COUNTIF(B79:B84,"Ramesh")</f>
        <v>3</v>
      </c>
      <c r="D78" s="69" t="str">
        <f ca="1">_xlfn.FORMULATEXT(C78)</f>
        <v>=COUNTIF(B79:B84,"Ramesh")</v>
      </c>
    </row>
    <row r="79" spans="1:4" x14ac:dyDescent="0.3">
      <c r="A79" s="20" t="str">
        <f>"1234-5678-9012"</f>
        <v>1234-5678-9012</v>
      </c>
      <c r="B79" s="21" t="s">
        <v>24</v>
      </c>
      <c r="C79" s="28"/>
      <c r="D79" s="3"/>
    </row>
    <row r="80" spans="1:4" x14ac:dyDescent="0.3">
      <c r="A80" s="20" t="str">
        <f>"1234-5678-9013"</f>
        <v>1234-5678-9013</v>
      </c>
      <c r="B80" s="21" t="s">
        <v>25</v>
      </c>
      <c r="C80" s="28"/>
      <c r="D80" s="3"/>
    </row>
    <row r="81" spans="1:4" x14ac:dyDescent="0.3">
      <c r="A81" s="22" t="str">
        <f>"1234-5678-9014"</f>
        <v>1234-5678-9014</v>
      </c>
      <c r="B81" s="21" t="s">
        <v>26</v>
      </c>
      <c r="C81" s="28"/>
      <c r="D81" s="3"/>
    </row>
    <row r="82" spans="1:4" x14ac:dyDescent="0.3">
      <c r="A82" s="20" t="str">
        <f>"1234-5678-9012"</f>
        <v>1234-5678-9012</v>
      </c>
      <c r="B82" s="21" t="s">
        <v>24</v>
      </c>
      <c r="C82" s="28"/>
      <c r="D82" s="3"/>
    </row>
    <row r="83" spans="1:4" x14ac:dyDescent="0.3">
      <c r="A83" s="20" t="str">
        <f>"1234-5678-9014"</f>
        <v>1234-5678-9014</v>
      </c>
      <c r="B83" s="21" t="s">
        <v>26</v>
      </c>
      <c r="C83" s="28"/>
      <c r="D83" s="3"/>
    </row>
    <row r="84" spans="1:4" ht="15" thickBot="1" x14ac:dyDescent="0.35">
      <c r="A84" s="23" t="str">
        <f>"1234-5678-9012"</f>
        <v>1234-5678-9012</v>
      </c>
      <c r="B84" s="24" t="s">
        <v>24</v>
      </c>
      <c r="C84" s="28"/>
      <c r="D84" s="3"/>
    </row>
  </sheetData>
  <mergeCells count="5">
    <mergeCell ref="A35:D35"/>
    <mergeCell ref="A44:D44"/>
    <mergeCell ref="A57:D57"/>
    <mergeCell ref="A67:D67"/>
    <mergeCell ref="A77:D7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684B-66DC-4DBE-9D00-EC99516FCAAB}">
  <dimension ref="A40:I93"/>
  <sheetViews>
    <sheetView topLeftCell="A58" zoomScale="70" zoomScaleNormal="70" workbookViewId="0">
      <selection activeCell="F80" sqref="F80:H80"/>
    </sheetView>
  </sheetViews>
  <sheetFormatPr defaultRowHeight="14.4" x14ac:dyDescent="0.3"/>
  <cols>
    <col min="6" max="6" width="28.5546875" customWidth="1"/>
    <col min="7" max="7" width="49.88671875" customWidth="1"/>
    <col min="8" max="8" width="15.88671875" customWidth="1"/>
  </cols>
  <sheetData>
    <row r="40" spans="1:9" ht="15" thickBot="1" x14ac:dyDescent="0.35"/>
    <row r="41" spans="1:9" x14ac:dyDescent="0.3">
      <c r="A41" s="90" t="s">
        <v>0</v>
      </c>
      <c r="B41" s="91"/>
      <c r="C41" s="91"/>
      <c r="D41" s="91"/>
      <c r="E41" s="91"/>
      <c r="F41" s="92"/>
    </row>
    <row r="42" spans="1:9" x14ac:dyDescent="0.3">
      <c r="A42" s="18" t="s">
        <v>6</v>
      </c>
      <c r="B42" s="35" t="s">
        <v>27</v>
      </c>
      <c r="C42" s="36" t="s">
        <v>28</v>
      </c>
      <c r="D42" s="36" t="s">
        <v>29</v>
      </c>
      <c r="E42" s="36" t="s">
        <v>11</v>
      </c>
      <c r="F42" s="37" t="s">
        <v>12</v>
      </c>
    </row>
    <row r="43" spans="1:9" x14ac:dyDescent="0.3">
      <c r="A43" s="1">
        <v>123</v>
      </c>
      <c r="B43" s="2" t="s">
        <v>30</v>
      </c>
      <c r="C43" s="2" t="s">
        <v>31</v>
      </c>
      <c r="D43" s="2">
        <v>55</v>
      </c>
      <c r="E43" s="2"/>
      <c r="F43" s="70">
        <f>COUNTIFS(B43:B54,"Female",D43:D54,"&gt;60")</f>
        <v>3</v>
      </c>
      <c r="G43" s="79" t="str">
        <f ca="1">_xlfn.FORMULATEXT(F43)</f>
        <v>=COUNTIFS(B43:B54,"Female",D43:D54,"&gt;60")</v>
      </c>
      <c r="H43" s="79" t="s">
        <v>169</v>
      </c>
      <c r="I43" s="79"/>
    </row>
    <row r="44" spans="1:9" x14ac:dyDescent="0.3">
      <c r="A44" s="1">
        <v>124</v>
      </c>
      <c r="B44" s="2" t="s">
        <v>30</v>
      </c>
      <c r="C44" s="2" t="s">
        <v>32</v>
      </c>
      <c r="D44" s="2">
        <v>73</v>
      </c>
      <c r="E44" s="2"/>
      <c r="F44" s="104" t="s">
        <v>33</v>
      </c>
    </row>
    <row r="45" spans="1:9" x14ac:dyDescent="0.3">
      <c r="A45" s="38">
        <v>125</v>
      </c>
      <c r="B45" s="2" t="s">
        <v>30</v>
      </c>
      <c r="C45" s="2" t="s">
        <v>34</v>
      </c>
      <c r="D45" s="2">
        <v>47</v>
      </c>
      <c r="E45" s="2"/>
      <c r="F45" s="104"/>
    </row>
    <row r="46" spans="1:9" x14ac:dyDescent="0.3">
      <c r="A46" s="1">
        <v>126</v>
      </c>
      <c r="B46" s="2" t="s">
        <v>30</v>
      </c>
      <c r="C46" s="2" t="s">
        <v>31</v>
      </c>
      <c r="D46" s="2">
        <v>58</v>
      </c>
      <c r="E46" s="2"/>
      <c r="F46" s="104"/>
    </row>
    <row r="47" spans="1:9" x14ac:dyDescent="0.3">
      <c r="A47" s="1">
        <v>127</v>
      </c>
      <c r="B47" s="2" t="s">
        <v>35</v>
      </c>
      <c r="C47" s="2" t="s">
        <v>32</v>
      </c>
      <c r="D47" s="2">
        <v>82</v>
      </c>
      <c r="E47" s="2"/>
      <c r="F47" s="104"/>
    </row>
    <row r="48" spans="1:9" x14ac:dyDescent="0.3">
      <c r="A48" s="1">
        <v>128</v>
      </c>
      <c r="B48" s="2" t="s">
        <v>30</v>
      </c>
      <c r="C48" s="2" t="s">
        <v>34</v>
      </c>
      <c r="D48" s="2">
        <v>90</v>
      </c>
      <c r="E48" s="2"/>
      <c r="F48" s="104"/>
    </row>
    <row r="49" spans="1:8" x14ac:dyDescent="0.3">
      <c r="A49" s="1">
        <v>129</v>
      </c>
      <c r="B49" s="2" t="s">
        <v>35</v>
      </c>
      <c r="C49" s="2" t="s">
        <v>31</v>
      </c>
      <c r="D49" s="2">
        <v>77</v>
      </c>
      <c r="E49" s="2"/>
      <c r="F49" s="104"/>
    </row>
    <row r="50" spans="1:8" x14ac:dyDescent="0.3">
      <c r="A50" s="1">
        <v>130</v>
      </c>
      <c r="B50" s="2" t="s">
        <v>30</v>
      </c>
      <c r="C50" s="2" t="s">
        <v>32</v>
      </c>
      <c r="D50" s="2">
        <v>67</v>
      </c>
      <c r="E50" s="2"/>
      <c r="F50" s="104"/>
    </row>
    <row r="51" spans="1:8" x14ac:dyDescent="0.3">
      <c r="A51" s="1">
        <v>131</v>
      </c>
      <c r="B51" s="2" t="s">
        <v>30</v>
      </c>
      <c r="C51" s="2" t="s">
        <v>34</v>
      </c>
      <c r="D51" s="2">
        <v>75</v>
      </c>
      <c r="E51" s="2"/>
      <c r="F51" s="104"/>
    </row>
    <row r="52" spans="1:8" x14ac:dyDescent="0.3">
      <c r="A52" s="1">
        <v>132</v>
      </c>
      <c r="B52" s="2" t="s">
        <v>35</v>
      </c>
      <c r="C52" s="2" t="s">
        <v>31</v>
      </c>
      <c r="D52" s="2">
        <v>83</v>
      </c>
      <c r="E52" s="2"/>
      <c r="F52" s="104"/>
    </row>
    <row r="53" spans="1:8" x14ac:dyDescent="0.3">
      <c r="A53" s="1">
        <v>133</v>
      </c>
      <c r="B53" s="2" t="s">
        <v>30</v>
      </c>
      <c r="C53" s="2" t="s">
        <v>32</v>
      </c>
      <c r="D53" s="2">
        <v>85</v>
      </c>
      <c r="E53" s="2"/>
      <c r="F53" s="104"/>
    </row>
    <row r="54" spans="1:8" ht="15" thickBot="1" x14ac:dyDescent="0.35">
      <c r="A54" s="30">
        <v>134</v>
      </c>
      <c r="B54" s="16" t="s">
        <v>30</v>
      </c>
      <c r="C54" s="16" t="s">
        <v>34</v>
      </c>
      <c r="D54" s="16">
        <v>86</v>
      </c>
      <c r="E54" s="16"/>
      <c r="F54" s="105"/>
    </row>
    <row r="55" spans="1:8" x14ac:dyDescent="0.3">
      <c r="F55" s="39"/>
    </row>
    <row r="56" spans="1:8" x14ac:dyDescent="0.3">
      <c r="F56" s="39"/>
    </row>
    <row r="57" spans="1:8" x14ac:dyDescent="0.3">
      <c r="F57" s="39"/>
    </row>
    <row r="58" spans="1:8" x14ac:dyDescent="0.3">
      <c r="F58" s="39"/>
    </row>
    <row r="59" spans="1:8" x14ac:dyDescent="0.3">
      <c r="F59" s="39"/>
    </row>
    <row r="60" spans="1:8" ht="15" thickBot="1" x14ac:dyDescent="0.35"/>
    <row r="61" spans="1:8" x14ac:dyDescent="0.3">
      <c r="A61" s="90" t="s">
        <v>0</v>
      </c>
      <c r="B61" s="91"/>
      <c r="C61" s="91"/>
      <c r="D61" s="91"/>
      <c r="E61" s="91"/>
      <c r="F61" s="92"/>
    </row>
    <row r="62" spans="1:8" x14ac:dyDescent="0.3">
      <c r="A62" s="18" t="s">
        <v>6</v>
      </c>
      <c r="B62" s="35" t="s">
        <v>27</v>
      </c>
      <c r="C62" s="36" t="s">
        <v>28</v>
      </c>
      <c r="D62" s="36" t="s">
        <v>29</v>
      </c>
      <c r="E62" s="36" t="s">
        <v>11</v>
      </c>
      <c r="F62" s="37" t="s">
        <v>12</v>
      </c>
    </row>
    <row r="63" spans="1:8" x14ac:dyDescent="0.3">
      <c r="A63" s="1">
        <v>123</v>
      </c>
      <c r="B63" s="2" t="s">
        <v>30</v>
      </c>
      <c r="C63" s="2" t="s">
        <v>31</v>
      </c>
      <c r="D63" s="2">
        <v>55</v>
      </c>
      <c r="E63" s="2"/>
      <c r="F63" s="70">
        <f>COUNTIFS(B63:B75,"Female",D63:D75,"&gt;80")</f>
        <v>2</v>
      </c>
      <c r="G63" s="79" t="str">
        <f ca="1">_xlfn.FORMULATEXT(F63)</f>
        <v>=COUNTIFS(B63:B75,"Female",D63:D75,"&gt;80")</v>
      </c>
      <c r="H63" s="79" t="s">
        <v>169</v>
      </c>
    </row>
    <row r="64" spans="1:8" x14ac:dyDescent="0.3">
      <c r="A64" s="1">
        <v>124</v>
      </c>
      <c r="B64" s="2" t="s">
        <v>30</v>
      </c>
      <c r="C64" s="2" t="s">
        <v>32</v>
      </c>
      <c r="D64" s="2">
        <v>73</v>
      </c>
      <c r="E64" s="2"/>
      <c r="F64" s="3"/>
    </row>
    <row r="65" spans="1:8" x14ac:dyDescent="0.3">
      <c r="A65" s="38">
        <v>125</v>
      </c>
      <c r="B65" s="2" t="s">
        <v>30</v>
      </c>
      <c r="C65" s="2" t="s">
        <v>34</v>
      </c>
      <c r="D65" s="2">
        <v>47</v>
      </c>
      <c r="E65" s="2"/>
      <c r="F65" s="106" t="s">
        <v>36</v>
      </c>
    </row>
    <row r="66" spans="1:8" x14ac:dyDescent="0.3">
      <c r="A66" s="1">
        <v>126</v>
      </c>
      <c r="B66" s="2" t="s">
        <v>30</v>
      </c>
      <c r="C66" s="2" t="s">
        <v>31</v>
      </c>
      <c r="D66" s="2">
        <v>58</v>
      </c>
      <c r="E66" s="2"/>
      <c r="F66" s="106"/>
    </row>
    <row r="67" spans="1:8" x14ac:dyDescent="0.3">
      <c r="A67" s="1">
        <v>127</v>
      </c>
      <c r="B67" s="2" t="s">
        <v>35</v>
      </c>
      <c r="C67" s="2" t="s">
        <v>32</v>
      </c>
      <c r="D67" s="2">
        <v>82</v>
      </c>
      <c r="E67" s="2"/>
      <c r="F67" s="106"/>
    </row>
    <row r="68" spans="1:8" x14ac:dyDescent="0.3">
      <c r="A68" s="1">
        <v>128</v>
      </c>
      <c r="B68" s="2" t="s">
        <v>30</v>
      </c>
      <c r="C68" s="2" t="s">
        <v>34</v>
      </c>
      <c r="D68" s="2">
        <v>90</v>
      </c>
      <c r="E68" s="2"/>
      <c r="F68" s="106"/>
    </row>
    <row r="69" spans="1:8" x14ac:dyDescent="0.3">
      <c r="A69" s="1">
        <v>129</v>
      </c>
      <c r="B69" s="2" t="s">
        <v>35</v>
      </c>
      <c r="C69" s="2" t="s">
        <v>31</v>
      </c>
      <c r="D69" s="2">
        <v>77</v>
      </c>
      <c r="E69" s="2"/>
      <c r="F69" s="106"/>
    </row>
    <row r="70" spans="1:8" x14ac:dyDescent="0.3">
      <c r="A70" s="1">
        <v>130</v>
      </c>
      <c r="B70" s="2" t="s">
        <v>30</v>
      </c>
      <c r="C70" s="2" t="s">
        <v>32</v>
      </c>
      <c r="D70" s="2">
        <v>67</v>
      </c>
      <c r="E70" s="2"/>
      <c r="F70" s="106"/>
    </row>
    <row r="71" spans="1:8" x14ac:dyDescent="0.3">
      <c r="A71" s="1">
        <v>131</v>
      </c>
      <c r="B71" s="2" t="s">
        <v>30</v>
      </c>
      <c r="C71" s="2" t="s">
        <v>34</v>
      </c>
      <c r="D71" s="2">
        <v>75</v>
      </c>
      <c r="E71" s="2"/>
      <c r="F71" s="106"/>
    </row>
    <row r="72" spans="1:8" x14ac:dyDescent="0.3">
      <c r="A72" s="1">
        <v>132</v>
      </c>
      <c r="B72" s="2" t="s">
        <v>35</v>
      </c>
      <c r="C72" s="2" t="s">
        <v>31</v>
      </c>
      <c r="D72" s="2">
        <v>83</v>
      </c>
      <c r="E72" s="2"/>
      <c r="F72" s="106"/>
    </row>
    <row r="73" spans="1:8" x14ac:dyDescent="0.3">
      <c r="A73" s="1">
        <v>133</v>
      </c>
      <c r="B73" s="2" t="s">
        <v>30</v>
      </c>
      <c r="C73" s="2" t="s">
        <v>32</v>
      </c>
      <c r="D73" s="2">
        <v>85</v>
      </c>
      <c r="E73" s="2"/>
      <c r="F73" s="106"/>
    </row>
    <row r="74" spans="1:8" ht="15" thickBot="1" x14ac:dyDescent="0.35">
      <c r="A74" s="30">
        <v>134</v>
      </c>
      <c r="B74" s="16" t="s">
        <v>30</v>
      </c>
      <c r="C74" s="16" t="s">
        <v>34</v>
      </c>
      <c r="D74" s="16">
        <v>86</v>
      </c>
      <c r="E74" s="16"/>
      <c r="F74" s="106"/>
    </row>
    <row r="75" spans="1:8" ht="15" thickBot="1" x14ac:dyDescent="0.35">
      <c r="A75" s="30">
        <v>134</v>
      </c>
      <c r="B75" s="16" t="s">
        <v>30</v>
      </c>
      <c r="C75" s="16" t="s">
        <v>34</v>
      </c>
      <c r="D75" s="16">
        <v>86</v>
      </c>
      <c r="E75" s="16"/>
      <c r="F75" s="107"/>
    </row>
    <row r="77" spans="1:8" ht="15" thickBot="1" x14ac:dyDescent="0.35"/>
    <row r="78" spans="1:8" x14ac:dyDescent="0.3">
      <c r="A78" s="90" t="s">
        <v>0</v>
      </c>
      <c r="B78" s="91"/>
      <c r="C78" s="91"/>
      <c r="D78" s="91"/>
      <c r="E78" s="91"/>
      <c r="F78" s="92"/>
    </row>
    <row r="79" spans="1:8" x14ac:dyDescent="0.3">
      <c r="A79" s="18" t="s">
        <v>6</v>
      </c>
      <c r="B79" s="35" t="s">
        <v>27</v>
      </c>
      <c r="C79" s="36" t="s">
        <v>28</v>
      </c>
      <c r="D79" s="36" t="s">
        <v>29</v>
      </c>
      <c r="E79" s="36" t="s">
        <v>11</v>
      </c>
      <c r="F79" s="37" t="s">
        <v>12</v>
      </c>
    </row>
    <row r="80" spans="1:8" x14ac:dyDescent="0.3">
      <c r="A80" s="1">
        <v>123</v>
      </c>
      <c r="B80" s="2" t="s">
        <v>30</v>
      </c>
      <c r="C80" s="2" t="str">
        <f>"Maths"</f>
        <v>Maths</v>
      </c>
      <c r="D80" s="2">
        <v>55</v>
      </c>
      <c r="E80" s="2"/>
      <c r="F80" s="70">
        <f>COUNTIFS(C80:C93,"Science",D80:D93,"&lt;50")</f>
        <v>1</v>
      </c>
      <c r="G80" s="79" t="str">
        <f ca="1">_xlfn.FORMULATEXT(F80)</f>
        <v>=COUNTIFS(C80:C93,"Science",D80:D93,"&lt;50")</v>
      </c>
      <c r="H80" s="79" t="s">
        <v>170</v>
      </c>
    </row>
    <row r="81" spans="1:6" x14ac:dyDescent="0.3">
      <c r="A81" s="1">
        <v>124</v>
      </c>
      <c r="B81" s="2" t="s">
        <v>30</v>
      </c>
      <c r="C81" s="2" t="str">
        <f>"English"</f>
        <v>English</v>
      </c>
      <c r="D81" s="2">
        <v>73</v>
      </c>
      <c r="E81" s="2"/>
      <c r="F81" s="3"/>
    </row>
    <row r="82" spans="1:6" x14ac:dyDescent="0.3">
      <c r="A82" s="40">
        <v>125</v>
      </c>
      <c r="B82" s="11" t="s">
        <v>30</v>
      </c>
      <c r="C82" s="11" t="s">
        <v>34</v>
      </c>
      <c r="D82" s="11">
        <v>47</v>
      </c>
      <c r="E82" s="11"/>
      <c r="F82" s="101" t="s">
        <v>37</v>
      </c>
    </row>
    <row r="83" spans="1:6" x14ac:dyDescent="0.3">
      <c r="A83" s="1">
        <v>126</v>
      </c>
      <c r="B83" s="2" t="s">
        <v>30</v>
      </c>
      <c r="C83" s="2" t="s">
        <v>31</v>
      </c>
      <c r="D83" s="2">
        <v>58</v>
      </c>
      <c r="E83" s="2"/>
      <c r="F83" s="102"/>
    </row>
    <row r="84" spans="1:6" x14ac:dyDescent="0.3">
      <c r="A84" s="1">
        <v>127</v>
      </c>
      <c r="B84" s="2" t="s">
        <v>35</v>
      </c>
      <c r="C84" s="2" t="s">
        <v>32</v>
      </c>
      <c r="D84" s="2">
        <v>82</v>
      </c>
      <c r="E84" s="2"/>
      <c r="F84" s="102"/>
    </row>
    <row r="85" spans="1:6" x14ac:dyDescent="0.3">
      <c r="A85" s="1">
        <v>128</v>
      </c>
      <c r="B85" s="2" t="s">
        <v>30</v>
      </c>
      <c r="C85" s="2" t="s">
        <v>34</v>
      </c>
      <c r="D85" s="2">
        <v>90</v>
      </c>
      <c r="E85" s="2"/>
      <c r="F85" s="102"/>
    </row>
    <row r="86" spans="1:6" x14ac:dyDescent="0.3">
      <c r="A86" s="1">
        <v>129</v>
      </c>
      <c r="B86" s="2" t="s">
        <v>35</v>
      </c>
      <c r="C86" s="2" t="s">
        <v>31</v>
      </c>
      <c r="D86" s="2">
        <v>77</v>
      </c>
      <c r="E86" s="2"/>
      <c r="F86" s="102"/>
    </row>
    <row r="87" spans="1:6" x14ac:dyDescent="0.3">
      <c r="A87" s="1">
        <v>130</v>
      </c>
      <c r="B87" s="2" t="s">
        <v>30</v>
      </c>
      <c r="C87" s="2" t="s">
        <v>32</v>
      </c>
      <c r="D87" s="2">
        <v>67</v>
      </c>
      <c r="E87" s="2"/>
      <c r="F87" s="102"/>
    </row>
    <row r="88" spans="1:6" x14ac:dyDescent="0.3">
      <c r="A88" s="1">
        <v>131</v>
      </c>
      <c r="B88" s="2" t="s">
        <v>30</v>
      </c>
      <c r="C88" s="2" t="s">
        <v>34</v>
      </c>
      <c r="D88" s="2">
        <v>75</v>
      </c>
      <c r="E88" s="2"/>
      <c r="F88" s="102"/>
    </row>
    <row r="89" spans="1:6" x14ac:dyDescent="0.3">
      <c r="A89" s="1">
        <v>132</v>
      </c>
      <c r="B89" s="2" t="s">
        <v>35</v>
      </c>
      <c r="C89" s="2" t="s">
        <v>31</v>
      </c>
      <c r="D89" s="2">
        <v>83</v>
      </c>
      <c r="E89" s="2"/>
      <c r="F89" s="102"/>
    </row>
    <row r="90" spans="1:6" x14ac:dyDescent="0.3">
      <c r="A90" s="1">
        <v>133</v>
      </c>
      <c r="B90" s="2" t="s">
        <v>30</v>
      </c>
      <c r="C90" s="2" t="s">
        <v>32</v>
      </c>
      <c r="D90" s="2">
        <v>85</v>
      </c>
      <c r="E90" s="2"/>
      <c r="F90" s="102"/>
    </row>
    <row r="91" spans="1:6" ht="15" thickBot="1" x14ac:dyDescent="0.35">
      <c r="A91" s="30">
        <v>134</v>
      </c>
      <c r="B91" s="16" t="s">
        <v>30</v>
      </c>
      <c r="C91" s="16" t="s">
        <v>34</v>
      </c>
      <c r="D91" s="16">
        <v>86</v>
      </c>
      <c r="E91" s="16"/>
      <c r="F91" s="102"/>
    </row>
    <row r="92" spans="1:6" ht="15" thickBot="1" x14ac:dyDescent="0.35">
      <c r="A92" s="41">
        <v>134</v>
      </c>
      <c r="B92" s="5" t="s">
        <v>30</v>
      </c>
      <c r="C92" s="5" t="s">
        <v>34</v>
      </c>
      <c r="D92" s="5">
        <v>86</v>
      </c>
      <c r="E92" s="5"/>
      <c r="F92" s="102"/>
    </row>
    <row r="93" spans="1:6" ht="15" thickBot="1" x14ac:dyDescent="0.35">
      <c r="A93" s="7">
        <v>135</v>
      </c>
      <c r="B93" s="8" t="s">
        <v>30</v>
      </c>
      <c r="C93" s="8" t="s">
        <v>32</v>
      </c>
      <c r="D93" s="8">
        <v>77</v>
      </c>
      <c r="E93" s="8"/>
      <c r="F93" s="103"/>
    </row>
  </sheetData>
  <mergeCells count="6">
    <mergeCell ref="F82:F93"/>
    <mergeCell ref="A41:F41"/>
    <mergeCell ref="F44:F54"/>
    <mergeCell ref="A61:F61"/>
    <mergeCell ref="F65:F75"/>
    <mergeCell ref="A78:F7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81D8-058A-4BD0-92C0-BAAE8A64380F}">
  <dimension ref="A32:G60"/>
  <sheetViews>
    <sheetView topLeftCell="A23" zoomScale="85" zoomScaleNormal="85" workbookViewId="0">
      <selection activeCell="D46" sqref="D46"/>
    </sheetView>
  </sheetViews>
  <sheetFormatPr defaultRowHeight="14.4" x14ac:dyDescent="0.3"/>
  <cols>
    <col min="5" max="5" width="29.77734375" customWidth="1"/>
  </cols>
  <sheetData>
    <row r="32" ht="15" thickBot="1" x14ac:dyDescent="0.35"/>
    <row r="33" spans="1:7" ht="15" thickBot="1" x14ac:dyDescent="0.35">
      <c r="A33" s="108" t="s">
        <v>0</v>
      </c>
      <c r="B33" s="109"/>
      <c r="C33" s="109"/>
      <c r="D33" s="109"/>
      <c r="E33" s="109"/>
      <c r="F33" s="109"/>
      <c r="G33" s="110"/>
    </row>
    <row r="34" spans="1:7" x14ac:dyDescent="0.3">
      <c r="A34" s="42" t="s">
        <v>6</v>
      </c>
      <c r="B34" s="43" t="s">
        <v>7</v>
      </c>
      <c r="C34" s="44" t="s">
        <v>38</v>
      </c>
      <c r="D34" s="80" t="s">
        <v>11</v>
      </c>
      <c r="E34" s="26" t="s">
        <v>12</v>
      </c>
      <c r="F34" s="25" t="s">
        <v>39</v>
      </c>
      <c r="G34" s="45" t="s">
        <v>40</v>
      </c>
    </row>
    <row r="35" spans="1:7" x14ac:dyDescent="0.3">
      <c r="A35" s="1">
        <v>123</v>
      </c>
      <c r="B35" s="2">
        <v>55</v>
      </c>
      <c r="C35" s="2">
        <v>29</v>
      </c>
      <c r="D35" s="69">
        <f>FREQUENCY(B35:B46,C35:C42)</f>
        <v>0</v>
      </c>
      <c r="E35" s="33" t="str">
        <f ca="1">_xlfn.FORMULATEXT(D35)</f>
        <v>=FREQUENCY(B35:B46,C35:C42)</v>
      </c>
      <c r="F35" s="1">
        <v>0</v>
      </c>
      <c r="G35" s="3">
        <v>29</v>
      </c>
    </row>
    <row r="36" spans="1:7" x14ac:dyDescent="0.3">
      <c r="A36" s="1">
        <v>124</v>
      </c>
      <c r="B36" s="2">
        <v>73</v>
      </c>
      <c r="C36" s="2">
        <v>39</v>
      </c>
      <c r="D36" s="69">
        <f t="shared" ref="D36:D42" si="0">FREQUENCY(B36:B47,C36:C43)</f>
        <v>0</v>
      </c>
      <c r="E36" s="111" t="s">
        <v>41</v>
      </c>
      <c r="F36" s="1">
        <v>30</v>
      </c>
      <c r="G36" s="3">
        <v>39</v>
      </c>
    </row>
    <row r="37" spans="1:7" x14ac:dyDescent="0.3">
      <c r="A37" s="38">
        <v>125</v>
      </c>
      <c r="B37" s="2">
        <v>47</v>
      </c>
      <c r="C37" s="2">
        <v>49</v>
      </c>
      <c r="D37" s="69">
        <f t="shared" si="0"/>
        <v>1</v>
      </c>
      <c r="E37" s="111"/>
      <c r="F37" s="1">
        <v>40</v>
      </c>
      <c r="G37" s="3">
        <v>49</v>
      </c>
    </row>
    <row r="38" spans="1:7" x14ac:dyDescent="0.3">
      <c r="A38" s="1">
        <v>126</v>
      </c>
      <c r="B38" s="2">
        <v>58</v>
      </c>
      <c r="C38" s="2">
        <v>59</v>
      </c>
      <c r="D38" s="69">
        <f t="shared" si="0"/>
        <v>1</v>
      </c>
      <c r="E38" s="111"/>
      <c r="F38" s="1">
        <v>50</v>
      </c>
      <c r="G38" s="3">
        <v>59</v>
      </c>
    </row>
    <row r="39" spans="1:7" x14ac:dyDescent="0.3">
      <c r="A39" s="1">
        <v>127</v>
      </c>
      <c r="B39" s="2">
        <v>82</v>
      </c>
      <c r="C39" s="2">
        <v>69</v>
      </c>
      <c r="D39" s="69">
        <f t="shared" si="0"/>
        <v>1</v>
      </c>
      <c r="E39" s="111"/>
      <c r="F39" s="1">
        <v>60</v>
      </c>
      <c r="G39" s="3">
        <v>69</v>
      </c>
    </row>
    <row r="40" spans="1:7" x14ac:dyDescent="0.3">
      <c r="A40" s="1">
        <v>128</v>
      </c>
      <c r="B40" s="2">
        <v>90</v>
      </c>
      <c r="C40" s="2">
        <v>79</v>
      </c>
      <c r="D40" s="69">
        <f t="shared" si="0"/>
        <v>4</v>
      </c>
      <c r="E40" s="111"/>
      <c r="F40" s="1">
        <v>70</v>
      </c>
      <c r="G40" s="3">
        <v>79</v>
      </c>
    </row>
    <row r="41" spans="1:7" x14ac:dyDescent="0.3">
      <c r="A41" s="1">
        <v>129</v>
      </c>
      <c r="B41" s="2">
        <v>77</v>
      </c>
      <c r="C41" s="2">
        <v>89</v>
      </c>
      <c r="D41" s="69">
        <f t="shared" si="0"/>
        <v>8</v>
      </c>
      <c r="E41" s="111"/>
      <c r="F41" s="1">
        <v>80</v>
      </c>
      <c r="G41" s="3">
        <v>89</v>
      </c>
    </row>
    <row r="42" spans="1:7" x14ac:dyDescent="0.3">
      <c r="A42" s="1">
        <v>130</v>
      </c>
      <c r="B42" s="2">
        <v>67</v>
      </c>
      <c r="C42" s="2">
        <v>99</v>
      </c>
      <c r="D42" s="69">
        <f t="shared" si="0"/>
        <v>8</v>
      </c>
      <c r="E42" s="111"/>
      <c r="F42" s="1">
        <v>90</v>
      </c>
      <c r="G42" s="3">
        <v>99</v>
      </c>
    </row>
    <row r="43" spans="1:7" ht="15" thickBot="1" x14ac:dyDescent="0.35">
      <c r="A43" s="1">
        <v>131</v>
      </c>
      <c r="B43" s="2">
        <v>75</v>
      </c>
      <c r="D43" s="69"/>
      <c r="E43" s="111"/>
      <c r="F43" s="30">
        <v>100</v>
      </c>
      <c r="G43" s="17"/>
    </row>
    <row r="44" spans="1:7" x14ac:dyDescent="0.3">
      <c r="A44" s="1">
        <v>132</v>
      </c>
      <c r="B44" s="2">
        <v>83</v>
      </c>
      <c r="C44" s="2"/>
      <c r="D44" s="2"/>
      <c r="E44" s="106"/>
    </row>
    <row r="45" spans="1:7" x14ac:dyDescent="0.3">
      <c r="A45" s="1">
        <v>133</v>
      </c>
      <c r="B45" s="2">
        <v>85</v>
      </c>
      <c r="C45" s="2"/>
      <c r="D45" s="2"/>
      <c r="E45" s="106"/>
    </row>
    <row r="46" spans="1:7" ht="15" thickBot="1" x14ac:dyDescent="0.35">
      <c r="A46" s="30">
        <v>134</v>
      </c>
      <c r="B46" s="16">
        <v>86</v>
      </c>
      <c r="C46" s="16"/>
      <c r="D46" s="16"/>
      <c r="E46" s="107"/>
    </row>
    <row r="48" spans="1:7" ht="15" thickBot="1" x14ac:dyDescent="0.35"/>
    <row r="49" spans="1:7" ht="15" thickBot="1" x14ac:dyDescent="0.35">
      <c r="A49" s="112" t="s">
        <v>0</v>
      </c>
      <c r="B49" s="113"/>
      <c r="C49" s="113"/>
      <c r="D49" s="113"/>
      <c r="E49" s="113"/>
      <c r="F49" s="113"/>
      <c r="G49" s="114"/>
    </row>
    <row r="50" spans="1:7" x14ac:dyDescent="0.3">
      <c r="A50" s="27" t="s">
        <v>42</v>
      </c>
      <c r="B50" s="34" t="s">
        <v>38</v>
      </c>
      <c r="C50" s="34" t="s">
        <v>11</v>
      </c>
      <c r="D50" s="34"/>
      <c r="E50" s="28" t="s">
        <v>12</v>
      </c>
      <c r="F50" s="46" t="s">
        <v>43</v>
      </c>
      <c r="G50" s="28" t="s">
        <v>44</v>
      </c>
    </row>
    <row r="51" spans="1:7" x14ac:dyDescent="0.3">
      <c r="A51" s="1">
        <v>1.02</v>
      </c>
      <c r="B51" s="2">
        <v>1</v>
      </c>
      <c r="C51" s="2" cm="1">
        <f t="array" ref="C51:C54">FREQUENCY(A51:A60, B51:B54)</f>
        <v>3</v>
      </c>
      <c r="D51" s="2"/>
      <c r="E51" s="3"/>
      <c r="F51" s="47">
        <v>0</v>
      </c>
      <c r="G51" s="3">
        <v>0.99999899999999997</v>
      </c>
    </row>
    <row r="52" spans="1:7" x14ac:dyDescent="0.3">
      <c r="A52" s="1">
        <v>0.98</v>
      </c>
      <c r="B52" s="2">
        <v>1.2</v>
      </c>
      <c r="C52" s="2">
        <v>2</v>
      </c>
      <c r="D52" s="2"/>
      <c r="E52" s="101" t="s">
        <v>45</v>
      </c>
      <c r="F52" s="47">
        <v>1</v>
      </c>
      <c r="G52" s="3">
        <v>1.199999</v>
      </c>
    </row>
    <row r="53" spans="1:7" x14ac:dyDescent="0.3">
      <c r="A53" s="1">
        <v>1.33</v>
      </c>
      <c r="B53" s="2">
        <v>1.4</v>
      </c>
      <c r="C53" s="2">
        <v>3</v>
      </c>
      <c r="D53" s="2"/>
      <c r="E53" s="102"/>
      <c r="F53" s="47">
        <v>1.2</v>
      </c>
      <c r="G53" s="3">
        <v>1.399999</v>
      </c>
    </row>
    <row r="54" spans="1:7" ht="15" thickBot="1" x14ac:dyDescent="0.35">
      <c r="A54" s="1">
        <v>1.39</v>
      </c>
      <c r="B54" s="2"/>
      <c r="C54" s="2">
        <v>2</v>
      </c>
      <c r="D54" s="2"/>
      <c r="E54" s="102"/>
      <c r="F54" s="48">
        <v>1.4</v>
      </c>
      <c r="G54" s="17"/>
    </row>
    <row r="55" spans="1:7" x14ac:dyDescent="0.3">
      <c r="A55" s="1">
        <v>1.55</v>
      </c>
      <c r="B55" s="2"/>
      <c r="C55" s="2"/>
      <c r="D55" s="2"/>
      <c r="E55" s="102"/>
    </row>
    <row r="56" spans="1:7" x14ac:dyDescent="0.3">
      <c r="A56" s="1">
        <v>1.62</v>
      </c>
      <c r="B56" s="2"/>
      <c r="C56" s="2"/>
      <c r="D56" s="2"/>
      <c r="E56" s="102"/>
    </row>
    <row r="57" spans="1:7" x14ac:dyDescent="0.3">
      <c r="A57" s="1">
        <v>1.01</v>
      </c>
      <c r="B57" s="2"/>
      <c r="C57" s="2"/>
      <c r="D57" s="2"/>
      <c r="E57" s="102"/>
    </row>
    <row r="58" spans="1:7" x14ac:dyDescent="0.3">
      <c r="A58" s="1">
        <v>0.75</v>
      </c>
      <c r="B58" s="2"/>
      <c r="C58" s="2"/>
      <c r="D58" s="2"/>
      <c r="E58" s="102"/>
    </row>
    <row r="59" spans="1:7" x14ac:dyDescent="0.3">
      <c r="A59" s="1">
        <v>0.9</v>
      </c>
      <c r="B59" s="2"/>
      <c r="C59" s="2"/>
      <c r="D59" s="2"/>
      <c r="E59" s="102"/>
    </row>
    <row r="60" spans="1:7" ht="15" thickBot="1" x14ac:dyDescent="0.35">
      <c r="A60" s="30">
        <v>1.25</v>
      </c>
      <c r="B60" s="16"/>
      <c r="C60" s="16"/>
      <c r="D60" s="16"/>
      <c r="E60" s="103"/>
    </row>
  </sheetData>
  <mergeCells count="4">
    <mergeCell ref="A33:G33"/>
    <mergeCell ref="E36:E46"/>
    <mergeCell ref="A49:G49"/>
    <mergeCell ref="E52:E6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3AB0-6835-46DD-8383-3486633F0ADA}">
  <dimension ref="A1"/>
  <sheetViews>
    <sheetView topLeftCell="B1" zoomScale="70" zoomScaleNormal="70" workbookViewId="0">
      <selection activeCell="P17" sqref="P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AC43-F593-4372-8A48-88807E9BF953}">
  <dimension ref="A1:S953"/>
  <sheetViews>
    <sheetView zoomScaleNormal="100" workbookViewId="0">
      <selection activeCell="J22" sqref="J22"/>
    </sheetView>
  </sheetViews>
  <sheetFormatPr defaultRowHeight="14.4" x14ac:dyDescent="0.3"/>
  <cols>
    <col min="2" max="2" width="11.33203125" customWidth="1"/>
    <col min="3" max="3" width="15.21875" customWidth="1"/>
    <col min="4" max="4" width="10.5546875" customWidth="1"/>
    <col min="7" max="7" width="17.88671875" customWidth="1"/>
  </cols>
  <sheetData>
    <row r="1" spans="1:19" ht="15" thickBot="1" x14ac:dyDescent="0.35">
      <c r="A1" s="115" t="s">
        <v>0</v>
      </c>
      <c r="B1" s="115"/>
      <c r="C1" s="115"/>
      <c r="D1" s="116"/>
    </row>
    <row r="2" spans="1:19" ht="15" thickBot="1" x14ac:dyDescent="0.35">
      <c r="A2" s="49" t="s">
        <v>46</v>
      </c>
      <c r="B2" s="50" t="s">
        <v>47</v>
      </c>
      <c r="C2" s="50" t="s">
        <v>10</v>
      </c>
      <c r="D2" s="51" t="s">
        <v>48</v>
      </c>
    </row>
    <row r="3" spans="1:19" ht="28.8" thickBot="1" x14ac:dyDescent="0.35">
      <c r="A3" s="52">
        <v>1</v>
      </c>
      <c r="B3" s="53" t="s">
        <v>49</v>
      </c>
      <c r="C3" s="53" t="s">
        <v>50</v>
      </c>
      <c r="D3" s="54">
        <v>4</v>
      </c>
      <c r="H3" s="82"/>
      <c r="I3" s="83" t="s">
        <v>171</v>
      </c>
      <c r="J3" s="82"/>
      <c r="K3" s="82"/>
    </row>
    <row r="4" spans="1:19" ht="28.8" thickBot="1" x14ac:dyDescent="0.35">
      <c r="A4" s="52">
        <v>2</v>
      </c>
      <c r="B4" s="53" t="s">
        <v>49</v>
      </c>
      <c r="C4" s="53" t="s">
        <v>51</v>
      </c>
      <c r="D4" s="54">
        <v>2</v>
      </c>
      <c r="H4" s="82"/>
      <c r="I4" s="83" t="s">
        <v>172</v>
      </c>
      <c r="J4" s="83" t="s">
        <v>173</v>
      </c>
      <c r="K4" s="82"/>
      <c r="M4" s="82"/>
      <c r="N4" s="82"/>
      <c r="O4" s="82"/>
      <c r="P4" s="82"/>
      <c r="Q4" s="82"/>
      <c r="R4" s="82"/>
      <c r="S4" s="82"/>
    </row>
    <row r="5" spans="1:19" ht="15" thickBot="1" x14ac:dyDescent="0.35">
      <c r="A5" s="52">
        <v>3</v>
      </c>
      <c r="B5" s="53" t="s">
        <v>52</v>
      </c>
      <c r="C5" s="53" t="s">
        <v>53</v>
      </c>
      <c r="D5" s="54">
        <v>2</v>
      </c>
      <c r="H5" s="82"/>
      <c r="I5" s="82"/>
      <c r="J5" s="82"/>
      <c r="K5" s="82"/>
      <c r="M5" s="85" t="s">
        <v>174</v>
      </c>
      <c r="N5" s="82"/>
      <c r="O5" s="82"/>
      <c r="P5" s="82"/>
      <c r="Q5" s="82"/>
      <c r="R5" s="82"/>
      <c r="S5" s="82"/>
    </row>
    <row r="6" spans="1:19" ht="15" thickBot="1" x14ac:dyDescent="0.35">
      <c r="A6" s="52">
        <v>4</v>
      </c>
      <c r="B6" s="53" t="s">
        <v>49</v>
      </c>
      <c r="C6" s="53" t="s">
        <v>53</v>
      </c>
      <c r="D6" s="54">
        <v>4</v>
      </c>
      <c r="H6" s="82"/>
      <c r="I6" s="82" t="s">
        <v>49</v>
      </c>
      <c r="J6" s="84">
        <v>114</v>
      </c>
      <c r="K6" s="82"/>
      <c r="M6" s="85" t="s">
        <v>175</v>
      </c>
      <c r="N6" s="82"/>
      <c r="O6" s="82"/>
      <c r="P6" s="82"/>
      <c r="Q6" s="82"/>
      <c r="R6" s="82"/>
      <c r="S6" s="82"/>
    </row>
    <row r="7" spans="1:19" ht="15" thickBot="1" x14ac:dyDescent="0.35">
      <c r="A7" s="52">
        <v>5</v>
      </c>
      <c r="B7" s="53" t="s">
        <v>54</v>
      </c>
      <c r="C7" s="55">
        <v>38118</v>
      </c>
      <c r="D7" s="54">
        <v>2</v>
      </c>
      <c r="H7" s="82"/>
      <c r="I7" s="82" t="s">
        <v>52</v>
      </c>
      <c r="J7" s="84">
        <v>112</v>
      </c>
      <c r="K7" s="82"/>
      <c r="M7" s="82"/>
      <c r="N7" s="82"/>
      <c r="O7" s="82"/>
      <c r="P7" s="82"/>
      <c r="Q7" s="82"/>
      <c r="R7" s="82"/>
      <c r="S7" s="82"/>
    </row>
    <row r="8" spans="1:19" ht="15" thickBot="1" x14ac:dyDescent="0.35">
      <c r="A8" s="52">
        <v>6</v>
      </c>
      <c r="B8" s="53" t="s">
        <v>52</v>
      </c>
      <c r="C8" s="53" t="s">
        <v>55</v>
      </c>
      <c r="D8" s="54">
        <v>4</v>
      </c>
      <c r="H8" s="82"/>
      <c r="I8" s="82" t="s">
        <v>54</v>
      </c>
      <c r="J8" s="84">
        <v>131</v>
      </c>
      <c r="K8" s="82"/>
      <c r="M8" s="82"/>
      <c r="N8" s="84">
        <v>837</v>
      </c>
      <c r="O8" s="86">
        <f>COUNTIF(B3:B953,"&lt;&gt;Eminem")</f>
        <v>837</v>
      </c>
      <c r="P8" s="82"/>
      <c r="Q8" s="82"/>
      <c r="R8" s="82"/>
      <c r="S8" s="82"/>
    </row>
    <row r="9" spans="1:19" ht="15" thickBot="1" x14ac:dyDescent="0.35">
      <c r="A9" s="52">
        <v>7</v>
      </c>
      <c r="B9" s="53" t="s">
        <v>56</v>
      </c>
      <c r="C9" s="53" t="s">
        <v>51</v>
      </c>
      <c r="D9" s="54">
        <v>3</v>
      </c>
      <c r="H9" s="82"/>
      <c r="I9" s="82" t="s">
        <v>56</v>
      </c>
      <c r="J9" s="84">
        <v>129</v>
      </c>
      <c r="K9" s="82"/>
      <c r="M9" s="82"/>
      <c r="N9" s="82"/>
      <c r="O9" s="82"/>
      <c r="P9" s="82"/>
      <c r="Q9" s="82"/>
      <c r="R9" s="82"/>
      <c r="S9" s="82"/>
    </row>
    <row r="10" spans="1:19" ht="15" thickBot="1" x14ac:dyDescent="0.35">
      <c r="A10" s="56">
        <v>8</v>
      </c>
      <c r="B10" s="53" t="s">
        <v>56</v>
      </c>
      <c r="C10" s="53" t="s">
        <v>57</v>
      </c>
      <c r="D10" s="54">
        <v>3</v>
      </c>
      <c r="H10" s="82"/>
      <c r="I10" s="82" t="s">
        <v>58</v>
      </c>
      <c r="J10" s="84">
        <v>114</v>
      </c>
      <c r="K10" s="82"/>
    </row>
    <row r="11" spans="1:19" ht="15" thickBot="1" x14ac:dyDescent="0.35">
      <c r="A11" s="52">
        <v>9</v>
      </c>
      <c r="B11" s="53" t="s">
        <v>58</v>
      </c>
      <c r="C11" s="53" t="s">
        <v>59</v>
      </c>
      <c r="D11" s="54">
        <v>4</v>
      </c>
      <c r="H11" s="82"/>
      <c r="I11" s="82" t="s">
        <v>60</v>
      </c>
      <c r="J11" s="84">
        <v>133</v>
      </c>
      <c r="K11" s="82"/>
    </row>
    <row r="12" spans="1:19" ht="29.4" thickBot="1" x14ac:dyDescent="0.35">
      <c r="A12" s="56">
        <v>10</v>
      </c>
      <c r="B12" s="53" t="s">
        <v>49</v>
      </c>
      <c r="C12" s="55">
        <v>38629</v>
      </c>
      <c r="D12" s="54">
        <v>4</v>
      </c>
      <c r="H12" s="82"/>
      <c r="I12" s="82" t="s">
        <v>62</v>
      </c>
      <c r="J12" s="84">
        <v>103</v>
      </c>
      <c r="K12" s="82"/>
    </row>
    <row r="13" spans="1:19" ht="29.4" thickBot="1" x14ac:dyDescent="0.35">
      <c r="A13" s="56">
        <v>11</v>
      </c>
      <c r="B13" s="53" t="s">
        <v>60</v>
      </c>
      <c r="C13" s="53" t="s">
        <v>61</v>
      </c>
      <c r="D13" s="54">
        <v>3</v>
      </c>
      <c r="H13" s="82"/>
      <c r="I13" s="82" t="s">
        <v>65</v>
      </c>
      <c r="J13" s="84">
        <v>115</v>
      </c>
      <c r="K13" s="82"/>
    </row>
    <row r="14" spans="1:19" ht="15" thickBot="1" x14ac:dyDescent="0.35">
      <c r="A14" s="56">
        <v>12</v>
      </c>
      <c r="B14" s="53" t="s">
        <v>49</v>
      </c>
      <c r="C14" s="55">
        <v>38261</v>
      </c>
      <c r="D14" s="54">
        <v>4</v>
      </c>
      <c r="H14" s="81"/>
      <c r="I14" s="81"/>
      <c r="J14" s="81"/>
      <c r="K14" s="81"/>
    </row>
    <row r="15" spans="1:19" ht="43.8" thickBot="1" x14ac:dyDescent="0.35">
      <c r="A15" s="56">
        <v>13</v>
      </c>
      <c r="B15" s="53" t="s">
        <v>62</v>
      </c>
      <c r="C15" s="55">
        <v>38629</v>
      </c>
      <c r="D15" s="54">
        <v>2</v>
      </c>
      <c r="H15" s="81"/>
      <c r="I15" s="81" t="s">
        <v>176</v>
      </c>
      <c r="J15" s="81"/>
      <c r="K15" s="81"/>
    </row>
    <row r="16" spans="1:19" x14ac:dyDescent="0.3">
      <c r="A16" s="56">
        <v>14</v>
      </c>
      <c r="B16" s="53" t="s">
        <v>56</v>
      </c>
      <c r="C16" s="53" t="s">
        <v>51</v>
      </c>
      <c r="D16" s="54">
        <v>4</v>
      </c>
    </row>
    <row r="17" spans="1:9" x14ac:dyDescent="0.3">
      <c r="A17" s="56">
        <v>15</v>
      </c>
      <c r="B17" s="53" t="s">
        <v>54</v>
      </c>
      <c r="C17" s="55">
        <v>38206</v>
      </c>
      <c r="D17" s="54">
        <v>3</v>
      </c>
    </row>
    <row r="18" spans="1:9" x14ac:dyDescent="0.3">
      <c r="A18" s="56">
        <v>16</v>
      </c>
      <c r="B18" s="53" t="s">
        <v>60</v>
      </c>
      <c r="C18" s="53" t="s">
        <v>63</v>
      </c>
      <c r="D18" s="54">
        <v>4</v>
      </c>
      <c r="H18" t="s">
        <v>177</v>
      </c>
    </row>
    <row r="19" spans="1:9" x14ac:dyDescent="0.3">
      <c r="A19" s="56">
        <v>17</v>
      </c>
      <c r="B19" s="53" t="s">
        <v>56</v>
      </c>
      <c r="C19" s="53" t="s">
        <v>64</v>
      </c>
      <c r="D19" s="54">
        <v>3</v>
      </c>
      <c r="H19">
        <f>COUNTIF(D3:D953,"&gt;=4")</f>
        <v>477</v>
      </c>
    </row>
    <row r="20" spans="1:9" x14ac:dyDescent="0.3">
      <c r="A20" s="56">
        <v>18</v>
      </c>
      <c r="B20" s="53" t="s">
        <v>65</v>
      </c>
      <c r="C20" s="53" t="s">
        <v>66</v>
      </c>
      <c r="D20" s="54">
        <v>5</v>
      </c>
    </row>
    <row r="21" spans="1:9" x14ac:dyDescent="0.3">
      <c r="A21" s="56">
        <v>19</v>
      </c>
      <c r="B21" s="53" t="s">
        <v>56</v>
      </c>
      <c r="C21" s="53" t="s">
        <v>55</v>
      </c>
      <c r="D21" s="54">
        <v>5</v>
      </c>
    </row>
    <row r="22" spans="1:9" x14ac:dyDescent="0.3">
      <c r="A22" s="56">
        <v>20</v>
      </c>
      <c r="B22" s="53" t="s">
        <v>60</v>
      </c>
      <c r="C22" s="55">
        <v>38206</v>
      </c>
      <c r="D22" s="54">
        <v>4</v>
      </c>
    </row>
    <row r="23" spans="1:9" x14ac:dyDescent="0.3">
      <c r="A23" s="56">
        <v>21</v>
      </c>
      <c r="B23" s="53" t="s">
        <v>62</v>
      </c>
      <c r="C23" s="55">
        <v>38147</v>
      </c>
      <c r="D23" s="54">
        <v>3</v>
      </c>
      <c r="H23" t="s">
        <v>178</v>
      </c>
    </row>
    <row r="24" spans="1:9" x14ac:dyDescent="0.3">
      <c r="A24" s="56">
        <v>22</v>
      </c>
      <c r="B24" s="53" t="s">
        <v>60</v>
      </c>
      <c r="C24" s="55">
        <v>38023</v>
      </c>
      <c r="D24" s="54">
        <v>3</v>
      </c>
      <c r="G24" t="s">
        <v>179</v>
      </c>
      <c r="H24">
        <f>AVERAGE(D3:D953)</f>
        <v>3.4837013669821242</v>
      </c>
      <c r="I24" t="str">
        <f ca="1">_xlfn.FORMULATEXT(H24)</f>
        <v>=AVERAGE(D3:D953)</v>
      </c>
    </row>
    <row r="25" spans="1:9" x14ac:dyDescent="0.3">
      <c r="A25" s="56">
        <v>23</v>
      </c>
      <c r="B25" s="53" t="s">
        <v>60</v>
      </c>
      <c r="C25" s="55">
        <v>38475</v>
      </c>
      <c r="D25" s="54">
        <v>3</v>
      </c>
    </row>
    <row r="26" spans="1:9" x14ac:dyDescent="0.3">
      <c r="A26" s="56">
        <v>24</v>
      </c>
      <c r="B26" s="53" t="s">
        <v>52</v>
      </c>
      <c r="C26" s="55">
        <v>38261</v>
      </c>
      <c r="D26" s="54">
        <v>5</v>
      </c>
      <c r="H26">
        <f>COUNTIF(D3:D953,"&gt;3.4837")</f>
        <v>477</v>
      </c>
    </row>
    <row r="27" spans="1:9" x14ac:dyDescent="0.3">
      <c r="A27" s="56">
        <v>25</v>
      </c>
      <c r="B27" s="53" t="s">
        <v>52</v>
      </c>
      <c r="C27" s="53" t="s">
        <v>66</v>
      </c>
      <c r="D27" s="54">
        <v>2</v>
      </c>
    </row>
    <row r="28" spans="1:9" x14ac:dyDescent="0.3">
      <c r="A28" s="56">
        <v>26</v>
      </c>
      <c r="B28" s="53" t="s">
        <v>52</v>
      </c>
      <c r="C28" s="55">
        <v>38597</v>
      </c>
      <c r="D28" s="54">
        <v>5</v>
      </c>
    </row>
    <row r="29" spans="1:9" x14ac:dyDescent="0.3">
      <c r="A29" s="56">
        <v>27</v>
      </c>
      <c r="B29" s="53" t="s">
        <v>49</v>
      </c>
      <c r="C29" s="53" t="s">
        <v>67</v>
      </c>
      <c r="D29" s="54">
        <v>3</v>
      </c>
      <c r="H29" t="s">
        <v>180</v>
      </c>
    </row>
    <row r="30" spans="1:9" x14ac:dyDescent="0.3">
      <c r="A30" s="56">
        <v>28</v>
      </c>
      <c r="B30" s="53" t="s">
        <v>62</v>
      </c>
      <c r="C30" s="55">
        <v>38601</v>
      </c>
      <c r="D30" s="54">
        <v>3</v>
      </c>
    </row>
    <row r="31" spans="1:9" x14ac:dyDescent="0.3">
      <c r="A31" s="56">
        <v>29</v>
      </c>
      <c r="B31" s="53" t="s">
        <v>60</v>
      </c>
      <c r="C31" s="53" t="s">
        <v>68</v>
      </c>
      <c r="D31" s="54">
        <v>5</v>
      </c>
      <c r="H31">
        <f>COUNTIFS(Singers,"Springsteer",D3:D953,"=4")</f>
        <v>0</v>
      </c>
    </row>
    <row r="32" spans="1:9" x14ac:dyDescent="0.3">
      <c r="A32" s="56">
        <v>30</v>
      </c>
      <c r="B32" s="53" t="s">
        <v>58</v>
      </c>
      <c r="C32" s="53" t="s">
        <v>57</v>
      </c>
      <c r="D32" s="54">
        <v>4</v>
      </c>
    </row>
    <row r="33" spans="1:4" x14ac:dyDescent="0.3">
      <c r="A33" s="56">
        <v>31</v>
      </c>
      <c r="B33" s="53" t="s">
        <v>52</v>
      </c>
      <c r="C33" s="55">
        <v>38023</v>
      </c>
      <c r="D33" s="54">
        <v>5</v>
      </c>
    </row>
    <row r="34" spans="1:4" x14ac:dyDescent="0.3">
      <c r="A34" s="56">
        <v>32</v>
      </c>
      <c r="B34" s="53" t="s">
        <v>49</v>
      </c>
      <c r="C34" s="53" t="s">
        <v>68</v>
      </c>
      <c r="D34" s="54">
        <v>5</v>
      </c>
    </row>
    <row r="35" spans="1:4" x14ac:dyDescent="0.3">
      <c r="A35" s="56">
        <v>33</v>
      </c>
      <c r="B35" s="53" t="s">
        <v>62</v>
      </c>
      <c r="C35" s="55">
        <v>38601</v>
      </c>
      <c r="D35" s="54">
        <v>4</v>
      </c>
    </row>
    <row r="36" spans="1:4" x14ac:dyDescent="0.3">
      <c r="A36" s="56">
        <v>34</v>
      </c>
      <c r="B36" s="53" t="s">
        <v>56</v>
      </c>
      <c r="C36" s="53" t="s">
        <v>68</v>
      </c>
      <c r="D36" s="54">
        <v>3</v>
      </c>
    </row>
    <row r="37" spans="1:4" x14ac:dyDescent="0.3">
      <c r="A37" s="56">
        <v>35</v>
      </c>
      <c r="B37" s="53" t="s">
        <v>58</v>
      </c>
      <c r="C37" s="55">
        <v>38629</v>
      </c>
      <c r="D37" s="54">
        <v>3</v>
      </c>
    </row>
    <row r="38" spans="1:4" x14ac:dyDescent="0.3">
      <c r="A38" s="56">
        <v>36</v>
      </c>
      <c r="B38" s="53" t="s">
        <v>54</v>
      </c>
      <c r="C38" s="55">
        <v>38235</v>
      </c>
      <c r="D38" s="54">
        <v>5</v>
      </c>
    </row>
    <row r="39" spans="1:4" x14ac:dyDescent="0.3">
      <c r="A39" s="56">
        <v>37</v>
      </c>
      <c r="B39" s="53" t="s">
        <v>65</v>
      </c>
      <c r="C39" s="53" t="s">
        <v>69</v>
      </c>
      <c r="D39" s="54">
        <v>4</v>
      </c>
    </row>
    <row r="40" spans="1:4" x14ac:dyDescent="0.3">
      <c r="A40" s="56">
        <v>38</v>
      </c>
      <c r="B40" s="53" t="s">
        <v>62</v>
      </c>
      <c r="C40" s="53" t="s">
        <v>57</v>
      </c>
      <c r="D40" s="54">
        <v>3</v>
      </c>
    </row>
    <row r="41" spans="1:4" x14ac:dyDescent="0.3">
      <c r="A41" s="56">
        <v>39</v>
      </c>
      <c r="B41" s="53" t="s">
        <v>58</v>
      </c>
      <c r="C41" s="53" t="s">
        <v>50</v>
      </c>
      <c r="D41" s="54">
        <v>2</v>
      </c>
    </row>
    <row r="42" spans="1:4" x14ac:dyDescent="0.3">
      <c r="A42" s="56">
        <v>40</v>
      </c>
      <c r="B42" s="53" t="s">
        <v>58</v>
      </c>
      <c r="C42" s="53" t="s">
        <v>70</v>
      </c>
      <c r="D42" s="54">
        <v>4</v>
      </c>
    </row>
    <row r="43" spans="1:4" x14ac:dyDescent="0.3">
      <c r="A43" s="56">
        <v>41</v>
      </c>
      <c r="B43" s="53" t="s">
        <v>62</v>
      </c>
      <c r="C43" s="53" t="s">
        <v>71</v>
      </c>
      <c r="D43" s="54">
        <v>3</v>
      </c>
    </row>
    <row r="44" spans="1:4" x14ac:dyDescent="0.3">
      <c r="A44" s="56">
        <v>42</v>
      </c>
      <c r="B44" s="53" t="s">
        <v>56</v>
      </c>
      <c r="C44" s="53" t="s">
        <v>70</v>
      </c>
      <c r="D44" s="54">
        <v>3</v>
      </c>
    </row>
    <row r="45" spans="1:4" x14ac:dyDescent="0.3">
      <c r="A45" s="56">
        <v>43</v>
      </c>
      <c r="B45" s="53" t="s">
        <v>62</v>
      </c>
      <c r="C45" s="53" t="s">
        <v>55</v>
      </c>
      <c r="D45" s="54">
        <v>2</v>
      </c>
    </row>
    <row r="46" spans="1:4" x14ac:dyDescent="0.3">
      <c r="A46" s="56">
        <v>44</v>
      </c>
      <c r="B46" s="53" t="s">
        <v>65</v>
      </c>
      <c r="C46" s="55">
        <v>38048</v>
      </c>
      <c r="D46" s="54">
        <v>4</v>
      </c>
    </row>
    <row r="47" spans="1:4" x14ac:dyDescent="0.3">
      <c r="A47" s="56">
        <v>45</v>
      </c>
      <c r="B47" s="53" t="s">
        <v>54</v>
      </c>
      <c r="C47" s="53" t="s">
        <v>72</v>
      </c>
      <c r="D47" s="54">
        <v>4</v>
      </c>
    </row>
    <row r="48" spans="1:4" x14ac:dyDescent="0.3">
      <c r="A48" s="56">
        <v>46</v>
      </c>
      <c r="B48" s="53" t="s">
        <v>54</v>
      </c>
      <c r="C48" s="55">
        <v>38475</v>
      </c>
      <c r="D48" s="54">
        <v>2</v>
      </c>
    </row>
    <row r="49" spans="1:4" x14ac:dyDescent="0.3">
      <c r="A49" s="56">
        <v>47</v>
      </c>
      <c r="B49" s="53" t="s">
        <v>49</v>
      </c>
      <c r="C49" s="53" t="s">
        <v>64</v>
      </c>
      <c r="D49" s="54">
        <v>2</v>
      </c>
    </row>
    <row r="50" spans="1:4" x14ac:dyDescent="0.3">
      <c r="A50" s="56">
        <v>48</v>
      </c>
      <c r="B50" s="53" t="s">
        <v>52</v>
      </c>
      <c r="C50" s="53" t="s">
        <v>70</v>
      </c>
      <c r="D50" s="54">
        <v>3</v>
      </c>
    </row>
    <row r="51" spans="1:4" x14ac:dyDescent="0.3">
      <c r="A51" s="56">
        <v>49</v>
      </c>
      <c r="B51" s="53" t="s">
        <v>54</v>
      </c>
      <c r="C51" s="55">
        <v>38331</v>
      </c>
      <c r="D51" s="54">
        <v>4</v>
      </c>
    </row>
    <row r="52" spans="1:4" x14ac:dyDescent="0.3">
      <c r="A52" s="56">
        <v>50</v>
      </c>
      <c r="B52" s="53" t="s">
        <v>60</v>
      </c>
      <c r="C52" s="55">
        <v>38050</v>
      </c>
      <c r="D52" s="54">
        <v>5</v>
      </c>
    </row>
    <row r="53" spans="1:4" x14ac:dyDescent="0.3">
      <c r="A53" s="56">
        <v>51</v>
      </c>
      <c r="B53" s="53" t="s">
        <v>58</v>
      </c>
      <c r="C53" s="53" t="s">
        <v>73</v>
      </c>
      <c r="D53" s="54">
        <v>4</v>
      </c>
    </row>
    <row r="54" spans="1:4" x14ac:dyDescent="0.3">
      <c r="A54" s="56">
        <v>52</v>
      </c>
      <c r="B54" s="53" t="s">
        <v>60</v>
      </c>
      <c r="C54" s="53" t="s">
        <v>50</v>
      </c>
      <c r="D54" s="54">
        <v>2</v>
      </c>
    </row>
    <row r="55" spans="1:4" x14ac:dyDescent="0.3">
      <c r="A55" s="56">
        <v>53</v>
      </c>
      <c r="B55" s="53" t="s">
        <v>52</v>
      </c>
      <c r="C55" s="53" t="s">
        <v>73</v>
      </c>
      <c r="D55" s="54">
        <v>4</v>
      </c>
    </row>
    <row r="56" spans="1:4" x14ac:dyDescent="0.3">
      <c r="A56" s="56">
        <v>54</v>
      </c>
      <c r="B56" s="53" t="s">
        <v>49</v>
      </c>
      <c r="C56" s="55">
        <v>38331</v>
      </c>
      <c r="D56" s="54">
        <v>4</v>
      </c>
    </row>
    <row r="57" spans="1:4" x14ac:dyDescent="0.3">
      <c r="A57" s="56">
        <v>55</v>
      </c>
      <c r="B57" s="53" t="s">
        <v>60</v>
      </c>
      <c r="C57" s="55">
        <v>38303</v>
      </c>
      <c r="D57" s="54">
        <v>2</v>
      </c>
    </row>
    <row r="58" spans="1:4" x14ac:dyDescent="0.3">
      <c r="A58" s="56">
        <v>56</v>
      </c>
      <c r="B58" s="53" t="s">
        <v>54</v>
      </c>
      <c r="C58" s="55">
        <v>38443</v>
      </c>
      <c r="D58" s="54">
        <v>5</v>
      </c>
    </row>
    <row r="59" spans="1:4" x14ac:dyDescent="0.3">
      <c r="A59" s="56">
        <v>57</v>
      </c>
      <c r="B59" s="53" t="s">
        <v>52</v>
      </c>
      <c r="C59" s="53" t="s">
        <v>74</v>
      </c>
      <c r="D59" s="54">
        <v>2</v>
      </c>
    </row>
    <row r="60" spans="1:4" x14ac:dyDescent="0.3">
      <c r="A60" s="56">
        <v>58</v>
      </c>
      <c r="B60" s="53" t="s">
        <v>56</v>
      </c>
      <c r="C60" s="53" t="s">
        <v>75</v>
      </c>
      <c r="D60" s="54">
        <v>3</v>
      </c>
    </row>
    <row r="61" spans="1:4" x14ac:dyDescent="0.3">
      <c r="A61" s="56">
        <v>59</v>
      </c>
      <c r="B61" s="53" t="s">
        <v>56</v>
      </c>
      <c r="C61" s="55">
        <v>38023</v>
      </c>
      <c r="D61" s="54">
        <v>3</v>
      </c>
    </row>
    <row r="62" spans="1:4" x14ac:dyDescent="0.3">
      <c r="A62" s="56">
        <v>60</v>
      </c>
      <c r="B62" s="53" t="s">
        <v>65</v>
      </c>
      <c r="C62" s="53" t="s">
        <v>70</v>
      </c>
      <c r="D62" s="54">
        <v>3</v>
      </c>
    </row>
    <row r="63" spans="1:4" x14ac:dyDescent="0.3">
      <c r="A63" s="56">
        <v>61</v>
      </c>
      <c r="B63" s="53" t="s">
        <v>52</v>
      </c>
      <c r="C63" s="53" t="s">
        <v>63</v>
      </c>
      <c r="D63" s="54">
        <v>5</v>
      </c>
    </row>
    <row r="64" spans="1:4" x14ac:dyDescent="0.3">
      <c r="A64" s="56">
        <v>62</v>
      </c>
      <c r="B64" s="53" t="s">
        <v>58</v>
      </c>
      <c r="C64" s="53" t="s">
        <v>59</v>
      </c>
      <c r="D64" s="54">
        <v>3</v>
      </c>
    </row>
    <row r="65" spans="1:4" x14ac:dyDescent="0.3">
      <c r="A65" s="56">
        <v>63</v>
      </c>
      <c r="B65" s="53" t="s">
        <v>56</v>
      </c>
      <c r="C65" s="53" t="s">
        <v>64</v>
      </c>
      <c r="D65" s="54">
        <v>4</v>
      </c>
    </row>
    <row r="66" spans="1:4" x14ac:dyDescent="0.3">
      <c r="A66" s="56">
        <v>64</v>
      </c>
      <c r="B66" s="53" t="s">
        <v>56</v>
      </c>
      <c r="C66" s="53" t="s">
        <v>75</v>
      </c>
      <c r="D66" s="54">
        <v>3</v>
      </c>
    </row>
    <row r="67" spans="1:4" x14ac:dyDescent="0.3">
      <c r="A67" s="56">
        <v>65</v>
      </c>
      <c r="B67" s="53" t="s">
        <v>49</v>
      </c>
      <c r="C67" s="55">
        <v>38629</v>
      </c>
      <c r="D67" s="54">
        <v>3</v>
      </c>
    </row>
    <row r="68" spans="1:4" x14ac:dyDescent="0.3">
      <c r="A68" s="56">
        <v>66</v>
      </c>
      <c r="B68" s="53" t="s">
        <v>49</v>
      </c>
      <c r="C68" s="55">
        <v>38206</v>
      </c>
      <c r="D68" s="54">
        <v>3</v>
      </c>
    </row>
    <row r="69" spans="1:4" x14ac:dyDescent="0.3">
      <c r="A69" s="56">
        <v>67</v>
      </c>
      <c r="B69" s="53" t="s">
        <v>54</v>
      </c>
      <c r="C69" s="55">
        <v>38235</v>
      </c>
      <c r="D69" s="54">
        <v>3</v>
      </c>
    </row>
    <row r="70" spans="1:4" x14ac:dyDescent="0.3">
      <c r="A70" s="56">
        <v>68</v>
      </c>
      <c r="B70" s="53" t="s">
        <v>62</v>
      </c>
      <c r="C70" s="53" t="s">
        <v>51</v>
      </c>
      <c r="D70" s="54">
        <v>2</v>
      </c>
    </row>
    <row r="71" spans="1:4" x14ac:dyDescent="0.3">
      <c r="A71" s="56">
        <v>69</v>
      </c>
      <c r="B71" s="53" t="s">
        <v>52</v>
      </c>
      <c r="C71" s="53" t="s">
        <v>76</v>
      </c>
      <c r="D71" s="54">
        <v>3</v>
      </c>
    </row>
    <row r="72" spans="1:4" x14ac:dyDescent="0.3">
      <c r="A72" s="56">
        <v>70</v>
      </c>
      <c r="B72" s="53" t="s">
        <v>60</v>
      </c>
      <c r="C72" s="55">
        <v>38572</v>
      </c>
      <c r="D72" s="54">
        <v>4</v>
      </c>
    </row>
    <row r="73" spans="1:4" x14ac:dyDescent="0.3">
      <c r="A73" s="56">
        <v>71</v>
      </c>
      <c r="B73" s="53" t="s">
        <v>65</v>
      </c>
      <c r="C73" s="53" t="s">
        <v>53</v>
      </c>
      <c r="D73" s="54">
        <v>2</v>
      </c>
    </row>
    <row r="74" spans="1:4" x14ac:dyDescent="0.3">
      <c r="A74" s="56">
        <v>72</v>
      </c>
      <c r="B74" s="53" t="s">
        <v>60</v>
      </c>
      <c r="C74" s="53" t="s">
        <v>71</v>
      </c>
      <c r="D74" s="54">
        <v>3</v>
      </c>
    </row>
    <row r="75" spans="1:4" x14ac:dyDescent="0.3">
      <c r="A75" s="56">
        <v>73</v>
      </c>
      <c r="B75" s="53" t="s">
        <v>49</v>
      </c>
      <c r="C75" s="55">
        <v>38572</v>
      </c>
      <c r="D75" s="54">
        <v>4</v>
      </c>
    </row>
    <row r="76" spans="1:4" x14ac:dyDescent="0.3">
      <c r="A76" s="56">
        <v>74</v>
      </c>
      <c r="B76" s="53" t="s">
        <v>54</v>
      </c>
      <c r="C76" s="53" t="s">
        <v>77</v>
      </c>
      <c r="D76" s="54">
        <v>3</v>
      </c>
    </row>
    <row r="77" spans="1:4" x14ac:dyDescent="0.3">
      <c r="A77" s="56">
        <v>75</v>
      </c>
      <c r="B77" s="53" t="s">
        <v>58</v>
      </c>
      <c r="C77" s="53" t="s">
        <v>66</v>
      </c>
      <c r="D77" s="54">
        <v>5</v>
      </c>
    </row>
    <row r="78" spans="1:4" x14ac:dyDescent="0.3">
      <c r="A78" s="56">
        <v>76</v>
      </c>
      <c r="B78" s="53" t="s">
        <v>56</v>
      </c>
      <c r="C78" s="53" t="s">
        <v>78</v>
      </c>
      <c r="D78" s="54">
        <v>2</v>
      </c>
    </row>
    <row r="79" spans="1:4" x14ac:dyDescent="0.3">
      <c r="A79" s="56">
        <v>77</v>
      </c>
      <c r="B79" s="53" t="s">
        <v>49</v>
      </c>
      <c r="C79" s="55">
        <v>38303</v>
      </c>
      <c r="D79" s="54">
        <v>4</v>
      </c>
    </row>
    <row r="80" spans="1:4" x14ac:dyDescent="0.3">
      <c r="A80" s="56">
        <v>78</v>
      </c>
      <c r="B80" s="53" t="s">
        <v>62</v>
      </c>
      <c r="C80" s="53" t="s">
        <v>76</v>
      </c>
      <c r="D80" s="54">
        <v>2</v>
      </c>
    </row>
    <row r="81" spans="1:4" x14ac:dyDescent="0.3">
      <c r="A81" s="56">
        <v>79</v>
      </c>
      <c r="B81" s="53" t="s">
        <v>65</v>
      </c>
      <c r="C81" s="55">
        <v>38597</v>
      </c>
      <c r="D81" s="54">
        <v>2</v>
      </c>
    </row>
    <row r="82" spans="1:4" x14ac:dyDescent="0.3">
      <c r="A82" s="56">
        <v>80</v>
      </c>
      <c r="B82" s="53" t="s">
        <v>54</v>
      </c>
      <c r="C82" s="53" t="s">
        <v>72</v>
      </c>
      <c r="D82" s="54">
        <v>2</v>
      </c>
    </row>
    <row r="83" spans="1:4" x14ac:dyDescent="0.3">
      <c r="A83" s="56">
        <v>81</v>
      </c>
      <c r="B83" s="53" t="s">
        <v>62</v>
      </c>
      <c r="C83" s="55">
        <v>38118</v>
      </c>
      <c r="D83" s="54">
        <v>3</v>
      </c>
    </row>
    <row r="84" spans="1:4" x14ac:dyDescent="0.3">
      <c r="A84" s="56">
        <v>82</v>
      </c>
      <c r="B84" s="53" t="s">
        <v>52</v>
      </c>
      <c r="C84" s="53" t="s">
        <v>79</v>
      </c>
      <c r="D84" s="54">
        <v>5</v>
      </c>
    </row>
    <row r="85" spans="1:4" x14ac:dyDescent="0.3">
      <c r="A85" s="56">
        <v>83</v>
      </c>
      <c r="B85" s="53" t="s">
        <v>62</v>
      </c>
      <c r="C85" s="53" t="s">
        <v>75</v>
      </c>
      <c r="D85" s="54">
        <v>2</v>
      </c>
    </row>
    <row r="86" spans="1:4" x14ac:dyDescent="0.3">
      <c r="A86" s="56">
        <v>84</v>
      </c>
      <c r="B86" s="53" t="s">
        <v>52</v>
      </c>
      <c r="C86" s="53" t="s">
        <v>80</v>
      </c>
      <c r="D86" s="54">
        <v>4</v>
      </c>
    </row>
    <row r="87" spans="1:4" x14ac:dyDescent="0.3">
      <c r="A87" s="56">
        <v>85</v>
      </c>
      <c r="B87" s="53" t="s">
        <v>62</v>
      </c>
      <c r="C87" s="55">
        <v>38601</v>
      </c>
      <c r="D87" s="54">
        <v>2</v>
      </c>
    </row>
    <row r="88" spans="1:4" x14ac:dyDescent="0.3">
      <c r="A88" s="56">
        <v>86</v>
      </c>
      <c r="B88" s="53" t="s">
        <v>56</v>
      </c>
      <c r="C88" s="55">
        <v>38206</v>
      </c>
      <c r="D88" s="54">
        <v>3</v>
      </c>
    </row>
    <row r="89" spans="1:4" x14ac:dyDescent="0.3">
      <c r="A89" s="56">
        <v>87</v>
      </c>
      <c r="B89" s="53" t="s">
        <v>56</v>
      </c>
      <c r="C89" s="55">
        <v>38206</v>
      </c>
      <c r="D89" s="54">
        <v>5</v>
      </c>
    </row>
    <row r="90" spans="1:4" x14ac:dyDescent="0.3">
      <c r="A90" s="56">
        <v>88</v>
      </c>
      <c r="B90" s="53" t="s">
        <v>60</v>
      </c>
      <c r="C90" s="53" t="s">
        <v>59</v>
      </c>
      <c r="D90" s="54">
        <v>4</v>
      </c>
    </row>
    <row r="91" spans="1:4" x14ac:dyDescent="0.3">
      <c r="A91" s="56">
        <v>89</v>
      </c>
      <c r="B91" s="53" t="s">
        <v>52</v>
      </c>
      <c r="C91" s="53" t="s">
        <v>74</v>
      </c>
      <c r="D91" s="54">
        <v>2</v>
      </c>
    </row>
    <row r="92" spans="1:4" x14ac:dyDescent="0.3">
      <c r="A92" s="56">
        <v>90</v>
      </c>
      <c r="B92" s="53" t="s">
        <v>49</v>
      </c>
      <c r="C92" s="53" t="s">
        <v>81</v>
      </c>
      <c r="D92" s="54">
        <v>3</v>
      </c>
    </row>
    <row r="93" spans="1:4" x14ac:dyDescent="0.3">
      <c r="A93" s="56">
        <v>91</v>
      </c>
      <c r="B93" s="53" t="s">
        <v>54</v>
      </c>
      <c r="C93" s="53" t="s">
        <v>77</v>
      </c>
      <c r="D93" s="54">
        <v>2</v>
      </c>
    </row>
    <row r="94" spans="1:4" x14ac:dyDescent="0.3">
      <c r="A94" s="56">
        <v>92</v>
      </c>
      <c r="B94" s="53" t="s">
        <v>65</v>
      </c>
      <c r="C94" s="55">
        <v>38629</v>
      </c>
      <c r="D94" s="54">
        <v>4</v>
      </c>
    </row>
    <row r="95" spans="1:4" x14ac:dyDescent="0.3">
      <c r="A95" s="56">
        <v>93</v>
      </c>
      <c r="B95" s="53" t="s">
        <v>62</v>
      </c>
      <c r="C95" s="55">
        <v>38331</v>
      </c>
      <c r="D95" s="54">
        <v>4</v>
      </c>
    </row>
    <row r="96" spans="1:4" x14ac:dyDescent="0.3">
      <c r="A96" s="56">
        <v>94</v>
      </c>
      <c r="B96" s="53" t="s">
        <v>49</v>
      </c>
      <c r="C96" s="55">
        <v>38206</v>
      </c>
      <c r="D96" s="54">
        <v>3</v>
      </c>
    </row>
    <row r="97" spans="1:4" x14ac:dyDescent="0.3">
      <c r="A97" s="56">
        <v>95</v>
      </c>
      <c r="B97" s="53" t="s">
        <v>62</v>
      </c>
      <c r="C97" s="53" t="s">
        <v>72</v>
      </c>
      <c r="D97" s="54">
        <v>4</v>
      </c>
    </row>
    <row r="98" spans="1:4" x14ac:dyDescent="0.3">
      <c r="A98" s="56">
        <v>96</v>
      </c>
      <c r="B98" s="53" t="s">
        <v>58</v>
      </c>
      <c r="C98" s="55">
        <v>38443</v>
      </c>
      <c r="D98" s="54">
        <v>3</v>
      </c>
    </row>
    <row r="99" spans="1:4" x14ac:dyDescent="0.3">
      <c r="A99" s="56">
        <v>97</v>
      </c>
      <c r="B99" s="53" t="s">
        <v>58</v>
      </c>
      <c r="C99" s="53" t="s">
        <v>81</v>
      </c>
      <c r="D99" s="54">
        <v>5</v>
      </c>
    </row>
    <row r="100" spans="1:4" x14ac:dyDescent="0.3">
      <c r="A100" s="56">
        <v>98</v>
      </c>
      <c r="B100" s="53" t="s">
        <v>49</v>
      </c>
      <c r="C100" s="55">
        <v>38118</v>
      </c>
      <c r="D100" s="54">
        <v>5</v>
      </c>
    </row>
    <row r="101" spans="1:4" x14ac:dyDescent="0.3">
      <c r="A101" s="56">
        <v>99</v>
      </c>
      <c r="B101" s="53" t="s">
        <v>58</v>
      </c>
      <c r="C101" s="55">
        <v>38443</v>
      </c>
      <c r="D101" s="54">
        <v>5</v>
      </c>
    </row>
    <row r="102" spans="1:4" x14ac:dyDescent="0.3">
      <c r="A102" s="56">
        <v>100</v>
      </c>
      <c r="B102" s="53" t="s">
        <v>62</v>
      </c>
      <c r="C102" s="53" t="s">
        <v>75</v>
      </c>
      <c r="D102" s="54">
        <v>3</v>
      </c>
    </row>
    <row r="103" spans="1:4" x14ac:dyDescent="0.3">
      <c r="A103" s="56">
        <v>101</v>
      </c>
      <c r="B103" s="53" t="s">
        <v>58</v>
      </c>
      <c r="C103" s="55">
        <v>38235</v>
      </c>
      <c r="D103" s="54">
        <v>2</v>
      </c>
    </row>
    <row r="104" spans="1:4" x14ac:dyDescent="0.3">
      <c r="A104" s="56">
        <v>102</v>
      </c>
      <c r="B104" s="53" t="s">
        <v>52</v>
      </c>
      <c r="C104" s="53" t="s">
        <v>57</v>
      </c>
      <c r="D104" s="54">
        <v>4</v>
      </c>
    </row>
    <row r="105" spans="1:4" x14ac:dyDescent="0.3">
      <c r="A105" s="56">
        <v>103</v>
      </c>
      <c r="B105" s="53" t="s">
        <v>52</v>
      </c>
      <c r="C105" s="53" t="s">
        <v>61</v>
      </c>
      <c r="D105" s="54">
        <v>2</v>
      </c>
    </row>
    <row r="106" spans="1:4" x14ac:dyDescent="0.3">
      <c r="A106" s="56">
        <v>104</v>
      </c>
      <c r="B106" s="53" t="s">
        <v>56</v>
      </c>
      <c r="C106" s="53" t="s">
        <v>57</v>
      </c>
      <c r="D106" s="54">
        <v>2</v>
      </c>
    </row>
    <row r="107" spans="1:4" x14ac:dyDescent="0.3">
      <c r="A107" s="56">
        <v>105</v>
      </c>
      <c r="B107" s="53" t="s">
        <v>65</v>
      </c>
      <c r="C107" s="55">
        <v>38601</v>
      </c>
      <c r="D107" s="54">
        <v>3</v>
      </c>
    </row>
    <row r="108" spans="1:4" x14ac:dyDescent="0.3">
      <c r="A108" s="56">
        <v>106</v>
      </c>
      <c r="B108" s="53" t="s">
        <v>65</v>
      </c>
      <c r="C108" s="53" t="s">
        <v>78</v>
      </c>
      <c r="D108" s="54">
        <v>5</v>
      </c>
    </row>
    <row r="109" spans="1:4" x14ac:dyDescent="0.3">
      <c r="A109" s="56">
        <v>107</v>
      </c>
      <c r="B109" s="53" t="s">
        <v>60</v>
      </c>
      <c r="C109" s="53" t="s">
        <v>80</v>
      </c>
      <c r="D109" s="54">
        <v>4</v>
      </c>
    </row>
    <row r="110" spans="1:4" x14ac:dyDescent="0.3">
      <c r="A110" s="56">
        <v>108</v>
      </c>
      <c r="B110" s="53" t="s">
        <v>54</v>
      </c>
      <c r="C110" s="53" t="s">
        <v>51</v>
      </c>
      <c r="D110" s="54">
        <v>4</v>
      </c>
    </row>
    <row r="111" spans="1:4" x14ac:dyDescent="0.3">
      <c r="A111" s="56">
        <v>109</v>
      </c>
      <c r="B111" s="53" t="s">
        <v>58</v>
      </c>
      <c r="C111" s="53" t="s">
        <v>72</v>
      </c>
      <c r="D111" s="54">
        <v>5</v>
      </c>
    </row>
    <row r="112" spans="1:4" x14ac:dyDescent="0.3">
      <c r="A112" s="56">
        <v>110</v>
      </c>
      <c r="B112" s="53" t="s">
        <v>65</v>
      </c>
      <c r="C112" s="55">
        <v>38601</v>
      </c>
      <c r="D112" s="54">
        <v>3</v>
      </c>
    </row>
    <row r="113" spans="1:4" x14ac:dyDescent="0.3">
      <c r="A113" s="56">
        <v>111</v>
      </c>
      <c r="B113" s="53" t="s">
        <v>58</v>
      </c>
      <c r="C113" s="53" t="s">
        <v>77</v>
      </c>
      <c r="D113" s="54">
        <v>2</v>
      </c>
    </row>
    <row r="114" spans="1:4" x14ac:dyDescent="0.3">
      <c r="A114" s="56">
        <v>112</v>
      </c>
      <c r="B114" s="53" t="s">
        <v>60</v>
      </c>
      <c r="C114" s="53" t="s">
        <v>82</v>
      </c>
      <c r="D114" s="54">
        <v>3</v>
      </c>
    </row>
    <row r="115" spans="1:4" x14ac:dyDescent="0.3">
      <c r="A115" s="56">
        <v>113</v>
      </c>
      <c r="B115" s="53" t="s">
        <v>62</v>
      </c>
      <c r="C115" s="55">
        <v>38235</v>
      </c>
      <c r="D115" s="54">
        <v>3</v>
      </c>
    </row>
    <row r="116" spans="1:4" x14ac:dyDescent="0.3">
      <c r="A116" s="56">
        <v>114</v>
      </c>
      <c r="B116" s="53" t="s">
        <v>60</v>
      </c>
      <c r="C116" s="53" t="s">
        <v>75</v>
      </c>
      <c r="D116" s="54">
        <v>2</v>
      </c>
    </row>
    <row r="117" spans="1:4" x14ac:dyDescent="0.3">
      <c r="A117" s="56">
        <v>115</v>
      </c>
      <c r="B117" s="53" t="s">
        <v>65</v>
      </c>
      <c r="C117" s="55">
        <v>38597</v>
      </c>
      <c r="D117" s="54">
        <v>5</v>
      </c>
    </row>
    <row r="118" spans="1:4" x14ac:dyDescent="0.3">
      <c r="A118" s="56">
        <v>116</v>
      </c>
      <c r="B118" s="53" t="s">
        <v>49</v>
      </c>
      <c r="C118" s="53" t="s">
        <v>67</v>
      </c>
      <c r="D118" s="54">
        <v>3</v>
      </c>
    </row>
    <row r="119" spans="1:4" x14ac:dyDescent="0.3">
      <c r="A119" s="56">
        <v>117</v>
      </c>
      <c r="B119" s="53" t="s">
        <v>65</v>
      </c>
      <c r="C119" s="53" t="s">
        <v>76</v>
      </c>
      <c r="D119" s="54">
        <v>2</v>
      </c>
    </row>
    <row r="120" spans="1:4" x14ac:dyDescent="0.3">
      <c r="A120" s="56">
        <v>118</v>
      </c>
      <c r="B120" s="53" t="s">
        <v>52</v>
      </c>
      <c r="C120" s="55">
        <v>37994</v>
      </c>
      <c r="D120" s="54">
        <v>4</v>
      </c>
    </row>
    <row r="121" spans="1:4" x14ac:dyDescent="0.3">
      <c r="A121" s="56">
        <v>119</v>
      </c>
      <c r="B121" s="53" t="s">
        <v>65</v>
      </c>
      <c r="C121" s="55">
        <v>38263</v>
      </c>
      <c r="D121" s="54">
        <v>3</v>
      </c>
    </row>
    <row r="122" spans="1:4" x14ac:dyDescent="0.3">
      <c r="A122" s="56">
        <v>120</v>
      </c>
      <c r="B122" s="53" t="s">
        <v>56</v>
      </c>
      <c r="C122" s="55">
        <v>38418</v>
      </c>
      <c r="D122" s="54">
        <v>4</v>
      </c>
    </row>
    <row r="123" spans="1:4" x14ac:dyDescent="0.3">
      <c r="A123" s="56">
        <v>121</v>
      </c>
      <c r="B123" s="53" t="s">
        <v>52</v>
      </c>
      <c r="C123" s="53" t="s">
        <v>53</v>
      </c>
      <c r="D123" s="54">
        <v>4</v>
      </c>
    </row>
    <row r="124" spans="1:4" x14ac:dyDescent="0.3">
      <c r="A124" s="56">
        <v>122</v>
      </c>
      <c r="B124" s="53" t="s">
        <v>62</v>
      </c>
      <c r="C124" s="53" t="s">
        <v>75</v>
      </c>
      <c r="D124" s="54">
        <v>5</v>
      </c>
    </row>
    <row r="125" spans="1:4" x14ac:dyDescent="0.3">
      <c r="A125" s="56">
        <v>123</v>
      </c>
      <c r="B125" s="53" t="s">
        <v>52</v>
      </c>
      <c r="C125" s="53" t="s">
        <v>70</v>
      </c>
      <c r="D125" s="54">
        <v>4</v>
      </c>
    </row>
    <row r="126" spans="1:4" x14ac:dyDescent="0.3">
      <c r="A126" s="56">
        <v>124</v>
      </c>
      <c r="B126" s="53" t="s">
        <v>60</v>
      </c>
      <c r="C126" s="53" t="s">
        <v>55</v>
      </c>
      <c r="D126" s="54">
        <v>3</v>
      </c>
    </row>
    <row r="127" spans="1:4" x14ac:dyDescent="0.3">
      <c r="A127" s="56">
        <v>125</v>
      </c>
      <c r="B127" s="53" t="s">
        <v>52</v>
      </c>
      <c r="C127" s="53" t="s">
        <v>76</v>
      </c>
      <c r="D127" s="54">
        <v>3</v>
      </c>
    </row>
    <row r="128" spans="1:4" x14ac:dyDescent="0.3">
      <c r="A128" s="56">
        <v>126</v>
      </c>
      <c r="B128" s="53" t="s">
        <v>58</v>
      </c>
      <c r="C128" s="53" t="s">
        <v>74</v>
      </c>
      <c r="D128" s="54">
        <v>3</v>
      </c>
    </row>
    <row r="129" spans="1:4" x14ac:dyDescent="0.3">
      <c r="A129" s="56">
        <v>127</v>
      </c>
      <c r="B129" s="53" t="s">
        <v>58</v>
      </c>
      <c r="C129" s="55">
        <v>38206</v>
      </c>
      <c r="D129" s="54">
        <v>4</v>
      </c>
    </row>
    <row r="130" spans="1:4" x14ac:dyDescent="0.3">
      <c r="A130" s="56">
        <v>128</v>
      </c>
      <c r="B130" s="53" t="s">
        <v>49</v>
      </c>
      <c r="C130" s="55">
        <v>37994</v>
      </c>
      <c r="D130" s="54">
        <v>4</v>
      </c>
    </row>
    <row r="131" spans="1:4" x14ac:dyDescent="0.3">
      <c r="A131" s="56">
        <v>129</v>
      </c>
      <c r="B131" s="53" t="s">
        <v>54</v>
      </c>
      <c r="C131" s="53" t="s">
        <v>81</v>
      </c>
      <c r="D131" s="54">
        <v>4</v>
      </c>
    </row>
    <row r="132" spans="1:4" x14ac:dyDescent="0.3">
      <c r="A132" s="56">
        <v>130</v>
      </c>
      <c r="B132" s="53" t="s">
        <v>58</v>
      </c>
      <c r="C132" s="53" t="s">
        <v>83</v>
      </c>
      <c r="D132" s="54">
        <v>2</v>
      </c>
    </row>
    <row r="133" spans="1:4" x14ac:dyDescent="0.3">
      <c r="A133" s="56">
        <v>131</v>
      </c>
      <c r="B133" s="53" t="s">
        <v>60</v>
      </c>
      <c r="C133" s="53" t="s">
        <v>75</v>
      </c>
      <c r="D133" s="54">
        <v>5</v>
      </c>
    </row>
    <row r="134" spans="1:4" x14ac:dyDescent="0.3">
      <c r="A134" s="56">
        <v>132</v>
      </c>
      <c r="B134" s="53" t="s">
        <v>52</v>
      </c>
      <c r="C134" s="53" t="s">
        <v>73</v>
      </c>
      <c r="D134" s="54">
        <v>3</v>
      </c>
    </row>
    <row r="135" spans="1:4" x14ac:dyDescent="0.3">
      <c r="A135" s="56">
        <v>133</v>
      </c>
      <c r="B135" s="53" t="s">
        <v>54</v>
      </c>
      <c r="C135" s="53" t="s">
        <v>83</v>
      </c>
      <c r="D135" s="54">
        <v>2</v>
      </c>
    </row>
    <row r="136" spans="1:4" x14ac:dyDescent="0.3">
      <c r="A136" s="56">
        <v>134</v>
      </c>
      <c r="B136" s="53" t="s">
        <v>49</v>
      </c>
      <c r="C136" s="53" t="s">
        <v>51</v>
      </c>
      <c r="D136" s="54">
        <v>5</v>
      </c>
    </row>
    <row r="137" spans="1:4" x14ac:dyDescent="0.3">
      <c r="A137" s="56">
        <v>135</v>
      </c>
      <c r="B137" s="53" t="s">
        <v>52</v>
      </c>
      <c r="C137" s="55">
        <v>38206</v>
      </c>
      <c r="D137" s="54">
        <v>5</v>
      </c>
    </row>
    <row r="138" spans="1:4" x14ac:dyDescent="0.3">
      <c r="A138" s="56">
        <v>136</v>
      </c>
      <c r="B138" s="53" t="s">
        <v>60</v>
      </c>
      <c r="C138" s="53" t="s">
        <v>53</v>
      </c>
      <c r="D138" s="54">
        <v>4</v>
      </c>
    </row>
    <row r="139" spans="1:4" x14ac:dyDescent="0.3">
      <c r="A139" s="56">
        <v>137</v>
      </c>
      <c r="B139" s="53" t="s">
        <v>60</v>
      </c>
      <c r="C139" s="55">
        <v>38475</v>
      </c>
      <c r="D139" s="54">
        <v>3</v>
      </c>
    </row>
    <row r="140" spans="1:4" x14ac:dyDescent="0.3">
      <c r="A140" s="56">
        <v>138</v>
      </c>
      <c r="B140" s="53" t="s">
        <v>65</v>
      </c>
      <c r="C140" s="53" t="s">
        <v>55</v>
      </c>
      <c r="D140" s="54">
        <v>5</v>
      </c>
    </row>
    <row r="141" spans="1:4" x14ac:dyDescent="0.3">
      <c r="A141" s="56">
        <v>139</v>
      </c>
      <c r="B141" s="53" t="s">
        <v>49</v>
      </c>
      <c r="C141" s="53" t="s">
        <v>70</v>
      </c>
      <c r="D141" s="54">
        <v>2</v>
      </c>
    </row>
    <row r="142" spans="1:4" x14ac:dyDescent="0.3">
      <c r="A142" s="56">
        <v>140</v>
      </c>
      <c r="B142" s="53" t="s">
        <v>56</v>
      </c>
      <c r="C142" s="53" t="s">
        <v>84</v>
      </c>
      <c r="D142" s="54">
        <v>2</v>
      </c>
    </row>
    <row r="143" spans="1:4" x14ac:dyDescent="0.3">
      <c r="A143" s="56">
        <v>141</v>
      </c>
      <c r="B143" s="53" t="s">
        <v>54</v>
      </c>
      <c r="C143" s="55">
        <v>38050</v>
      </c>
      <c r="D143" s="54">
        <v>3</v>
      </c>
    </row>
    <row r="144" spans="1:4" x14ac:dyDescent="0.3">
      <c r="A144" s="56">
        <v>142</v>
      </c>
      <c r="B144" s="53" t="s">
        <v>52</v>
      </c>
      <c r="C144" s="53" t="s">
        <v>61</v>
      </c>
      <c r="D144" s="54">
        <v>2</v>
      </c>
    </row>
    <row r="145" spans="1:4" x14ac:dyDescent="0.3">
      <c r="A145" s="56">
        <v>143</v>
      </c>
      <c r="B145" s="53" t="s">
        <v>54</v>
      </c>
      <c r="C145" s="53" t="s">
        <v>85</v>
      </c>
      <c r="D145" s="54">
        <v>4</v>
      </c>
    </row>
    <row r="146" spans="1:4" x14ac:dyDescent="0.3">
      <c r="A146" s="56">
        <v>144</v>
      </c>
      <c r="B146" s="53" t="s">
        <v>52</v>
      </c>
      <c r="C146" s="53" t="s">
        <v>86</v>
      </c>
      <c r="D146" s="54">
        <v>4</v>
      </c>
    </row>
    <row r="147" spans="1:4" x14ac:dyDescent="0.3">
      <c r="A147" s="56">
        <v>145</v>
      </c>
      <c r="B147" s="53" t="s">
        <v>49</v>
      </c>
      <c r="C147" s="55">
        <v>38118</v>
      </c>
      <c r="D147" s="54">
        <v>3</v>
      </c>
    </row>
    <row r="148" spans="1:4" x14ac:dyDescent="0.3">
      <c r="A148" s="56">
        <v>146</v>
      </c>
      <c r="B148" s="53" t="s">
        <v>56</v>
      </c>
      <c r="C148" s="55">
        <v>38118</v>
      </c>
      <c r="D148" s="54">
        <v>3</v>
      </c>
    </row>
    <row r="149" spans="1:4" x14ac:dyDescent="0.3">
      <c r="A149" s="56">
        <v>147</v>
      </c>
      <c r="B149" s="53" t="s">
        <v>54</v>
      </c>
      <c r="C149" s="53" t="s">
        <v>51</v>
      </c>
      <c r="D149" s="54">
        <v>4</v>
      </c>
    </row>
    <row r="150" spans="1:4" x14ac:dyDescent="0.3">
      <c r="A150" s="56">
        <v>148</v>
      </c>
      <c r="B150" s="53" t="s">
        <v>58</v>
      </c>
      <c r="C150" s="53" t="s">
        <v>61</v>
      </c>
      <c r="D150" s="54">
        <v>3</v>
      </c>
    </row>
    <row r="151" spans="1:4" x14ac:dyDescent="0.3">
      <c r="A151" s="56">
        <v>149</v>
      </c>
      <c r="B151" s="53" t="s">
        <v>62</v>
      </c>
      <c r="C151" s="55">
        <v>38303</v>
      </c>
      <c r="D151" s="54">
        <v>5</v>
      </c>
    </row>
    <row r="152" spans="1:4" x14ac:dyDescent="0.3">
      <c r="A152" s="56">
        <v>150</v>
      </c>
      <c r="B152" s="53" t="s">
        <v>65</v>
      </c>
      <c r="C152" s="53" t="s">
        <v>72</v>
      </c>
      <c r="D152" s="54">
        <v>2</v>
      </c>
    </row>
    <row r="153" spans="1:4" x14ac:dyDescent="0.3">
      <c r="A153" s="56">
        <v>151</v>
      </c>
      <c r="B153" s="53" t="s">
        <v>52</v>
      </c>
      <c r="C153" s="53" t="s">
        <v>55</v>
      </c>
      <c r="D153" s="54">
        <v>3</v>
      </c>
    </row>
    <row r="154" spans="1:4" x14ac:dyDescent="0.3">
      <c r="A154" s="56">
        <v>152</v>
      </c>
      <c r="B154" s="53" t="s">
        <v>56</v>
      </c>
      <c r="C154" s="53" t="s">
        <v>67</v>
      </c>
      <c r="D154" s="54">
        <v>4</v>
      </c>
    </row>
    <row r="155" spans="1:4" x14ac:dyDescent="0.3">
      <c r="A155" s="56">
        <v>153</v>
      </c>
      <c r="B155" s="53" t="s">
        <v>58</v>
      </c>
      <c r="C155" s="55">
        <v>38048</v>
      </c>
      <c r="D155" s="54">
        <v>3</v>
      </c>
    </row>
    <row r="156" spans="1:4" x14ac:dyDescent="0.3">
      <c r="A156" s="56">
        <v>154</v>
      </c>
      <c r="B156" s="53" t="s">
        <v>65</v>
      </c>
      <c r="C156" s="53" t="s">
        <v>82</v>
      </c>
      <c r="D156" s="54">
        <v>4</v>
      </c>
    </row>
    <row r="157" spans="1:4" x14ac:dyDescent="0.3">
      <c r="A157" s="56">
        <v>155</v>
      </c>
      <c r="B157" s="53" t="s">
        <v>58</v>
      </c>
      <c r="C157" s="53" t="s">
        <v>73</v>
      </c>
      <c r="D157" s="54">
        <v>4</v>
      </c>
    </row>
    <row r="158" spans="1:4" x14ac:dyDescent="0.3">
      <c r="A158" s="56">
        <v>156</v>
      </c>
      <c r="B158" s="53" t="s">
        <v>52</v>
      </c>
      <c r="C158" s="53" t="s">
        <v>80</v>
      </c>
      <c r="D158" s="54">
        <v>3</v>
      </c>
    </row>
    <row r="159" spans="1:4" x14ac:dyDescent="0.3">
      <c r="A159" s="56">
        <v>157</v>
      </c>
      <c r="B159" s="53" t="s">
        <v>65</v>
      </c>
      <c r="C159" s="53" t="s">
        <v>86</v>
      </c>
      <c r="D159" s="54">
        <v>4</v>
      </c>
    </row>
    <row r="160" spans="1:4" x14ac:dyDescent="0.3">
      <c r="A160" s="56">
        <v>158</v>
      </c>
      <c r="B160" s="53" t="s">
        <v>58</v>
      </c>
      <c r="C160" s="55">
        <v>38048</v>
      </c>
      <c r="D160" s="54">
        <v>5</v>
      </c>
    </row>
    <row r="161" spans="1:4" x14ac:dyDescent="0.3">
      <c r="A161" s="56">
        <v>159</v>
      </c>
      <c r="B161" s="53" t="s">
        <v>60</v>
      </c>
      <c r="C161" s="53" t="s">
        <v>86</v>
      </c>
      <c r="D161" s="54">
        <v>4</v>
      </c>
    </row>
    <row r="162" spans="1:4" x14ac:dyDescent="0.3">
      <c r="A162" s="56">
        <v>160</v>
      </c>
      <c r="B162" s="53" t="s">
        <v>60</v>
      </c>
      <c r="C162" s="55">
        <v>38050</v>
      </c>
      <c r="D162" s="54">
        <v>4</v>
      </c>
    </row>
    <row r="163" spans="1:4" x14ac:dyDescent="0.3">
      <c r="A163" s="56">
        <v>161</v>
      </c>
      <c r="B163" s="53" t="s">
        <v>49</v>
      </c>
      <c r="C163" s="53" t="s">
        <v>63</v>
      </c>
      <c r="D163" s="54">
        <v>4</v>
      </c>
    </row>
    <row r="164" spans="1:4" x14ac:dyDescent="0.3">
      <c r="A164" s="56">
        <v>162</v>
      </c>
      <c r="B164" s="53" t="s">
        <v>49</v>
      </c>
      <c r="C164" s="53" t="s">
        <v>75</v>
      </c>
      <c r="D164" s="54">
        <v>4</v>
      </c>
    </row>
    <row r="165" spans="1:4" x14ac:dyDescent="0.3">
      <c r="A165" s="56">
        <v>163</v>
      </c>
      <c r="B165" s="53" t="s">
        <v>49</v>
      </c>
      <c r="C165" s="53" t="s">
        <v>78</v>
      </c>
      <c r="D165" s="54">
        <v>4</v>
      </c>
    </row>
    <row r="166" spans="1:4" x14ac:dyDescent="0.3">
      <c r="A166" s="56">
        <v>164</v>
      </c>
      <c r="B166" s="53" t="s">
        <v>54</v>
      </c>
      <c r="C166" s="55">
        <v>38331</v>
      </c>
      <c r="D166" s="54">
        <v>4</v>
      </c>
    </row>
    <row r="167" spans="1:4" x14ac:dyDescent="0.3">
      <c r="A167" s="56">
        <v>165</v>
      </c>
      <c r="B167" s="53" t="s">
        <v>60</v>
      </c>
      <c r="C167" s="55">
        <v>38235</v>
      </c>
      <c r="D167" s="54">
        <v>3</v>
      </c>
    </row>
    <row r="168" spans="1:4" x14ac:dyDescent="0.3">
      <c r="A168" s="56">
        <v>166</v>
      </c>
      <c r="B168" s="53" t="s">
        <v>49</v>
      </c>
      <c r="C168" s="53" t="s">
        <v>75</v>
      </c>
      <c r="D168" s="54">
        <v>4</v>
      </c>
    </row>
    <row r="169" spans="1:4" x14ac:dyDescent="0.3">
      <c r="A169" s="56">
        <v>167</v>
      </c>
      <c r="B169" s="53" t="s">
        <v>58</v>
      </c>
      <c r="C169" s="53" t="s">
        <v>83</v>
      </c>
      <c r="D169" s="54">
        <v>3</v>
      </c>
    </row>
    <row r="170" spans="1:4" x14ac:dyDescent="0.3">
      <c r="A170" s="56">
        <v>168</v>
      </c>
      <c r="B170" s="53" t="s">
        <v>56</v>
      </c>
      <c r="C170" s="53" t="s">
        <v>80</v>
      </c>
      <c r="D170" s="54">
        <v>2</v>
      </c>
    </row>
    <row r="171" spans="1:4" x14ac:dyDescent="0.3">
      <c r="A171" s="56">
        <v>169</v>
      </c>
      <c r="B171" s="53" t="s">
        <v>49</v>
      </c>
      <c r="C171" s="55">
        <v>38601</v>
      </c>
      <c r="D171" s="54">
        <v>2</v>
      </c>
    </row>
    <row r="172" spans="1:4" x14ac:dyDescent="0.3">
      <c r="A172" s="56">
        <v>170</v>
      </c>
      <c r="B172" s="53" t="s">
        <v>56</v>
      </c>
      <c r="C172" s="55">
        <v>38475</v>
      </c>
      <c r="D172" s="54">
        <v>4</v>
      </c>
    </row>
    <row r="173" spans="1:4" x14ac:dyDescent="0.3">
      <c r="A173" s="56">
        <v>171</v>
      </c>
      <c r="B173" s="53" t="s">
        <v>62</v>
      </c>
      <c r="C173" s="53" t="s">
        <v>74</v>
      </c>
      <c r="D173" s="54">
        <v>4</v>
      </c>
    </row>
    <row r="174" spans="1:4" x14ac:dyDescent="0.3">
      <c r="A174" s="56">
        <v>172</v>
      </c>
      <c r="B174" s="53" t="s">
        <v>54</v>
      </c>
      <c r="C174" s="53" t="s">
        <v>71</v>
      </c>
      <c r="D174" s="54">
        <v>4</v>
      </c>
    </row>
    <row r="175" spans="1:4" x14ac:dyDescent="0.3">
      <c r="A175" s="56">
        <v>173</v>
      </c>
      <c r="B175" s="53" t="s">
        <v>56</v>
      </c>
      <c r="C175" s="53" t="s">
        <v>85</v>
      </c>
      <c r="D175" s="54">
        <v>4</v>
      </c>
    </row>
    <row r="176" spans="1:4" x14ac:dyDescent="0.3">
      <c r="A176" s="56">
        <v>174</v>
      </c>
      <c r="B176" s="53" t="s">
        <v>58</v>
      </c>
      <c r="C176" s="53" t="s">
        <v>78</v>
      </c>
      <c r="D176" s="54">
        <v>5</v>
      </c>
    </row>
    <row r="177" spans="1:4" x14ac:dyDescent="0.3">
      <c r="A177" s="56">
        <v>175</v>
      </c>
      <c r="B177" s="53" t="s">
        <v>60</v>
      </c>
      <c r="C177" s="53" t="s">
        <v>59</v>
      </c>
      <c r="D177" s="54">
        <v>2</v>
      </c>
    </row>
    <row r="178" spans="1:4" x14ac:dyDescent="0.3">
      <c r="A178" s="56">
        <v>176</v>
      </c>
      <c r="B178" s="53" t="s">
        <v>56</v>
      </c>
      <c r="C178" s="53" t="s">
        <v>70</v>
      </c>
      <c r="D178" s="54">
        <v>5</v>
      </c>
    </row>
    <row r="179" spans="1:4" x14ac:dyDescent="0.3">
      <c r="A179" s="56">
        <v>177</v>
      </c>
      <c r="B179" s="53" t="s">
        <v>58</v>
      </c>
      <c r="C179" s="53" t="s">
        <v>66</v>
      </c>
      <c r="D179" s="54">
        <v>5</v>
      </c>
    </row>
    <row r="180" spans="1:4" x14ac:dyDescent="0.3">
      <c r="A180" s="56">
        <v>178</v>
      </c>
      <c r="B180" s="53" t="s">
        <v>52</v>
      </c>
      <c r="C180" s="55">
        <v>38597</v>
      </c>
      <c r="D180" s="54">
        <v>3</v>
      </c>
    </row>
    <row r="181" spans="1:4" x14ac:dyDescent="0.3">
      <c r="A181" s="56">
        <v>179</v>
      </c>
      <c r="B181" s="53" t="s">
        <v>52</v>
      </c>
      <c r="C181" s="53" t="s">
        <v>76</v>
      </c>
      <c r="D181" s="54">
        <v>4</v>
      </c>
    </row>
    <row r="182" spans="1:4" x14ac:dyDescent="0.3">
      <c r="A182" s="56">
        <v>180</v>
      </c>
      <c r="B182" s="53" t="s">
        <v>62</v>
      </c>
      <c r="C182" s="55">
        <v>38235</v>
      </c>
      <c r="D182" s="54">
        <v>3</v>
      </c>
    </row>
    <row r="183" spans="1:4" x14ac:dyDescent="0.3">
      <c r="A183" s="56">
        <v>181</v>
      </c>
      <c r="B183" s="53" t="s">
        <v>62</v>
      </c>
      <c r="C183" s="53" t="s">
        <v>83</v>
      </c>
      <c r="D183" s="54">
        <v>2</v>
      </c>
    </row>
    <row r="184" spans="1:4" x14ac:dyDescent="0.3">
      <c r="A184" s="56">
        <v>182</v>
      </c>
      <c r="B184" s="53" t="s">
        <v>60</v>
      </c>
      <c r="C184" s="55">
        <v>38443</v>
      </c>
      <c r="D184" s="54">
        <v>5</v>
      </c>
    </row>
    <row r="185" spans="1:4" x14ac:dyDescent="0.3">
      <c r="A185" s="56">
        <v>183</v>
      </c>
      <c r="B185" s="53" t="s">
        <v>65</v>
      </c>
      <c r="C185" s="53" t="s">
        <v>76</v>
      </c>
      <c r="D185" s="54">
        <v>2</v>
      </c>
    </row>
    <row r="186" spans="1:4" x14ac:dyDescent="0.3">
      <c r="A186" s="56">
        <v>184</v>
      </c>
      <c r="B186" s="53" t="s">
        <v>52</v>
      </c>
      <c r="C186" s="55">
        <v>38572</v>
      </c>
      <c r="D186" s="54">
        <v>3</v>
      </c>
    </row>
    <row r="187" spans="1:4" x14ac:dyDescent="0.3">
      <c r="A187" s="56">
        <v>185</v>
      </c>
      <c r="B187" s="53" t="s">
        <v>65</v>
      </c>
      <c r="C187" s="53" t="s">
        <v>85</v>
      </c>
      <c r="D187" s="54">
        <v>5</v>
      </c>
    </row>
    <row r="188" spans="1:4" x14ac:dyDescent="0.3">
      <c r="A188" s="56">
        <v>186</v>
      </c>
      <c r="B188" s="53" t="s">
        <v>49</v>
      </c>
      <c r="C188" s="53" t="s">
        <v>75</v>
      </c>
      <c r="D188" s="54">
        <v>5</v>
      </c>
    </row>
    <row r="189" spans="1:4" x14ac:dyDescent="0.3">
      <c r="A189" s="56">
        <v>187</v>
      </c>
      <c r="B189" s="53" t="s">
        <v>62</v>
      </c>
      <c r="C189" s="55">
        <v>38048</v>
      </c>
      <c r="D189" s="54">
        <v>2</v>
      </c>
    </row>
    <row r="190" spans="1:4" x14ac:dyDescent="0.3">
      <c r="A190" s="56">
        <v>188</v>
      </c>
      <c r="B190" s="53" t="s">
        <v>60</v>
      </c>
      <c r="C190" s="53" t="s">
        <v>80</v>
      </c>
      <c r="D190" s="54">
        <v>3</v>
      </c>
    </row>
    <row r="191" spans="1:4" x14ac:dyDescent="0.3">
      <c r="A191" s="56">
        <v>189</v>
      </c>
      <c r="B191" s="53" t="s">
        <v>54</v>
      </c>
      <c r="C191" s="53" t="s">
        <v>67</v>
      </c>
      <c r="D191" s="54">
        <v>2</v>
      </c>
    </row>
    <row r="192" spans="1:4" x14ac:dyDescent="0.3">
      <c r="A192" s="56">
        <v>190</v>
      </c>
      <c r="B192" s="53" t="s">
        <v>56</v>
      </c>
      <c r="C192" s="55">
        <v>38235</v>
      </c>
      <c r="D192" s="54">
        <v>5</v>
      </c>
    </row>
    <row r="193" spans="1:4" x14ac:dyDescent="0.3">
      <c r="A193" s="56">
        <v>191</v>
      </c>
      <c r="B193" s="53" t="s">
        <v>60</v>
      </c>
      <c r="C193" s="55">
        <v>38601</v>
      </c>
      <c r="D193" s="54">
        <v>4</v>
      </c>
    </row>
    <row r="194" spans="1:4" x14ac:dyDescent="0.3">
      <c r="A194" s="56">
        <v>192</v>
      </c>
      <c r="B194" s="53" t="s">
        <v>58</v>
      </c>
      <c r="C194" s="53" t="s">
        <v>69</v>
      </c>
      <c r="D194" s="54">
        <v>4</v>
      </c>
    </row>
    <row r="195" spans="1:4" x14ac:dyDescent="0.3">
      <c r="A195" s="56">
        <v>193</v>
      </c>
      <c r="B195" s="53" t="s">
        <v>54</v>
      </c>
      <c r="C195" s="53" t="s">
        <v>69</v>
      </c>
      <c r="D195" s="54">
        <v>4</v>
      </c>
    </row>
    <row r="196" spans="1:4" x14ac:dyDescent="0.3">
      <c r="A196" s="56">
        <v>194</v>
      </c>
      <c r="B196" s="53" t="s">
        <v>58</v>
      </c>
      <c r="C196" s="55">
        <v>38206</v>
      </c>
      <c r="D196" s="54">
        <v>3</v>
      </c>
    </row>
    <row r="197" spans="1:4" x14ac:dyDescent="0.3">
      <c r="A197" s="56">
        <v>195</v>
      </c>
      <c r="B197" s="53" t="s">
        <v>49</v>
      </c>
      <c r="C197" s="53" t="s">
        <v>53</v>
      </c>
      <c r="D197" s="54">
        <v>4</v>
      </c>
    </row>
    <row r="198" spans="1:4" x14ac:dyDescent="0.3">
      <c r="A198" s="56">
        <v>196</v>
      </c>
      <c r="B198" s="53" t="s">
        <v>56</v>
      </c>
      <c r="C198" s="55">
        <v>38629</v>
      </c>
      <c r="D198" s="54">
        <v>2</v>
      </c>
    </row>
    <row r="199" spans="1:4" x14ac:dyDescent="0.3">
      <c r="A199" s="56">
        <v>197</v>
      </c>
      <c r="B199" s="53" t="s">
        <v>49</v>
      </c>
      <c r="C199" s="55">
        <v>38263</v>
      </c>
      <c r="D199" s="54">
        <v>4</v>
      </c>
    </row>
    <row r="200" spans="1:4" x14ac:dyDescent="0.3">
      <c r="A200" s="56">
        <v>198</v>
      </c>
      <c r="B200" s="53" t="s">
        <v>54</v>
      </c>
      <c r="C200" s="53" t="s">
        <v>66</v>
      </c>
      <c r="D200" s="54">
        <v>3</v>
      </c>
    </row>
    <row r="201" spans="1:4" x14ac:dyDescent="0.3">
      <c r="A201" s="56">
        <v>199</v>
      </c>
      <c r="B201" s="53" t="s">
        <v>65</v>
      </c>
      <c r="C201" s="55">
        <v>38629</v>
      </c>
      <c r="D201" s="54">
        <v>3</v>
      </c>
    </row>
    <row r="202" spans="1:4" x14ac:dyDescent="0.3">
      <c r="A202" s="56">
        <v>200</v>
      </c>
      <c r="B202" s="53" t="s">
        <v>49</v>
      </c>
      <c r="C202" s="53" t="s">
        <v>82</v>
      </c>
      <c r="D202" s="54">
        <v>2</v>
      </c>
    </row>
    <row r="203" spans="1:4" x14ac:dyDescent="0.3">
      <c r="A203" s="56">
        <v>201</v>
      </c>
      <c r="B203" s="53" t="s">
        <v>54</v>
      </c>
      <c r="C203" s="53" t="s">
        <v>66</v>
      </c>
      <c r="D203" s="54">
        <v>5</v>
      </c>
    </row>
    <row r="204" spans="1:4" x14ac:dyDescent="0.3">
      <c r="A204" s="56">
        <v>202</v>
      </c>
      <c r="B204" s="53" t="s">
        <v>58</v>
      </c>
      <c r="C204" s="53" t="s">
        <v>77</v>
      </c>
      <c r="D204" s="54">
        <v>2</v>
      </c>
    </row>
    <row r="205" spans="1:4" x14ac:dyDescent="0.3">
      <c r="A205" s="56">
        <v>203</v>
      </c>
      <c r="B205" s="53" t="s">
        <v>49</v>
      </c>
      <c r="C205" s="55">
        <v>38572</v>
      </c>
      <c r="D205" s="54">
        <v>4</v>
      </c>
    </row>
    <row r="206" spans="1:4" x14ac:dyDescent="0.3">
      <c r="A206" s="56">
        <v>204</v>
      </c>
      <c r="B206" s="53" t="s">
        <v>65</v>
      </c>
      <c r="C206" s="55">
        <v>38418</v>
      </c>
      <c r="D206" s="54">
        <v>4</v>
      </c>
    </row>
    <row r="207" spans="1:4" x14ac:dyDescent="0.3">
      <c r="A207" s="56">
        <v>205</v>
      </c>
      <c r="B207" s="53" t="s">
        <v>65</v>
      </c>
      <c r="C207" s="55">
        <v>38443</v>
      </c>
      <c r="D207" s="54">
        <v>4</v>
      </c>
    </row>
    <row r="208" spans="1:4" x14ac:dyDescent="0.3">
      <c r="A208" s="56">
        <v>206</v>
      </c>
      <c r="B208" s="53" t="s">
        <v>49</v>
      </c>
      <c r="C208" s="55">
        <v>38418</v>
      </c>
      <c r="D208" s="54">
        <v>3</v>
      </c>
    </row>
    <row r="209" spans="1:4" x14ac:dyDescent="0.3">
      <c r="A209" s="56">
        <v>207</v>
      </c>
      <c r="B209" s="53" t="s">
        <v>56</v>
      </c>
      <c r="C209" s="55">
        <v>38118</v>
      </c>
      <c r="D209" s="54">
        <v>4</v>
      </c>
    </row>
    <row r="210" spans="1:4" x14ac:dyDescent="0.3">
      <c r="A210" s="56">
        <v>208</v>
      </c>
      <c r="B210" s="53" t="s">
        <v>52</v>
      </c>
      <c r="C210" s="53" t="s">
        <v>74</v>
      </c>
      <c r="D210" s="54">
        <v>4</v>
      </c>
    </row>
    <row r="211" spans="1:4" x14ac:dyDescent="0.3">
      <c r="A211" s="56">
        <v>209</v>
      </c>
      <c r="B211" s="53" t="s">
        <v>58</v>
      </c>
      <c r="C211" s="55">
        <v>38475</v>
      </c>
      <c r="D211" s="54">
        <v>4</v>
      </c>
    </row>
    <row r="212" spans="1:4" x14ac:dyDescent="0.3">
      <c r="A212" s="56">
        <v>210</v>
      </c>
      <c r="B212" s="53" t="s">
        <v>60</v>
      </c>
      <c r="C212" s="53" t="s">
        <v>79</v>
      </c>
      <c r="D212" s="54">
        <v>3</v>
      </c>
    </row>
    <row r="213" spans="1:4" x14ac:dyDescent="0.3">
      <c r="A213" s="56">
        <v>211</v>
      </c>
      <c r="B213" s="53" t="s">
        <v>65</v>
      </c>
      <c r="C213" s="53" t="s">
        <v>84</v>
      </c>
      <c r="D213" s="54">
        <v>5</v>
      </c>
    </row>
    <row r="214" spans="1:4" x14ac:dyDescent="0.3">
      <c r="A214" s="56">
        <v>212</v>
      </c>
      <c r="B214" s="53" t="s">
        <v>56</v>
      </c>
      <c r="C214" s="55">
        <v>38263</v>
      </c>
      <c r="D214" s="54">
        <v>4</v>
      </c>
    </row>
    <row r="215" spans="1:4" x14ac:dyDescent="0.3">
      <c r="A215" s="56">
        <v>213</v>
      </c>
      <c r="B215" s="53" t="s">
        <v>54</v>
      </c>
      <c r="C215" s="53" t="s">
        <v>82</v>
      </c>
      <c r="D215" s="54">
        <v>4</v>
      </c>
    </row>
    <row r="216" spans="1:4" x14ac:dyDescent="0.3">
      <c r="A216" s="56">
        <v>214</v>
      </c>
      <c r="B216" s="53" t="s">
        <v>54</v>
      </c>
      <c r="C216" s="55">
        <v>38443</v>
      </c>
      <c r="D216" s="54">
        <v>5</v>
      </c>
    </row>
    <row r="217" spans="1:4" x14ac:dyDescent="0.3">
      <c r="A217" s="56">
        <v>215</v>
      </c>
      <c r="B217" s="53" t="s">
        <v>58</v>
      </c>
      <c r="C217" s="55">
        <v>38447</v>
      </c>
      <c r="D217" s="54">
        <v>5</v>
      </c>
    </row>
    <row r="218" spans="1:4" x14ac:dyDescent="0.3">
      <c r="A218" s="56">
        <v>216</v>
      </c>
      <c r="B218" s="53" t="s">
        <v>56</v>
      </c>
      <c r="C218" s="53" t="s">
        <v>74</v>
      </c>
      <c r="D218" s="54">
        <v>5</v>
      </c>
    </row>
    <row r="219" spans="1:4" x14ac:dyDescent="0.3">
      <c r="A219" s="56">
        <v>217</v>
      </c>
      <c r="B219" s="53" t="s">
        <v>49</v>
      </c>
      <c r="C219" s="55">
        <v>38597</v>
      </c>
      <c r="D219" s="54">
        <v>5</v>
      </c>
    </row>
    <row r="220" spans="1:4" x14ac:dyDescent="0.3">
      <c r="A220" s="56">
        <v>218</v>
      </c>
      <c r="B220" s="53" t="s">
        <v>56</v>
      </c>
      <c r="C220" s="55">
        <v>38629</v>
      </c>
      <c r="D220" s="54">
        <v>4</v>
      </c>
    </row>
    <row r="221" spans="1:4" x14ac:dyDescent="0.3">
      <c r="A221" s="56">
        <v>219</v>
      </c>
      <c r="B221" s="53" t="s">
        <v>58</v>
      </c>
      <c r="C221" s="53" t="s">
        <v>86</v>
      </c>
      <c r="D221" s="54">
        <v>5</v>
      </c>
    </row>
    <row r="222" spans="1:4" x14ac:dyDescent="0.3">
      <c r="A222" s="56">
        <v>220</v>
      </c>
      <c r="B222" s="53" t="s">
        <v>54</v>
      </c>
      <c r="C222" s="53" t="s">
        <v>81</v>
      </c>
      <c r="D222" s="54">
        <v>3</v>
      </c>
    </row>
    <row r="223" spans="1:4" x14ac:dyDescent="0.3">
      <c r="A223" s="56">
        <v>221</v>
      </c>
      <c r="B223" s="53" t="s">
        <v>52</v>
      </c>
      <c r="C223" s="53" t="s">
        <v>63</v>
      </c>
      <c r="D223" s="54">
        <v>2</v>
      </c>
    </row>
    <row r="224" spans="1:4" x14ac:dyDescent="0.3">
      <c r="A224" s="56">
        <v>222</v>
      </c>
      <c r="B224" s="53" t="s">
        <v>56</v>
      </c>
      <c r="C224" s="53" t="s">
        <v>71</v>
      </c>
      <c r="D224" s="54">
        <v>3</v>
      </c>
    </row>
    <row r="225" spans="1:4" x14ac:dyDescent="0.3">
      <c r="A225" s="56">
        <v>223</v>
      </c>
      <c r="B225" s="53" t="s">
        <v>49</v>
      </c>
      <c r="C225" s="55">
        <v>38303</v>
      </c>
      <c r="D225" s="54">
        <v>5</v>
      </c>
    </row>
    <row r="226" spans="1:4" x14ac:dyDescent="0.3">
      <c r="A226" s="56">
        <v>224</v>
      </c>
      <c r="B226" s="53" t="s">
        <v>54</v>
      </c>
      <c r="C226" s="55">
        <v>38443</v>
      </c>
      <c r="D226" s="54">
        <v>4</v>
      </c>
    </row>
    <row r="227" spans="1:4" x14ac:dyDescent="0.3">
      <c r="A227" s="56">
        <v>225</v>
      </c>
      <c r="B227" s="53" t="s">
        <v>60</v>
      </c>
      <c r="C227" s="55">
        <v>38147</v>
      </c>
      <c r="D227" s="54">
        <v>2</v>
      </c>
    </row>
    <row r="228" spans="1:4" x14ac:dyDescent="0.3">
      <c r="A228" s="56">
        <v>226</v>
      </c>
      <c r="B228" s="53" t="s">
        <v>56</v>
      </c>
      <c r="C228" s="55">
        <v>38475</v>
      </c>
      <c r="D228" s="54">
        <v>5</v>
      </c>
    </row>
    <row r="229" spans="1:4" x14ac:dyDescent="0.3">
      <c r="A229" s="56">
        <v>227</v>
      </c>
      <c r="B229" s="53" t="s">
        <v>56</v>
      </c>
      <c r="C229" s="55">
        <v>38475</v>
      </c>
      <c r="D229" s="54">
        <v>3</v>
      </c>
    </row>
    <row r="230" spans="1:4" x14ac:dyDescent="0.3">
      <c r="A230" s="56">
        <v>228</v>
      </c>
      <c r="B230" s="53" t="s">
        <v>54</v>
      </c>
      <c r="C230" s="55">
        <v>38597</v>
      </c>
      <c r="D230" s="54">
        <v>4</v>
      </c>
    </row>
    <row r="231" spans="1:4" x14ac:dyDescent="0.3">
      <c r="A231" s="56">
        <v>229</v>
      </c>
      <c r="B231" s="53" t="s">
        <v>62</v>
      </c>
      <c r="C231" s="53" t="s">
        <v>61</v>
      </c>
      <c r="D231" s="54">
        <v>2</v>
      </c>
    </row>
    <row r="232" spans="1:4" x14ac:dyDescent="0.3">
      <c r="A232" s="56">
        <v>230</v>
      </c>
      <c r="B232" s="53" t="s">
        <v>65</v>
      </c>
      <c r="C232" s="53" t="s">
        <v>81</v>
      </c>
      <c r="D232" s="54">
        <v>5</v>
      </c>
    </row>
    <row r="233" spans="1:4" x14ac:dyDescent="0.3">
      <c r="A233" s="56">
        <v>231</v>
      </c>
      <c r="B233" s="53" t="s">
        <v>60</v>
      </c>
      <c r="C233" s="53" t="s">
        <v>81</v>
      </c>
      <c r="D233" s="54">
        <v>4</v>
      </c>
    </row>
    <row r="234" spans="1:4" x14ac:dyDescent="0.3">
      <c r="A234" s="56">
        <v>232</v>
      </c>
      <c r="B234" s="53" t="s">
        <v>58</v>
      </c>
      <c r="C234" s="55">
        <v>38475</v>
      </c>
      <c r="D234" s="54">
        <v>4</v>
      </c>
    </row>
    <row r="235" spans="1:4" x14ac:dyDescent="0.3">
      <c r="A235" s="56">
        <v>233</v>
      </c>
      <c r="B235" s="53" t="s">
        <v>65</v>
      </c>
      <c r="C235" s="53" t="s">
        <v>85</v>
      </c>
      <c r="D235" s="54">
        <v>3</v>
      </c>
    </row>
    <row r="236" spans="1:4" x14ac:dyDescent="0.3">
      <c r="A236" s="56">
        <v>234</v>
      </c>
      <c r="B236" s="53" t="s">
        <v>56</v>
      </c>
      <c r="C236" s="53" t="s">
        <v>70</v>
      </c>
      <c r="D236" s="54">
        <v>3</v>
      </c>
    </row>
    <row r="237" spans="1:4" x14ac:dyDescent="0.3">
      <c r="A237" s="56">
        <v>235</v>
      </c>
      <c r="B237" s="53" t="s">
        <v>62</v>
      </c>
      <c r="C237" s="55">
        <v>38235</v>
      </c>
      <c r="D237" s="54">
        <v>3</v>
      </c>
    </row>
    <row r="238" spans="1:4" x14ac:dyDescent="0.3">
      <c r="A238" s="56">
        <v>236</v>
      </c>
      <c r="B238" s="53" t="s">
        <v>52</v>
      </c>
      <c r="C238" s="55">
        <v>38206</v>
      </c>
      <c r="D238" s="54">
        <v>5</v>
      </c>
    </row>
    <row r="239" spans="1:4" x14ac:dyDescent="0.3">
      <c r="A239" s="56">
        <v>237</v>
      </c>
      <c r="B239" s="53" t="s">
        <v>54</v>
      </c>
      <c r="C239" s="55">
        <v>38443</v>
      </c>
      <c r="D239" s="54">
        <v>3</v>
      </c>
    </row>
    <row r="240" spans="1:4" x14ac:dyDescent="0.3">
      <c r="A240" s="56">
        <v>238</v>
      </c>
      <c r="B240" s="53" t="s">
        <v>49</v>
      </c>
      <c r="C240" s="55">
        <v>38572</v>
      </c>
      <c r="D240" s="54">
        <v>2</v>
      </c>
    </row>
    <row r="241" spans="1:4" x14ac:dyDescent="0.3">
      <c r="A241" s="56">
        <v>239</v>
      </c>
      <c r="B241" s="53" t="s">
        <v>60</v>
      </c>
      <c r="C241" s="53" t="s">
        <v>84</v>
      </c>
      <c r="D241" s="54">
        <v>4</v>
      </c>
    </row>
    <row r="242" spans="1:4" x14ac:dyDescent="0.3">
      <c r="A242" s="56">
        <v>240</v>
      </c>
      <c r="B242" s="53" t="s">
        <v>56</v>
      </c>
      <c r="C242" s="53" t="s">
        <v>69</v>
      </c>
      <c r="D242" s="54">
        <v>2</v>
      </c>
    </row>
    <row r="243" spans="1:4" x14ac:dyDescent="0.3">
      <c r="A243" s="56">
        <v>241</v>
      </c>
      <c r="B243" s="53" t="s">
        <v>52</v>
      </c>
      <c r="C243" s="53" t="s">
        <v>86</v>
      </c>
      <c r="D243" s="54">
        <v>2</v>
      </c>
    </row>
    <row r="244" spans="1:4" x14ac:dyDescent="0.3">
      <c r="A244" s="56">
        <v>242</v>
      </c>
      <c r="B244" s="53" t="s">
        <v>56</v>
      </c>
      <c r="C244" s="55">
        <v>38418</v>
      </c>
      <c r="D244" s="54">
        <v>3</v>
      </c>
    </row>
    <row r="245" spans="1:4" x14ac:dyDescent="0.3">
      <c r="A245" s="56">
        <v>243</v>
      </c>
      <c r="B245" s="53" t="s">
        <v>60</v>
      </c>
      <c r="C245" s="55">
        <v>38331</v>
      </c>
      <c r="D245" s="54">
        <v>5</v>
      </c>
    </row>
    <row r="246" spans="1:4" x14ac:dyDescent="0.3">
      <c r="A246" s="56">
        <v>244</v>
      </c>
      <c r="B246" s="53" t="s">
        <v>60</v>
      </c>
      <c r="C246" s="55">
        <v>38331</v>
      </c>
      <c r="D246" s="54">
        <v>3</v>
      </c>
    </row>
    <row r="247" spans="1:4" x14ac:dyDescent="0.3">
      <c r="A247" s="56">
        <v>245</v>
      </c>
      <c r="B247" s="53" t="s">
        <v>60</v>
      </c>
      <c r="C247" s="53" t="s">
        <v>80</v>
      </c>
      <c r="D247" s="54">
        <v>2</v>
      </c>
    </row>
    <row r="248" spans="1:4" x14ac:dyDescent="0.3">
      <c r="A248" s="56">
        <v>246</v>
      </c>
      <c r="B248" s="53" t="s">
        <v>52</v>
      </c>
      <c r="C248" s="53" t="s">
        <v>77</v>
      </c>
      <c r="D248" s="54">
        <v>4</v>
      </c>
    </row>
    <row r="249" spans="1:4" x14ac:dyDescent="0.3">
      <c r="A249" s="56">
        <v>247</v>
      </c>
      <c r="B249" s="53" t="s">
        <v>56</v>
      </c>
      <c r="C249" s="55">
        <v>38475</v>
      </c>
      <c r="D249" s="54">
        <v>3</v>
      </c>
    </row>
    <row r="250" spans="1:4" x14ac:dyDescent="0.3">
      <c r="A250" s="56">
        <v>248</v>
      </c>
      <c r="B250" s="53" t="s">
        <v>60</v>
      </c>
      <c r="C250" s="53" t="s">
        <v>66</v>
      </c>
      <c r="D250" s="54">
        <v>2</v>
      </c>
    </row>
    <row r="251" spans="1:4" x14ac:dyDescent="0.3">
      <c r="A251" s="56">
        <v>249</v>
      </c>
      <c r="B251" s="53" t="s">
        <v>62</v>
      </c>
      <c r="C251" s="55">
        <v>38629</v>
      </c>
      <c r="D251" s="54">
        <v>3</v>
      </c>
    </row>
    <row r="252" spans="1:4" x14ac:dyDescent="0.3">
      <c r="A252" s="56">
        <v>250</v>
      </c>
      <c r="B252" s="53" t="s">
        <v>52</v>
      </c>
      <c r="C252" s="53" t="s">
        <v>79</v>
      </c>
      <c r="D252" s="54">
        <v>3</v>
      </c>
    </row>
    <row r="253" spans="1:4" x14ac:dyDescent="0.3">
      <c r="A253" s="56">
        <v>251</v>
      </c>
      <c r="B253" s="53" t="s">
        <v>54</v>
      </c>
      <c r="C253" s="55">
        <v>38118</v>
      </c>
      <c r="D253" s="54">
        <v>5</v>
      </c>
    </row>
    <row r="254" spans="1:4" x14ac:dyDescent="0.3">
      <c r="A254" s="56">
        <v>252</v>
      </c>
      <c r="B254" s="53" t="s">
        <v>52</v>
      </c>
      <c r="C254" s="53" t="s">
        <v>61</v>
      </c>
      <c r="D254" s="54">
        <v>2</v>
      </c>
    </row>
    <row r="255" spans="1:4" x14ac:dyDescent="0.3">
      <c r="A255" s="56">
        <v>253</v>
      </c>
      <c r="B255" s="53" t="s">
        <v>65</v>
      </c>
      <c r="C255" s="55">
        <v>37994</v>
      </c>
      <c r="D255" s="54">
        <v>5</v>
      </c>
    </row>
    <row r="256" spans="1:4" x14ac:dyDescent="0.3">
      <c r="A256" s="56">
        <v>254</v>
      </c>
      <c r="B256" s="53" t="s">
        <v>56</v>
      </c>
      <c r="C256" s="53" t="s">
        <v>55</v>
      </c>
      <c r="D256" s="54">
        <v>2</v>
      </c>
    </row>
    <row r="257" spans="1:4" x14ac:dyDescent="0.3">
      <c r="A257" s="56">
        <v>255</v>
      </c>
      <c r="B257" s="53" t="s">
        <v>54</v>
      </c>
      <c r="C257" s="53" t="s">
        <v>63</v>
      </c>
      <c r="D257" s="54">
        <v>2</v>
      </c>
    </row>
    <row r="258" spans="1:4" x14ac:dyDescent="0.3">
      <c r="A258" s="56">
        <v>256</v>
      </c>
      <c r="B258" s="53" t="s">
        <v>52</v>
      </c>
      <c r="C258" s="53" t="s">
        <v>79</v>
      </c>
      <c r="D258" s="54">
        <v>2</v>
      </c>
    </row>
    <row r="259" spans="1:4" x14ac:dyDescent="0.3">
      <c r="A259" s="56">
        <v>257</v>
      </c>
      <c r="B259" s="53" t="s">
        <v>58</v>
      </c>
      <c r="C259" s="55">
        <v>38303</v>
      </c>
      <c r="D259" s="54">
        <v>5</v>
      </c>
    </row>
    <row r="260" spans="1:4" x14ac:dyDescent="0.3">
      <c r="A260" s="56">
        <v>258</v>
      </c>
      <c r="B260" s="53" t="s">
        <v>62</v>
      </c>
      <c r="C260" s="55">
        <v>38303</v>
      </c>
      <c r="D260" s="54">
        <v>3</v>
      </c>
    </row>
    <row r="261" spans="1:4" x14ac:dyDescent="0.3">
      <c r="A261" s="56">
        <v>259</v>
      </c>
      <c r="B261" s="53" t="s">
        <v>49</v>
      </c>
      <c r="C261" s="53" t="s">
        <v>83</v>
      </c>
      <c r="D261" s="54">
        <v>3</v>
      </c>
    </row>
    <row r="262" spans="1:4" x14ac:dyDescent="0.3">
      <c r="A262" s="56">
        <v>260</v>
      </c>
      <c r="B262" s="53" t="s">
        <v>60</v>
      </c>
      <c r="C262" s="53" t="s">
        <v>74</v>
      </c>
      <c r="D262" s="54">
        <v>2</v>
      </c>
    </row>
    <row r="263" spans="1:4" x14ac:dyDescent="0.3">
      <c r="A263" s="56">
        <v>261</v>
      </c>
      <c r="B263" s="53" t="s">
        <v>56</v>
      </c>
      <c r="C263" s="53" t="s">
        <v>72</v>
      </c>
      <c r="D263" s="54">
        <v>5</v>
      </c>
    </row>
    <row r="264" spans="1:4" x14ac:dyDescent="0.3">
      <c r="A264" s="56">
        <v>262</v>
      </c>
      <c r="B264" s="53" t="s">
        <v>56</v>
      </c>
      <c r="C264" s="55">
        <v>38048</v>
      </c>
      <c r="D264" s="54">
        <v>4</v>
      </c>
    </row>
    <row r="265" spans="1:4" x14ac:dyDescent="0.3">
      <c r="A265" s="56">
        <v>263</v>
      </c>
      <c r="B265" s="53" t="s">
        <v>58</v>
      </c>
      <c r="C265" s="53" t="s">
        <v>81</v>
      </c>
      <c r="D265" s="54">
        <v>4</v>
      </c>
    </row>
    <row r="266" spans="1:4" x14ac:dyDescent="0.3">
      <c r="A266" s="56">
        <v>264</v>
      </c>
      <c r="B266" s="53" t="s">
        <v>62</v>
      </c>
      <c r="C266" s="53" t="s">
        <v>61</v>
      </c>
      <c r="D266" s="54">
        <v>5</v>
      </c>
    </row>
    <row r="267" spans="1:4" x14ac:dyDescent="0.3">
      <c r="A267" s="56">
        <v>265</v>
      </c>
      <c r="B267" s="53" t="s">
        <v>58</v>
      </c>
      <c r="C267" s="53" t="s">
        <v>78</v>
      </c>
      <c r="D267" s="54">
        <v>4</v>
      </c>
    </row>
    <row r="268" spans="1:4" x14ac:dyDescent="0.3">
      <c r="A268" s="56">
        <v>266</v>
      </c>
      <c r="B268" s="53" t="s">
        <v>60</v>
      </c>
      <c r="C268" s="53" t="s">
        <v>86</v>
      </c>
      <c r="D268" s="54">
        <v>5</v>
      </c>
    </row>
    <row r="269" spans="1:4" x14ac:dyDescent="0.3">
      <c r="A269" s="56">
        <v>267</v>
      </c>
      <c r="B269" s="53" t="s">
        <v>65</v>
      </c>
      <c r="C269" s="53" t="s">
        <v>77</v>
      </c>
      <c r="D269" s="54">
        <v>2</v>
      </c>
    </row>
    <row r="270" spans="1:4" x14ac:dyDescent="0.3">
      <c r="A270" s="56">
        <v>268</v>
      </c>
      <c r="B270" s="53" t="s">
        <v>60</v>
      </c>
      <c r="C270" s="53" t="s">
        <v>69</v>
      </c>
      <c r="D270" s="54">
        <v>4</v>
      </c>
    </row>
    <row r="271" spans="1:4" x14ac:dyDescent="0.3">
      <c r="A271" s="56">
        <v>269</v>
      </c>
      <c r="B271" s="53" t="s">
        <v>52</v>
      </c>
      <c r="C271" s="53" t="s">
        <v>81</v>
      </c>
      <c r="D271" s="54">
        <v>4</v>
      </c>
    </row>
    <row r="272" spans="1:4" x14ac:dyDescent="0.3">
      <c r="A272" s="56">
        <v>270</v>
      </c>
      <c r="B272" s="53" t="s">
        <v>49</v>
      </c>
      <c r="C272" s="53" t="s">
        <v>70</v>
      </c>
      <c r="D272" s="54">
        <v>5</v>
      </c>
    </row>
    <row r="273" spans="1:4" x14ac:dyDescent="0.3">
      <c r="A273" s="56">
        <v>271</v>
      </c>
      <c r="B273" s="53" t="s">
        <v>58</v>
      </c>
      <c r="C273" s="53" t="s">
        <v>84</v>
      </c>
      <c r="D273" s="54">
        <v>4</v>
      </c>
    </row>
    <row r="274" spans="1:4" x14ac:dyDescent="0.3">
      <c r="A274" s="56">
        <v>272</v>
      </c>
      <c r="B274" s="53" t="s">
        <v>49</v>
      </c>
      <c r="C274" s="53" t="s">
        <v>67</v>
      </c>
      <c r="D274" s="54">
        <v>2</v>
      </c>
    </row>
    <row r="275" spans="1:4" x14ac:dyDescent="0.3">
      <c r="A275" s="56">
        <v>273</v>
      </c>
      <c r="B275" s="53" t="s">
        <v>52</v>
      </c>
      <c r="C275" s="53" t="s">
        <v>50</v>
      </c>
      <c r="D275" s="54">
        <v>4</v>
      </c>
    </row>
    <row r="276" spans="1:4" x14ac:dyDescent="0.3">
      <c r="A276" s="56">
        <v>274</v>
      </c>
      <c r="B276" s="53" t="s">
        <v>58</v>
      </c>
      <c r="C276" s="53" t="s">
        <v>84</v>
      </c>
      <c r="D276" s="54">
        <v>4</v>
      </c>
    </row>
    <row r="277" spans="1:4" x14ac:dyDescent="0.3">
      <c r="A277" s="56">
        <v>275</v>
      </c>
      <c r="B277" s="53" t="s">
        <v>62</v>
      </c>
      <c r="C277" s="55">
        <v>38418</v>
      </c>
      <c r="D277" s="54">
        <v>5</v>
      </c>
    </row>
    <row r="278" spans="1:4" x14ac:dyDescent="0.3">
      <c r="A278" s="56">
        <v>276</v>
      </c>
      <c r="B278" s="53" t="s">
        <v>54</v>
      </c>
      <c r="C278" s="55">
        <v>38263</v>
      </c>
      <c r="D278" s="54">
        <v>3</v>
      </c>
    </row>
    <row r="279" spans="1:4" x14ac:dyDescent="0.3">
      <c r="A279" s="56">
        <v>277</v>
      </c>
      <c r="B279" s="53" t="s">
        <v>56</v>
      </c>
      <c r="C279" s="53" t="s">
        <v>53</v>
      </c>
      <c r="D279" s="54">
        <v>5</v>
      </c>
    </row>
    <row r="280" spans="1:4" x14ac:dyDescent="0.3">
      <c r="A280" s="56">
        <v>278</v>
      </c>
      <c r="B280" s="53" t="s">
        <v>54</v>
      </c>
      <c r="C280" s="53" t="s">
        <v>81</v>
      </c>
      <c r="D280" s="54">
        <v>4</v>
      </c>
    </row>
    <row r="281" spans="1:4" x14ac:dyDescent="0.3">
      <c r="A281" s="56">
        <v>279</v>
      </c>
      <c r="B281" s="53" t="s">
        <v>65</v>
      </c>
      <c r="C281" s="55">
        <v>38597</v>
      </c>
      <c r="D281" s="54">
        <v>3</v>
      </c>
    </row>
    <row r="282" spans="1:4" x14ac:dyDescent="0.3">
      <c r="A282" s="56">
        <v>280</v>
      </c>
      <c r="B282" s="53" t="s">
        <v>56</v>
      </c>
      <c r="C282" s="53" t="s">
        <v>63</v>
      </c>
      <c r="D282" s="54">
        <v>4</v>
      </c>
    </row>
    <row r="283" spans="1:4" x14ac:dyDescent="0.3">
      <c r="A283" s="56">
        <v>281</v>
      </c>
      <c r="B283" s="53" t="s">
        <v>54</v>
      </c>
      <c r="C283" s="53" t="s">
        <v>78</v>
      </c>
      <c r="D283" s="54">
        <v>5</v>
      </c>
    </row>
    <row r="284" spans="1:4" x14ac:dyDescent="0.3">
      <c r="A284" s="56">
        <v>282</v>
      </c>
      <c r="B284" s="53" t="s">
        <v>54</v>
      </c>
      <c r="C284" s="55">
        <v>38447</v>
      </c>
      <c r="D284" s="54">
        <v>3</v>
      </c>
    </row>
    <row r="285" spans="1:4" x14ac:dyDescent="0.3">
      <c r="A285" s="56">
        <v>283</v>
      </c>
      <c r="B285" s="53" t="s">
        <v>58</v>
      </c>
      <c r="C285" s="55">
        <v>38331</v>
      </c>
      <c r="D285" s="54">
        <v>4</v>
      </c>
    </row>
    <row r="286" spans="1:4" x14ac:dyDescent="0.3">
      <c r="A286" s="56">
        <v>284</v>
      </c>
      <c r="B286" s="53" t="s">
        <v>54</v>
      </c>
      <c r="C286" s="53" t="s">
        <v>61</v>
      </c>
      <c r="D286" s="54">
        <v>3</v>
      </c>
    </row>
    <row r="287" spans="1:4" x14ac:dyDescent="0.3">
      <c r="A287" s="56">
        <v>285</v>
      </c>
      <c r="B287" s="53" t="s">
        <v>54</v>
      </c>
      <c r="C287" s="55">
        <v>38447</v>
      </c>
      <c r="D287" s="54">
        <v>3</v>
      </c>
    </row>
    <row r="288" spans="1:4" x14ac:dyDescent="0.3">
      <c r="A288" s="56">
        <v>286</v>
      </c>
      <c r="B288" s="53" t="s">
        <v>65</v>
      </c>
      <c r="C288" s="55">
        <v>38475</v>
      </c>
      <c r="D288" s="54">
        <v>2</v>
      </c>
    </row>
    <row r="289" spans="1:4" x14ac:dyDescent="0.3">
      <c r="A289" s="56">
        <v>287</v>
      </c>
      <c r="B289" s="53" t="s">
        <v>60</v>
      </c>
      <c r="C289" s="55">
        <v>38261</v>
      </c>
      <c r="D289" s="54">
        <v>2</v>
      </c>
    </row>
    <row r="290" spans="1:4" x14ac:dyDescent="0.3">
      <c r="A290" s="56">
        <v>288</v>
      </c>
      <c r="B290" s="53" t="s">
        <v>52</v>
      </c>
      <c r="C290" s="55">
        <v>38303</v>
      </c>
      <c r="D290" s="54">
        <v>5</v>
      </c>
    </row>
    <row r="291" spans="1:4" x14ac:dyDescent="0.3">
      <c r="A291" s="56">
        <v>289</v>
      </c>
      <c r="B291" s="53" t="s">
        <v>60</v>
      </c>
      <c r="C291" s="55">
        <v>38147</v>
      </c>
      <c r="D291" s="54">
        <v>2</v>
      </c>
    </row>
    <row r="292" spans="1:4" x14ac:dyDescent="0.3">
      <c r="A292" s="56">
        <v>290</v>
      </c>
      <c r="B292" s="53" t="s">
        <v>56</v>
      </c>
      <c r="C292" s="55">
        <v>38572</v>
      </c>
      <c r="D292" s="54">
        <v>4</v>
      </c>
    </row>
    <row r="293" spans="1:4" x14ac:dyDescent="0.3">
      <c r="A293" s="56">
        <v>291</v>
      </c>
      <c r="B293" s="53" t="s">
        <v>60</v>
      </c>
      <c r="C293" s="53" t="s">
        <v>79</v>
      </c>
      <c r="D293" s="54">
        <v>4</v>
      </c>
    </row>
    <row r="294" spans="1:4" x14ac:dyDescent="0.3">
      <c r="A294" s="56">
        <v>292</v>
      </c>
      <c r="B294" s="53" t="s">
        <v>52</v>
      </c>
      <c r="C294" s="55">
        <v>38147</v>
      </c>
      <c r="D294" s="54">
        <v>2</v>
      </c>
    </row>
    <row r="295" spans="1:4" x14ac:dyDescent="0.3">
      <c r="A295" s="56">
        <v>293</v>
      </c>
      <c r="B295" s="53" t="s">
        <v>62</v>
      </c>
      <c r="C295" s="53" t="s">
        <v>68</v>
      </c>
      <c r="D295" s="54">
        <v>4</v>
      </c>
    </row>
    <row r="296" spans="1:4" x14ac:dyDescent="0.3">
      <c r="A296" s="56">
        <v>294</v>
      </c>
      <c r="B296" s="53" t="s">
        <v>62</v>
      </c>
      <c r="C296" s="55">
        <v>38572</v>
      </c>
      <c r="D296" s="54">
        <v>3</v>
      </c>
    </row>
    <row r="297" spans="1:4" x14ac:dyDescent="0.3">
      <c r="A297" s="56">
        <v>295</v>
      </c>
      <c r="B297" s="53" t="s">
        <v>60</v>
      </c>
      <c r="C297" s="55">
        <v>38050</v>
      </c>
      <c r="D297" s="54">
        <v>4</v>
      </c>
    </row>
    <row r="298" spans="1:4" x14ac:dyDescent="0.3">
      <c r="A298" s="56">
        <v>296</v>
      </c>
      <c r="B298" s="53" t="s">
        <v>65</v>
      </c>
      <c r="C298" s="53" t="s">
        <v>75</v>
      </c>
      <c r="D298" s="54">
        <v>3</v>
      </c>
    </row>
    <row r="299" spans="1:4" x14ac:dyDescent="0.3">
      <c r="A299" s="56">
        <v>297</v>
      </c>
      <c r="B299" s="53" t="s">
        <v>65</v>
      </c>
      <c r="C299" s="55">
        <v>38572</v>
      </c>
      <c r="D299" s="54">
        <v>3</v>
      </c>
    </row>
    <row r="300" spans="1:4" x14ac:dyDescent="0.3">
      <c r="A300" s="56">
        <v>298</v>
      </c>
      <c r="B300" s="53" t="s">
        <v>56</v>
      </c>
      <c r="C300" s="53" t="s">
        <v>77</v>
      </c>
      <c r="D300" s="54">
        <v>3</v>
      </c>
    </row>
    <row r="301" spans="1:4" x14ac:dyDescent="0.3">
      <c r="A301" s="56">
        <v>299</v>
      </c>
      <c r="B301" s="53" t="s">
        <v>52</v>
      </c>
      <c r="C301" s="53" t="s">
        <v>80</v>
      </c>
      <c r="D301" s="54">
        <v>2</v>
      </c>
    </row>
    <row r="302" spans="1:4" x14ac:dyDescent="0.3">
      <c r="A302" s="56">
        <v>300</v>
      </c>
      <c r="B302" s="53" t="s">
        <v>54</v>
      </c>
      <c r="C302" s="55">
        <v>38331</v>
      </c>
      <c r="D302" s="54">
        <v>2</v>
      </c>
    </row>
    <row r="303" spans="1:4" x14ac:dyDescent="0.3">
      <c r="A303" s="56">
        <v>301</v>
      </c>
      <c r="B303" s="53" t="s">
        <v>54</v>
      </c>
      <c r="C303" s="55">
        <v>38629</v>
      </c>
      <c r="D303" s="54">
        <v>5</v>
      </c>
    </row>
    <row r="304" spans="1:4" x14ac:dyDescent="0.3">
      <c r="A304" s="56">
        <v>302</v>
      </c>
      <c r="B304" s="53" t="s">
        <v>54</v>
      </c>
      <c r="C304" s="55">
        <v>38601</v>
      </c>
      <c r="D304" s="54">
        <v>3</v>
      </c>
    </row>
    <row r="305" spans="1:4" x14ac:dyDescent="0.3">
      <c r="A305" s="56">
        <v>303</v>
      </c>
      <c r="B305" s="53" t="s">
        <v>49</v>
      </c>
      <c r="C305" s="53" t="s">
        <v>75</v>
      </c>
      <c r="D305" s="54">
        <v>5</v>
      </c>
    </row>
    <row r="306" spans="1:4" x14ac:dyDescent="0.3">
      <c r="A306" s="56">
        <v>304</v>
      </c>
      <c r="B306" s="53" t="s">
        <v>54</v>
      </c>
      <c r="C306" s="55">
        <v>38023</v>
      </c>
      <c r="D306" s="54">
        <v>2</v>
      </c>
    </row>
    <row r="307" spans="1:4" x14ac:dyDescent="0.3">
      <c r="A307" s="56">
        <v>305</v>
      </c>
      <c r="B307" s="53" t="s">
        <v>52</v>
      </c>
      <c r="C307" s="53" t="s">
        <v>61</v>
      </c>
      <c r="D307" s="54">
        <v>5</v>
      </c>
    </row>
    <row r="308" spans="1:4" x14ac:dyDescent="0.3">
      <c r="A308" s="56">
        <v>306</v>
      </c>
      <c r="B308" s="53" t="s">
        <v>56</v>
      </c>
      <c r="C308" s="53" t="s">
        <v>76</v>
      </c>
      <c r="D308" s="54">
        <v>3</v>
      </c>
    </row>
    <row r="309" spans="1:4" x14ac:dyDescent="0.3">
      <c r="A309" s="56">
        <v>307</v>
      </c>
      <c r="B309" s="53" t="s">
        <v>52</v>
      </c>
      <c r="C309" s="53" t="s">
        <v>64</v>
      </c>
      <c r="D309" s="54">
        <v>2</v>
      </c>
    </row>
    <row r="310" spans="1:4" x14ac:dyDescent="0.3">
      <c r="A310" s="56">
        <v>308</v>
      </c>
      <c r="B310" s="53" t="s">
        <v>62</v>
      </c>
      <c r="C310" s="55">
        <v>38147</v>
      </c>
      <c r="D310" s="54">
        <v>4</v>
      </c>
    </row>
    <row r="311" spans="1:4" x14ac:dyDescent="0.3">
      <c r="A311" s="56">
        <v>309</v>
      </c>
      <c r="B311" s="53" t="s">
        <v>58</v>
      </c>
      <c r="C311" s="55">
        <v>37994</v>
      </c>
      <c r="D311" s="54">
        <v>5</v>
      </c>
    </row>
    <row r="312" spans="1:4" x14ac:dyDescent="0.3">
      <c r="A312" s="56">
        <v>310</v>
      </c>
      <c r="B312" s="53" t="s">
        <v>58</v>
      </c>
      <c r="C312" s="55">
        <v>38206</v>
      </c>
      <c r="D312" s="54">
        <v>3</v>
      </c>
    </row>
    <row r="313" spans="1:4" x14ac:dyDescent="0.3">
      <c r="A313" s="56">
        <v>311</v>
      </c>
      <c r="B313" s="53" t="s">
        <v>56</v>
      </c>
      <c r="C313" s="53" t="s">
        <v>75</v>
      </c>
      <c r="D313" s="54">
        <v>2</v>
      </c>
    </row>
    <row r="314" spans="1:4" x14ac:dyDescent="0.3">
      <c r="A314" s="56">
        <v>312</v>
      </c>
      <c r="B314" s="53" t="s">
        <v>58</v>
      </c>
      <c r="C314" s="53" t="s">
        <v>84</v>
      </c>
      <c r="D314" s="54">
        <v>5</v>
      </c>
    </row>
    <row r="315" spans="1:4" x14ac:dyDescent="0.3">
      <c r="A315" s="56">
        <v>313</v>
      </c>
      <c r="B315" s="53" t="s">
        <v>49</v>
      </c>
      <c r="C315" s="53" t="s">
        <v>66</v>
      </c>
      <c r="D315" s="54">
        <v>5</v>
      </c>
    </row>
    <row r="316" spans="1:4" x14ac:dyDescent="0.3">
      <c r="A316" s="56">
        <v>314</v>
      </c>
      <c r="B316" s="53" t="s">
        <v>62</v>
      </c>
      <c r="C316" s="55">
        <v>38147</v>
      </c>
      <c r="D316" s="54">
        <v>2</v>
      </c>
    </row>
    <row r="317" spans="1:4" x14ac:dyDescent="0.3">
      <c r="A317" s="56">
        <v>315</v>
      </c>
      <c r="B317" s="53" t="s">
        <v>62</v>
      </c>
      <c r="C317" s="55">
        <v>38475</v>
      </c>
      <c r="D317" s="54">
        <v>4</v>
      </c>
    </row>
    <row r="318" spans="1:4" x14ac:dyDescent="0.3">
      <c r="A318" s="56">
        <v>316</v>
      </c>
      <c r="B318" s="53" t="s">
        <v>62</v>
      </c>
      <c r="C318" s="55">
        <v>37994</v>
      </c>
      <c r="D318" s="54">
        <v>4</v>
      </c>
    </row>
    <row r="319" spans="1:4" x14ac:dyDescent="0.3">
      <c r="A319" s="56">
        <v>317</v>
      </c>
      <c r="B319" s="53" t="s">
        <v>62</v>
      </c>
      <c r="C319" s="53" t="s">
        <v>78</v>
      </c>
      <c r="D319" s="54">
        <v>2</v>
      </c>
    </row>
    <row r="320" spans="1:4" x14ac:dyDescent="0.3">
      <c r="A320" s="56">
        <v>318</v>
      </c>
      <c r="B320" s="53" t="s">
        <v>54</v>
      </c>
      <c r="C320" s="55">
        <v>38023</v>
      </c>
      <c r="D320" s="54">
        <v>5</v>
      </c>
    </row>
    <row r="321" spans="1:4" x14ac:dyDescent="0.3">
      <c r="A321" s="56">
        <v>319</v>
      </c>
      <c r="B321" s="53" t="s">
        <v>52</v>
      </c>
      <c r="C321" s="53" t="s">
        <v>73</v>
      </c>
      <c r="D321" s="54">
        <v>4</v>
      </c>
    </row>
    <row r="322" spans="1:4" x14ac:dyDescent="0.3">
      <c r="A322" s="56">
        <v>320</v>
      </c>
      <c r="B322" s="53" t="s">
        <v>49</v>
      </c>
      <c r="C322" s="53" t="s">
        <v>74</v>
      </c>
      <c r="D322" s="54">
        <v>4</v>
      </c>
    </row>
    <row r="323" spans="1:4" x14ac:dyDescent="0.3">
      <c r="A323" s="56">
        <v>321</v>
      </c>
      <c r="B323" s="53" t="s">
        <v>52</v>
      </c>
      <c r="C323" s="55">
        <v>38023</v>
      </c>
      <c r="D323" s="54">
        <v>5</v>
      </c>
    </row>
    <row r="324" spans="1:4" x14ac:dyDescent="0.3">
      <c r="A324" s="56">
        <v>322</v>
      </c>
      <c r="B324" s="53" t="s">
        <v>65</v>
      </c>
      <c r="C324" s="53" t="s">
        <v>64</v>
      </c>
      <c r="D324" s="54">
        <v>3</v>
      </c>
    </row>
    <row r="325" spans="1:4" x14ac:dyDescent="0.3">
      <c r="A325" s="56">
        <v>323</v>
      </c>
      <c r="B325" s="53" t="s">
        <v>56</v>
      </c>
      <c r="C325" s="53" t="s">
        <v>67</v>
      </c>
      <c r="D325" s="54">
        <v>4</v>
      </c>
    </row>
    <row r="326" spans="1:4" x14ac:dyDescent="0.3">
      <c r="A326" s="56">
        <v>324</v>
      </c>
      <c r="B326" s="53" t="s">
        <v>65</v>
      </c>
      <c r="C326" s="53" t="s">
        <v>86</v>
      </c>
      <c r="D326" s="54">
        <v>3</v>
      </c>
    </row>
    <row r="327" spans="1:4" x14ac:dyDescent="0.3">
      <c r="A327" s="56">
        <v>325</v>
      </c>
      <c r="B327" s="53" t="s">
        <v>65</v>
      </c>
      <c r="C327" s="55">
        <v>38147</v>
      </c>
      <c r="D327" s="54">
        <v>5</v>
      </c>
    </row>
    <row r="328" spans="1:4" x14ac:dyDescent="0.3">
      <c r="A328" s="56">
        <v>326</v>
      </c>
      <c r="B328" s="53" t="s">
        <v>49</v>
      </c>
      <c r="C328" s="53" t="s">
        <v>53</v>
      </c>
      <c r="D328" s="54">
        <v>2</v>
      </c>
    </row>
    <row r="329" spans="1:4" x14ac:dyDescent="0.3">
      <c r="A329" s="56">
        <v>327</v>
      </c>
      <c r="B329" s="53" t="s">
        <v>54</v>
      </c>
      <c r="C329" s="55">
        <v>38303</v>
      </c>
      <c r="D329" s="54">
        <v>4</v>
      </c>
    </row>
    <row r="330" spans="1:4" x14ac:dyDescent="0.3">
      <c r="A330" s="56">
        <v>328</v>
      </c>
      <c r="B330" s="53" t="s">
        <v>54</v>
      </c>
      <c r="C330" s="53" t="s">
        <v>85</v>
      </c>
      <c r="D330" s="54">
        <v>5</v>
      </c>
    </row>
    <row r="331" spans="1:4" x14ac:dyDescent="0.3">
      <c r="A331" s="56">
        <v>329</v>
      </c>
      <c r="B331" s="53" t="s">
        <v>49</v>
      </c>
      <c r="C331" s="53" t="s">
        <v>74</v>
      </c>
      <c r="D331" s="54">
        <v>4</v>
      </c>
    </row>
    <row r="332" spans="1:4" x14ac:dyDescent="0.3">
      <c r="A332" s="56">
        <v>330</v>
      </c>
      <c r="B332" s="53" t="s">
        <v>65</v>
      </c>
      <c r="C332" s="53" t="s">
        <v>69</v>
      </c>
      <c r="D332" s="54">
        <v>3</v>
      </c>
    </row>
    <row r="333" spans="1:4" x14ac:dyDescent="0.3">
      <c r="A333" s="56">
        <v>331</v>
      </c>
      <c r="B333" s="53" t="s">
        <v>58</v>
      </c>
      <c r="C333" s="53" t="s">
        <v>86</v>
      </c>
      <c r="D333" s="54">
        <v>5</v>
      </c>
    </row>
    <row r="334" spans="1:4" x14ac:dyDescent="0.3">
      <c r="A334" s="56">
        <v>332</v>
      </c>
      <c r="B334" s="53" t="s">
        <v>56</v>
      </c>
      <c r="C334" s="53" t="s">
        <v>76</v>
      </c>
      <c r="D334" s="54">
        <v>4</v>
      </c>
    </row>
    <row r="335" spans="1:4" x14ac:dyDescent="0.3">
      <c r="A335" s="56">
        <v>333</v>
      </c>
      <c r="B335" s="53" t="s">
        <v>60</v>
      </c>
      <c r="C335" s="53" t="s">
        <v>57</v>
      </c>
      <c r="D335" s="54">
        <v>3</v>
      </c>
    </row>
    <row r="336" spans="1:4" x14ac:dyDescent="0.3">
      <c r="A336" s="56">
        <v>334</v>
      </c>
      <c r="B336" s="53" t="s">
        <v>62</v>
      </c>
      <c r="C336" s="53" t="s">
        <v>67</v>
      </c>
      <c r="D336" s="54">
        <v>5</v>
      </c>
    </row>
    <row r="337" spans="1:4" x14ac:dyDescent="0.3">
      <c r="A337" s="56">
        <v>335</v>
      </c>
      <c r="B337" s="53" t="s">
        <v>56</v>
      </c>
      <c r="C337" s="53" t="s">
        <v>74</v>
      </c>
      <c r="D337" s="54">
        <v>3</v>
      </c>
    </row>
    <row r="338" spans="1:4" x14ac:dyDescent="0.3">
      <c r="A338" s="56">
        <v>336</v>
      </c>
      <c r="B338" s="53" t="s">
        <v>52</v>
      </c>
      <c r="C338" s="55">
        <v>38629</v>
      </c>
      <c r="D338" s="54">
        <v>2</v>
      </c>
    </row>
    <row r="339" spans="1:4" x14ac:dyDescent="0.3">
      <c r="A339" s="56">
        <v>337</v>
      </c>
      <c r="B339" s="53" t="s">
        <v>52</v>
      </c>
      <c r="C339" s="53" t="s">
        <v>86</v>
      </c>
      <c r="D339" s="54">
        <v>2</v>
      </c>
    </row>
    <row r="340" spans="1:4" x14ac:dyDescent="0.3">
      <c r="A340" s="56">
        <v>338</v>
      </c>
      <c r="B340" s="53" t="s">
        <v>60</v>
      </c>
      <c r="C340" s="55">
        <v>38447</v>
      </c>
      <c r="D340" s="54">
        <v>5</v>
      </c>
    </row>
    <row r="341" spans="1:4" x14ac:dyDescent="0.3">
      <c r="A341" s="56">
        <v>339</v>
      </c>
      <c r="B341" s="53" t="s">
        <v>56</v>
      </c>
      <c r="C341" s="53" t="s">
        <v>72</v>
      </c>
      <c r="D341" s="54">
        <v>4</v>
      </c>
    </row>
    <row r="342" spans="1:4" x14ac:dyDescent="0.3">
      <c r="A342" s="56">
        <v>340</v>
      </c>
      <c r="B342" s="53" t="s">
        <v>49</v>
      </c>
      <c r="C342" s="55">
        <v>38331</v>
      </c>
      <c r="D342" s="54">
        <v>5</v>
      </c>
    </row>
    <row r="343" spans="1:4" x14ac:dyDescent="0.3">
      <c r="A343" s="56">
        <v>341</v>
      </c>
      <c r="B343" s="53" t="s">
        <v>52</v>
      </c>
      <c r="C343" s="53" t="s">
        <v>69</v>
      </c>
      <c r="D343" s="54">
        <v>4</v>
      </c>
    </row>
    <row r="344" spans="1:4" x14ac:dyDescent="0.3">
      <c r="A344" s="56">
        <v>342</v>
      </c>
      <c r="B344" s="53" t="s">
        <v>54</v>
      </c>
      <c r="C344" s="55">
        <v>38050</v>
      </c>
      <c r="D344" s="54">
        <v>2</v>
      </c>
    </row>
    <row r="345" spans="1:4" x14ac:dyDescent="0.3">
      <c r="A345" s="56">
        <v>343</v>
      </c>
      <c r="B345" s="53" t="s">
        <v>60</v>
      </c>
      <c r="C345" s="55">
        <v>37994</v>
      </c>
      <c r="D345" s="54">
        <v>2</v>
      </c>
    </row>
    <row r="346" spans="1:4" x14ac:dyDescent="0.3">
      <c r="A346" s="56">
        <v>344</v>
      </c>
      <c r="B346" s="53" t="s">
        <v>52</v>
      </c>
      <c r="C346" s="53" t="s">
        <v>81</v>
      </c>
      <c r="D346" s="54">
        <v>4</v>
      </c>
    </row>
    <row r="347" spans="1:4" x14ac:dyDescent="0.3">
      <c r="A347" s="56">
        <v>345</v>
      </c>
      <c r="B347" s="53" t="s">
        <v>60</v>
      </c>
      <c r="C347" s="53" t="s">
        <v>79</v>
      </c>
      <c r="D347" s="54">
        <v>3</v>
      </c>
    </row>
    <row r="348" spans="1:4" x14ac:dyDescent="0.3">
      <c r="A348" s="56">
        <v>346</v>
      </c>
      <c r="B348" s="53" t="s">
        <v>49</v>
      </c>
      <c r="C348" s="53" t="s">
        <v>83</v>
      </c>
      <c r="D348" s="54">
        <v>5</v>
      </c>
    </row>
    <row r="349" spans="1:4" x14ac:dyDescent="0.3">
      <c r="A349" s="56">
        <v>347</v>
      </c>
      <c r="B349" s="53" t="s">
        <v>54</v>
      </c>
      <c r="C349" s="55">
        <v>38475</v>
      </c>
      <c r="D349" s="54">
        <v>5</v>
      </c>
    </row>
    <row r="350" spans="1:4" x14ac:dyDescent="0.3">
      <c r="A350" s="56">
        <v>348</v>
      </c>
      <c r="B350" s="53" t="s">
        <v>60</v>
      </c>
      <c r="C350" s="53" t="s">
        <v>80</v>
      </c>
      <c r="D350" s="54">
        <v>5</v>
      </c>
    </row>
    <row r="351" spans="1:4" x14ac:dyDescent="0.3">
      <c r="A351" s="56">
        <v>349</v>
      </c>
      <c r="B351" s="53" t="s">
        <v>65</v>
      </c>
      <c r="C351" s="53" t="s">
        <v>74</v>
      </c>
      <c r="D351" s="54">
        <v>2</v>
      </c>
    </row>
    <row r="352" spans="1:4" x14ac:dyDescent="0.3">
      <c r="A352" s="56">
        <v>350</v>
      </c>
      <c r="B352" s="53" t="s">
        <v>49</v>
      </c>
      <c r="C352" s="55">
        <v>38597</v>
      </c>
      <c r="D352" s="54">
        <v>4</v>
      </c>
    </row>
    <row r="353" spans="1:4" x14ac:dyDescent="0.3">
      <c r="A353" s="56">
        <v>351</v>
      </c>
      <c r="B353" s="53" t="s">
        <v>52</v>
      </c>
      <c r="C353" s="53" t="s">
        <v>85</v>
      </c>
      <c r="D353" s="54">
        <v>3</v>
      </c>
    </row>
    <row r="354" spans="1:4" x14ac:dyDescent="0.3">
      <c r="A354" s="56">
        <v>352</v>
      </c>
      <c r="B354" s="53" t="s">
        <v>60</v>
      </c>
      <c r="C354" s="53" t="s">
        <v>72</v>
      </c>
      <c r="D354" s="54">
        <v>3</v>
      </c>
    </row>
    <row r="355" spans="1:4" x14ac:dyDescent="0.3">
      <c r="A355" s="56">
        <v>353</v>
      </c>
      <c r="B355" s="53" t="s">
        <v>60</v>
      </c>
      <c r="C355" s="53" t="s">
        <v>72</v>
      </c>
      <c r="D355" s="54">
        <v>2</v>
      </c>
    </row>
    <row r="356" spans="1:4" x14ac:dyDescent="0.3">
      <c r="A356" s="56">
        <v>354</v>
      </c>
      <c r="B356" s="53" t="s">
        <v>54</v>
      </c>
      <c r="C356" s="53" t="s">
        <v>84</v>
      </c>
      <c r="D356" s="54">
        <v>4</v>
      </c>
    </row>
    <row r="357" spans="1:4" x14ac:dyDescent="0.3">
      <c r="A357" s="56">
        <v>355</v>
      </c>
      <c r="B357" s="53" t="s">
        <v>65</v>
      </c>
      <c r="C357" s="53" t="s">
        <v>77</v>
      </c>
      <c r="D357" s="54">
        <v>5</v>
      </c>
    </row>
    <row r="358" spans="1:4" x14ac:dyDescent="0.3">
      <c r="A358" s="56">
        <v>356</v>
      </c>
      <c r="B358" s="53" t="s">
        <v>52</v>
      </c>
      <c r="C358" s="53" t="s">
        <v>70</v>
      </c>
      <c r="D358" s="54">
        <v>2</v>
      </c>
    </row>
    <row r="359" spans="1:4" x14ac:dyDescent="0.3">
      <c r="A359" s="56">
        <v>357</v>
      </c>
      <c r="B359" s="53" t="s">
        <v>62</v>
      </c>
      <c r="C359" s="53" t="s">
        <v>77</v>
      </c>
      <c r="D359" s="54">
        <v>3</v>
      </c>
    </row>
    <row r="360" spans="1:4" x14ac:dyDescent="0.3">
      <c r="A360" s="56">
        <v>358</v>
      </c>
      <c r="B360" s="53" t="s">
        <v>49</v>
      </c>
      <c r="C360" s="53" t="s">
        <v>79</v>
      </c>
      <c r="D360" s="54">
        <v>3</v>
      </c>
    </row>
    <row r="361" spans="1:4" x14ac:dyDescent="0.3">
      <c r="A361" s="56">
        <v>359</v>
      </c>
      <c r="B361" s="53" t="s">
        <v>62</v>
      </c>
      <c r="C361" s="53" t="s">
        <v>69</v>
      </c>
      <c r="D361" s="54">
        <v>2</v>
      </c>
    </row>
    <row r="362" spans="1:4" x14ac:dyDescent="0.3">
      <c r="A362" s="56">
        <v>360</v>
      </c>
      <c r="B362" s="53" t="s">
        <v>52</v>
      </c>
      <c r="C362" s="53" t="s">
        <v>80</v>
      </c>
      <c r="D362" s="54">
        <v>3</v>
      </c>
    </row>
    <row r="363" spans="1:4" x14ac:dyDescent="0.3">
      <c r="A363" s="56">
        <v>361</v>
      </c>
      <c r="B363" s="53" t="s">
        <v>60</v>
      </c>
      <c r="C363" s="55">
        <v>38331</v>
      </c>
      <c r="D363" s="54">
        <v>2</v>
      </c>
    </row>
    <row r="364" spans="1:4" x14ac:dyDescent="0.3">
      <c r="A364" s="56">
        <v>362</v>
      </c>
      <c r="B364" s="53" t="s">
        <v>56</v>
      </c>
      <c r="C364" s="55">
        <v>38629</v>
      </c>
      <c r="D364" s="54">
        <v>5</v>
      </c>
    </row>
    <row r="365" spans="1:4" x14ac:dyDescent="0.3">
      <c r="A365" s="56">
        <v>363</v>
      </c>
      <c r="B365" s="53" t="s">
        <v>54</v>
      </c>
      <c r="C365" s="55">
        <v>38263</v>
      </c>
      <c r="D365" s="54">
        <v>5</v>
      </c>
    </row>
    <row r="366" spans="1:4" x14ac:dyDescent="0.3">
      <c r="A366" s="56">
        <v>364</v>
      </c>
      <c r="B366" s="53" t="s">
        <v>60</v>
      </c>
      <c r="C366" s="53" t="s">
        <v>68</v>
      </c>
      <c r="D366" s="54">
        <v>4</v>
      </c>
    </row>
    <row r="367" spans="1:4" x14ac:dyDescent="0.3">
      <c r="A367" s="56">
        <v>365</v>
      </c>
      <c r="B367" s="53" t="s">
        <v>58</v>
      </c>
      <c r="C367" s="55">
        <v>38118</v>
      </c>
      <c r="D367" s="54">
        <v>5</v>
      </c>
    </row>
    <row r="368" spans="1:4" x14ac:dyDescent="0.3">
      <c r="A368" s="56">
        <v>366</v>
      </c>
      <c r="B368" s="53" t="s">
        <v>49</v>
      </c>
      <c r="C368" s="53" t="s">
        <v>78</v>
      </c>
      <c r="D368" s="54">
        <v>2</v>
      </c>
    </row>
    <row r="369" spans="1:4" x14ac:dyDescent="0.3">
      <c r="A369" s="56">
        <v>367</v>
      </c>
      <c r="B369" s="53" t="s">
        <v>58</v>
      </c>
      <c r="C369" s="55">
        <v>38048</v>
      </c>
      <c r="D369" s="54">
        <v>4</v>
      </c>
    </row>
    <row r="370" spans="1:4" x14ac:dyDescent="0.3">
      <c r="A370" s="56">
        <v>368</v>
      </c>
      <c r="B370" s="53" t="s">
        <v>54</v>
      </c>
      <c r="C370" s="53" t="s">
        <v>86</v>
      </c>
      <c r="D370" s="54">
        <v>3</v>
      </c>
    </row>
    <row r="371" spans="1:4" x14ac:dyDescent="0.3">
      <c r="A371" s="56">
        <v>369</v>
      </c>
      <c r="B371" s="53" t="s">
        <v>54</v>
      </c>
      <c r="C371" s="53" t="s">
        <v>61</v>
      </c>
      <c r="D371" s="54">
        <v>2</v>
      </c>
    </row>
    <row r="372" spans="1:4" x14ac:dyDescent="0.3">
      <c r="A372" s="56">
        <v>370</v>
      </c>
      <c r="B372" s="53" t="s">
        <v>52</v>
      </c>
      <c r="C372" s="53" t="s">
        <v>51</v>
      </c>
      <c r="D372" s="54">
        <v>2</v>
      </c>
    </row>
    <row r="373" spans="1:4" x14ac:dyDescent="0.3">
      <c r="A373" s="56">
        <v>371</v>
      </c>
      <c r="B373" s="53" t="s">
        <v>60</v>
      </c>
      <c r="C373" s="53" t="s">
        <v>50</v>
      </c>
      <c r="D373" s="54">
        <v>2</v>
      </c>
    </row>
    <row r="374" spans="1:4" x14ac:dyDescent="0.3">
      <c r="A374" s="56">
        <v>372</v>
      </c>
      <c r="B374" s="53" t="s">
        <v>56</v>
      </c>
      <c r="C374" s="53" t="s">
        <v>50</v>
      </c>
      <c r="D374" s="54">
        <v>5</v>
      </c>
    </row>
    <row r="375" spans="1:4" x14ac:dyDescent="0.3">
      <c r="A375" s="56">
        <v>373</v>
      </c>
      <c r="B375" s="53" t="s">
        <v>58</v>
      </c>
      <c r="C375" s="53" t="s">
        <v>61</v>
      </c>
      <c r="D375" s="54">
        <v>4</v>
      </c>
    </row>
    <row r="376" spans="1:4" x14ac:dyDescent="0.3">
      <c r="A376" s="56">
        <v>374</v>
      </c>
      <c r="B376" s="53" t="s">
        <v>52</v>
      </c>
      <c r="C376" s="53" t="s">
        <v>68</v>
      </c>
      <c r="D376" s="54">
        <v>2</v>
      </c>
    </row>
    <row r="377" spans="1:4" x14ac:dyDescent="0.3">
      <c r="A377" s="56">
        <v>375</v>
      </c>
      <c r="B377" s="53" t="s">
        <v>54</v>
      </c>
      <c r="C377" s="53" t="s">
        <v>64</v>
      </c>
      <c r="D377" s="54">
        <v>5</v>
      </c>
    </row>
    <row r="378" spans="1:4" x14ac:dyDescent="0.3">
      <c r="A378" s="56">
        <v>376</v>
      </c>
      <c r="B378" s="53" t="s">
        <v>62</v>
      </c>
      <c r="C378" s="53" t="s">
        <v>57</v>
      </c>
      <c r="D378" s="54">
        <v>2</v>
      </c>
    </row>
    <row r="379" spans="1:4" x14ac:dyDescent="0.3">
      <c r="A379" s="56">
        <v>377</v>
      </c>
      <c r="B379" s="53" t="s">
        <v>52</v>
      </c>
      <c r="C379" s="55">
        <v>38147</v>
      </c>
      <c r="D379" s="54">
        <v>2</v>
      </c>
    </row>
    <row r="380" spans="1:4" x14ac:dyDescent="0.3">
      <c r="A380" s="56">
        <v>378</v>
      </c>
      <c r="B380" s="53" t="s">
        <v>60</v>
      </c>
      <c r="C380" s="55">
        <v>38447</v>
      </c>
      <c r="D380" s="54">
        <v>3</v>
      </c>
    </row>
    <row r="381" spans="1:4" x14ac:dyDescent="0.3">
      <c r="A381" s="56">
        <v>379</v>
      </c>
      <c r="B381" s="53" t="s">
        <v>54</v>
      </c>
      <c r="C381" s="55">
        <v>37994</v>
      </c>
      <c r="D381" s="54">
        <v>4</v>
      </c>
    </row>
    <row r="382" spans="1:4" x14ac:dyDescent="0.3">
      <c r="A382" s="56">
        <v>380</v>
      </c>
      <c r="B382" s="53" t="s">
        <v>65</v>
      </c>
      <c r="C382" s="53" t="s">
        <v>63</v>
      </c>
      <c r="D382" s="54">
        <v>5</v>
      </c>
    </row>
    <row r="383" spans="1:4" x14ac:dyDescent="0.3">
      <c r="A383" s="56">
        <v>381</v>
      </c>
      <c r="B383" s="53" t="s">
        <v>62</v>
      </c>
      <c r="C383" s="55">
        <v>37994</v>
      </c>
      <c r="D383" s="54">
        <v>5</v>
      </c>
    </row>
    <row r="384" spans="1:4" x14ac:dyDescent="0.3">
      <c r="A384" s="56">
        <v>382</v>
      </c>
      <c r="B384" s="53" t="s">
        <v>49</v>
      </c>
      <c r="C384" s="53" t="s">
        <v>53</v>
      </c>
      <c r="D384" s="54">
        <v>5</v>
      </c>
    </row>
    <row r="385" spans="1:4" x14ac:dyDescent="0.3">
      <c r="A385" s="56">
        <v>383</v>
      </c>
      <c r="B385" s="53" t="s">
        <v>52</v>
      </c>
      <c r="C385" s="55">
        <v>38050</v>
      </c>
      <c r="D385" s="54">
        <v>5</v>
      </c>
    </row>
    <row r="386" spans="1:4" x14ac:dyDescent="0.3">
      <c r="A386" s="56">
        <v>384</v>
      </c>
      <c r="B386" s="53" t="s">
        <v>60</v>
      </c>
      <c r="C386" s="53" t="s">
        <v>50</v>
      </c>
      <c r="D386" s="54">
        <v>3</v>
      </c>
    </row>
    <row r="387" spans="1:4" x14ac:dyDescent="0.3">
      <c r="A387" s="56">
        <v>385</v>
      </c>
      <c r="B387" s="53" t="s">
        <v>62</v>
      </c>
      <c r="C387" s="53" t="s">
        <v>69</v>
      </c>
      <c r="D387" s="54">
        <v>3</v>
      </c>
    </row>
    <row r="388" spans="1:4" x14ac:dyDescent="0.3">
      <c r="A388" s="56">
        <v>386</v>
      </c>
      <c r="B388" s="53" t="s">
        <v>65</v>
      </c>
      <c r="C388" s="55">
        <v>38572</v>
      </c>
      <c r="D388" s="54">
        <v>3</v>
      </c>
    </row>
    <row r="389" spans="1:4" x14ac:dyDescent="0.3">
      <c r="A389" s="56">
        <v>387</v>
      </c>
      <c r="B389" s="53" t="s">
        <v>65</v>
      </c>
      <c r="C389" s="53" t="s">
        <v>63</v>
      </c>
      <c r="D389" s="54">
        <v>2</v>
      </c>
    </row>
    <row r="390" spans="1:4" x14ac:dyDescent="0.3">
      <c r="A390" s="56">
        <v>388</v>
      </c>
      <c r="B390" s="53" t="s">
        <v>60</v>
      </c>
      <c r="C390" s="53" t="s">
        <v>79</v>
      </c>
      <c r="D390" s="54">
        <v>2</v>
      </c>
    </row>
    <row r="391" spans="1:4" x14ac:dyDescent="0.3">
      <c r="A391" s="56">
        <v>389</v>
      </c>
      <c r="B391" s="53" t="s">
        <v>65</v>
      </c>
      <c r="C391" s="53" t="s">
        <v>78</v>
      </c>
      <c r="D391" s="54">
        <v>2</v>
      </c>
    </row>
    <row r="392" spans="1:4" x14ac:dyDescent="0.3">
      <c r="A392" s="56">
        <v>390</v>
      </c>
      <c r="B392" s="53" t="s">
        <v>52</v>
      </c>
      <c r="C392" s="53" t="s">
        <v>80</v>
      </c>
      <c r="D392" s="54">
        <v>5</v>
      </c>
    </row>
    <row r="393" spans="1:4" x14ac:dyDescent="0.3">
      <c r="A393" s="56">
        <v>391</v>
      </c>
      <c r="B393" s="53" t="s">
        <v>56</v>
      </c>
      <c r="C393" s="55">
        <v>38597</v>
      </c>
      <c r="D393" s="54">
        <v>3</v>
      </c>
    </row>
    <row r="394" spans="1:4" x14ac:dyDescent="0.3">
      <c r="A394" s="56">
        <v>392</v>
      </c>
      <c r="B394" s="53" t="s">
        <v>60</v>
      </c>
      <c r="C394" s="53" t="s">
        <v>64</v>
      </c>
      <c r="D394" s="54">
        <v>2</v>
      </c>
    </row>
    <row r="395" spans="1:4" x14ac:dyDescent="0.3">
      <c r="A395" s="56">
        <v>393</v>
      </c>
      <c r="B395" s="53" t="s">
        <v>49</v>
      </c>
      <c r="C395" s="53" t="s">
        <v>85</v>
      </c>
      <c r="D395" s="54">
        <v>2</v>
      </c>
    </row>
    <row r="396" spans="1:4" x14ac:dyDescent="0.3">
      <c r="A396" s="56">
        <v>394</v>
      </c>
      <c r="B396" s="53" t="s">
        <v>56</v>
      </c>
      <c r="C396" s="55">
        <v>38447</v>
      </c>
      <c r="D396" s="54">
        <v>2</v>
      </c>
    </row>
    <row r="397" spans="1:4" x14ac:dyDescent="0.3">
      <c r="A397" s="56">
        <v>395</v>
      </c>
      <c r="B397" s="53" t="s">
        <v>62</v>
      </c>
      <c r="C397" s="53" t="s">
        <v>80</v>
      </c>
      <c r="D397" s="54">
        <v>2</v>
      </c>
    </row>
    <row r="398" spans="1:4" x14ac:dyDescent="0.3">
      <c r="A398" s="56">
        <v>396</v>
      </c>
      <c r="B398" s="53" t="s">
        <v>56</v>
      </c>
      <c r="C398" s="53" t="s">
        <v>67</v>
      </c>
      <c r="D398" s="54">
        <v>2</v>
      </c>
    </row>
    <row r="399" spans="1:4" x14ac:dyDescent="0.3">
      <c r="A399" s="56">
        <v>397</v>
      </c>
      <c r="B399" s="53" t="s">
        <v>56</v>
      </c>
      <c r="C399" s="53" t="s">
        <v>78</v>
      </c>
      <c r="D399" s="54">
        <v>3</v>
      </c>
    </row>
    <row r="400" spans="1:4" x14ac:dyDescent="0.3">
      <c r="A400" s="56">
        <v>398</v>
      </c>
      <c r="B400" s="53" t="s">
        <v>65</v>
      </c>
      <c r="C400" s="55">
        <v>38263</v>
      </c>
      <c r="D400" s="54">
        <v>5</v>
      </c>
    </row>
    <row r="401" spans="1:4" x14ac:dyDescent="0.3">
      <c r="A401" s="56">
        <v>399</v>
      </c>
      <c r="B401" s="53" t="s">
        <v>60</v>
      </c>
      <c r="C401" s="53" t="s">
        <v>71</v>
      </c>
      <c r="D401" s="54">
        <v>4</v>
      </c>
    </row>
    <row r="402" spans="1:4" x14ac:dyDescent="0.3">
      <c r="A402" s="56">
        <v>400</v>
      </c>
      <c r="B402" s="53" t="s">
        <v>56</v>
      </c>
      <c r="C402" s="53" t="s">
        <v>55</v>
      </c>
      <c r="D402" s="54">
        <v>5</v>
      </c>
    </row>
    <row r="403" spans="1:4" x14ac:dyDescent="0.3">
      <c r="A403" s="56">
        <v>401</v>
      </c>
      <c r="B403" s="53" t="s">
        <v>49</v>
      </c>
      <c r="C403" s="53" t="s">
        <v>85</v>
      </c>
      <c r="D403" s="54">
        <v>3</v>
      </c>
    </row>
    <row r="404" spans="1:4" x14ac:dyDescent="0.3">
      <c r="A404" s="56">
        <v>402</v>
      </c>
      <c r="B404" s="53" t="s">
        <v>60</v>
      </c>
      <c r="C404" s="55">
        <v>38418</v>
      </c>
      <c r="D404" s="54">
        <v>5</v>
      </c>
    </row>
    <row r="405" spans="1:4" x14ac:dyDescent="0.3">
      <c r="A405" s="56">
        <v>403</v>
      </c>
      <c r="B405" s="53" t="s">
        <v>56</v>
      </c>
      <c r="C405" s="53" t="s">
        <v>77</v>
      </c>
      <c r="D405" s="54">
        <v>3</v>
      </c>
    </row>
    <row r="406" spans="1:4" x14ac:dyDescent="0.3">
      <c r="A406" s="56">
        <v>404</v>
      </c>
      <c r="B406" s="53" t="s">
        <v>60</v>
      </c>
      <c r="C406" s="53" t="s">
        <v>61</v>
      </c>
      <c r="D406" s="54">
        <v>2</v>
      </c>
    </row>
    <row r="407" spans="1:4" x14ac:dyDescent="0.3">
      <c r="A407" s="56">
        <v>405</v>
      </c>
      <c r="B407" s="53" t="s">
        <v>60</v>
      </c>
      <c r="C407" s="53" t="s">
        <v>76</v>
      </c>
      <c r="D407" s="54">
        <v>2</v>
      </c>
    </row>
    <row r="408" spans="1:4" x14ac:dyDescent="0.3">
      <c r="A408" s="56">
        <v>406</v>
      </c>
      <c r="B408" s="53" t="s">
        <v>54</v>
      </c>
      <c r="C408" s="53" t="s">
        <v>55</v>
      </c>
      <c r="D408" s="54">
        <v>5</v>
      </c>
    </row>
    <row r="409" spans="1:4" x14ac:dyDescent="0.3">
      <c r="A409" s="56">
        <v>407</v>
      </c>
      <c r="B409" s="53" t="s">
        <v>65</v>
      </c>
      <c r="C409" s="55">
        <v>37994</v>
      </c>
      <c r="D409" s="54">
        <v>2</v>
      </c>
    </row>
    <row r="410" spans="1:4" x14ac:dyDescent="0.3">
      <c r="A410" s="56">
        <v>408</v>
      </c>
      <c r="B410" s="53" t="s">
        <v>54</v>
      </c>
      <c r="C410" s="53" t="s">
        <v>68</v>
      </c>
      <c r="D410" s="54">
        <v>4</v>
      </c>
    </row>
    <row r="411" spans="1:4" x14ac:dyDescent="0.3">
      <c r="A411" s="56">
        <v>409</v>
      </c>
      <c r="B411" s="53" t="s">
        <v>65</v>
      </c>
      <c r="C411" s="55">
        <v>38475</v>
      </c>
      <c r="D411" s="54">
        <v>5</v>
      </c>
    </row>
    <row r="412" spans="1:4" x14ac:dyDescent="0.3">
      <c r="A412" s="56">
        <v>410</v>
      </c>
      <c r="B412" s="53" t="s">
        <v>65</v>
      </c>
      <c r="C412" s="55">
        <v>38331</v>
      </c>
      <c r="D412" s="54">
        <v>4</v>
      </c>
    </row>
    <row r="413" spans="1:4" x14ac:dyDescent="0.3">
      <c r="A413" s="56">
        <v>411</v>
      </c>
      <c r="B413" s="53" t="s">
        <v>49</v>
      </c>
      <c r="C413" s="53" t="s">
        <v>64</v>
      </c>
      <c r="D413" s="54">
        <v>3</v>
      </c>
    </row>
    <row r="414" spans="1:4" x14ac:dyDescent="0.3">
      <c r="A414" s="56">
        <v>412</v>
      </c>
      <c r="B414" s="53" t="s">
        <v>49</v>
      </c>
      <c r="C414" s="55">
        <v>38475</v>
      </c>
      <c r="D414" s="54">
        <v>3</v>
      </c>
    </row>
    <row r="415" spans="1:4" x14ac:dyDescent="0.3">
      <c r="A415" s="56">
        <v>413</v>
      </c>
      <c r="B415" s="53" t="s">
        <v>52</v>
      </c>
      <c r="C415" s="55">
        <v>38475</v>
      </c>
      <c r="D415" s="54">
        <v>2</v>
      </c>
    </row>
    <row r="416" spans="1:4" x14ac:dyDescent="0.3">
      <c r="A416" s="56">
        <v>414</v>
      </c>
      <c r="B416" s="53" t="s">
        <v>65</v>
      </c>
      <c r="C416" s="53" t="s">
        <v>81</v>
      </c>
      <c r="D416" s="54">
        <v>5</v>
      </c>
    </row>
    <row r="417" spans="1:4" x14ac:dyDescent="0.3">
      <c r="A417" s="56">
        <v>415</v>
      </c>
      <c r="B417" s="53" t="s">
        <v>65</v>
      </c>
      <c r="C417" s="55">
        <v>38447</v>
      </c>
      <c r="D417" s="54">
        <v>4</v>
      </c>
    </row>
    <row r="418" spans="1:4" x14ac:dyDescent="0.3">
      <c r="A418" s="56">
        <v>416</v>
      </c>
      <c r="B418" s="53" t="s">
        <v>54</v>
      </c>
      <c r="C418" s="55">
        <v>38263</v>
      </c>
      <c r="D418" s="54">
        <v>3</v>
      </c>
    </row>
    <row r="419" spans="1:4" x14ac:dyDescent="0.3">
      <c r="A419" s="56">
        <v>417</v>
      </c>
      <c r="B419" s="53" t="s">
        <v>54</v>
      </c>
      <c r="C419" s="53" t="s">
        <v>53</v>
      </c>
      <c r="D419" s="54">
        <v>2</v>
      </c>
    </row>
    <row r="420" spans="1:4" x14ac:dyDescent="0.3">
      <c r="A420" s="56">
        <v>418</v>
      </c>
      <c r="B420" s="53" t="s">
        <v>56</v>
      </c>
      <c r="C420" s="55">
        <v>38206</v>
      </c>
      <c r="D420" s="54">
        <v>5</v>
      </c>
    </row>
    <row r="421" spans="1:4" x14ac:dyDescent="0.3">
      <c r="A421" s="56">
        <v>419</v>
      </c>
      <c r="B421" s="53" t="s">
        <v>58</v>
      </c>
      <c r="C421" s="55">
        <v>38261</v>
      </c>
      <c r="D421" s="54">
        <v>5</v>
      </c>
    </row>
    <row r="422" spans="1:4" x14ac:dyDescent="0.3">
      <c r="A422" s="56">
        <v>420</v>
      </c>
      <c r="B422" s="53" t="s">
        <v>60</v>
      </c>
      <c r="C422" s="55">
        <v>38447</v>
      </c>
      <c r="D422" s="54">
        <v>4</v>
      </c>
    </row>
    <row r="423" spans="1:4" x14ac:dyDescent="0.3">
      <c r="A423" s="56">
        <v>421</v>
      </c>
      <c r="B423" s="53" t="s">
        <v>52</v>
      </c>
      <c r="C423" s="53" t="s">
        <v>81</v>
      </c>
      <c r="D423" s="54">
        <v>3</v>
      </c>
    </row>
    <row r="424" spans="1:4" x14ac:dyDescent="0.3">
      <c r="A424" s="56">
        <v>422</v>
      </c>
      <c r="B424" s="53" t="s">
        <v>49</v>
      </c>
      <c r="C424" s="55">
        <v>38629</v>
      </c>
      <c r="D424" s="54">
        <v>2</v>
      </c>
    </row>
    <row r="425" spans="1:4" x14ac:dyDescent="0.3">
      <c r="A425" s="56">
        <v>423</v>
      </c>
      <c r="B425" s="53" t="s">
        <v>56</v>
      </c>
      <c r="C425" s="55">
        <v>38418</v>
      </c>
      <c r="D425" s="54">
        <v>3</v>
      </c>
    </row>
    <row r="426" spans="1:4" x14ac:dyDescent="0.3">
      <c r="A426" s="56">
        <v>424</v>
      </c>
      <c r="B426" s="53" t="s">
        <v>62</v>
      </c>
      <c r="C426" s="53" t="s">
        <v>70</v>
      </c>
      <c r="D426" s="54">
        <v>3</v>
      </c>
    </row>
    <row r="427" spans="1:4" x14ac:dyDescent="0.3">
      <c r="A427" s="56">
        <v>425</v>
      </c>
      <c r="B427" s="53" t="s">
        <v>49</v>
      </c>
      <c r="C427" s="55">
        <v>38048</v>
      </c>
      <c r="D427" s="54">
        <v>4</v>
      </c>
    </row>
    <row r="428" spans="1:4" x14ac:dyDescent="0.3">
      <c r="A428" s="56">
        <v>426</v>
      </c>
      <c r="B428" s="53" t="s">
        <v>62</v>
      </c>
      <c r="C428" s="55">
        <v>38147</v>
      </c>
      <c r="D428" s="54">
        <v>3</v>
      </c>
    </row>
    <row r="429" spans="1:4" x14ac:dyDescent="0.3">
      <c r="A429" s="56">
        <v>427</v>
      </c>
      <c r="B429" s="53" t="s">
        <v>60</v>
      </c>
      <c r="C429" s="53" t="s">
        <v>74</v>
      </c>
      <c r="D429" s="54">
        <v>2</v>
      </c>
    </row>
    <row r="430" spans="1:4" x14ac:dyDescent="0.3">
      <c r="A430" s="56">
        <v>428</v>
      </c>
      <c r="B430" s="53" t="s">
        <v>62</v>
      </c>
      <c r="C430" s="55">
        <v>38263</v>
      </c>
      <c r="D430" s="54">
        <v>2</v>
      </c>
    </row>
    <row r="431" spans="1:4" x14ac:dyDescent="0.3">
      <c r="A431" s="56">
        <v>429</v>
      </c>
      <c r="B431" s="53" t="s">
        <v>54</v>
      </c>
      <c r="C431" s="53" t="s">
        <v>77</v>
      </c>
      <c r="D431" s="54">
        <v>4</v>
      </c>
    </row>
    <row r="432" spans="1:4" x14ac:dyDescent="0.3">
      <c r="A432" s="56">
        <v>430</v>
      </c>
      <c r="B432" s="53" t="s">
        <v>54</v>
      </c>
      <c r="C432" s="53" t="s">
        <v>74</v>
      </c>
      <c r="D432" s="54">
        <v>5</v>
      </c>
    </row>
    <row r="433" spans="1:4" x14ac:dyDescent="0.3">
      <c r="A433" s="56">
        <v>431</v>
      </c>
      <c r="B433" s="53" t="s">
        <v>65</v>
      </c>
      <c r="C433" s="55">
        <v>38263</v>
      </c>
      <c r="D433" s="54">
        <v>3</v>
      </c>
    </row>
    <row r="434" spans="1:4" x14ac:dyDescent="0.3">
      <c r="A434" s="56">
        <v>432</v>
      </c>
      <c r="B434" s="53" t="s">
        <v>58</v>
      </c>
      <c r="C434" s="55">
        <v>38443</v>
      </c>
      <c r="D434" s="54">
        <v>5</v>
      </c>
    </row>
    <row r="435" spans="1:4" x14ac:dyDescent="0.3">
      <c r="A435" s="56">
        <v>433</v>
      </c>
      <c r="B435" s="53" t="s">
        <v>54</v>
      </c>
      <c r="C435" s="55">
        <v>38147</v>
      </c>
      <c r="D435" s="54">
        <v>4</v>
      </c>
    </row>
    <row r="436" spans="1:4" x14ac:dyDescent="0.3">
      <c r="A436" s="56">
        <v>434</v>
      </c>
      <c r="B436" s="53" t="s">
        <v>54</v>
      </c>
      <c r="C436" s="55">
        <v>38629</v>
      </c>
      <c r="D436" s="54">
        <v>3</v>
      </c>
    </row>
    <row r="437" spans="1:4" x14ac:dyDescent="0.3">
      <c r="A437" s="56">
        <v>435</v>
      </c>
      <c r="B437" s="53" t="s">
        <v>62</v>
      </c>
      <c r="C437" s="53" t="s">
        <v>73</v>
      </c>
      <c r="D437" s="54">
        <v>2</v>
      </c>
    </row>
    <row r="438" spans="1:4" x14ac:dyDescent="0.3">
      <c r="A438" s="56">
        <v>436</v>
      </c>
      <c r="B438" s="53" t="s">
        <v>58</v>
      </c>
      <c r="C438" s="55">
        <v>38050</v>
      </c>
      <c r="D438" s="54">
        <v>5</v>
      </c>
    </row>
    <row r="439" spans="1:4" x14ac:dyDescent="0.3">
      <c r="A439" s="56">
        <v>437</v>
      </c>
      <c r="B439" s="53" t="s">
        <v>58</v>
      </c>
      <c r="C439" s="55">
        <v>38597</v>
      </c>
      <c r="D439" s="54">
        <v>2</v>
      </c>
    </row>
    <row r="440" spans="1:4" x14ac:dyDescent="0.3">
      <c r="A440" s="56">
        <v>438</v>
      </c>
      <c r="B440" s="53" t="s">
        <v>54</v>
      </c>
      <c r="C440" s="53" t="s">
        <v>77</v>
      </c>
      <c r="D440" s="54">
        <v>2</v>
      </c>
    </row>
    <row r="441" spans="1:4" x14ac:dyDescent="0.3">
      <c r="A441" s="56">
        <v>439</v>
      </c>
      <c r="B441" s="53" t="s">
        <v>54</v>
      </c>
      <c r="C441" s="55">
        <v>38050</v>
      </c>
      <c r="D441" s="54">
        <v>4</v>
      </c>
    </row>
    <row r="442" spans="1:4" x14ac:dyDescent="0.3">
      <c r="A442" s="56">
        <v>440</v>
      </c>
      <c r="B442" s="53" t="s">
        <v>62</v>
      </c>
      <c r="C442" s="53" t="s">
        <v>72</v>
      </c>
      <c r="D442" s="54">
        <v>4</v>
      </c>
    </row>
    <row r="443" spans="1:4" x14ac:dyDescent="0.3">
      <c r="A443" s="56">
        <v>441</v>
      </c>
      <c r="B443" s="53" t="s">
        <v>62</v>
      </c>
      <c r="C443" s="53" t="s">
        <v>51</v>
      </c>
      <c r="D443" s="54">
        <v>3</v>
      </c>
    </row>
    <row r="444" spans="1:4" x14ac:dyDescent="0.3">
      <c r="A444" s="56">
        <v>442</v>
      </c>
      <c r="B444" s="53" t="s">
        <v>49</v>
      </c>
      <c r="C444" s="55">
        <v>38147</v>
      </c>
      <c r="D444" s="54">
        <v>2</v>
      </c>
    </row>
    <row r="445" spans="1:4" x14ac:dyDescent="0.3">
      <c r="A445" s="56">
        <v>443</v>
      </c>
      <c r="B445" s="53" t="s">
        <v>60</v>
      </c>
      <c r="C445" s="55">
        <v>38418</v>
      </c>
      <c r="D445" s="54">
        <v>5</v>
      </c>
    </row>
    <row r="446" spans="1:4" x14ac:dyDescent="0.3">
      <c r="A446" s="56">
        <v>444</v>
      </c>
      <c r="B446" s="53" t="s">
        <v>65</v>
      </c>
      <c r="C446" s="53" t="s">
        <v>80</v>
      </c>
      <c r="D446" s="54">
        <v>5</v>
      </c>
    </row>
    <row r="447" spans="1:4" x14ac:dyDescent="0.3">
      <c r="A447" s="56">
        <v>445</v>
      </c>
      <c r="B447" s="53" t="s">
        <v>62</v>
      </c>
      <c r="C447" s="55">
        <v>38206</v>
      </c>
      <c r="D447" s="54">
        <v>2</v>
      </c>
    </row>
    <row r="448" spans="1:4" x14ac:dyDescent="0.3">
      <c r="A448" s="56">
        <v>446</v>
      </c>
      <c r="B448" s="53" t="s">
        <v>49</v>
      </c>
      <c r="C448" s="55">
        <v>38629</v>
      </c>
      <c r="D448" s="54">
        <v>3</v>
      </c>
    </row>
    <row r="449" spans="1:4" x14ac:dyDescent="0.3">
      <c r="A449" s="56">
        <v>447</v>
      </c>
      <c r="B449" s="53" t="s">
        <v>56</v>
      </c>
      <c r="C449" s="53" t="s">
        <v>67</v>
      </c>
      <c r="D449" s="54">
        <v>4</v>
      </c>
    </row>
    <row r="450" spans="1:4" x14ac:dyDescent="0.3">
      <c r="A450" s="56">
        <v>448</v>
      </c>
      <c r="B450" s="53" t="s">
        <v>65</v>
      </c>
      <c r="C450" s="55">
        <v>38331</v>
      </c>
      <c r="D450" s="54">
        <v>5</v>
      </c>
    </row>
    <row r="451" spans="1:4" x14ac:dyDescent="0.3">
      <c r="A451" s="56">
        <v>449</v>
      </c>
      <c r="B451" s="53" t="s">
        <v>62</v>
      </c>
      <c r="C451" s="55">
        <v>38443</v>
      </c>
      <c r="D451" s="54">
        <v>2</v>
      </c>
    </row>
    <row r="452" spans="1:4" x14ac:dyDescent="0.3">
      <c r="A452" s="56">
        <v>450</v>
      </c>
      <c r="B452" s="53" t="s">
        <v>49</v>
      </c>
      <c r="C452" s="53" t="s">
        <v>50</v>
      </c>
      <c r="D452" s="54">
        <v>5</v>
      </c>
    </row>
    <row r="453" spans="1:4" x14ac:dyDescent="0.3">
      <c r="A453" s="56">
        <v>451</v>
      </c>
      <c r="B453" s="53" t="s">
        <v>60</v>
      </c>
      <c r="C453" s="53" t="s">
        <v>86</v>
      </c>
      <c r="D453" s="54">
        <v>2</v>
      </c>
    </row>
    <row r="454" spans="1:4" x14ac:dyDescent="0.3">
      <c r="A454" s="56">
        <v>452</v>
      </c>
      <c r="B454" s="53" t="s">
        <v>56</v>
      </c>
      <c r="C454" s="55">
        <v>38475</v>
      </c>
      <c r="D454" s="54">
        <v>3</v>
      </c>
    </row>
    <row r="455" spans="1:4" x14ac:dyDescent="0.3">
      <c r="A455" s="56">
        <v>453</v>
      </c>
      <c r="B455" s="53" t="s">
        <v>54</v>
      </c>
      <c r="C455" s="53" t="s">
        <v>67</v>
      </c>
      <c r="D455" s="54">
        <v>5</v>
      </c>
    </row>
    <row r="456" spans="1:4" x14ac:dyDescent="0.3">
      <c r="A456" s="56">
        <v>454</v>
      </c>
      <c r="B456" s="53" t="s">
        <v>49</v>
      </c>
      <c r="C456" s="53" t="s">
        <v>70</v>
      </c>
      <c r="D456" s="54">
        <v>4</v>
      </c>
    </row>
    <row r="457" spans="1:4" x14ac:dyDescent="0.3">
      <c r="A457" s="56">
        <v>455</v>
      </c>
      <c r="B457" s="53" t="s">
        <v>58</v>
      </c>
      <c r="C457" s="55">
        <v>38048</v>
      </c>
      <c r="D457" s="54">
        <v>3</v>
      </c>
    </row>
    <row r="458" spans="1:4" x14ac:dyDescent="0.3">
      <c r="A458" s="56">
        <v>456</v>
      </c>
      <c r="B458" s="53" t="s">
        <v>49</v>
      </c>
      <c r="C458" s="53" t="s">
        <v>53</v>
      </c>
      <c r="D458" s="54">
        <v>4</v>
      </c>
    </row>
    <row r="459" spans="1:4" x14ac:dyDescent="0.3">
      <c r="A459" s="56">
        <v>457</v>
      </c>
      <c r="B459" s="53" t="s">
        <v>56</v>
      </c>
      <c r="C459" s="55">
        <v>38447</v>
      </c>
      <c r="D459" s="54">
        <v>3</v>
      </c>
    </row>
    <row r="460" spans="1:4" x14ac:dyDescent="0.3">
      <c r="A460" s="56">
        <v>458</v>
      </c>
      <c r="B460" s="53" t="s">
        <v>54</v>
      </c>
      <c r="C460" s="53" t="s">
        <v>76</v>
      </c>
      <c r="D460" s="54">
        <v>2</v>
      </c>
    </row>
    <row r="461" spans="1:4" x14ac:dyDescent="0.3">
      <c r="A461" s="56">
        <v>459</v>
      </c>
      <c r="B461" s="53" t="s">
        <v>58</v>
      </c>
      <c r="C461" s="53" t="s">
        <v>67</v>
      </c>
      <c r="D461" s="54">
        <v>5</v>
      </c>
    </row>
    <row r="462" spans="1:4" x14ac:dyDescent="0.3">
      <c r="A462" s="56">
        <v>460</v>
      </c>
      <c r="B462" s="53" t="s">
        <v>60</v>
      </c>
      <c r="C462" s="55">
        <v>38447</v>
      </c>
      <c r="D462" s="54">
        <v>4</v>
      </c>
    </row>
    <row r="463" spans="1:4" x14ac:dyDescent="0.3">
      <c r="A463" s="56">
        <v>461</v>
      </c>
      <c r="B463" s="53" t="s">
        <v>49</v>
      </c>
      <c r="C463" s="53" t="s">
        <v>80</v>
      </c>
      <c r="D463" s="54">
        <v>4</v>
      </c>
    </row>
    <row r="464" spans="1:4" x14ac:dyDescent="0.3">
      <c r="A464" s="56">
        <v>462</v>
      </c>
      <c r="B464" s="53" t="s">
        <v>52</v>
      </c>
      <c r="C464" s="55">
        <v>38331</v>
      </c>
      <c r="D464" s="54">
        <v>5</v>
      </c>
    </row>
    <row r="465" spans="1:4" x14ac:dyDescent="0.3">
      <c r="A465" s="56">
        <v>463</v>
      </c>
      <c r="B465" s="53" t="s">
        <v>52</v>
      </c>
      <c r="C465" s="53" t="s">
        <v>72</v>
      </c>
      <c r="D465" s="54">
        <v>2</v>
      </c>
    </row>
    <row r="466" spans="1:4" x14ac:dyDescent="0.3">
      <c r="A466" s="56">
        <v>464</v>
      </c>
      <c r="B466" s="53" t="s">
        <v>62</v>
      </c>
      <c r="C466" s="53" t="s">
        <v>82</v>
      </c>
      <c r="D466" s="54">
        <v>2</v>
      </c>
    </row>
    <row r="467" spans="1:4" x14ac:dyDescent="0.3">
      <c r="A467" s="56">
        <v>465</v>
      </c>
      <c r="B467" s="53" t="s">
        <v>65</v>
      </c>
      <c r="C467" s="55">
        <v>38261</v>
      </c>
      <c r="D467" s="54">
        <v>4</v>
      </c>
    </row>
    <row r="468" spans="1:4" x14ac:dyDescent="0.3">
      <c r="A468" s="56">
        <v>466</v>
      </c>
      <c r="B468" s="53" t="s">
        <v>60</v>
      </c>
      <c r="C468" s="55">
        <v>38261</v>
      </c>
      <c r="D468" s="54">
        <v>2</v>
      </c>
    </row>
    <row r="469" spans="1:4" x14ac:dyDescent="0.3">
      <c r="A469" s="56">
        <v>467</v>
      </c>
      <c r="B469" s="53" t="s">
        <v>54</v>
      </c>
      <c r="C469" s="55">
        <v>38261</v>
      </c>
      <c r="D469" s="54">
        <v>3</v>
      </c>
    </row>
    <row r="470" spans="1:4" x14ac:dyDescent="0.3">
      <c r="A470" s="56">
        <v>468</v>
      </c>
      <c r="B470" s="53" t="s">
        <v>52</v>
      </c>
      <c r="C470" s="53" t="s">
        <v>70</v>
      </c>
      <c r="D470" s="54">
        <v>5</v>
      </c>
    </row>
    <row r="471" spans="1:4" x14ac:dyDescent="0.3">
      <c r="A471" s="56">
        <v>469</v>
      </c>
      <c r="B471" s="53" t="s">
        <v>56</v>
      </c>
      <c r="C471" s="55">
        <v>38303</v>
      </c>
      <c r="D471" s="54">
        <v>5</v>
      </c>
    </row>
    <row r="472" spans="1:4" x14ac:dyDescent="0.3">
      <c r="A472" s="56">
        <v>470</v>
      </c>
      <c r="B472" s="53" t="s">
        <v>52</v>
      </c>
      <c r="C472" s="55">
        <v>37994</v>
      </c>
      <c r="D472" s="54">
        <v>2</v>
      </c>
    </row>
    <row r="473" spans="1:4" x14ac:dyDescent="0.3">
      <c r="A473" s="56">
        <v>471</v>
      </c>
      <c r="B473" s="53" t="s">
        <v>49</v>
      </c>
      <c r="C473" s="55">
        <v>38572</v>
      </c>
      <c r="D473" s="54">
        <v>2</v>
      </c>
    </row>
    <row r="474" spans="1:4" x14ac:dyDescent="0.3">
      <c r="A474" s="56">
        <v>472</v>
      </c>
      <c r="B474" s="53" t="s">
        <v>49</v>
      </c>
      <c r="C474" s="55">
        <v>38303</v>
      </c>
      <c r="D474" s="54">
        <v>2</v>
      </c>
    </row>
    <row r="475" spans="1:4" x14ac:dyDescent="0.3">
      <c r="A475" s="56">
        <v>473</v>
      </c>
      <c r="B475" s="53" t="s">
        <v>54</v>
      </c>
      <c r="C475" s="55">
        <v>38629</v>
      </c>
      <c r="D475" s="54">
        <v>2</v>
      </c>
    </row>
    <row r="476" spans="1:4" x14ac:dyDescent="0.3">
      <c r="A476" s="56">
        <v>474</v>
      </c>
      <c r="B476" s="53" t="s">
        <v>58</v>
      </c>
      <c r="C476" s="53" t="s">
        <v>55</v>
      </c>
      <c r="D476" s="54">
        <v>3</v>
      </c>
    </row>
    <row r="477" spans="1:4" x14ac:dyDescent="0.3">
      <c r="A477" s="56">
        <v>475</v>
      </c>
      <c r="B477" s="53" t="s">
        <v>56</v>
      </c>
      <c r="C477" s="53" t="s">
        <v>85</v>
      </c>
      <c r="D477" s="54">
        <v>5</v>
      </c>
    </row>
    <row r="478" spans="1:4" x14ac:dyDescent="0.3">
      <c r="A478" s="56">
        <v>476</v>
      </c>
      <c r="B478" s="53" t="s">
        <v>54</v>
      </c>
      <c r="C478" s="53" t="s">
        <v>55</v>
      </c>
      <c r="D478" s="54">
        <v>3</v>
      </c>
    </row>
    <row r="479" spans="1:4" x14ac:dyDescent="0.3">
      <c r="A479" s="56">
        <v>477</v>
      </c>
      <c r="B479" s="53" t="s">
        <v>65</v>
      </c>
      <c r="C479" s="53" t="s">
        <v>50</v>
      </c>
      <c r="D479" s="54">
        <v>2</v>
      </c>
    </row>
    <row r="480" spans="1:4" x14ac:dyDescent="0.3">
      <c r="A480" s="56">
        <v>478</v>
      </c>
      <c r="B480" s="53" t="s">
        <v>54</v>
      </c>
      <c r="C480" s="55">
        <v>38048</v>
      </c>
      <c r="D480" s="54">
        <v>2</v>
      </c>
    </row>
    <row r="481" spans="1:4" x14ac:dyDescent="0.3">
      <c r="A481" s="56">
        <v>479</v>
      </c>
      <c r="B481" s="53" t="s">
        <v>60</v>
      </c>
      <c r="C481" s="53" t="s">
        <v>51</v>
      </c>
      <c r="D481" s="54">
        <v>4</v>
      </c>
    </row>
    <row r="482" spans="1:4" x14ac:dyDescent="0.3">
      <c r="A482" s="56">
        <v>480</v>
      </c>
      <c r="B482" s="53" t="s">
        <v>49</v>
      </c>
      <c r="C482" s="53" t="s">
        <v>76</v>
      </c>
      <c r="D482" s="54">
        <v>3</v>
      </c>
    </row>
    <row r="483" spans="1:4" x14ac:dyDescent="0.3">
      <c r="A483" s="56">
        <v>481</v>
      </c>
      <c r="B483" s="53" t="s">
        <v>52</v>
      </c>
      <c r="C483" s="53" t="s">
        <v>50</v>
      </c>
      <c r="D483" s="54">
        <v>4</v>
      </c>
    </row>
    <row r="484" spans="1:4" x14ac:dyDescent="0.3">
      <c r="A484" s="56">
        <v>482</v>
      </c>
      <c r="B484" s="53" t="s">
        <v>52</v>
      </c>
      <c r="C484" s="53" t="s">
        <v>51</v>
      </c>
      <c r="D484" s="54">
        <v>2</v>
      </c>
    </row>
    <row r="485" spans="1:4" x14ac:dyDescent="0.3">
      <c r="A485" s="56">
        <v>483</v>
      </c>
      <c r="B485" s="53" t="s">
        <v>56</v>
      </c>
      <c r="C485" s="55">
        <v>38206</v>
      </c>
      <c r="D485" s="54">
        <v>3</v>
      </c>
    </row>
    <row r="486" spans="1:4" x14ac:dyDescent="0.3">
      <c r="A486" s="56">
        <v>484</v>
      </c>
      <c r="B486" s="53" t="s">
        <v>60</v>
      </c>
      <c r="C486" s="53" t="s">
        <v>57</v>
      </c>
      <c r="D486" s="54">
        <v>5</v>
      </c>
    </row>
    <row r="487" spans="1:4" x14ac:dyDescent="0.3">
      <c r="A487" s="56">
        <v>485</v>
      </c>
      <c r="B487" s="53" t="s">
        <v>65</v>
      </c>
      <c r="C487" s="53" t="s">
        <v>69</v>
      </c>
      <c r="D487" s="54">
        <v>4</v>
      </c>
    </row>
    <row r="488" spans="1:4" x14ac:dyDescent="0.3">
      <c r="A488" s="56">
        <v>486</v>
      </c>
      <c r="B488" s="53" t="s">
        <v>49</v>
      </c>
      <c r="C488" s="55">
        <v>38023</v>
      </c>
      <c r="D488" s="54">
        <v>5</v>
      </c>
    </row>
    <row r="489" spans="1:4" x14ac:dyDescent="0.3">
      <c r="A489" s="56">
        <v>487</v>
      </c>
      <c r="B489" s="53" t="s">
        <v>62</v>
      </c>
      <c r="C489" s="53" t="s">
        <v>61</v>
      </c>
      <c r="D489" s="54">
        <v>2</v>
      </c>
    </row>
    <row r="490" spans="1:4" x14ac:dyDescent="0.3">
      <c r="A490" s="56">
        <v>488</v>
      </c>
      <c r="B490" s="53" t="s">
        <v>60</v>
      </c>
      <c r="C490" s="53" t="s">
        <v>67</v>
      </c>
      <c r="D490" s="54">
        <v>2</v>
      </c>
    </row>
    <row r="491" spans="1:4" x14ac:dyDescent="0.3">
      <c r="A491" s="56">
        <v>489</v>
      </c>
      <c r="B491" s="53" t="s">
        <v>56</v>
      </c>
      <c r="C491" s="53" t="s">
        <v>53</v>
      </c>
      <c r="D491" s="54">
        <v>4</v>
      </c>
    </row>
    <row r="492" spans="1:4" x14ac:dyDescent="0.3">
      <c r="A492" s="56">
        <v>490</v>
      </c>
      <c r="B492" s="53" t="s">
        <v>65</v>
      </c>
      <c r="C492" s="55">
        <v>38629</v>
      </c>
      <c r="D492" s="54">
        <v>4</v>
      </c>
    </row>
    <row r="493" spans="1:4" x14ac:dyDescent="0.3">
      <c r="A493" s="56">
        <v>491</v>
      </c>
      <c r="B493" s="53" t="s">
        <v>58</v>
      </c>
      <c r="C493" s="53" t="s">
        <v>81</v>
      </c>
      <c r="D493" s="54">
        <v>2</v>
      </c>
    </row>
    <row r="494" spans="1:4" x14ac:dyDescent="0.3">
      <c r="A494" s="56">
        <v>492</v>
      </c>
      <c r="B494" s="53" t="s">
        <v>60</v>
      </c>
      <c r="C494" s="53" t="s">
        <v>71</v>
      </c>
      <c r="D494" s="54">
        <v>3</v>
      </c>
    </row>
    <row r="495" spans="1:4" x14ac:dyDescent="0.3">
      <c r="A495" s="56">
        <v>493</v>
      </c>
      <c r="B495" s="53" t="s">
        <v>54</v>
      </c>
      <c r="C495" s="55">
        <v>38418</v>
      </c>
      <c r="D495" s="54">
        <v>3</v>
      </c>
    </row>
    <row r="496" spans="1:4" x14ac:dyDescent="0.3">
      <c r="A496" s="56">
        <v>494</v>
      </c>
      <c r="B496" s="53" t="s">
        <v>60</v>
      </c>
      <c r="C496" s="53" t="s">
        <v>59</v>
      </c>
      <c r="D496" s="54">
        <v>3</v>
      </c>
    </row>
    <row r="497" spans="1:4" x14ac:dyDescent="0.3">
      <c r="A497" s="56">
        <v>495</v>
      </c>
      <c r="B497" s="53" t="s">
        <v>52</v>
      </c>
      <c r="C497" s="53" t="s">
        <v>79</v>
      </c>
      <c r="D497" s="54">
        <v>3</v>
      </c>
    </row>
    <row r="498" spans="1:4" x14ac:dyDescent="0.3">
      <c r="A498" s="56">
        <v>496</v>
      </c>
      <c r="B498" s="53" t="s">
        <v>60</v>
      </c>
      <c r="C498" s="53" t="s">
        <v>79</v>
      </c>
      <c r="D498" s="54">
        <v>2</v>
      </c>
    </row>
    <row r="499" spans="1:4" x14ac:dyDescent="0.3">
      <c r="A499" s="56">
        <v>497</v>
      </c>
      <c r="B499" s="53" t="s">
        <v>65</v>
      </c>
      <c r="C499" s="55">
        <v>38261</v>
      </c>
      <c r="D499" s="54">
        <v>3</v>
      </c>
    </row>
    <row r="500" spans="1:4" x14ac:dyDescent="0.3">
      <c r="A500" s="56">
        <v>498</v>
      </c>
      <c r="B500" s="53" t="s">
        <v>56</v>
      </c>
      <c r="C500" s="55">
        <v>38629</v>
      </c>
      <c r="D500" s="54">
        <v>4</v>
      </c>
    </row>
    <row r="501" spans="1:4" x14ac:dyDescent="0.3">
      <c r="A501" s="56">
        <v>499</v>
      </c>
      <c r="B501" s="53" t="s">
        <v>58</v>
      </c>
      <c r="C501" s="55">
        <v>38331</v>
      </c>
      <c r="D501" s="54">
        <v>5</v>
      </c>
    </row>
    <row r="502" spans="1:4" x14ac:dyDescent="0.3">
      <c r="A502" s="56">
        <v>500</v>
      </c>
      <c r="B502" s="53" t="s">
        <v>60</v>
      </c>
      <c r="C502" s="53" t="s">
        <v>78</v>
      </c>
      <c r="D502" s="54">
        <v>5</v>
      </c>
    </row>
    <row r="503" spans="1:4" x14ac:dyDescent="0.3">
      <c r="A503" s="56">
        <v>501</v>
      </c>
      <c r="B503" s="53" t="s">
        <v>62</v>
      </c>
      <c r="C503" s="53" t="s">
        <v>69</v>
      </c>
      <c r="D503" s="54">
        <v>3</v>
      </c>
    </row>
    <row r="504" spans="1:4" x14ac:dyDescent="0.3">
      <c r="A504" s="56">
        <v>502</v>
      </c>
      <c r="B504" s="53" t="s">
        <v>62</v>
      </c>
      <c r="C504" s="53" t="s">
        <v>71</v>
      </c>
      <c r="D504" s="54">
        <v>5</v>
      </c>
    </row>
    <row r="505" spans="1:4" x14ac:dyDescent="0.3">
      <c r="A505" s="56">
        <v>503</v>
      </c>
      <c r="B505" s="53" t="s">
        <v>49</v>
      </c>
      <c r="C505" s="55">
        <v>38418</v>
      </c>
      <c r="D505" s="54">
        <v>5</v>
      </c>
    </row>
    <row r="506" spans="1:4" x14ac:dyDescent="0.3">
      <c r="A506" s="56">
        <v>504</v>
      </c>
      <c r="B506" s="53" t="s">
        <v>56</v>
      </c>
      <c r="C506" s="55">
        <v>38261</v>
      </c>
      <c r="D506" s="54">
        <v>5</v>
      </c>
    </row>
    <row r="507" spans="1:4" x14ac:dyDescent="0.3">
      <c r="A507" s="56">
        <v>505</v>
      </c>
      <c r="B507" s="53" t="s">
        <v>56</v>
      </c>
      <c r="C507" s="55">
        <v>38147</v>
      </c>
      <c r="D507" s="54">
        <v>2</v>
      </c>
    </row>
    <row r="508" spans="1:4" x14ac:dyDescent="0.3">
      <c r="A508" s="56">
        <v>506</v>
      </c>
      <c r="B508" s="53" t="s">
        <v>60</v>
      </c>
      <c r="C508" s="55">
        <v>38629</v>
      </c>
      <c r="D508" s="54">
        <v>4</v>
      </c>
    </row>
    <row r="509" spans="1:4" x14ac:dyDescent="0.3">
      <c r="A509" s="56">
        <v>507</v>
      </c>
      <c r="B509" s="53" t="s">
        <v>56</v>
      </c>
      <c r="C509" s="53" t="s">
        <v>63</v>
      </c>
      <c r="D509" s="54">
        <v>4</v>
      </c>
    </row>
    <row r="510" spans="1:4" x14ac:dyDescent="0.3">
      <c r="A510" s="56">
        <v>508</v>
      </c>
      <c r="B510" s="53" t="s">
        <v>65</v>
      </c>
      <c r="C510" s="53" t="s">
        <v>74</v>
      </c>
      <c r="D510" s="54">
        <v>4</v>
      </c>
    </row>
    <row r="511" spans="1:4" x14ac:dyDescent="0.3">
      <c r="A511" s="56">
        <v>509</v>
      </c>
      <c r="B511" s="53" t="s">
        <v>62</v>
      </c>
      <c r="C511" s="55">
        <v>38048</v>
      </c>
      <c r="D511" s="54">
        <v>2</v>
      </c>
    </row>
    <row r="512" spans="1:4" x14ac:dyDescent="0.3">
      <c r="A512" s="56">
        <v>510</v>
      </c>
      <c r="B512" s="53" t="s">
        <v>60</v>
      </c>
      <c r="C512" s="55">
        <v>38418</v>
      </c>
      <c r="D512" s="54">
        <v>2</v>
      </c>
    </row>
    <row r="513" spans="1:4" x14ac:dyDescent="0.3">
      <c r="A513" s="56">
        <v>511</v>
      </c>
      <c r="B513" s="53" t="s">
        <v>54</v>
      </c>
      <c r="C513" s="53" t="s">
        <v>50</v>
      </c>
      <c r="D513" s="54">
        <v>5</v>
      </c>
    </row>
    <row r="514" spans="1:4" x14ac:dyDescent="0.3">
      <c r="A514" s="56">
        <v>512</v>
      </c>
      <c r="B514" s="53" t="s">
        <v>54</v>
      </c>
      <c r="C514" s="53" t="s">
        <v>83</v>
      </c>
      <c r="D514" s="54">
        <v>2</v>
      </c>
    </row>
    <row r="515" spans="1:4" x14ac:dyDescent="0.3">
      <c r="A515" s="56">
        <v>513</v>
      </c>
      <c r="B515" s="53" t="s">
        <v>49</v>
      </c>
      <c r="C515" s="53" t="s">
        <v>84</v>
      </c>
      <c r="D515" s="54">
        <v>5</v>
      </c>
    </row>
    <row r="516" spans="1:4" x14ac:dyDescent="0.3">
      <c r="A516" s="56">
        <v>514</v>
      </c>
      <c r="B516" s="53" t="s">
        <v>52</v>
      </c>
      <c r="C516" s="53" t="s">
        <v>55</v>
      </c>
      <c r="D516" s="54">
        <v>3</v>
      </c>
    </row>
    <row r="517" spans="1:4" x14ac:dyDescent="0.3">
      <c r="A517" s="56">
        <v>515</v>
      </c>
      <c r="B517" s="53" t="s">
        <v>54</v>
      </c>
      <c r="C517" s="53" t="s">
        <v>69</v>
      </c>
      <c r="D517" s="54">
        <v>4</v>
      </c>
    </row>
    <row r="518" spans="1:4" x14ac:dyDescent="0.3">
      <c r="A518" s="56">
        <v>516</v>
      </c>
      <c r="B518" s="53" t="s">
        <v>65</v>
      </c>
      <c r="C518" s="53" t="s">
        <v>80</v>
      </c>
      <c r="D518" s="54">
        <v>3</v>
      </c>
    </row>
    <row r="519" spans="1:4" x14ac:dyDescent="0.3">
      <c r="A519" s="56">
        <v>517</v>
      </c>
      <c r="B519" s="53" t="s">
        <v>56</v>
      </c>
      <c r="C519" s="55">
        <v>37994</v>
      </c>
      <c r="D519" s="54">
        <v>5</v>
      </c>
    </row>
    <row r="520" spans="1:4" x14ac:dyDescent="0.3">
      <c r="A520" s="56">
        <v>518</v>
      </c>
      <c r="B520" s="53" t="s">
        <v>54</v>
      </c>
      <c r="C520" s="53" t="s">
        <v>81</v>
      </c>
      <c r="D520" s="54">
        <v>4</v>
      </c>
    </row>
    <row r="521" spans="1:4" x14ac:dyDescent="0.3">
      <c r="A521" s="56">
        <v>519</v>
      </c>
      <c r="B521" s="53" t="s">
        <v>52</v>
      </c>
      <c r="C521" s="53" t="s">
        <v>50</v>
      </c>
      <c r="D521" s="54">
        <v>3</v>
      </c>
    </row>
    <row r="522" spans="1:4" x14ac:dyDescent="0.3">
      <c r="A522" s="56">
        <v>520</v>
      </c>
      <c r="B522" s="53" t="s">
        <v>65</v>
      </c>
      <c r="C522" s="55">
        <v>38118</v>
      </c>
      <c r="D522" s="54">
        <v>4</v>
      </c>
    </row>
    <row r="523" spans="1:4" x14ac:dyDescent="0.3">
      <c r="A523" s="56">
        <v>521</v>
      </c>
      <c r="B523" s="53" t="s">
        <v>65</v>
      </c>
      <c r="C523" s="55">
        <v>38597</v>
      </c>
      <c r="D523" s="54">
        <v>3</v>
      </c>
    </row>
    <row r="524" spans="1:4" x14ac:dyDescent="0.3">
      <c r="A524" s="56">
        <v>522</v>
      </c>
      <c r="B524" s="53" t="s">
        <v>60</v>
      </c>
      <c r="C524" s="53" t="s">
        <v>86</v>
      </c>
      <c r="D524" s="54">
        <v>5</v>
      </c>
    </row>
    <row r="525" spans="1:4" x14ac:dyDescent="0.3">
      <c r="A525" s="56">
        <v>523</v>
      </c>
      <c r="B525" s="53" t="s">
        <v>65</v>
      </c>
      <c r="C525" s="55">
        <v>38475</v>
      </c>
      <c r="D525" s="54">
        <v>5</v>
      </c>
    </row>
    <row r="526" spans="1:4" x14ac:dyDescent="0.3">
      <c r="A526" s="56">
        <v>524</v>
      </c>
      <c r="B526" s="53" t="s">
        <v>56</v>
      </c>
      <c r="C526" s="55">
        <v>38206</v>
      </c>
      <c r="D526" s="54">
        <v>3</v>
      </c>
    </row>
    <row r="527" spans="1:4" x14ac:dyDescent="0.3">
      <c r="A527" s="56">
        <v>525</v>
      </c>
      <c r="B527" s="53" t="s">
        <v>56</v>
      </c>
      <c r="C527" s="53" t="s">
        <v>63</v>
      </c>
      <c r="D527" s="54">
        <v>3</v>
      </c>
    </row>
    <row r="528" spans="1:4" x14ac:dyDescent="0.3">
      <c r="A528" s="56">
        <v>526</v>
      </c>
      <c r="B528" s="53" t="s">
        <v>60</v>
      </c>
      <c r="C528" s="53" t="s">
        <v>77</v>
      </c>
      <c r="D528" s="54">
        <v>5</v>
      </c>
    </row>
    <row r="529" spans="1:4" x14ac:dyDescent="0.3">
      <c r="A529" s="56">
        <v>527</v>
      </c>
      <c r="B529" s="53" t="s">
        <v>65</v>
      </c>
      <c r="C529" s="55">
        <v>38050</v>
      </c>
      <c r="D529" s="54">
        <v>5</v>
      </c>
    </row>
    <row r="530" spans="1:4" x14ac:dyDescent="0.3">
      <c r="A530" s="56">
        <v>528</v>
      </c>
      <c r="B530" s="53" t="s">
        <v>54</v>
      </c>
      <c r="C530" s="55">
        <v>38118</v>
      </c>
      <c r="D530" s="54">
        <v>2</v>
      </c>
    </row>
    <row r="531" spans="1:4" x14ac:dyDescent="0.3">
      <c r="A531" s="56">
        <v>529</v>
      </c>
      <c r="B531" s="53" t="s">
        <v>60</v>
      </c>
      <c r="C531" s="55">
        <v>38597</v>
      </c>
      <c r="D531" s="54">
        <v>2</v>
      </c>
    </row>
    <row r="532" spans="1:4" x14ac:dyDescent="0.3">
      <c r="A532" s="56">
        <v>530</v>
      </c>
      <c r="B532" s="53" t="s">
        <v>56</v>
      </c>
      <c r="C532" s="55">
        <v>38147</v>
      </c>
      <c r="D532" s="54">
        <v>3</v>
      </c>
    </row>
    <row r="533" spans="1:4" x14ac:dyDescent="0.3">
      <c r="A533" s="56">
        <v>531</v>
      </c>
      <c r="B533" s="53" t="s">
        <v>54</v>
      </c>
      <c r="C533" s="53" t="s">
        <v>84</v>
      </c>
      <c r="D533" s="54">
        <v>5</v>
      </c>
    </row>
    <row r="534" spans="1:4" x14ac:dyDescent="0.3">
      <c r="A534" s="56">
        <v>532</v>
      </c>
      <c r="B534" s="53" t="s">
        <v>54</v>
      </c>
      <c r="C534" s="53" t="s">
        <v>67</v>
      </c>
      <c r="D534" s="54">
        <v>4</v>
      </c>
    </row>
    <row r="535" spans="1:4" x14ac:dyDescent="0.3">
      <c r="A535" s="56">
        <v>533</v>
      </c>
      <c r="B535" s="53" t="s">
        <v>60</v>
      </c>
      <c r="C535" s="55">
        <v>38597</v>
      </c>
      <c r="D535" s="54">
        <v>5</v>
      </c>
    </row>
    <row r="536" spans="1:4" x14ac:dyDescent="0.3">
      <c r="A536" s="56">
        <v>534</v>
      </c>
      <c r="B536" s="53" t="s">
        <v>65</v>
      </c>
      <c r="C536" s="53" t="s">
        <v>50</v>
      </c>
      <c r="D536" s="54">
        <v>2</v>
      </c>
    </row>
    <row r="537" spans="1:4" x14ac:dyDescent="0.3">
      <c r="A537" s="56">
        <v>535</v>
      </c>
      <c r="B537" s="53" t="s">
        <v>49</v>
      </c>
      <c r="C537" s="53" t="s">
        <v>76</v>
      </c>
      <c r="D537" s="54">
        <v>2</v>
      </c>
    </row>
    <row r="538" spans="1:4" x14ac:dyDescent="0.3">
      <c r="A538" s="56">
        <v>536</v>
      </c>
      <c r="B538" s="53" t="s">
        <v>56</v>
      </c>
      <c r="C538" s="53" t="s">
        <v>61</v>
      </c>
      <c r="D538" s="54">
        <v>4</v>
      </c>
    </row>
    <row r="539" spans="1:4" x14ac:dyDescent="0.3">
      <c r="A539" s="56">
        <v>537</v>
      </c>
      <c r="B539" s="53" t="s">
        <v>49</v>
      </c>
      <c r="C539" s="53" t="s">
        <v>63</v>
      </c>
      <c r="D539" s="54">
        <v>5</v>
      </c>
    </row>
    <row r="540" spans="1:4" x14ac:dyDescent="0.3">
      <c r="A540" s="56">
        <v>538</v>
      </c>
      <c r="B540" s="53" t="s">
        <v>62</v>
      </c>
      <c r="C540" s="53" t="s">
        <v>61</v>
      </c>
      <c r="D540" s="54">
        <v>4</v>
      </c>
    </row>
    <row r="541" spans="1:4" x14ac:dyDescent="0.3">
      <c r="A541" s="56">
        <v>539</v>
      </c>
      <c r="B541" s="53" t="s">
        <v>65</v>
      </c>
      <c r="C541" s="53" t="s">
        <v>74</v>
      </c>
      <c r="D541" s="54">
        <v>2</v>
      </c>
    </row>
    <row r="542" spans="1:4" x14ac:dyDescent="0.3">
      <c r="A542" s="56">
        <v>540</v>
      </c>
      <c r="B542" s="53" t="s">
        <v>54</v>
      </c>
      <c r="C542" s="53" t="s">
        <v>83</v>
      </c>
      <c r="D542" s="54">
        <v>4</v>
      </c>
    </row>
    <row r="543" spans="1:4" x14ac:dyDescent="0.3">
      <c r="A543" s="56">
        <v>541</v>
      </c>
      <c r="B543" s="53" t="s">
        <v>58</v>
      </c>
      <c r="C543" s="53" t="s">
        <v>77</v>
      </c>
      <c r="D543" s="54">
        <v>3</v>
      </c>
    </row>
    <row r="544" spans="1:4" x14ac:dyDescent="0.3">
      <c r="A544" s="56">
        <v>542</v>
      </c>
      <c r="B544" s="53" t="s">
        <v>60</v>
      </c>
      <c r="C544" s="53" t="s">
        <v>59</v>
      </c>
      <c r="D544" s="54">
        <v>5</v>
      </c>
    </row>
    <row r="545" spans="1:4" x14ac:dyDescent="0.3">
      <c r="A545" s="56">
        <v>543</v>
      </c>
      <c r="B545" s="53" t="s">
        <v>56</v>
      </c>
      <c r="C545" s="53" t="s">
        <v>67</v>
      </c>
      <c r="D545" s="54">
        <v>2</v>
      </c>
    </row>
    <row r="546" spans="1:4" x14ac:dyDescent="0.3">
      <c r="A546" s="56">
        <v>544</v>
      </c>
      <c r="B546" s="53" t="s">
        <v>65</v>
      </c>
      <c r="C546" s="53" t="s">
        <v>83</v>
      </c>
      <c r="D546" s="54">
        <v>5</v>
      </c>
    </row>
    <row r="547" spans="1:4" x14ac:dyDescent="0.3">
      <c r="A547" s="56">
        <v>545</v>
      </c>
      <c r="B547" s="53" t="s">
        <v>65</v>
      </c>
      <c r="C547" s="53" t="s">
        <v>77</v>
      </c>
      <c r="D547" s="54">
        <v>3</v>
      </c>
    </row>
    <row r="548" spans="1:4" x14ac:dyDescent="0.3">
      <c r="A548" s="56">
        <v>546</v>
      </c>
      <c r="B548" s="53" t="s">
        <v>65</v>
      </c>
      <c r="C548" s="55">
        <v>38597</v>
      </c>
      <c r="D548" s="54">
        <v>5</v>
      </c>
    </row>
    <row r="549" spans="1:4" x14ac:dyDescent="0.3">
      <c r="A549" s="56">
        <v>547</v>
      </c>
      <c r="B549" s="53" t="s">
        <v>62</v>
      </c>
      <c r="C549" s="53" t="s">
        <v>51</v>
      </c>
      <c r="D549" s="54">
        <v>5</v>
      </c>
    </row>
    <row r="550" spans="1:4" x14ac:dyDescent="0.3">
      <c r="A550" s="56">
        <v>548</v>
      </c>
      <c r="B550" s="53" t="s">
        <v>52</v>
      </c>
      <c r="C550" s="53" t="s">
        <v>78</v>
      </c>
      <c r="D550" s="54">
        <v>5</v>
      </c>
    </row>
    <row r="551" spans="1:4" x14ac:dyDescent="0.3">
      <c r="A551" s="56">
        <v>549</v>
      </c>
      <c r="B551" s="53" t="s">
        <v>49</v>
      </c>
      <c r="C551" s="53" t="s">
        <v>50</v>
      </c>
      <c r="D551" s="54">
        <v>4</v>
      </c>
    </row>
    <row r="552" spans="1:4" x14ac:dyDescent="0.3">
      <c r="A552" s="56">
        <v>550</v>
      </c>
      <c r="B552" s="53" t="s">
        <v>56</v>
      </c>
      <c r="C552" s="55">
        <v>38331</v>
      </c>
      <c r="D552" s="54">
        <v>2</v>
      </c>
    </row>
    <row r="553" spans="1:4" x14ac:dyDescent="0.3">
      <c r="A553" s="56">
        <v>551</v>
      </c>
      <c r="B553" s="53" t="s">
        <v>52</v>
      </c>
      <c r="C553" s="53" t="s">
        <v>74</v>
      </c>
      <c r="D553" s="54">
        <v>3</v>
      </c>
    </row>
    <row r="554" spans="1:4" x14ac:dyDescent="0.3">
      <c r="A554" s="56">
        <v>552</v>
      </c>
      <c r="B554" s="53" t="s">
        <v>58</v>
      </c>
      <c r="C554" s="55">
        <v>38235</v>
      </c>
      <c r="D554" s="54">
        <v>5</v>
      </c>
    </row>
    <row r="555" spans="1:4" x14ac:dyDescent="0.3">
      <c r="A555" s="56">
        <v>553</v>
      </c>
      <c r="B555" s="53" t="s">
        <v>62</v>
      </c>
      <c r="C555" s="53" t="s">
        <v>67</v>
      </c>
      <c r="D555" s="54">
        <v>4</v>
      </c>
    </row>
    <row r="556" spans="1:4" x14ac:dyDescent="0.3">
      <c r="A556" s="56">
        <v>554</v>
      </c>
      <c r="B556" s="53" t="s">
        <v>56</v>
      </c>
      <c r="C556" s="55">
        <v>38050</v>
      </c>
      <c r="D556" s="54">
        <v>2</v>
      </c>
    </row>
    <row r="557" spans="1:4" x14ac:dyDescent="0.3">
      <c r="A557" s="56">
        <v>555</v>
      </c>
      <c r="B557" s="53" t="s">
        <v>58</v>
      </c>
      <c r="C557" s="55">
        <v>38023</v>
      </c>
      <c r="D557" s="54">
        <v>3</v>
      </c>
    </row>
    <row r="558" spans="1:4" x14ac:dyDescent="0.3">
      <c r="A558" s="56">
        <v>556</v>
      </c>
      <c r="B558" s="53" t="s">
        <v>54</v>
      </c>
      <c r="C558" s="53" t="s">
        <v>75</v>
      </c>
      <c r="D558" s="54">
        <v>5</v>
      </c>
    </row>
    <row r="559" spans="1:4" x14ac:dyDescent="0.3">
      <c r="A559" s="56">
        <v>557</v>
      </c>
      <c r="B559" s="53" t="s">
        <v>62</v>
      </c>
      <c r="C559" s="53" t="s">
        <v>57</v>
      </c>
      <c r="D559" s="54">
        <v>4</v>
      </c>
    </row>
    <row r="560" spans="1:4" x14ac:dyDescent="0.3">
      <c r="A560" s="56">
        <v>558</v>
      </c>
      <c r="B560" s="53" t="s">
        <v>62</v>
      </c>
      <c r="C560" s="53" t="s">
        <v>51</v>
      </c>
      <c r="D560" s="54">
        <v>2</v>
      </c>
    </row>
    <row r="561" spans="1:4" x14ac:dyDescent="0.3">
      <c r="A561" s="56">
        <v>559</v>
      </c>
      <c r="B561" s="53" t="s">
        <v>54</v>
      </c>
      <c r="C561" s="53" t="s">
        <v>77</v>
      </c>
      <c r="D561" s="54">
        <v>3</v>
      </c>
    </row>
    <row r="562" spans="1:4" x14ac:dyDescent="0.3">
      <c r="A562" s="56">
        <v>560</v>
      </c>
      <c r="B562" s="53" t="s">
        <v>60</v>
      </c>
      <c r="C562" s="53" t="s">
        <v>82</v>
      </c>
      <c r="D562" s="54">
        <v>4</v>
      </c>
    </row>
    <row r="563" spans="1:4" x14ac:dyDescent="0.3">
      <c r="A563" s="56">
        <v>561</v>
      </c>
      <c r="B563" s="53" t="s">
        <v>49</v>
      </c>
      <c r="C563" s="53" t="s">
        <v>66</v>
      </c>
      <c r="D563" s="54">
        <v>5</v>
      </c>
    </row>
    <row r="564" spans="1:4" x14ac:dyDescent="0.3">
      <c r="A564" s="56">
        <v>562</v>
      </c>
      <c r="B564" s="53" t="s">
        <v>56</v>
      </c>
      <c r="C564" s="55">
        <v>38601</v>
      </c>
      <c r="D564" s="54">
        <v>2</v>
      </c>
    </row>
    <row r="565" spans="1:4" x14ac:dyDescent="0.3">
      <c r="A565" s="56">
        <v>563</v>
      </c>
      <c r="B565" s="53" t="s">
        <v>49</v>
      </c>
      <c r="C565" s="55">
        <v>38475</v>
      </c>
      <c r="D565" s="54">
        <v>5</v>
      </c>
    </row>
    <row r="566" spans="1:4" x14ac:dyDescent="0.3">
      <c r="A566" s="56">
        <v>564</v>
      </c>
      <c r="B566" s="53" t="s">
        <v>49</v>
      </c>
      <c r="C566" s="55">
        <v>38475</v>
      </c>
      <c r="D566" s="54">
        <v>3</v>
      </c>
    </row>
    <row r="567" spans="1:4" x14ac:dyDescent="0.3">
      <c r="A567" s="56">
        <v>565</v>
      </c>
      <c r="B567" s="53" t="s">
        <v>56</v>
      </c>
      <c r="C567" s="53" t="s">
        <v>55</v>
      </c>
      <c r="D567" s="54">
        <v>3</v>
      </c>
    </row>
    <row r="568" spans="1:4" x14ac:dyDescent="0.3">
      <c r="A568" s="56">
        <v>566</v>
      </c>
      <c r="B568" s="53" t="s">
        <v>49</v>
      </c>
      <c r="C568" s="53" t="s">
        <v>76</v>
      </c>
      <c r="D568" s="54">
        <v>5</v>
      </c>
    </row>
    <row r="569" spans="1:4" x14ac:dyDescent="0.3">
      <c r="A569" s="56">
        <v>567</v>
      </c>
      <c r="B569" s="53" t="s">
        <v>65</v>
      </c>
      <c r="C569" s="53" t="s">
        <v>70</v>
      </c>
      <c r="D569" s="54">
        <v>3</v>
      </c>
    </row>
    <row r="570" spans="1:4" x14ac:dyDescent="0.3">
      <c r="A570" s="56">
        <v>568</v>
      </c>
      <c r="B570" s="53" t="s">
        <v>56</v>
      </c>
      <c r="C570" s="53" t="s">
        <v>79</v>
      </c>
      <c r="D570" s="54">
        <v>4</v>
      </c>
    </row>
    <row r="571" spans="1:4" x14ac:dyDescent="0.3">
      <c r="A571" s="56">
        <v>569</v>
      </c>
      <c r="B571" s="53" t="s">
        <v>54</v>
      </c>
      <c r="C571" s="53" t="s">
        <v>63</v>
      </c>
      <c r="D571" s="54">
        <v>4</v>
      </c>
    </row>
    <row r="572" spans="1:4" x14ac:dyDescent="0.3">
      <c r="A572" s="56">
        <v>570</v>
      </c>
      <c r="B572" s="53" t="s">
        <v>62</v>
      </c>
      <c r="C572" s="53" t="s">
        <v>70</v>
      </c>
      <c r="D572" s="54">
        <v>5</v>
      </c>
    </row>
    <row r="573" spans="1:4" x14ac:dyDescent="0.3">
      <c r="A573" s="56">
        <v>571</v>
      </c>
      <c r="B573" s="53" t="s">
        <v>65</v>
      </c>
      <c r="C573" s="53" t="s">
        <v>80</v>
      </c>
      <c r="D573" s="54">
        <v>5</v>
      </c>
    </row>
    <row r="574" spans="1:4" x14ac:dyDescent="0.3">
      <c r="A574" s="56">
        <v>572</v>
      </c>
      <c r="B574" s="53" t="s">
        <v>54</v>
      </c>
      <c r="C574" s="55">
        <v>37994</v>
      </c>
      <c r="D574" s="54">
        <v>2</v>
      </c>
    </row>
    <row r="575" spans="1:4" x14ac:dyDescent="0.3">
      <c r="A575" s="56">
        <v>573</v>
      </c>
      <c r="B575" s="53" t="s">
        <v>62</v>
      </c>
      <c r="C575" s="55">
        <v>38261</v>
      </c>
      <c r="D575" s="54">
        <v>2</v>
      </c>
    </row>
    <row r="576" spans="1:4" x14ac:dyDescent="0.3">
      <c r="A576" s="56">
        <v>574</v>
      </c>
      <c r="B576" s="53" t="s">
        <v>65</v>
      </c>
      <c r="C576" s="53" t="s">
        <v>76</v>
      </c>
      <c r="D576" s="54">
        <v>4</v>
      </c>
    </row>
    <row r="577" spans="1:4" x14ac:dyDescent="0.3">
      <c r="A577" s="56">
        <v>575</v>
      </c>
      <c r="B577" s="53" t="s">
        <v>65</v>
      </c>
      <c r="C577" s="53" t="s">
        <v>55</v>
      </c>
      <c r="D577" s="54">
        <v>5</v>
      </c>
    </row>
    <row r="578" spans="1:4" x14ac:dyDescent="0.3">
      <c r="A578" s="56">
        <v>576</v>
      </c>
      <c r="B578" s="53" t="s">
        <v>65</v>
      </c>
      <c r="C578" s="55">
        <v>38048</v>
      </c>
      <c r="D578" s="54">
        <v>3</v>
      </c>
    </row>
    <row r="579" spans="1:4" x14ac:dyDescent="0.3">
      <c r="A579" s="56">
        <v>577</v>
      </c>
      <c r="B579" s="53" t="s">
        <v>58</v>
      </c>
      <c r="C579" s="55">
        <v>38447</v>
      </c>
      <c r="D579" s="54">
        <v>3</v>
      </c>
    </row>
    <row r="580" spans="1:4" x14ac:dyDescent="0.3">
      <c r="A580" s="56">
        <v>578</v>
      </c>
      <c r="B580" s="53" t="s">
        <v>54</v>
      </c>
      <c r="C580" s="55">
        <v>38147</v>
      </c>
      <c r="D580" s="54">
        <v>5</v>
      </c>
    </row>
    <row r="581" spans="1:4" x14ac:dyDescent="0.3">
      <c r="A581" s="56">
        <v>579</v>
      </c>
      <c r="B581" s="53" t="s">
        <v>58</v>
      </c>
      <c r="C581" s="53" t="s">
        <v>81</v>
      </c>
      <c r="D581" s="54">
        <v>4</v>
      </c>
    </row>
    <row r="582" spans="1:4" x14ac:dyDescent="0.3">
      <c r="A582" s="56">
        <v>580</v>
      </c>
      <c r="B582" s="53" t="s">
        <v>60</v>
      </c>
      <c r="C582" s="53" t="s">
        <v>79</v>
      </c>
      <c r="D582" s="54">
        <v>3</v>
      </c>
    </row>
    <row r="583" spans="1:4" x14ac:dyDescent="0.3">
      <c r="A583" s="56">
        <v>581</v>
      </c>
      <c r="B583" s="53" t="s">
        <v>58</v>
      </c>
      <c r="C583" s="53" t="s">
        <v>81</v>
      </c>
      <c r="D583" s="54">
        <v>2</v>
      </c>
    </row>
    <row r="584" spans="1:4" x14ac:dyDescent="0.3">
      <c r="A584" s="56">
        <v>582</v>
      </c>
      <c r="B584" s="53" t="s">
        <v>60</v>
      </c>
      <c r="C584" s="53" t="s">
        <v>77</v>
      </c>
      <c r="D584" s="54">
        <v>3</v>
      </c>
    </row>
    <row r="585" spans="1:4" x14ac:dyDescent="0.3">
      <c r="A585" s="56">
        <v>583</v>
      </c>
      <c r="B585" s="53" t="s">
        <v>58</v>
      </c>
      <c r="C585" s="53" t="s">
        <v>63</v>
      </c>
      <c r="D585" s="54">
        <v>2</v>
      </c>
    </row>
    <row r="586" spans="1:4" x14ac:dyDescent="0.3">
      <c r="A586" s="56">
        <v>584</v>
      </c>
      <c r="B586" s="53" t="s">
        <v>65</v>
      </c>
      <c r="C586" s="53" t="s">
        <v>57</v>
      </c>
      <c r="D586" s="54">
        <v>3</v>
      </c>
    </row>
    <row r="587" spans="1:4" x14ac:dyDescent="0.3">
      <c r="A587" s="56">
        <v>585</v>
      </c>
      <c r="B587" s="53" t="s">
        <v>56</v>
      </c>
      <c r="C587" s="55">
        <v>38475</v>
      </c>
      <c r="D587" s="54">
        <v>5</v>
      </c>
    </row>
    <row r="588" spans="1:4" x14ac:dyDescent="0.3">
      <c r="A588" s="56">
        <v>586</v>
      </c>
      <c r="B588" s="53" t="s">
        <v>65</v>
      </c>
      <c r="C588" s="53" t="s">
        <v>74</v>
      </c>
      <c r="D588" s="54">
        <v>5</v>
      </c>
    </row>
    <row r="589" spans="1:4" x14ac:dyDescent="0.3">
      <c r="A589" s="56">
        <v>587</v>
      </c>
      <c r="B589" s="53" t="s">
        <v>49</v>
      </c>
      <c r="C589" s="53" t="s">
        <v>82</v>
      </c>
      <c r="D589" s="54">
        <v>3</v>
      </c>
    </row>
    <row r="590" spans="1:4" x14ac:dyDescent="0.3">
      <c r="A590" s="56">
        <v>588</v>
      </c>
      <c r="B590" s="53" t="s">
        <v>60</v>
      </c>
      <c r="C590" s="53" t="s">
        <v>84</v>
      </c>
      <c r="D590" s="54">
        <v>2</v>
      </c>
    </row>
    <row r="591" spans="1:4" x14ac:dyDescent="0.3">
      <c r="A591" s="56">
        <v>589</v>
      </c>
      <c r="B591" s="53" t="s">
        <v>49</v>
      </c>
      <c r="C591" s="53" t="s">
        <v>84</v>
      </c>
      <c r="D591" s="54">
        <v>3</v>
      </c>
    </row>
    <row r="592" spans="1:4" x14ac:dyDescent="0.3">
      <c r="A592" s="56">
        <v>590</v>
      </c>
      <c r="B592" s="53" t="s">
        <v>54</v>
      </c>
      <c r="C592" s="55">
        <v>38050</v>
      </c>
      <c r="D592" s="54">
        <v>4</v>
      </c>
    </row>
    <row r="593" spans="1:4" x14ac:dyDescent="0.3">
      <c r="A593" s="56">
        <v>591</v>
      </c>
      <c r="B593" s="53" t="s">
        <v>65</v>
      </c>
      <c r="C593" s="53" t="s">
        <v>86</v>
      </c>
      <c r="D593" s="54">
        <v>2</v>
      </c>
    </row>
    <row r="594" spans="1:4" x14ac:dyDescent="0.3">
      <c r="A594" s="56">
        <v>592</v>
      </c>
      <c r="B594" s="53" t="s">
        <v>49</v>
      </c>
      <c r="C594" s="55">
        <v>38147</v>
      </c>
      <c r="D594" s="54">
        <v>2</v>
      </c>
    </row>
    <row r="595" spans="1:4" x14ac:dyDescent="0.3">
      <c r="A595" s="56">
        <v>593</v>
      </c>
      <c r="B595" s="53" t="s">
        <v>58</v>
      </c>
      <c r="C595" s="53" t="s">
        <v>66</v>
      </c>
      <c r="D595" s="54">
        <v>4</v>
      </c>
    </row>
    <row r="596" spans="1:4" x14ac:dyDescent="0.3">
      <c r="A596" s="56">
        <v>594</v>
      </c>
      <c r="B596" s="53" t="s">
        <v>62</v>
      </c>
      <c r="C596" s="55">
        <v>38629</v>
      </c>
      <c r="D596" s="54">
        <v>3</v>
      </c>
    </row>
    <row r="597" spans="1:4" x14ac:dyDescent="0.3">
      <c r="A597" s="56">
        <v>595</v>
      </c>
      <c r="B597" s="53" t="s">
        <v>60</v>
      </c>
      <c r="C597" s="53" t="s">
        <v>63</v>
      </c>
      <c r="D597" s="54">
        <v>2</v>
      </c>
    </row>
    <row r="598" spans="1:4" x14ac:dyDescent="0.3">
      <c r="A598" s="56">
        <v>596</v>
      </c>
      <c r="B598" s="53" t="s">
        <v>62</v>
      </c>
      <c r="C598" s="55">
        <v>38572</v>
      </c>
      <c r="D598" s="54">
        <v>4</v>
      </c>
    </row>
    <row r="599" spans="1:4" x14ac:dyDescent="0.3">
      <c r="A599" s="56">
        <v>597</v>
      </c>
      <c r="B599" s="53" t="s">
        <v>62</v>
      </c>
      <c r="C599" s="53" t="s">
        <v>80</v>
      </c>
      <c r="D599" s="54">
        <v>5</v>
      </c>
    </row>
    <row r="600" spans="1:4" x14ac:dyDescent="0.3">
      <c r="A600" s="56">
        <v>598</v>
      </c>
      <c r="B600" s="53" t="s">
        <v>52</v>
      </c>
      <c r="C600" s="53" t="s">
        <v>63</v>
      </c>
      <c r="D600" s="54">
        <v>5</v>
      </c>
    </row>
    <row r="601" spans="1:4" x14ac:dyDescent="0.3">
      <c r="A601" s="56">
        <v>599</v>
      </c>
      <c r="B601" s="53" t="s">
        <v>65</v>
      </c>
      <c r="C601" s="55">
        <v>38147</v>
      </c>
      <c r="D601" s="54">
        <v>5</v>
      </c>
    </row>
    <row r="602" spans="1:4" x14ac:dyDescent="0.3">
      <c r="A602" s="56">
        <v>600</v>
      </c>
      <c r="B602" s="53" t="s">
        <v>65</v>
      </c>
      <c r="C602" s="55">
        <v>38629</v>
      </c>
      <c r="D602" s="54">
        <v>5</v>
      </c>
    </row>
    <row r="603" spans="1:4" x14ac:dyDescent="0.3">
      <c r="A603" s="56">
        <v>601</v>
      </c>
      <c r="B603" s="53" t="s">
        <v>58</v>
      </c>
      <c r="C603" s="53" t="s">
        <v>63</v>
      </c>
      <c r="D603" s="54">
        <v>4</v>
      </c>
    </row>
    <row r="604" spans="1:4" x14ac:dyDescent="0.3">
      <c r="A604" s="56">
        <v>602</v>
      </c>
      <c r="B604" s="53" t="s">
        <v>56</v>
      </c>
      <c r="C604" s="55">
        <v>38475</v>
      </c>
      <c r="D604" s="54">
        <v>2</v>
      </c>
    </row>
    <row r="605" spans="1:4" x14ac:dyDescent="0.3">
      <c r="A605" s="56">
        <v>603</v>
      </c>
      <c r="B605" s="53" t="s">
        <v>58</v>
      </c>
      <c r="C605" s="53" t="s">
        <v>55</v>
      </c>
      <c r="D605" s="54">
        <v>4</v>
      </c>
    </row>
    <row r="606" spans="1:4" x14ac:dyDescent="0.3">
      <c r="A606" s="56">
        <v>604</v>
      </c>
      <c r="B606" s="53" t="s">
        <v>56</v>
      </c>
      <c r="C606" s="55">
        <v>38418</v>
      </c>
      <c r="D606" s="54">
        <v>2</v>
      </c>
    </row>
    <row r="607" spans="1:4" x14ac:dyDescent="0.3">
      <c r="A607" s="56">
        <v>605</v>
      </c>
      <c r="B607" s="53" t="s">
        <v>60</v>
      </c>
      <c r="C607" s="55">
        <v>38147</v>
      </c>
      <c r="D607" s="54">
        <v>4</v>
      </c>
    </row>
    <row r="608" spans="1:4" x14ac:dyDescent="0.3">
      <c r="A608" s="56">
        <v>606</v>
      </c>
      <c r="B608" s="53" t="s">
        <v>58</v>
      </c>
      <c r="C608" s="53" t="s">
        <v>68</v>
      </c>
      <c r="D608" s="54">
        <v>5</v>
      </c>
    </row>
    <row r="609" spans="1:4" x14ac:dyDescent="0.3">
      <c r="A609" s="56">
        <v>607</v>
      </c>
      <c r="B609" s="53" t="s">
        <v>52</v>
      </c>
      <c r="C609" s="55">
        <v>38475</v>
      </c>
      <c r="D609" s="54">
        <v>2</v>
      </c>
    </row>
    <row r="610" spans="1:4" x14ac:dyDescent="0.3">
      <c r="A610" s="56">
        <v>608</v>
      </c>
      <c r="B610" s="53" t="s">
        <v>58</v>
      </c>
      <c r="C610" s="55">
        <v>38235</v>
      </c>
      <c r="D610" s="54">
        <v>4</v>
      </c>
    </row>
    <row r="611" spans="1:4" x14ac:dyDescent="0.3">
      <c r="A611" s="56">
        <v>609</v>
      </c>
      <c r="B611" s="53" t="s">
        <v>65</v>
      </c>
      <c r="C611" s="53" t="s">
        <v>80</v>
      </c>
      <c r="D611" s="54">
        <v>5</v>
      </c>
    </row>
    <row r="612" spans="1:4" x14ac:dyDescent="0.3">
      <c r="A612" s="56">
        <v>610</v>
      </c>
      <c r="B612" s="53" t="s">
        <v>56</v>
      </c>
      <c r="C612" s="53" t="s">
        <v>63</v>
      </c>
      <c r="D612" s="54">
        <v>3</v>
      </c>
    </row>
    <row r="613" spans="1:4" x14ac:dyDescent="0.3">
      <c r="A613" s="56">
        <v>611</v>
      </c>
      <c r="B613" s="53" t="s">
        <v>52</v>
      </c>
      <c r="C613" s="53" t="s">
        <v>59</v>
      </c>
      <c r="D613" s="54">
        <v>5</v>
      </c>
    </row>
    <row r="614" spans="1:4" x14ac:dyDescent="0.3">
      <c r="A614" s="56">
        <v>612</v>
      </c>
      <c r="B614" s="53" t="s">
        <v>49</v>
      </c>
      <c r="C614" s="55">
        <v>38447</v>
      </c>
      <c r="D614" s="54">
        <v>3</v>
      </c>
    </row>
    <row r="615" spans="1:4" x14ac:dyDescent="0.3">
      <c r="A615" s="56">
        <v>613</v>
      </c>
      <c r="B615" s="53" t="s">
        <v>49</v>
      </c>
      <c r="C615" s="53" t="s">
        <v>63</v>
      </c>
      <c r="D615" s="54">
        <v>5</v>
      </c>
    </row>
    <row r="616" spans="1:4" x14ac:dyDescent="0.3">
      <c r="A616" s="56">
        <v>614</v>
      </c>
      <c r="B616" s="53" t="s">
        <v>56</v>
      </c>
      <c r="C616" s="55">
        <v>38118</v>
      </c>
      <c r="D616" s="54">
        <v>2</v>
      </c>
    </row>
    <row r="617" spans="1:4" x14ac:dyDescent="0.3">
      <c r="A617" s="56">
        <v>615</v>
      </c>
      <c r="B617" s="53" t="s">
        <v>56</v>
      </c>
      <c r="C617" s="55">
        <v>38261</v>
      </c>
      <c r="D617" s="54">
        <v>2</v>
      </c>
    </row>
    <row r="618" spans="1:4" x14ac:dyDescent="0.3">
      <c r="A618" s="56">
        <v>616</v>
      </c>
      <c r="B618" s="53" t="s">
        <v>56</v>
      </c>
      <c r="C618" s="53" t="s">
        <v>51</v>
      </c>
      <c r="D618" s="54">
        <v>4</v>
      </c>
    </row>
    <row r="619" spans="1:4" x14ac:dyDescent="0.3">
      <c r="A619" s="56">
        <v>617</v>
      </c>
      <c r="B619" s="53" t="s">
        <v>52</v>
      </c>
      <c r="C619" s="53" t="s">
        <v>77</v>
      </c>
      <c r="D619" s="54">
        <v>3</v>
      </c>
    </row>
    <row r="620" spans="1:4" x14ac:dyDescent="0.3">
      <c r="A620" s="56">
        <v>618</v>
      </c>
      <c r="B620" s="53" t="s">
        <v>62</v>
      </c>
      <c r="C620" s="53" t="s">
        <v>57</v>
      </c>
      <c r="D620" s="54">
        <v>4</v>
      </c>
    </row>
    <row r="621" spans="1:4" x14ac:dyDescent="0.3">
      <c r="A621" s="56">
        <v>619</v>
      </c>
      <c r="B621" s="53" t="s">
        <v>56</v>
      </c>
      <c r="C621" s="55">
        <v>38263</v>
      </c>
      <c r="D621" s="54">
        <v>5</v>
      </c>
    </row>
    <row r="622" spans="1:4" x14ac:dyDescent="0.3">
      <c r="A622" s="56">
        <v>620</v>
      </c>
      <c r="B622" s="53" t="s">
        <v>54</v>
      </c>
      <c r="C622" s="53" t="s">
        <v>68</v>
      </c>
      <c r="D622" s="54">
        <v>2</v>
      </c>
    </row>
    <row r="623" spans="1:4" x14ac:dyDescent="0.3">
      <c r="A623" s="56">
        <v>621</v>
      </c>
      <c r="B623" s="53" t="s">
        <v>60</v>
      </c>
      <c r="C623" s="53" t="s">
        <v>53</v>
      </c>
      <c r="D623" s="54">
        <v>5</v>
      </c>
    </row>
    <row r="624" spans="1:4" x14ac:dyDescent="0.3">
      <c r="A624" s="56">
        <v>622</v>
      </c>
      <c r="B624" s="53" t="s">
        <v>49</v>
      </c>
      <c r="C624" s="53" t="s">
        <v>82</v>
      </c>
      <c r="D624" s="54">
        <v>4</v>
      </c>
    </row>
    <row r="625" spans="1:4" x14ac:dyDescent="0.3">
      <c r="A625" s="56">
        <v>623</v>
      </c>
      <c r="B625" s="53" t="s">
        <v>56</v>
      </c>
      <c r="C625" s="53" t="s">
        <v>83</v>
      </c>
      <c r="D625" s="54">
        <v>3</v>
      </c>
    </row>
    <row r="626" spans="1:4" x14ac:dyDescent="0.3">
      <c r="A626" s="56">
        <v>624</v>
      </c>
      <c r="B626" s="53" t="s">
        <v>60</v>
      </c>
      <c r="C626" s="53" t="s">
        <v>70</v>
      </c>
      <c r="D626" s="54">
        <v>3</v>
      </c>
    </row>
    <row r="627" spans="1:4" x14ac:dyDescent="0.3">
      <c r="A627" s="56">
        <v>625</v>
      </c>
      <c r="B627" s="53" t="s">
        <v>49</v>
      </c>
      <c r="C627" s="53" t="s">
        <v>55</v>
      </c>
      <c r="D627" s="54">
        <v>2</v>
      </c>
    </row>
    <row r="628" spans="1:4" x14ac:dyDescent="0.3">
      <c r="A628" s="56">
        <v>626</v>
      </c>
      <c r="B628" s="53" t="s">
        <v>60</v>
      </c>
      <c r="C628" s="53" t="s">
        <v>64</v>
      </c>
      <c r="D628" s="54">
        <v>4</v>
      </c>
    </row>
    <row r="629" spans="1:4" x14ac:dyDescent="0.3">
      <c r="A629" s="56">
        <v>627</v>
      </c>
      <c r="B629" s="53" t="s">
        <v>56</v>
      </c>
      <c r="C629" s="53" t="s">
        <v>74</v>
      </c>
      <c r="D629" s="54">
        <v>2</v>
      </c>
    </row>
    <row r="630" spans="1:4" x14ac:dyDescent="0.3">
      <c r="A630" s="56">
        <v>628</v>
      </c>
      <c r="B630" s="53" t="s">
        <v>58</v>
      </c>
      <c r="C630" s="53" t="s">
        <v>61</v>
      </c>
      <c r="D630" s="54">
        <v>2</v>
      </c>
    </row>
    <row r="631" spans="1:4" x14ac:dyDescent="0.3">
      <c r="A631" s="56">
        <v>629</v>
      </c>
      <c r="B631" s="53" t="s">
        <v>60</v>
      </c>
      <c r="C631" s="53" t="s">
        <v>84</v>
      </c>
      <c r="D631" s="54">
        <v>5</v>
      </c>
    </row>
    <row r="632" spans="1:4" x14ac:dyDescent="0.3">
      <c r="A632" s="56">
        <v>630</v>
      </c>
      <c r="B632" s="53" t="s">
        <v>62</v>
      </c>
      <c r="C632" s="55">
        <v>38263</v>
      </c>
      <c r="D632" s="54">
        <v>3</v>
      </c>
    </row>
    <row r="633" spans="1:4" x14ac:dyDescent="0.3">
      <c r="A633" s="56">
        <v>631</v>
      </c>
      <c r="B633" s="53" t="s">
        <v>52</v>
      </c>
      <c r="C633" s="53" t="s">
        <v>79</v>
      </c>
      <c r="D633" s="54">
        <v>2</v>
      </c>
    </row>
    <row r="634" spans="1:4" x14ac:dyDescent="0.3">
      <c r="A634" s="56">
        <v>632</v>
      </c>
      <c r="B634" s="53" t="s">
        <v>60</v>
      </c>
      <c r="C634" s="53" t="s">
        <v>79</v>
      </c>
      <c r="D634" s="54">
        <v>4</v>
      </c>
    </row>
    <row r="635" spans="1:4" x14ac:dyDescent="0.3">
      <c r="A635" s="56">
        <v>633</v>
      </c>
      <c r="B635" s="53" t="s">
        <v>52</v>
      </c>
      <c r="C635" s="53" t="s">
        <v>59</v>
      </c>
      <c r="D635" s="54">
        <v>4</v>
      </c>
    </row>
    <row r="636" spans="1:4" x14ac:dyDescent="0.3">
      <c r="A636" s="56">
        <v>634</v>
      </c>
      <c r="B636" s="53" t="s">
        <v>65</v>
      </c>
      <c r="C636" s="55">
        <v>38118</v>
      </c>
      <c r="D636" s="54">
        <v>2</v>
      </c>
    </row>
    <row r="637" spans="1:4" x14ac:dyDescent="0.3">
      <c r="A637" s="56">
        <v>635</v>
      </c>
      <c r="B637" s="53" t="s">
        <v>60</v>
      </c>
      <c r="C637" s="53" t="s">
        <v>73</v>
      </c>
      <c r="D637" s="54">
        <v>4</v>
      </c>
    </row>
    <row r="638" spans="1:4" x14ac:dyDescent="0.3">
      <c r="A638" s="56">
        <v>636</v>
      </c>
      <c r="B638" s="53" t="s">
        <v>54</v>
      </c>
      <c r="C638" s="55">
        <v>38235</v>
      </c>
      <c r="D638" s="54">
        <v>2</v>
      </c>
    </row>
    <row r="639" spans="1:4" x14ac:dyDescent="0.3">
      <c r="A639" s="56">
        <v>637</v>
      </c>
      <c r="B639" s="53" t="s">
        <v>54</v>
      </c>
      <c r="C639" s="55">
        <v>38263</v>
      </c>
      <c r="D639" s="54">
        <v>2</v>
      </c>
    </row>
    <row r="640" spans="1:4" x14ac:dyDescent="0.3">
      <c r="A640" s="56">
        <v>638</v>
      </c>
      <c r="B640" s="53" t="s">
        <v>49</v>
      </c>
      <c r="C640" s="55">
        <v>38597</v>
      </c>
      <c r="D640" s="54">
        <v>5</v>
      </c>
    </row>
    <row r="641" spans="1:4" x14ac:dyDescent="0.3">
      <c r="A641" s="56">
        <v>639</v>
      </c>
      <c r="B641" s="53" t="s">
        <v>65</v>
      </c>
      <c r="C641" s="55">
        <v>38303</v>
      </c>
      <c r="D641" s="54">
        <v>3</v>
      </c>
    </row>
    <row r="642" spans="1:4" x14ac:dyDescent="0.3">
      <c r="A642" s="56">
        <v>640</v>
      </c>
      <c r="B642" s="53" t="s">
        <v>62</v>
      </c>
      <c r="C642" s="53" t="s">
        <v>75</v>
      </c>
      <c r="D642" s="54">
        <v>5</v>
      </c>
    </row>
    <row r="643" spans="1:4" x14ac:dyDescent="0.3">
      <c r="A643" s="56">
        <v>641</v>
      </c>
      <c r="B643" s="53" t="s">
        <v>54</v>
      </c>
      <c r="C643" s="53" t="s">
        <v>69</v>
      </c>
      <c r="D643" s="54">
        <v>3</v>
      </c>
    </row>
    <row r="644" spans="1:4" x14ac:dyDescent="0.3">
      <c r="A644" s="56">
        <v>642</v>
      </c>
      <c r="B644" s="53" t="s">
        <v>49</v>
      </c>
      <c r="C644" s="55">
        <v>38629</v>
      </c>
      <c r="D644" s="54">
        <v>4</v>
      </c>
    </row>
    <row r="645" spans="1:4" x14ac:dyDescent="0.3">
      <c r="A645" s="56">
        <v>643</v>
      </c>
      <c r="B645" s="53" t="s">
        <v>54</v>
      </c>
      <c r="C645" s="55">
        <v>38331</v>
      </c>
      <c r="D645" s="54">
        <v>2</v>
      </c>
    </row>
    <row r="646" spans="1:4" x14ac:dyDescent="0.3">
      <c r="A646" s="56">
        <v>644</v>
      </c>
      <c r="B646" s="53" t="s">
        <v>54</v>
      </c>
      <c r="C646" s="53" t="s">
        <v>69</v>
      </c>
      <c r="D646" s="54">
        <v>3</v>
      </c>
    </row>
    <row r="647" spans="1:4" x14ac:dyDescent="0.3">
      <c r="A647" s="56">
        <v>645</v>
      </c>
      <c r="B647" s="53" t="s">
        <v>49</v>
      </c>
      <c r="C647" s="53" t="s">
        <v>74</v>
      </c>
      <c r="D647" s="54">
        <v>3</v>
      </c>
    </row>
    <row r="648" spans="1:4" x14ac:dyDescent="0.3">
      <c r="A648" s="56">
        <v>646</v>
      </c>
      <c r="B648" s="53" t="s">
        <v>65</v>
      </c>
      <c r="C648" s="53" t="s">
        <v>85</v>
      </c>
      <c r="D648" s="54">
        <v>5</v>
      </c>
    </row>
    <row r="649" spans="1:4" x14ac:dyDescent="0.3">
      <c r="A649" s="56">
        <v>647</v>
      </c>
      <c r="B649" s="53" t="s">
        <v>54</v>
      </c>
      <c r="C649" s="53" t="s">
        <v>70</v>
      </c>
      <c r="D649" s="54">
        <v>4</v>
      </c>
    </row>
    <row r="650" spans="1:4" x14ac:dyDescent="0.3">
      <c r="A650" s="56">
        <v>648</v>
      </c>
      <c r="B650" s="53" t="s">
        <v>49</v>
      </c>
      <c r="C650" s="53" t="s">
        <v>74</v>
      </c>
      <c r="D650" s="54">
        <v>5</v>
      </c>
    </row>
    <row r="651" spans="1:4" x14ac:dyDescent="0.3">
      <c r="A651" s="56">
        <v>649</v>
      </c>
      <c r="B651" s="53" t="s">
        <v>60</v>
      </c>
      <c r="C651" s="53" t="s">
        <v>83</v>
      </c>
      <c r="D651" s="54">
        <v>2</v>
      </c>
    </row>
    <row r="652" spans="1:4" x14ac:dyDescent="0.3">
      <c r="A652" s="56">
        <v>650</v>
      </c>
      <c r="B652" s="53" t="s">
        <v>58</v>
      </c>
      <c r="C652" s="53" t="s">
        <v>61</v>
      </c>
      <c r="D652" s="54">
        <v>3</v>
      </c>
    </row>
    <row r="653" spans="1:4" x14ac:dyDescent="0.3">
      <c r="A653" s="56">
        <v>651</v>
      </c>
      <c r="B653" s="53" t="s">
        <v>52</v>
      </c>
      <c r="C653" s="55">
        <v>38147</v>
      </c>
      <c r="D653" s="54">
        <v>3</v>
      </c>
    </row>
    <row r="654" spans="1:4" x14ac:dyDescent="0.3">
      <c r="A654" s="56">
        <v>652</v>
      </c>
      <c r="B654" s="53" t="s">
        <v>65</v>
      </c>
      <c r="C654" s="55">
        <v>38050</v>
      </c>
      <c r="D654" s="54">
        <v>2</v>
      </c>
    </row>
    <row r="655" spans="1:4" x14ac:dyDescent="0.3">
      <c r="A655" s="56">
        <v>653</v>
      </c>
      <c r="B655" s="53" t="s">
        <v>58</v>
      </c>
      <c r="C655" s="53" t="s">
        <v>80</v>
      </c>
      <c r="D655" s="54">
        <v>3</v>
      </c>
    </row>
    <row r="656" spans="1:4" x14ac:dyDescent="0.3">
      <c r="A656" s="56">
        <v>654</v>
      </c>
      <c r="B656" s="53" t="s">
        <v>54</v>
      </c>
      <c r="C656" s="55">
        <v>38050</v>
      </c>
      <c r="D656" s="54">
        <v>3</v>
      </c>
    </row>
    <row r="657" spans="1:4" x14ac:dyDescent="0.3">
      <c r="A657" s="56">
        <v>655</v>
      </c>
      <c r="B657" s="53" t="s">
        <v>52</v>
      </c>
      <c r="C657" s="53" t="s">
        <v>77</v>
      </c>
      <c r="D657" s="54">
        <v>2</v>
      </c>
    </row>
    <row r="658" spans="1:4" x14ac:dyDescent="0.3">
      <c r="A658" s="56">
        <v>656</v>
      </c>
      <c r="B658" s="53" t="s">
        <v>52</v>
      </c>
      <c r="C658" s="55">
        <v>38601</v>
      </c>
      <c r="D658" s="54">
        <v>4</v>
      </c>
    </row>
    <row r="659" spans="1:4" x14ac:dyDescent="0.3">
      <c r="A659" s="56">
        <v>657</v>
      </c>
      <c r="B659" s="53" t="s">
        <v>54</v>
      </c>
      <c r="C659" s="53" t="s">
        <v>55</v>
      </c>
      <c r="D659" s="54">
        <v>5</v>
      </c>
    </row>
    <row r="660" spans="1:4" x14ac:dyDescent="0.3">
      <c r="A660" s="56">
        <v>658</v>
      </c>
      <c r="B660" s="53" t="s">
        <v>58</v>
      </c>
      <c r="C660" s="53" t="s">
        <v>72</v>
      </c>
      <c r="D660" s="54">
        <v>2</v>
      </c>
    </row>
    <row r="661" spans="1:4" x14ac:dyDescent="0.3">
      <c r="A661" s="56">
        <v>659</v>
      </c>
      <c r="B661" s="53" t="s">
        <v>58</v>
      </c>
      <c r="C661" s="53" t="s">
        <v>80</v>
      </c>
      <c r="D661" s="54">
        <v>4</v>
      </c>
    </row>
    <row r="662" spans="1:4" x14ac:dyDescent="0.3">
      <c r="A662" s="56">
        <v>660</v>
      </c>
      <c r="B662" s="53" t="s">
        <v>49</v>
      </c>
      <c r="C662" s="53" t="s">
        <v>79</v>
      </c>
      <c r="D662" s="54">
        <v>2</v>
      </c>
    </row>
    <row r="663" spans="1:4" x14ac:dyDescent="0.3">
      <c r="A663" s="56">
        <v>661</v>
      </c>
      <c r="B663" s="53" t="s">
        <v>54</v>
      </c>
      <c r="C663" s="55">
        <v>38331</v>
      </c>
      <c r="D663" s="54">
        <v>2</v>
      </c>
    </row>
    <row r="664" spans="1:4" x14ac:dyDescent="0.3">
      <c r="A664" s="56">
        <v>662</v>
      </c>
      <c r="B664" s="53" t="s">
        <v>62</v>
      </c>
      <c r="C664" s="53" t="s">
        <v>72</v>
      </c>
      <c r="D664" s="54">
        <v>4</v>
      </c>
    </row>
    <row r="665" spans="1:4" x14ac:dyDescent="0.3">
      <c r="A665" s="56">
        <v>663</v>
      </c>
      <c r="B665" s="53" t="s">
        <v>58</v>
      </c>
      <c r="C665" s="53" t="s">
        <v>64</v>
      </c>
      <c r="D665" s="54">
        <v>5</v>
      </c>
    </row>
    <row r="666" spans="1:4" x14ac:dyDescent="0.3">
      <c r="A666" s="56">
        <v>664</v>
      </c>
      <c r="B666" s="53" t="s">
        <v>60</v>
      </c>
      <c r="C666" s="53" t="s">
        <v>71</v>
      </c>
      <c r="D666" s="54">
        <v>4</v>
      </c>
    </row>
    <row r="667" spans="1:4" x14ac:dyDescent="0.3">
      <c r="A667" s="56">
        <v>665</v>
      </c>
      <c r="B667" s="53" t="s">
        <v>62</v>
      </c>
      <c r="C667" s="53" t="s">
        <v>81</v>
      </c>
      <c r="D667" s="54">
        <v>3</v>
      </c>
    </row>
    <row r="668" spans="1:4" x14ac:dyDescent="0.3">
      <c r="A668" s="56">
        <v>666</v>
      </c>
      <c r="B668" s="53" t="s">
        <v>62</v>
      </c>
      <c r="C668" s="53" t="s">
        <v>55</v>
      </c>
      <c r="D668" s="54">
        <v>2</v>
      </c>
    </row>
    <row r="669" spans="1:4" x14ac:dyDescent="0.3">
      <c r="A669" s="56">
        <v>667</v>
      </c>
      <c r="B669" s="53" t="s">
        <v>52</v>
      </c>
      <c r="C669" s="53" t="s">
        <v>67</v>
      </c>
      <c r="D669" s="54">
        <v>4</v>
      </c>
    </row>
    <row r="670" spans="1:4" x14ac:dyDescent="0.3">
      <c r="A670" s="56">
        <v>668</v>
      </c>
      <c r="B670" s="53" t="s">
        <v>65</v>
      </c>
      <c r="C670" s="53" t="s">
        <v>74</v>
      </c>
      <c r="D670" s="54">
        <v>5</v>
      </c>
    </row>
    <row r="671" spans="1:4" x14ac:dyDescent="0.3">
      <c r="A671" s="56">
        <v>669</v>
      </c>
      <c r="B671" s="53" t="s">
        <v>56</v>
      </c>
      <c r="C671" s="53" t="s">
        <v>50</v>
      </c>
      <c r="D671" s="54">
        <v>2</v>
      </c>
    </row>
    <row r="672" spans="1:4" x14ac:dyDescent="0.3">
      <c r="A672" s="56">
        <v>670</v>
      </c>
      <c r="B672" s="53" t="s">
        <v>49</v>
      </c>
      <c r="C672" s="53" t="s">
        <v>80</v>
      </c>
      <c r="D672" s="54">
        <v>3</v>
      </c>
    </row>
    <row r="673" spans="1:4" x14ac:dyDescent="0.3">
      <c r="A673" s="56">
        <v>671</v>
      </c>
      <c r="B673" s="53" t="s">
        <v>49</v>
      </c>
      <c r="C673" s="55">
        <v>38050</v>
      </c>
      <c r="D673" s="54">
        <v>5</v>
      </c>
    </row>
    <row r="674" spans="1:4" x14ac:dyDescent="0.3">
      <c r="A674" s="56">
        <v>672</v>
      </c>
      <c r="B674" s="53" t="s">
        <v>62</v>
      </c>
      <c r="C674" s="55">
        <v>38475</v>
      </c>
      <c r="D674" s="54">
        <v>5</v>
      </c>
    </row>
    <row r="675" spans="1:4" x14ac:dyDescent="0.3">
      <c r="A675" s="56">
        <v>673</v>
      </c>
      <c r="B675" s="53" t="s">
        <v>65</v>
      </c>
      <c r="C675" s="55">
        <v>38303</v>
      </c>
      <c r="D675" s="54">
        <v>3</v>
      </c>
    </row>
    <row r="676" spans="1:4" x14ac:dyDescent="0.3">
      <c r="A676" s="56">
        <v>674</v>
      </c>
      <c r="B676" s="53" t="s">
        <v>54</v>
      </c>
      <c r="C676" s="55">
        <v>38418</v>
      </c>
      <c r="D676" s="54">
        <v>3</v>
      </c>
    </row>
    <row r="677" spans="1:4" x14ac:dyDescent="0.3">
      <c r="A677" s="56">
        <v>675</v>
      </c>
      <c r="B677" s="53" t="s">
        <v>58</v>
      </c>
      <c r="C677" s="53" t="s">
        <v>66</v>
      </c>
      <c r="D677" s="54">
        <v>2</v>
      </c>
    </row>
    <row r="678" spans="1:4" x14ac:dyDescent="0.3">
      <c r="A678" s="56">
        <v>676</v>
      </c>
      <c r="B678" s="53" t="s">
        <v>54</v>
      </c>
      <c r="C678" s="55">
        <v>38118</v>
      </c>
      <c r="D678" s="54">
        <v>5</v>
      </c>
    </row>
    <row r="679" spans="1:4" x14ac:dyDescent="0.3">
      <c r="A679" s="56">
        <v>677</v>
      </c>
      <c r="B679" s="53" t="s">
        <v>52</v>
      </c>
      <c r="C679" s="53" t="s">
        <v>79</v>
      </c>
      <c r="D679" s="54">
        <v>4</v>
      </c>
    </row>
    <row r="680" spans="1:4" x14ac:dyDescent="0.3">
      <c r="A680" s="56">
        <v>678</v>
      </c>
      <c r="B680" s="53" t="s">
        <v>56</v>
      </c>
      <c r="C680" s="53" t="s">
        <v>59</v>
      </c>
      <c r="D680" s="54">
        <v>5</v>
      </c>
    </row>
    <row r="681" spans="1:4" x14ac:dyDescent="0.3">
      <c r="A681" s="56">
        <v>679</v>
      </c>
      <c r="B681" s="53" t="s">
        <v>60</v>
      </c>
      <c r="C681" s="55">
        <v>38263</v>
      </c>
      <c r="D681" s="54">
        <v>3</v>
      </c>
    </row>
    <row r="682" spans="1:4" x14ac:dyDescent="0.3">
      <c r="A682" s="56">
        <v>680</v>
      </c>
      <c r="B682" s="53" t="s">
        <v>58</v>
      </c>
      <c r="C682" s="53" t="s">
        <v>85</v>
      </c>
      <c r="D682" s="54">
        <v>4</v>
      </c>
    </row>
    <row r="683" spans="1:4" x14ac:dyDescent="0.3">
      <c r="A683" s="56">
        <v>681</v>
      </c>
      <c r="B683" s="53" t="s">
        <v>52</v>
      </c>
      <c r="C683" s="53" t="s">
        <v>71</v>
      </c>
      <c r="D683" s="54">
        <v>2</v>
      </c>
    </row>
    <row r="684" spans="1:4" x14ac:dyDescent="0.3">
      <c r="A684" s="56">
        <v>682</v>
      </c>
      <c r="B684" s="53" t="s">
        <v>56</v>
      </c>
      <c r="C684" s="53" t="s">
        <v>50</v>
      </c>
      <c r="D684" s="54">
        <v>4</v>
      </c>
    </row>
    <row r="685" spans="1:4" x14ac:dyDescent="0.3">
      <c r="A685" s="56">
        <v>683</v>
      </c>
      <c r="B685" s="53" t="s">
        <v>60</v>
      </c>
      <c r="C685" s="53" t="s">
        <v>71</v>
      </c>
      <c r="D685" s="54">
        <v>3</v>
      </c>
    </row>
    <row r="686" spans="1:4" x14ac:dyDescent="0.3">
      <c r="A686" s="56">
        <v>684</v>
      </c>
      <c r="B686" s="53" t="s">
        <v>54</v>
      </c>
      <c r="C686" s="53" t="s">
        <v>74</v>
      </c>
      <c r="D686" s="54">
        <v>3</v>
      </c>
    </row>
    <row r="687" spans="1:4" x14ac:dyDescent="0.3">
      <c r="A687" s="56">
        <v>685</v>
      </c>
      <c r="B687" s="53" t="s">
        <v>54</v>
      </c>
      <c r="C687" s="53" t="s">
        <v>50</v>
      </c>
      <c r="D687" s="54">
        <v>5</v>
      </c>
    </row>
    <row r="688" spans="1:4" x14ac:dyDescent="0.3">
      <c r="A688" s="56">
        <v>686</v>
      </c>
      <c r="B688" s="53" t="s">
        <v>62</v>
      </c>
      <c r="C688" s="53" t="s">
        <v>85</v>
      </c>
      <c r="D688" s="54">
        <v>5</v>
      </c>
    </row>
    <row r="689" spans="1:4" x14ac:dyDescent="0.3">
      <c r="A689" s="56">
        <v>687</v>
      </c>
      <c r="B689" s="53" t="s">
        <v>52</v>
      </c>
      <c r="C689" s="55">
        <v>38597</v>
      </c>
      <c r="D689" s="54">
        <v>4</v>
      </c>
    </row>
    <row r="690" spans="1:4" x14ac:dyDescent="0.3">
      <c r="A690" s="56">
        <v>688</v>
      </c>
      <c r="B690" s="53" t="s">
        <v>65</v>
      </c>
      <c r="C690" s="55">
        <v>38418</v>
      </c>
      <c r="D690" s="54">
        <v>2</v>
      </c>
    </row>
    <row r="691" spans="1:4" x14ac:dyDescent="0.3">
      <c r="A691" s="56">
        <v>689</v>
      </c>
      <c r="B691" s="53" t="s">
        <v>58</v>
      </c>
      <c r="C691" s="53" t="s">
        <v>71</v>
      </c>
      <c r="D691" s="54">
        <v>3</v>
      </c>
    </row>
    <row r="692" spans="1:4" x14ac:dyDescent="0.3">
      <c r="A692" s="56">
        <v>690</v>
      </c>
      <c r="B692" s="53" t="s">
        <v>60</v>
      </c>
      <c r="C692" s="55">
        <v>37994</v>
      </c>
      <c r="D692" s="54">
        <v>2</v>
      </c>
    </row>
    <row r="693" spans="1:4" x14ac:dyDescent="0.3">
      <c r="A693" s="56">
        <v>691</v>
      </c>
      <c r="B693" s="53" t="s">
        <v>60</v>
      </c>
      <c r="C693" s="53" t="s">
        <v>72</v>
      </c>
      <c r="D693" s="54">
        <v>4</v>
      </c>
    </row>
    <row r="694" spans="1:4" x14ac:dyDescent="0.3">
      <c r="A694" s="56">
        <v>692</v>
      </c>
      <c r="B694" s="53" t="s">
        <v>49</v>
      </c>
      <c r="C694" s="53" t="s">
        <v>72</v>
      </c>
      <c r="D694" s="54">
        <v>3</v>
      </c>
    </row>
    <row r="695" spans="1:4" x14ac:dyDescent="0.3">
      <c r="A695" s="56">
        <v>693</v>
      </c>
      <c r="B695" s="53" t="s">
        <v>58</v>
      </c>
      <c r="C695" s="55">
        <v>38447</v>
      </c>
      <c r="D695" s="54">
        <v>2</v>
      </c>
    </row>
    <row r="696" spans="1:4" x14ac:dyDescent="0.3">
      <c r="A696" s="56">
        <v>694</v>
      </c>
      <c r="B696" s="53" t="s">
        <v>52</v>
      </c>
      <c r="C696" s="55">
        <v>38331</v>
      </c>
      <c r="D696" s="54">
        <v>4</v>
      </c>
    </row>
    <row r="697" spans="1:4" x14ac:dyDescent="0.3">
      <c r="A697" s="56">
        <v>695</v>
      </c>
      <c r="B697" s="53" t="s">
        <v>65</v>
      </c>
      <c r="C697" s="55">
        <v>38235</v>
      </c>
      <c r="D697" s="54">
        <v>2</v>
      </c>
    </row>
    <row r="698" spans="1:4" x14ac:dyDescent="0.3">
      <c r="A698" s="56">
        <v>696</v>
      </c>
      <c r="B698" s="53" t="s">
        <v>65</v>
      </c>
      <c r="C698" s="53" t="s">
        <v>67</v>
      </c>
      <c r="D698" s="54">
        <v>5</v>
      </c>
    </row>
    <row r="699" spans="1:4" x14ac:dyDescent="0.3">
      <c r="A699" s="56">
        <v>697</v>
      </c>
      <c r="B699" s="53" t="s">
        <v>52</v>
      </c>
      <c r="C699" s="53" t="s">
        <v>68</v>
      </c>
      <c r="D699" s="54">
        <v>4</v>
      </c>
    </row>
    <row r="700" spans="1:4" x14ac:dyDescent="0.3">
      <c r="A700" s="56">
        <v>698</v>
      </c>
      <c r="B700" s="53" t="s">
        <v>60</v>
      </c>
      <c r="C700" s="55">
        <v>38050</v>
      </c>
      <c r="D700" s="54">
        <v>2</v>
      </c>
    </row>
    <row r="701" spans="1:4" x14ac:dyDescent="0.3">
      <c r="A701" s="56">
        <v>699</v>
      </c>
      <c r="B701" s="53" t="s">
        <v>56</v>
      </c>
      <c r="C701" s="53" t="s">
        <v>83</v>
      </c>
      <c r="D701" s="54">
        <v>2</v>
      </c>
    </row>
    <row r="702" spans="1:4" x14ac:dyDescent="0.3">
      <c r="A702" s="56">
        <v>700</v>
      </c>
      <c r="B702" s="53" t="s">
        <v>56</v>
      </c>
      <c r="C702" s="53" t="s">
        <v>50</v>
      </c>
      <c r="D702" s="54">
        <v>2</v>
      </c>
    </row>
    <row r="703" spans="1:4" x14ac:dyDescent="0.3">
      <c r="A703" s="56">
        <v>701</v>
      </c>
      <c r="B703" s="53" t="s">
        <v>62</v>
      </c>
      <c r="C703" s="53" t="s">
        <v>50</v>
      </c>
      <c r="D703" s="54">
        <v>4</v>
      </c>
    </row>
    <row r="704" spans="1:4" x14ac:dyDescent="0.3">
      <c r="A704" s="56">
        <v>702</v>
      </c>
      <c r="B704" s="53" t="s">
        <v>65</v>
      </c>
      <c r="C704" s="53" t="s">
        <v>79</v>
      </c>
      <c r="D704" s="54">
        <v>5</v>
      </c>
    </row>
    <row r="705" spans="1:4" x14ac:dyDescent="0.3">
      <c r="A705" s="56">
        <v>703</v>
      </c>
      <c r="B705" s="53" t="s">
        <v>60</v>
      </c>
      <c r="C705" s="55">
        <v>38601</v>
      </c>
      <c r="D705" s="54">
        <v>4</v>
      </c>
    </row>
    <row r="706" spans="1:4" x14ac:dyDescent="0.3">
      <c r="A706" s="56">
        <v>704</v>
      </c>
      <c r="B706" s="53" t="s">
        <v>56</v>
      </c>
      <c r="C706" s="53" t="s">
        <v>63</v>
      </c>
      <c r="D706" s="54">
        <v>5</v>
      </c>
    </row>
    <row r="707" spans="1:4" x14ac:dyDescent="0.3">
      <c r="A707" s="56">
        <v>705</v>
      </c>
      <c r="B707" s="53" t="s">
        <v>62</v>
      </c>
      <c r="C707" s="55">
        <v>38048</v>
      </c>
      <c r="D707" s="54">
        <v>3</v>
      </c>
    </row>
    <row r="708" spans="1:4" x14ac:dyDescent="0.3">
      <c r="A708" s="56">
        <v>706</v>
      </c>
      <c r="B708" s="53" t="s">
        <v>58</v>
      </c>
      <c r="C708" s="55">
        <v>38418</v>
      </c>
      <c r="D708" s="54">
        <v>4</v>
      </c>
    </row>
    <row r="709" spans="1:4" x14ac:dyDescent="0.3">
      <c r="A709" s="56">
        <v>707</v>
      </c>
      <c r="B709" s="53" t="s">
        <v>58</v>
      </c>
      <c r="C709" s="55">
        <v>38443</v>
      </c>
      <c r="D709" s="54">
        <v>5</v>
      </c>
    </row>
    <row r="710" spans="1:4" x14ac:dyDescent="0.3">
      <c r="A710" s="56">
        <v>708</v>
      </c>
      <c r="B710" s="53" t="s">
        <v>56</v>
      </c>
      <c r="C710" s="53" t="s">
        <v>77</v>
      </c>
      <c r="D710" s="54">
        <v>4</v>
      </c>
    </row>
    <row r="711" spans="1:4" x14ac:dyDescent="0.3">
      <c r="A711" s="56">
        <v>709</v>
      </c>
      <c r="B711" s="53" t="s">
        <v>54</v>
      </c>
      <c r="C711" s="55">
        <v>38050</v>
      </c>
      <c r="D711" s="54">
        <v>3</v>
      </c>
    </row>
    <row r="712" spans="1:4" x14ac:dyDescent="0.3">
      <c r="A712" s="56">
        <v>710</v>
      </c>
      <c r="B712" s="53" t="s">
        <v>65</v>
      </c>
      <c r="C712" s="53" t="s">
        <v>80</v>
      </c>
      <c r="D712" s="54">
        <v>2</v>
      </c>
    </row>
    <row r="713" spans="1:4" x14ac:dyDescent="0.3">
      <c r="A713" s="56">
        <v>711</v>
      </c>
      <c r="B713" s="53" t="s">
        <v>54</v>
      </c>
      <c r="C713" s="55">
        <v>38048</v>
      </c>
      <c r="D713" s="54">
        <v>2</v>
      </c>
    </row>
    <row r="714" spans="1:4" x14ac:dyDescent="0.3">
      <c r="A714" s="56">
        <v>712</v>
      </c>
      <c r="B714" s="53" t="s">
        <v>62</v>
      </c>
      <c r="C714" s="55">
        <v>37994</v>
      </c>
      <c r="D714" s="54">
        <v>2</v>
      </c>
    </row>
    <row r="715" spans="1:4" x14ac:dyDescent="0.3">
      <c r="A715" s="56">
        <v>713</v>
      </c>
      <c r="B715" s="53" t="s">
        <v>49</v>
      </c>
      <c r="C715" s="55">
        <v>38597</v>
      </c>
      <c r="D715" s="54">
        <v>5</v>
      </c>
    </row>
    <row r="716" spans="1:4" x14ac:dyDescent="0.3">
      <c r="A716" s="56">
        <v>714</v>
      </c>
      <c r="B716" s="53" t="s">
        <v>49</v>
      </c>
      <c r="C716" s="53" t="s">
        <v>64</v>
      </c>
      <c r="D716" s="54">
        <v>5</v>
      </c>
    </row>
    <row r="717" spans="1:4" x14ac:dyDescent="0.3">
      <c r="A717" s="56">
        <v>715</v>
      </c>
      <c r="B717" s="53" t="s">
        <v>65</v>
      </c>
      <c r="C717" s="55">
        <v>38331</v>
      </c>
      <c r="D717" s="54">
        <v>5</v>
      </c>
    </row>
    <row r="718" spans="1:4" x14ac:dyDescent="0.3">
      <c r="A718" s="56">
        <v>716</v>
      </c>
      <c r="B718" s="53" t="s">
        <v>58</v>
      </c>
      <c r="C718" s="53" t="s">
        <v>57</v>
      </c>
      <c r="D718" s="54">
        <v>5</v>
      </c>
    </row>
    <row r="719" spans="1:4" x14ac:dyDescent="0.3">
      <c r="A719" s="56">
        <v>717</v>
      </c>
      <c r="B719" s="53" t="s">
        <v>56</v>
      </c>
      <c r="C719" s="55">
        <v>38023</v>
      </c>
      <c r="D719" s="54">
        <v>3</v>
      </c>
    </row>
    <row r="720" spans="1:4" x14ac:dyDescent="0.3">
      <c r="A720" s="56">
        <v>718</v>
      </c>
      <c r="B720" s="53" t="s">
        <v>65</v>
      </c>
      <c r="C720" s="53" t="s">
        <v>53</v>
      </c>
      <c r="D720" s="54">
        <v>5</v>
      </c>
    </row>
    <row r="721" spans="1:4" x14ac:dyDescent="0.3">
      <c r="A721" s="56">
        <v>719</v>
      </c>
      <c r="B721" s="53" t="s">
        <v>58</v>
      </c>
      <c r="C721" s="55">
        <v>38235</v>
      </c>
      <c r="D721" s="54">
        <v>3</v>
      </c>
    </row>
    <row r="722" spans="1:4" x14ac:dyDescent="0.3">
      <c r="A722" s="56">
        <v>720</v>
      </c>
      <c r="B722" s="53" t="s">
        <v>62</v>
      </c>
      <c r="C722" s="53" t="s">
        <v>75</v>
      </c>
      <c r="D722" s="54">
        <v>2</v>
      </c>
    </row>
    <row r="723" spans="1:4" x14ac:dyDescent="0.3">
      <c r="A723" s="56">
        <v>721</v>
      </c>
      <c r="B723" s="53" t="s">
        <v>56</v>
      </c>
      <c r="C723" s="53" t="s">
        <v>50</v>
      </c>
      <c r="D723" s="54">
        <v>5</v>
      </c>
    </row>
    <row r="724" spans="1:4" x14ac:dyDescent="0.3">
      <c r="A724" s="56">
        <v>722</v>
      </c>
      <c r="B724" s="53" t="s">
        <v>54</v>
      </c>
      <c r="C724" s="55">
        <v>38206</v>
      </c>
      <c r="D724" s="54">
        <v>3</v>
      </c>
    </row>
    <row r="725" spans="1:4" x14ac:dyDescent="0.3">
      <c r="A725" s="56">
        <v>723</v>
      </c>
      <c r="B725" s="53" t="s">
        <v>58</v>
      </c>
      <c r="C725" s="55">
        <v>38050</v>
      </c>
      <c r="D725" s="54">
        <v>2</v>
      </c>
    </row>
    <row r="726" spans="1:4" x14ac:dyDescent="0.3">
      <c r="A726" s="56">
        <v>724</v>
      </c>
      <c r="B726" s="53" t="s">
        <v>65</v>
      </c>
      <c r="C726" s="55">
        <v>37994</v>
      </c>
      <c r="D726" s="54">
        <v>4</v>
      </c>
    </row>
    <row r="727" spans="1:4" x14ac:dyDescent="0.3">
      <c r="A727" s="56">
        <v>725</v>
      </c>
      <c r="B727" s="53" t="s">
        <v>49</v>
      </c>
      <c r="C727" s="53" t="s">
        <v>72</v>
      </c>
      <c r="D727" s="54">
        <v>2</v>
      </c>
    </row>
    <row r="728" spans="1:4" x14ac:dyDescent="0.3">
      <c r="A728" s="56">
        <v>726</v>
      </c>
      <c r="B728" s="53" t="s">
        <v>56</v>
      </c>
      <c r="C728" s="53" t="s">
        <v>57</v>
      </c>
      <c r="D728" s="54">
        <v>4</v>
      </c>
    </row>
    <row r="729" spans="1:4" x14ac:dyDescent="0.3">
      <c r="A729" s="56">
        <v>727</v>
      </c>
      <c r="B729" s="53" t="s">
        <v>56</v>
      </c>
      <c r="C729" s="55">
        <v>38048</v>
      </c>
      <c r="D729" s="54">
        <v>4</v>
      </c>
    </row>
    <row r="730" spans="1:4" x14ac:dyDescent="0.3">
      <c r="A730" s="56">
        <v>728</v>
      </c>
      <c r="B730" s="53" t="s">
        <v>58</v>
      </c>
      <c r="C730" s="53" t="s">
        <v>76</v>
      </c>
      <c r="D730" s="54">
        <v>4</v>
      </c>
    </row>
    <row r="731" spans="1:4" x14ac:dyDescent="0.3">
      <c r="A731" s="56">
        <v>729</v>
      </c>
      <c r="B731" s="53" t="s">
        <v>58</v>
      </c>
      <c r="C731" s="53" t="s">
        <v>84</v>
      </c>
      <c r="D731" s="54">
        <v>2</v>
      </c>
    </row>
    <row r="732" spans="1:4" x14ac:dyDescent="0.3">
      <c r="A732" s="56">
        <v>730</v>
      </c>
      <c r="B732" s="53" t="s">
        <v>49</v>
      </c>
      <c r="C732" s="55">
        <v>38572</v>
      </c>
      <c r="D732" s="54">
        <v>3</v>
      </c>
    </row>
    <row r="733" spans="1:4" x14ac:dyDescent="0.3">
      <c r="A733" s="56">
        <v>731</v>
      </c>
      <c r="B733" s="53" t="s">
        <v>49</v>
      </c>
      <c r="C733" s="53" t="s">
        <v>84</v>
      </c>
      <c r="D733" s="54">
        <v>2</v>
      </c>
    </row>
    <row r="734" spans="1:4" x14ac:dyDescent="0.3">
      <c r="A734" s="56">
        <v>732</v>
      </c>
      <c r="B734" s="53" t="s">
        <v>60</v>
      </c>
      <c r="C734" s="53" t="s">
        <v>55</v>
      </c>
      <c r="D734" s="54">
        <v>5</v>
      </c>
    </row>
    <row r="735" spans="1:4" x14ac:dyDescent="0.3">
      <c r="A735" s="56">
        <v>733</v>
      </c>
      <c r="B735" s="53" t="s">
        <v>52</v>
      </c>
      <c r="C735" s="53" t="s">
        <v>74</v>
      </c>
      <c r="D735" s="54">
        <v>4</v>
      </c>
    </row>
    <row r="736" spans="1:4" x14ac:dyDescent="0.3">
      <c r="A736" s="56">
        <v>734</v>
      </c>
      <c r="B736" s="53" t="s">
        <v>56</v>
      </c>
      <c r="C736" s="55">
        <v>37994</v>
      </c>
      <c r="D736" s="54">
        <v>2</v>
      </c>
    </row>
    <row r="737" spans="1:4" x14ac:dyDescent="0.3">
      <c r="A737" s="56">
        <v>735</v>
      </c>
      <c r="B737" s="53" t="s">
        <v>58</v>
      </c>
      <c r="C737" s="55">
        <v>38475</v>
      </c>
      <c r="D737" s="54">
        <v>2</v>
      </c>
    </row>
    <row r="738" spans="1:4" x14ac:dyDescent="0.3">
      <c r="A738" s="56">
        <v>736</v>
      </c>
      <c r="B738" s="53" t="s">
        <v>52</v>
      </c>
      <c r="C738" s="53" t="s">
        <v>64</v>
      </c>
      <c r="D738" s="54">
        <v>3</v>
      </c>
    </row>
    <row r="739" spans="1:4" x14ac:dyDescent="0.3">
      <c r="A739" s="56">
        <v>737</v>
      </c>
      <c r="B739" s="53" t="s">
        <v>58</v>
      </c>
      <c r="C739" s="53" t="s">
        <v>69</v>
      </c>
      <c r="D739" s="54">
        <v>2</v>
      </c>
    </row>
    <row r="740" spans="1:4" x14ac:dyDescent="0.3">
      <c r="A740" s="56">
        <v>738</v>
      </c>
      <c r="B740" s="53" t="s">
        <v>54</v>
      </c>
      <c r="C740" s="53" t="s">
        <v>78</v>
      </c>
      <c r="D740" s="54">
        <v>4</v>
      </c>
    </row>
    <row r="741" spans="1:4" x14ac:dyDescent="0.3">
      <c r="A741" s="56">
        <v>739</v>
      </c>
      <c r="B741" s="53" t="s">
        <v>58</v>
      </c>
      <c r="C741" s="53" t="s">
        <v>86</v>
      </c>
      <c r="D741" s="54">
        <v>2</v>
      </c>
    </row>
    <row r="742" spans="1:4" x14ac:dyDescent="0.3">
      <c r="A742" s="56">
        <v>740</v>
      </c>
      <c r="B742" s="53" t="s">
        <v>65</v>
      </c>
      <c r="C742" s="53" t="s">
        <v>55</v>
      </c>
      <c r="D742" s="54">
        <v>4</v>
      </c>
    </row>
    <row r="743" spans="1:4" x14ac:dyDescent="0.3">
      <c r="A743" s="56">
        <v>741</v>
      </c>
      <c r="B743" s="53" t="s">
        <v>65</v>
      </c>
      <c r="C743" s="55">
        <v>38572</v>
      </c>
      <c r="D743" s="54">
        <v>4</v>
      </c>
    </row>
    <row r="744" spans="1:4" x14ac:dyDescent="0.3">
      <c r="A744" s="56">
        <v>742</v>
      </c>
      <c r="B744" s="53" t="s">
        <v>52</v>
      </c>
      <c r="C744" s="53" t="s">
        <v>67</v>
      </c>
      <c r="D744" s="54">
        <v>5</v>
      </c>
    </row>
    <row r="745" spans="1:4" x14ac:dyDescent="0.3">
      <c r="A745" s="56">
        <v>743</v>
      </c>
      <c r="B745" s="53" t="s">
        <v>56</v>
      </c>
      <c r="C745" s="55">
        <v>38572</v>
      </c>
      <c r="D745" s="54">
        <v>2</v>
      </c>
    </row>
    <row r="746" spans="1:4" x14ac:dyDescent="0.3">
      <c r="A746" s="56">
        <v>744</v>
      </c>
      <c r="B746" s="53" t="s">
        <v>60</v>
      </c>
      <c r="C746" s="53" t="s">
        <v>78</v>
      </c>
      <c r="D746" s="54">
        <v>4</v>
      </c>
    </row>
    <row r="747" spans="1:4" x14ac:dyDescent="0.3">
      <c r="A747" s="56">
        <v>745</v>
      </c>
      <c r="B747" s="53" t="s">
        <v>58</v>
      </c>
      <c r="C747" s="53" t="s">
        <v>63</v>
      </c>
      <c r="D747" s="54">
        <v>2</v>
      </c>
    </row>
    <row r="748" spans="1:4" x14ac:dyDescent="0.3">
      <c r="A748" s="56">
        <v>746</v>
      </c>
      <c r="B748" s="53" t="s">
        <v>60</v>
      </c>
      <c r="C748" s="53" t="s">
        <v>72</v>
      </c>
      <c r="D748" s="54">
        <v>4</v>
      </c>
    </row>
    <row r="749" spans="1:4" x14ac:dyDescent="0.3">
      <c r="A749" s="56">
        <v>747</v>
      </c>
      <c r="B749" s="53" t="s">
        <v>60</v>
      </c>
      <c r="C749" s="53" t="s">
        <v>76</v>
      </c>
      <c r="D749" s="54">
        <v>4</v>
      </c>
    </row>
    <row r="750" spans="1:4" x14ac:dyDescent="0.3">
      <c r="A750" s="56">
        <v>748</v>
      </c>
      <c r="B750" s="53" t="s">
        <v>56</v>
      </c>
      <c r="C750" s="53" t="s">
        <v>77</v>
      </c>
      <c r="D750" s="54">
        <v>3</v>
      </c>
    </row>
    <row r="751" spans="1:4" x14ac:dyDescent="0.3">
      <c r="A751" s="56">
        <v>749</v>
      </c>
      <c r="B751" s="53" t="s">
        <v>49</v>
      </c>
      <c r="C751" s="55">
        <v>38597</v>
      </c>
      <c r="D751" s="54">
        <v>4</v>
      </c>
    </row>
    <row r="752" spans="1:4" x14ac:dyDescent="0.3">
      <c r="A752" s="56">
        <v>750</v>
      </c>
      <c r="B752" s="53" t="s">
        <v>54</v>
      </c>
      <c r="C752" s="55">
        <v>38147</v>
      </c>
      <c r="D752" s="54">
        <v>4</v>
      </c>
    </row>
    <row r="753" spans="1:4" x14ac:dyDescent="0.3">
      <c r="A753" s="56">
        <v>751</v>
      </c>
      <c r="B753" s="53" t="s">
        <v>52</v>
      </c>
      <c r="C753" s="55">
        <v>38023</v>
      </c>
      <c r="D753" s="54">
        <v>5</v>
      </c>
    </row>
    <row r="754" spans="1:4" x14ac:dyDescent="0.3">
      <c r="A754" s="56">
        <v>752</v>
      </c>
      <c r="B754" s="53" t="s">
        <v>54</v>
      </c>
      <c r="C754" s="55">
        <v>37994</v>
      </c>
      <c r="D754" s="54">
        <v>3</v>
      </c>
    </row>
    <row r="755" spans="1:4" x14ac:dyDescent="0.3">
      <c r="A755" s="56">
        <v>753</v>
      </c>
      <c r="B755" s="53" t="s">
        <v>54</v>
      </c>
      <c r="C755" s="53" t="s">
        <v>63</v>
      </c>
      <c r="D755" s="54">
        <v>3</v>
      </c>
    </row>
    <row r="756" spans="1:4" x14ac:dyDescent="0.3">
      <c r="A756" s="56">
        <v>754</v>
      </c>
      <c r="B756" s="53" t="s">
        <v>49</v>
      </c>
      <c r="C756" s="53" t="s">
        <v>72</v>
      </c>
      <c r="D756" s="54">
        <v>2</v>
      </c>
    </row>
    <row r="757" spans="1:4" x14ac:dyDescent="0.3">
      <c r="A757" s="56">
        <v>755</v>
      </c>
      <c r="B757" s="53" t="s">
        <v>60</v>
      </c>
      <c r="C757" s="55">
        <v>38418</v>
      </c>
      <c r="D757" s="54">
        <v>5</v>
      </c>
    </row>
    <row r="758" spans="1:4" x14ac:dyDescent="0.3">
      <c r="A758" s="56">
        <v>756</v>
      </c>
      <c r="B758" s="53" t="s">
        <v>54</v>
      </c>
      <c r="C758" s="53" t="s">
        <v>82</v>
      </c>
      <c r="D758" s="54">
        <v>2</v>
      </c>
    </row>
    <row r="759" spans="1:4" x14ac:dyDescent="0.3">
      <c r="A759" s="56">
        <v>757</v>
      </c>
      <c r="B759" s="53" t="s">
        <v>60</v>
      </c>
      <c r="C759" s="53" t="s">
        <v>67</v>
      </c>
      <c r="D759" s="54">
        <v>5</v>
      </c>
    </row>
    <row r="760" spans="1:4" x14ac:dyDescent="0.3">
      <c r="A760" s="56">
        <v>758</v>
      </c>
      <c r="B760" s="53" t="s">
        <v>62</v>
      </c>
      <c r="C760" s="53" t="s">
        <v>73</v>
      </c>
      <c r="D760" s="54">
        <v>3</v>
      </c>
    </row>
    <row r="761" spans="1:4" x14ac:dyDescent="0.3">
      <c r="A761" s="56">
        <v>759</v>
      </c>
      <c r="B761" s="53" t="s">
        <v>54</v>
      </c>
      <c r="C761" s="55">
        <v>38261</v>
      </c>
      <c r="D761" s="54">
        <v>2</v>
      </c>
    </row>
    <row r="762" spans="1:4" x14ac:dyDescent="0.3">
      <c r="A762" s="56">
        <v>760</v>
      </c>
      <c r="B762" s="53" t="s">
        <v>60</v>
      </c>
      <c r="C762" s="53" t="s">
        <v>51</v>
      </c>
      <c r="D762" s="54">
        <v>2</v>
      </c>
    </row>
    <row r="763" spans="1:4" x14ac:dyDescent="0.3">
      <c r="A763" s="56">
        <v>761</v>
      </c>
      <c r="B763" s="53" t="s">
        <v>65</v>
      </c>
      <c r="C763" s="53" t="s">
        <v>79</v>
      </c>
      <c r="D763" s="54">
        <v>3</v>
      </c>
    </row>
    <row r="764" spans="1:4" x14ac:dyDescent="0.3">
      <c r="A764" s="56">
        <v>762</v>
      </c>
      <c r="B764" s="53" t="s">
        <v>58</v>
      </c>
      <c r="C764" s="53" t="s">
        <v>75</v>
      </c>
      <c r="D764" s="54">
        <v>5</v>
      </c>
    </row>
    <row r="765" spans="1:4" x14ac:dyDescent="0.3">
      <c r="A765" s="56">
        <v>763</v>
      </c>
      <c r="B765" s="53" t="s">
        <v>56</v>
      </c>
      <c r="C765" s="53" t="s">
        <v>67</v>
      </c>
      <c r="D765" s="54">
        <v>3</v>
      </c>
    </row>
    <row r="766" spans="1:4" x14ac:dyDescent="0.3">
      <c r="A766" s="56">
        <v>764</v>
      </c>
      <c r="B766" s="53" t="s">
        <v>49</v>
      </c>
      <c r="C766" s="53" t="s">
        <v>71</v>
      </c>
      <c r="D766" s="54">
        <v>3</v>
      </c>
    </row>
    <row r="767" spans="1:4" x14ac:dyDescent="0.3">
      <c r="A767" s="56">
        <v>765</v>
      </c>
      <c r="B767" s="53" t="s">
        <v>58</v>
      </c>
      <c r="C767" s="55">
        <v>38235</v>
      </c>
      <c r="D767" s="54">
        <v>5</v>
      </c>
    </row>
    <row r="768" spans="1:4" x14ac:dyDescent="0.3">
      <c r="A768" s="56">
        <v>766</v>
      </c>
      <c r="B768" s="53" t="s">
        <v>62</v>
      </c>
      <c r="C768" s="55">
        <v>38050</v>
      </c>
      <c r="D768" s="54">
        <v>4</v>
      </c>
    </row>
    <row r="769" spans="1:4" x14ac:dyDescent="0.3">
      <c r="A769" s="56">
        <v>767</v>
      </c>
      <c r="B769" s="53" t="s">
        <v>62</v>
      </c>
      <c r="C769" s="55">
        <v>38118</v>
      </c>
      <c r="D769" s="54">
        <v>2</v>
      </c>
    </row>
    <row r="770" spans="1:4" x14ac:dyDescent="0.3">
      <c r="A770" s="56">
        <v>768</v>
      </c>
      <c r="B770" s="53" t="s">
        <v>49</v>
      </c>
      <c r="C770" s="53" t="s">
        <v>59</v>
      </c>
      <c r="D770" s="54">
        <v>5</v>
      </c>
    </row>
    <row r="771" spans="1:4" x14ac:dyDescent="0.3">
      <c r="A771" s="56">
        <v>769</v>
      </c>
      <c r="B771" s="53" t="s">
        <v>52</v>
      </c>
      <c r="C771" s="53" t="s">
        <v>78</v>
      </c>
      <c r="D771" s="54">
        <v>5</v>
      </c>
    </row>
    <row r="772" spans="1:4" x14ac:dyDescent="0.3">
      <c r="A772" s="56">
        <v>770</v>
      </c>
      <c r="B772" s="53" t="s">
        <v>58</v>
      </c>
      <c r="C772" s="55">
        <v>38048</v>
      </c>
      <c r="D772" s="54">
        <v>2</v>
      </c>
    </row>
    <row r="773" spans="1:4" x14ac:dyDescent="0.3">
      <c r="A773" s="56">
        <v>771</v>
      </c>
      <c r="B773" s="53" t="s">
        <v>60</v>
      </c>
      <c r="C773" s="53" t="s">
        <v>80</v>
      </c>
      <c r="D773" s="54">
        <v>5</v>
      </c>
    </row>
    <row r="774" spans="1:4" x14ac:dyDescent="0.3">
      <c r="A774" s="56">
        <v>772</v>
      </c>
      <c r="B774" s="53" t="s">
        <v>54</v>
      </c>
      <c r="C774" s="53" t="s">
        <v>59</v>
      </c>
      <c r="D774" s="54">
        <v>5</v>
      </c>
    </row>
    <row r="775" spans="1:4" x14ac:dyDescent="0.3">
      <c r="A775" s="56">
        <v>773</v>
      </c>
      <c r="B775" s="53" t="s">
        <v>58</v>
      </c>
      <c r="C775" s="53" t="s">
        <v>66</v>
      </c>
      <c r="D775" s="54">
        <v>2</v>
      </c>
    </row>
    <row r="776" spans="1:4" x14ac:dyDescent="0.3">
      <c r="A776" s="56">
        <v>774</v>
      </c>
      <c r="B776" s="53" t="s">
        <v>62</v>
      </c>
      <c r="C776" s="55">
        <v>38206</v>
      </c>
      <c r="D776" s="54">
        <v>4</v>
      </c>
    </row>
    <row r="777" spans="1:4" x14ac:dyDescent="0.3">
      <c r="A777" s="56">
        <v>775</v>
      </c>
      <c r="B777" s="53" t="s">
        <v>52</v>
      </c>
      <c r="C777" s="53" t="s">
        <v>85</v>
      </c>
      <c r="D777" s="54">
        <v>5</v>
      </c>
    </row>
    <row r="778" spans="1:4" x14ac:dyDescent="0.3">
      <c r="A778" s="56">
        <v>776</v>
      </c>
      <c r="B778" s="53" t="s">
        <v>65</v>
      </c>
      <c r="C778" s="53" t="s">
        <v>61</v>
      </c>
      <c r="D778" s="54">
        <v>4</v>
      </c>
    </row>
    <row r="779" spans="1:4" x14ac:dyDescent="0.3">
      <c r="A779" s="56">
        <v>777</v>
      </c>
      <c r="B779" s="53" t="s">
        <v>56</v>
      </c>
      <c r="C779" s="53" t="s">
        <v>67</v>
      </c>
      <c r="D779" s="54">
        <v>4</v>
      </c>
    </row>
    <row r="780" spans="1:4" x14ac:dyDescent="0.3">
      <c r="A780" s="56">
        <v>778</v>
      </c>
      <c r="B780" s="53" t="s">
        <v>52</v>
      </c>
      <c r="C780" s="55">
        <v>38597</v>
      </c>
      <c r="D780" s="54">
        <v>5</v>
      </c>
    </row>
    <row r="781" spans="1:4" x14ac:dyDescent="0.3">
      <c r="A781" s="56">
        <v>779</v>
      </c>
      <c r="B781" s="53" t="s">
        <v>62</v>
      </c>
      <c r="C781" s="53" t="s">
        <v>80</v>
      </c>
      <c r="D781" s="54">
        <v>2</v>
      </c>
    </row>
    <row r="782" spans="1:4" x14ac:dyDescent="0.3">
      <c r="A782" s="56">
        <v>780</v>
      </c>
      <c r="B782" s="53" t="s">
        <v>56</v>
      </c>
      <c r="C782" s="55">
        <v>38443</v>
      </c>
      <c r="D782" s="54">
        <v>2</v>
      </c>
    </row>
    <row r="783" spans="1:4" x14ac:dyDescent="0.3">
      <c r="A783" s="56">
        <v>781</v>
      </c>
      <c r="B783" s="53" t="s">
        <v>62</v>
      </c>
      <c r="C783" s="53" t="s">
        <v>53</v>
      </c>
      <c r="D783" s="54">
        <v>2</v>
      </c>
    </row>
    <row r="784" spans="1:4" x14ac:dyDescent="0.3">
      <c r="A784" s="56">
        <v>782</v>
      </c>
      <c r="B784" s="53" t="s">
        <v>58</v>
      </c>
      <c r="C784" s="53" t="s">
        <v>79</v>
      </c>
      <c r="D784" s="54">
        <v>5</v>
      </c>
    </row>
    <row r="785" spans="1:4" x14ac:dyDescent="0.3">
      <c r="A785" s="56">
        <v>783</v>
      </c>
      <c r="B785" s="53" t="s">
        <v>60</v>
      </c>
      <c r="C785" s="55">
        <v>38443</v>
      </c>
      <c r="D785" s="54">
        <v>5</v>
      </c>
    </row>
    <row r="786" spans="1:4" x14ac:dyDescent="0.3">
      <c r="A786" s="56">
        <v>784</v>
      </c>
      <c r="B786" s="53" t="s">
        <v>62</v>
      </c>
      <c r="C786" s="55">
        <v>38303</v>
      </c>
      <c r="D786" s="54">
        <v>4</v>
      </c>
    </row>
    <row r="787" spans="1:4" x14ac:dyDescent="0.3">
      <c r="A787" s="56">
        <v>785</v>
      </c>
      <c r="B787" s="53" t="s">
        <v>60</v>
      </c>
      <c r="C787" s="53" t="s">
        <v>85</v>
      </c>
      <c r="D787" s="54">
        <v>4</v>
      </c>
    </row>
    <row r="788" spans="1:4" x14ac:dyDescent="0.3">
      <c r="A788" s="56">
        <v>786</v>
      </c>
      <c r="B788" s="53" t="s">
        <v>52</v>
      </c>
      <c r="C788" s="55">
        <v>38601</v>
      </c>
      <c r="D788" s="54">
        <v>5</v>
      </c>
    </row>
    <row r="789" spans="1:4" x14ac:dyDescent="0.3">
      <c r="A789" s="56">
        <v>787</v>
      </c>
      <c r="B789" s="53" t="s">
        <v>54</v>
      </c>
      <c r="C789" s="55">
        <v>38418</v>
      </c>
      <c r="D789" s="54">
        <v>5</v>
      </c>
    </row>
    <row r="790" spans="1:4" x14ac:dyDescent="0.3">
      <c r="A790" s="56">
        <v>788</v>
      </c>
      <c r="B790" s="53" t="s">
        <v>49</v>
      </c>
      <c r="C790" s="53" t="s">
        <v>74</v>
      </c>
      <c r="D790" s="54">
        <v>5</v>
      </c>
    </row>
    <row r="791" spans="1:4" x14ac:dyDescent="0.3">
      <c r="A791" s="56">
        <v>789</v>
      </c>
      <c r="B791" s="53" t="s">
        <v>52</v>
      </c>
      <c r="C791" s="55">
        <v>38147</v>
      </c>
      <c r="D791" s="54">
        <v>4</v>
      </c>
    </row>
    <row r="792" spans="1:4" x14ac:dyDescent="0.3">
      <c r="A792" s="56">
        <v>790</v>
      </c>
      <c r="B792" s="53" t="s">
        <v>49</v>
      </c>
      <c r="C792" s="55">
        <v>38147</v>
      </c>
      <c r="D792" s="54">
        <v>3</v>
      </c>
    </row>
    <row r="793" spans="1:4" x14ac:dyDescent="0.3">
      <c r="A793" s="56">
        <v>791</v>
      </c>
      <c r="B793" s="53" t="s">
        <v>58</v>
      </c>
      <c r="C793" s="53" t="s">
        <v>61</v>
      </c>
      <c r="D793" s="54">
        <v>2</v>
      </c>
    </row>
    <row r="794" spans="1:4" x14ac:dyDescent="0.3">
      <c r="A794" s="56">
        <v>792</v>
      </c>
      <c r="B794" s="53" t="s">
        <v>56</v>
      </c>
      <c r="C794" s="53" t="s">
        <v>79</v>
      </c>
      <c r="D794" s="54">
        <v>5</v>
      </c>
    </row>
    <row r="795" spans="1:4" x14ac:dyDescent="0.3">
      <c r="A795" s="56">
        <v>793</v>
      </c>
      <c r="B795" s="53" t="s">
        <v>56</v>
      </c>
      <c r="C795" s="55">
        <v>38050</v>
      </c>
      <c r="D795" s="54">
        <v>5</v>
      </c>
    </row>
    <row r="796" spans="1:4" x14ac:dyDescent="0.3">
      <c r="A796" s="56">
        <v>794</v>
      </c>
      <c r="B796" s="53" t="s">
        <v>52</v>
      </c>
      <c r="C796" s="53" t="s">
        <v>64</v>
      </c>
      <c r="D796" s="54">
        <v>5</v>
      </c>
    </row>
    <row r="797" spans="1:4" x14ac:dyDescent="0.3">
      <c r="A797" s="56">
        <v>795</v>
      </c>
      <c r="B797" s="53" t="s">
        <v>65</v>
      </c>
      <c r="C797" s="53" t="s">
        <v>80</v>
      </c>
      <c r="D797" s="54">
        <v>4</v>
      </c>
    </row>
    <row r="798" spans="1:4" x14ac:dyDescent="0.3">
      <c r="A798" s="56">
        <v>796</v>
      </c>
      <c r="B798" s="53" t="s">
        <v>49</v>
      </c>
      <c r="C798" s="53" t="s">
        <v>59</v>
      </c>
      <c r="D798" s="54">
        <v>4</v>
      </c>
    </row>
    <row r="799" spans="1:4" x14ac:dyDescent="0.3">
      <c r="A799" s="56">
        <v>797</v>
      </c>
      <c r="B799" s="53" t="s">
        <v>60</v>
      </c>
      <c r="C799" s="53" t="s">
        <v>55</v>
      </c>
      <c r="D799" s="54">
        <v>4</v>
      </c>
    </row>
    <row r="800" spans="1:4" x14ac:dyDescent="0.3">
      <c r="A800" s="56">
        <v>798</v>
      </c>
      <c r="B800" s="53" t="s">
        <v>60</v>
      </c>
      <c r="C800" s="55">
        <v>38303</v>
      </c>
      <c r="D800" s="54">
        <v>3</v>
      </c>
    </row>
    <row r="801" spans="1:4" x14ac:dyDescent="0.3">
      <c r="A801" s="56">
        <v>799</v>
      </c>
      <c r="B801" s="53" t="s">
        <v>56</v>
      </c>
      <c r="C801" s="53" t="s">
        <v>81</v>
      </c>
      <c r="D801" s="54">
        <v>5</v>
      </c>
    </row>
    <row r="802" spans="1:4" x14ac:dyDescent="0.3">
      <c r="A802" s="56">
        <v>800</v>
      </c>
      <c r="B802" s="53" t="s">
        <v>62</v>
      </c>
      <c r="C802" s="55">
        <v>38261</v>
      </c>
      <c r="D802" s="54">
        <v>4</v>
      </c>
    </row>
    <row r="803" spans="1:4" x14ac:dyDescent="0.3">
      <c r="A803" s="56">
        <v>801</v>
      </c>
      <c r="B803" s="53" t="s">
        <v>65</v>
      </c>
      <c r="C803" s="53" t="s">
        <v>84</v>
      </c>
      <c r="D803" s="54">
        <v>5</v>
      </c>
    </row>
    <row r="804" spans="1:4" x14ac:dyDescent="0.3">
      <c r="A804" s="56">
        <v>802</v>
      </c>
      <c r="B804" s="53" t="s">
        <v>58</v>
      </c>
      <c r="C804" s="53" t="s">
        <v>69</v>
      </c>
      <c r="D804" s="54">
        <v>4</v>
      </c>
    </row>
    <row r="805" spans="1:4" x14ac:dyDescent="0.3">
      <c r="A805" s="56">
        <v>803</v>
      </c>
      <c r="B805" s="53" t="s">
        <v>62</v>
      </c>
      <c r="C805" s="55">
        <v>38629</v>
      </c>
      <c r="D805" s="54">
        <v>4</v>
      </c>
    </row>
    <row r="806" spans="1:4" x14ac:dyDescent="0.3">
      <c r="A806" s="56">
        <v>804</v>
      </c>
      <c r="B806" s="53" t="s">
        <v>58</v>
      </c>
      <c r="C806" s="53" t="s">
        <v>59</v>
      </c>
      <c r="D806" s="54">
        <v>3</v>
      </c>
    </row>
    <row r="807" spans="1:4" x14ac:dyDescent="0.3">
      <c r="A807" s="56">
        <v>805</v>
      </c>
      <c r="B807" s="53" t="s">
        <v>54</v>
      </c>
      <c r="C807" s="53" t="s">
        <v>64</v>
      </c>
      <c r="D807" s="54">
        <v>3</v>
      </c>
    </row>
    <row r="808" spans="1:4" x14ac:dyDescent="0.3">
      <c r="A808" s="56">
        <v>806</v>
      </c>
      <c r="B808" s="53" t="s">
        <v>60</v>
      </c>
      <c r="C808" s="53" t="s">
        <v>77</v>
      </c>
      <c r="D808" s="54">
        <v>3</v>
      </c>
    </row>
    <row r="809" spans="1:4" x14ac:dyDescent="0.3">
      <c r="A809" s="56">
        <v>807</v>
      </c>
      <c r="B809" s="53" t="s">
        <v>58</v>
      </c>
      <c r="C809" s="55">
        <v>38261</v>
      </c>
      <c r="D809" s="54">
        <v>5</v>
      </c>
    </row>
    <row r="810" spans="1:4" x14ac:dyDescent="0.3">
      <c r="A810" s="56">
        <v>808</v>
      </c>
      <c r="B810" s="53" t="s">
        <v>52</v>
      </c>
      <c r="C810" s="55">
        <v>38443</v>
      </c>
      <c r="D810" s="54">
        <v>5</v>
      </c>
    </row>
    <row r="811" spans="1:4" x14ac:dyDescent="0.3">
      <c r="A811" s="56">
        <v>809</v>
      </c>
      <c r="B811" s="53" t="s">
        <v>54</v>
      </c>
      <c r="C811" s="53" t="s">
        <v>69</v>
      </c>
      <c r="D811" s="54">
        <v>2</v>
      </c>
    </row>
    <row r="812" spans="1:4" x14ac:dyDescent="0.3">
      <c r="A812" s="56">
        <v>810</v>
      </c>
      <c r="B812" s="53" t="s">
        <v>52</v>
      </c>
      <c r="C812" s="53" t="s">
        <v>72</v>
      </c>
      <c r="D812" s="54">
        <v>5</v>
      </c>
    </row>
    <row r="813" spans="1:4" x14ac:dyDescent="0.3">
      <c r="A813" s="56">
        <v>811</v>
      </c>
      <c r="B813" s="53" t="s">
        <v>52</v>
      </c>
      <c r="C813" s="53" t="s">
        <v>86</v>
      </c>
      <c r="D813" s="54">
        <v>2</v>
      </c>
    </row>
    <row r="814" spans="1:4" x14ac:dyDescent="0.3">
      <c r="A814" s="56">
        <v>812</v>
      </c>
      <c r="B814" s="53" t="s">
        <v>58</v>
      </c>
      <c r="C814" s="55">
        <v>38629</v>
      </c>
      <c r="D814" s="54">
        <v>2</v>
      </c>
    </row>
    <row r="815" spans="1:4" x14ac:dyDescent="0.3">
      <c r="A815" s="56">
        <v>813</v>
      </c>
      <c r="B815" s="53" t="s">
        <v>60</v>
      </c>
      <c r="C815" s="53" t="s">
        <v>78</v>
      </c>
      <c r="D815" s="54">
        <v>4</v>
      </c>
    </row>
    <row r="816" spans="1:4" x14ac:dyDescent="0.3">
      <c r="A816" s="56">
        <v>814</v>
      </c>
      <c r="B816" s="53" t="s">
        <v>49</v>
      </c>
      <c r="C816" s="53" t="s">
        <v>61</v>
      </c>
      <c r="D816" s="54">
        <v>5</v>
      </c>
    </row>
    <row r="817" spans="1:4" x14ac:dyDescent="0.3">
      <c r="A817" s="56">
        <v>815</v>
      </c>
      <c r="B817" s="53" t="s">
        <v>56</v>
      </c>
      <c r="C817" s="53" t="s">
        <v>71</v>
      </c>
      <c r="D817" s="54">
        <v>5</v>
      </c>
    </row>
    <row r="818" spans="1:4" x14ac:dyDescent="0.3">
      <c r="A818" s="56">
        <v>816</v>
      </c>
      <c r="B818" s="53" t="s">
        <v>54</v>
      </c>
      <c r="C818" s="53" t="s">
        <v>77</v>
      </c>
      <c r="D818" s="54">
        <v>4</v>
      </c>
    </row>
    <row r="819" spans="1:4" x14ac:dyDescent="0.3">
      <c r="A819" s="56">
        <v>817</v>
      </c>
      <c r="B819" s="53" t="s">
        <v>62</v>
      </c>
      <c r="C819" s="53" t="s">
        <v>66</v>
      </c>
      <c r="D819" s="54">
        <v>2</v>
      </c>
    </row>
    <row r="820" spans="1:4" x14ac:dyDescent="0.3">
      <c r="A820" s="56">
        <v>818</v>
      </c>
      <c r="B820" s="53" t="s">
        <v>60</v>
      </c>
      <c r="C820" s="53" t="s">
        <v>83</v>
      </c>
      <c r="D820" s="54">
        <v>2</v>
      </c>
    </row>
    <row r="821" spans="1:4" x14ac:dyDescent="0.3">
      <c r="A821" s="56">
        <v>819</v>
      </c>
      <c r="B821" s="53" t="s">
        <v>60</v>
      </c>
      <c r="C821" s="53" t="s">
        <v>78</v>
      </c>
      <c r="D821" s="54">
        <v>4</v>
      </c>
    </row>
    <row r="822" spans="1:4" x14ac:dyDescent="0.3">
      <c r="A822" s="56">
        <v>820</v>
      </c>
      <c r="B822" s="53" t="s">
        <v>65</v>
      </c>
      <c r="C822" s="53" t="s">
        <v>66</v>
      </c>
      <c r="D822" s="54">
        <v>2</v>
      </c>
    </row>
    <row r="823" spans="1:4" x14ac:dyDescent="0.3">
      <c r="A823" s="56">
        <v>821</v>
      </c>
      <c r="B823" s="53" t="s">
        <v>58</v>
      </c>
      <c r="C823" s="55">
        <v>38572</v>
      </c>
      <c r="D823" s="54">
        <v>4</v>
      </c>
    </row>
    <row r="824" spans="1:4" x14ac:dyDescent="0.3">
      <c r="A824" s="56">
        <v>822</v>
      </c>
      <c r="B824" s="53" t="s">
        <v>52</v>
      </c>
      <c r="C824" s="55">
        <v>38331</v>
      </c>
      <c r="D824" s="54">
        <v>4</v>
      </c>
    </row>
    <row r="825" spans="1:4" x14ac:dyDescent="0.3">
      <c r="A825" s="56">
        <v>823</v>
      </c>
      <c r="B825" s="53" t="s">
        <v>52</v>
      </c>
      <c r="C825" s="55">
        <v>38048</v>
      </c>
      <c r="D825" s="54">
        <v>3</v>
      </c>
    </row>
    <row r="826" spans="1:4" x14ac:dyDescent="0.3">
      <c r="A826" s="56">
        <v>824</v>
      </c>
      <c r="B826" s="53" t="s">
        <v>62</v>
      </c>
      <c r="C826" s="53" t="s">
        <v>71</v>
      </c>
      <c r="D826" s="54">
        <v>2</v>
      </c>
    </row>
    <row r="827" spans="1:4" x14ac:dyDescent="0.3">
      <c r="A827" s="56">
        <v>825</v>
      </c>
      <c r="B827" s="53" t="s">
        <v>58</v>
      </c>
      <c r="C827" s="55">
        <v>38023</v>
      </c>
      <c r="D827" s="54">
        <v>3</v>
      </c>
    </row>
    <row r="828" spans="1:4" x14ac:dyDescent="0.3">
      <c r="A828" s="56">
        <v>826</v>
      </c>
      <c r="B828" s="53" t="s">
        <v>54</v>
      </c>
      <c r="C828" s="53" t="s">
        <v>68</v>
      </c>
      <c r="D828" s="54">
        <v>5</v>
      </c>
    </row>
    <row r="829" spans="1:4" x14ac:dyDescent="0.3">
      <c r="A829" s="56">
        <v>827</v>
      </c>
      <c r="B829" s="53" t="s">
        <v>58</v>
      </c>
      <c r="C829" s="53" t="s">
        <v>79</v>
      </c>
      <c r="D829" s="54">
        <v>3</v>
      </c>
    </row>
    <row r="830" spans="1:4" x14ac:dyDescent="0.3">
      <c r="A830" s="56">
        <v>828</v>
      </c>
      <c r="B830" s="53" t="s">
        <v>62</v>
      </c>
      <c r="C830" s="53" t="s">
        <v>85</v>
      </c>
      <c r="D830" s="54">
        <v>4</v>
      </c>
    </row>
    <row r="831" spans="1:4" x14ac:dyDescent="0.3">
      <c r="A831" s="56">
        <v>829</v>
      </c>
      <c r="B831" s="53" t="s">
        <v>54</v>
      </c>
      <c r="C831" s="53" t="s">
        <v>66</v>
      </c>
      <c r="D831" s="54">
        <v>4</v>
      </c>
    </row>
    <row r="832" spans="1:4" x14ac:dyDescent="0.3">
      <c r="A832" s="56">
        <v>830</v>
      </c>
      <c r="B832" s="53" t="s">
        <v>56</v>
      </c>
      <c r="C832" s="55">
        <v>38023</v>
      </c>
      <c r="D832" s="54">
        <v>4</v>
      </c>
    </row>
    <row r="833" spans="1:4" x14ac:dyDescent="0.3">
      <c r="A833" s="56">
        <v>831</v>
      </c>
      <c r="B833" s="53" t="s">
        <v>56</v>
      </c>
      <c r="C833" s="53" t="s">
        <v>83</v>
      </c>
      <c r="D833" s="54">
        <v>2</v>
      </c>
    </row>
    <row r="834" spans="1:4" x14ac:dyDescent="0.3">
      <c r="A834" s="56">
        <v>832</v>
      </c>
      <c r="B834" s="53" t="s">
        <v>60</v>
      </c>
      <c r="C834" s="53" t="s">
        <v>84</v>
      </c>
      <c r="D834" s="54">
        <v>4</v>
      </c>
    </row>
    <row r="835" spans="1:4" x14ac:dyDescent="0.3">
      <c r="A835" s="56">
        <v>833</v>
      </c>
      <c r="B835" s="53" t="s">
        <v>62</v>
      </c>
      <c r="C835" s="53" t="s">
        <v>50</v>
      </c>
      <c r="D835" s="54">
        <v>5</v>
      </c>
    </row>
    <row r="836" spans="1:4" x14ac:dyDescent="0.3">
      <c r="A836" s="56">
        <v>834</v>
      </c>
      <c r="B836" s="53" t="s">
        <v>54</v>
      </c>
      <c r="C836" s="55">
        <v>38263</v>
      </c>
      <c r="D836" s="54">
        <v>2</v>
      </c>
    </row>
    <row r="837" spans="1:4" x14ac:dyDescent="0.3">
      <c r="A837" s="56">
        <v>835</v>
      </c>
      <c r="B837" s="53" t="s">
        <v>65</v>
      </c>
      <c r="C837" s="55">
        <v>38447</v>
      </c>
      <c r="D837" s="54">
        <v>4</v>
      </c>
    </row>
    <row r="838" spans="1:4" x14ac:dyDescent="0.3">
      <c r="A838" s="56">
        <v>836</v>
      </c>
      <c r="B838" s="53" t="s">
        <v>65</v>
      </c>
      <c r="C838" s="53" t="s">
        <v>73</v>
      </c>
      <c r="D838" s="54">
        <v>3</v>
      </c>
    </row>
    <row r="839" spans="1:4" x14ac:dyDescent="0.3">
      <c r="A839" s="56">
        <v>837</v>
      </c>
      <c r="B839" s="53" t="s">
        <v>60</v>
      </c>
      <c r="C839" s="55">
        <v>37994</v>
      </c>
      <c r="D839" s="54">
        <v>5</v>
      </c>
    </row>
    <row r="840" spans="1:4" x14ac:dyDescent="0.3">
      <c r="A840" s="56">
        <v>838</v>
      </c>
      <c r="B840" s="53" t="s">
        <v>56</v>
      </c>
      <c r="C840" s="53" t="s">
        <v>82</v>
      </c>
      <c r="D840" s="54">
        <v>4</v>
      </c>
    </row>
    <row r="841" spans="1:4" x14ac:dyDescent="0.3">
      <c r="A841" s="56">
        <v>839</v>
      </c>
      <c r="B841" s="53" t="s">
        <v>49</v>
      </c>
      <c r="C841" s="55">
        <v>38261</v>
      </c>
      <c r="D841" s="54">
        <v>2</v>
      </c>
    </row>
    <row r="842" spans="1:4" x14ac:dyDescent="0.3">
      <c r="A842" s="56">
        <v>840</v>
      </c>
      <c r="B842" s="53" t="s">
        <v>56</v>
      </c>
      <c r="C842" s="53" t="s">
        <v>72</v>
      </c>
      <c r="D842" s="54">
        <v>5</v>
      </c>
    </row>
    <row r="843" spans="1:4" x14ac:dyDescent="0.3">
      <c r="A843" s="56">
        <v>841</v>
      </c>
      <c r="B843" s="53" t="s">
        <v>56</v>
      </c>
      <c r="C843" s="53" t="s">
        <v>76</v>
      </c>
      <c r="D843" s="54">
        <v>5</v>
      </c>
    </row>
    <row r="844" spans="1:4" x14ac:dyDescent="0.3">
      <c r="A844" s="56">
        <v>842</v>
      </c>
      <c r="B844" s="53" t="s">
        <v>65</v>
      </c>
      <c r="C844" s="55">
        <v>38206</v>
      </c>
      <c r="D844" s="54">
        <v>2</v>
      </c>
    </row>
    <row r="845" spans="1:4" x14ac:dyDescent="0.3">
      <c r="A845" s="56">
        <v>843</v>
      </c>
      <c r="B845" s="53" t="s">
        <v>65</v>
      </c>
      <c r="C845" s="53" t="s">
        <v>76</v>
      </c>
      <c r="D845" s="54">
        <v>2</v>
      </c>
    </row>
    <row r="846" spans="1:4" x14ac:dyDescent="0.3">
      <c r="A846" s="56">
        <v>844</v>
      </c>
      <c r="B846" s="53" t="s">
        <v>60</v>
      </c>
      <c r="C846" s="55">
        <v>38118</v>
      </c>
      <c r="D846" s="54">
        <v>4</v>
      </c>
    </row>
    <row r="847" spans="1:4" x14ac:dyDescent="0.3">
      <c r="A847" s="56">
        <v>845</v>
      </c>
      <c r="B847" s="53" t="s">
        <v>54</v>
      </c>
      <c r="C847" s="55">
        <v>38118</v>
      </c>
      <c r="D847" s="54">
        <v>5</v>
      </c>
    </row>
    <row r="848" spans="1:4" x14ac:dyDescent="0.3">
      <c r="A848" s="56">
        <v>846</v>
      </c>
      <c r="B848" s="53" t="s">
        <v>54</v>
      </c>
      <c r="C848" s="55">
        <v>38235</v>
      </c>
      <c r="D848" s="54">
        <v>2</v>
      </c>
    </row>
    <row r="849" spans="1:4" x14ac:dyDescent="0.3">
      <c r="A849" s="56">
        <v>847</v>
      </c>
      <c r="B849" s="53" t="s">
        <v>56</v>
      </c>
      <c r="C849" s="55">
        <v>38418</v>
      </c>
      <c r="D849" s="54">
        <v>5</v>
      </c>
    </row>
    <row r="850" spans="1:4" x14ac:dyDescent="0.3">
      <c r="A850" s="56">
        <v>848</v>
      </c>
      <c r="B850" s="53" t="s">
        <v>60</v>
      </c>
      <c r="C850" s="53" t="s">
        <v>83</v>
      </c>
      <c r="D850" s="54">
        <v>2</v>
      </c>
    </row>
    <row r="851" spans="1:4" x14ac:dyDescent="0.3">
      <c r="A851" s="56">
        <v>849</v>
      </c>
      <c r="B851" s="53" t="s">
        <v>62</v>
      </c>
      <c r="C851" s="55">
        <v>38261</v>
      </c>
      <c r="D851" s="54">
        <v>2</v>
      </c>
    </row>
    <row r="852" spans="1:4" x14ac:dyDescent="0.3">
      <c r="A852" s="56">
        <v>850</v>
      </c>
      <c r="B852" s="53" t="s">
        <v>58</v>
      </c>
      <c r="C852" s="53" t="s">
        <v>64</v>
      </c>
      <c r="D852" s="54">
        <v>4</v>
      </c>
    </row>
    <row r="853" spans="1:4" x14ac:dyDescent="0.3">
      <c r="A853" s="56">
        <v>851</v>
      </c>
      <c r="B853" s="53" t="s">
        <v>56</v>
      </c>
      <c r="C853" s="55">
        <v>38235</v>
      </c>
      <c r="D853" s="54">
        <v>4</v>
      </c>
    </row>
    <row r="854" spans="1:4" x14ac:dyDescent="0.3">
      <c r="A854" s="56">
        <v>852</v>
      </c>
      <c r="B854" s="53" t="s">
        <v>62</v>
      </c>
      <c r="C854" s="55">
        <v>38629</v>
      </c>
      <c r="D854" s="54">
        <v>4</v>
      </c>
    </row>
    <row r="855" spans="1:4" x14ac:dyDescent="0.3">
      <c r="A855" s="56">
        <v>853</v>
      </c>
      <c r="B855" s="53" t="s">
        <v>65</v>
      </c>
      <c r="C855" s="53" t="s">
        <v>61</v>
      </c>
      <c r="D855" s="54">
        <v>3</v>
      </c>
    </row>
    <row r="856" spans="1:4" x14ac:dyDescent="0.3">
      <c r="A856" s="56">
        <v>854</v>
      </c>
      <c r="B856" s="53" t="s">
        <v>56</v>
      </c>
      <c r="C856" s="53" t="s">
        <v>67</v>
      </c>
      <c r="D856" s="54">
        <v>2</v>
      </c>
    </row>
    <row r="857" spans="1:4" x14ac:dyDescent="0.3">
      <c r="A857" s="56">
        <v>855</v>
      </c>
      <c r="B857" s="53" t="s">
        <v>49</v>
      </c>
      <c r="C857" s="55">
        <v>38235</v>
      </c>
      <c r="D857" s="54">
        <v>5</v>
      </c>
    </row>
    <row r="858" spans="1:4" x14ac:dyDescent="0.3">
      <c r="A858" s="56">
        <v>856</v>
      </c>
      <c r="B858" s="53" t="s">
        <v>49</v>
      </c>
      <c r="C858" s="53" t="s">
        <v>71</v>
      </c>
      <c r="D858" s="54">
        <v>2</v>
      </c>
    </row>
    <row r="859" spans="1:4" x14ac:dyDescent="0.3">
      <c r="A859" s="56">
        <v>857</v>
      </c>
      <c r="B859" s="53" t="s">
        <v>58</v>
      </c>
      <c r="C859" s="53" t="s">
        <v>66</v>
      </c>
      <c r="D859" s="54">
        <v>5</v>
      </c>
    </row>
    <row r="860" spans="1:4" x14ac:dyDescent="0.3">
      <c r="A860" s="56">
        <v>858</v>
      </c>
      <c r="B860" s="53" t="s">
        <v>58</v>
      </c>
      <c r="C860" s="53" t="s">
        <v>53</v>
      </c>
      <c r="D860" s="54">
        <v>3</v>
      </c>
    </row>
    <row r="861" spans="1:4" x14ac:dyDescent="0.3">
      <c r="A861" s="56">
        <v>859</v>
      </c>
      <c r="B861" s="53" t="s">
        <v>56</v>
      </c>
      <c r="C861" s="53" t="s">
        <v>83</v>
      </c>
      <c r="D861" s="54">
        <v>2</v>
      </c>
    </row>
    <row r="862" spans="1:4" x14ac:dyDescent="0.3">
      <c r="A862" s="56">
        <v>860</v>
      </c>
      <c r="B862" s="53" t="s">
        <v>54</v>
      </c>
      <c r="C862" s="53" t="s">
        <v>67</v>
      </c>
      <c r="D862" s="54">
        <v>4</v>
      </c>
    </row>
    <row r="863" spans="1:4" x14ac:dyDescent="0.3">
      <c r="A863" s="56">
        <v>861</v>
      </c>
      <c r="B863" s="53" t="s">
        <v>60</v>
      </c>
      <c r="C863" s="53" t="s">
        <v>84</v>
      </c>
      <c r="D863" s="54">
        <v>3</v>
      </c>
    </row>
    <row r="864" spans="1:4" x14ac:dyDescent="0.3">
      <c r="A864" s="56">
        <v>862</v>
      </c>
      <c r="B864" s="53" t="s">
        <v>54</v>
      </c>
      <c r="C864" s="53" t="s">
        <v>81</v>
      </c>
      <c r="D864" s="54">
        <v>3</v>
      </c>
    </row>
    <row r="865" spans="1:4" x14ac:dyDescent="0.3">
      <c r="A865" s="56">
        <v>863</v>
      </c>
      <c r="B865" s="53" t="s">
        <v>49</v>
      </c>
      <c r="C865" s="55">
        <v>37994</v>
      </c>
      <c r="D865" s="54">
        <v>5</v>
      </c>
    </row>
    <row r="866" spans="1:4" x14ac:dyDescent="0.3">
      <c r="A866" s="56">
        <v>864</v>
      </c>
      <c r="B866" s="53" t="s">
        <v>58</v>
      </c>
      <c r="C866" s="55">
        <v>38475</v>
      </c>
      <c r="D866" s="54">
        <v>3</v>
      </c>
    </row>
    <row r="867" spans="1:4" x14ac:dyDescent="0.3">
      <c r="A867" s="56">
        <v>865</v>
      </c>
      <c r="B867" s="53" t="s">
        <v>54</v>
      </c>
      <c r="C867" s="53" t="s">
        <v>86</v>
      </c>
      <c r="D867" s="54">
        <v>4</v>
      </c>
    </row>
    <row r="868" spans="1:4" x14ac:dyDescent="0.3">
      <c r="A868" s="56">
        <v>866</v>
      </c>
      <c r="B868" s="53" t="s">
        <v>65</v>
      </c>
      <c r="C868" s="55">
        <v>38023</v>
      </c>
      <c r="D868" s="54">
        <v>4</v>
      </c>
    </row>
    <row r="869" spans="1:4" x14ac:dyDescent="0.3">
      <c r="A869" s="56">
        <v>867</v>
      </c>
      <c r="B869" s="53" t="s">
        <v>56</v>
      </c>
      <c r="C869" s="53" t="s">
        <v>73</v>
      </c>
      <c r="D869" s="54">
        <v>5</v>
      </c>
    </row>
    <row r="870" spans="1:4" x14ac:dyDescent="0.3">
      <c r="A870" s="56">
        <v>868</v>
      </c>
      <c r="B870" s="53" t="s">
        <v>65</v>
      </c>
      <c r="C870" s="55">
        <v>38118</v>
      </c>
      <c r="D870" s="54">
        <v>2</v>
      </c>
    </row>
    <row r="871" spans="1:4" x14ac:dyDescent="0.3">
      <c r="A871" s="56">
        <v>869</v>
      </c>
      <c r="B871" s="53" t="s">
        <v>52</v>
      </c>
      <c r="C871" s="53" t="s">
        <v>75</v>
      </c>
      <c r="D871" s="54">
        <v>2</v>
      </c>
    </row>
    <row r="872" spans="1:4" x14ac:dyDescent="0.3">
      <c r="A872" s="56">
        <v>870</v>
      </c>
      <c r="B872" s="53" t="s">
        <v>65</v>
      </c>
      <c r="C872" s="53" t="s">
        <v>69</v>
      </c>
      <c r="D872" s="54">
        <v>5</v>
      </c>
    </row>
    <row r="873" spans="1:4" x14ac:dyDescent="0.3">
      <c r="A873" s="56">
        <v>871</v>
      </c>
      <c r="B873" s="53" t="s">
        <v>65</v>
      </c>
      <c r="C873" s="53" t="s">
        <v>75</v>
      </c>
      <c r="D873" s="54">
        <v>2</v>
      </c>
    </row>
    <row r="874" spans="1:4" x14ac:dyDescent="0.3">
      <c r="A874" s="56">
        <v>872</v>
      </c>
      <c r="B874" s="53" t="s">
        <v>60</v>
      </c>
      <c r="C874" s="53" t="s">
        <v>72</v>
      </c>
      <c r="D874" s="54">
        <v>3</v>
      </c>
    </row>
    <row r="875" spans="1:4" x14ac:dyDescent="0.3">
      <c r="A875" s="56">
        <v>873</v>
      </c>
      <c r="B875" s="53" t="s">
        <v>56</v>
      </c>
      <c r="C875" s="55">
        <v>38597</v>
      </c>
      <c r="D875" s="54">
        <v>5</v>
      </c>
    </row>
    <row r="876" spans="1:4" x14ac:dyDescent="0.3">
      <c r="A876" s="56">
        <v>874</v>
      </c>
      <c r="B876" s="53" t="s">
        <v>60</v>
      </c>
      <c r="C876" s="55">
        <v>38023</v>
      </c>
      <c r="D876" s="54">
        <v>3</v>
      </c>
    </row>
    <row r="877" spans="1:4" x14ac:dyDescent="0.3">
      <c r="A877" s="56">
        <v>875</v>
      </c>
      <c r="B877" s="53" t="s">
        <v>56</v>
      </c>
      <c r="C877" s="55">
        <v>38206</v>
      </c>
      <c r="D877" s="54">
        <v>3</v>
      </c>
    </row>
    <row r="878" spans="1:4" x14ac:dyDescent="0.3">
      <c r="A878" s="56">
        <v>876</v>
      </c>
      <c r="B878" s="53" t="s">
        <v>62</v>
      </c>
      <c r="C878" s="53" t="s">
        <v>51</v>
      </c>
      <c r="D878" s="54">
        <v>3</v>
      </c>
    </row>
    <row r="879" spans="1:4" x14ac:dyDescent="0.3">
      <c r="A879" s="56">
        <v>877</v>
      </c>
      <c r="B879" s="53" t="s">
        <v>52</v>
      </c>
      <c r="C879" s="55">
        <v>38050</v>
      </c>
      <c r="D879" s="54">
        <v>2</v>
      </c>
    </row>
    <row r="880" spans="1:4" x14ac:dyDescent="0.3">
      <c r="A880" s="56">
        <v>878</v>
      </c>
      <c r="B880" s="53" t="s">
        <v>54</v>
      </c>
      <c r="C880" s="53" t="s">
        <v>84</v>
      </c>
      <c r="D880" s="54">
        <v>3</v>
      </c>
    </row>
    <row r="881" spans="1:4" x14ac:dyDescent="0.3">
      <c r="A881" s="56">
        <v>879</v>
      </c>
      <c r="B881" s="53" t="s">
        <v>65</v>
      </c>
      <c r="C881" s="55">
        <v>38475</v>
      </c>
      <c r="D881" s="54">
        <v>4</v>
      </c>
    </row>
    <row r="882" spans="1:4" x14ac:dyDescent="0.3">
      <c r="A882" s="56">
        <v>880</v>
      </c>
      <c r="B882" s="53" t="s">
        <v>52</v>
      </c>
      <c r="C882" s="53" t="s">
        <v>53</v>
      </c>
      <c r="D882" s="54">
        <v>3</v>
      </c>
    </row>
    <row r="883" spans="1:4" x14ac:dyDescent="0.3">
      <c r="A883" s="56">
        <v>881</v>
      </c>
      <c r="B883" s="53" t="s">
        <v>54</v>
      </c>
      <c r="C883" s="53" t="s">
        <v>80</v>
      </c>
      <c r="D883" s="54">
        <v>3</v>
      </c>
    </row>
    <row r="884" spans="1:4" x14ac:dyDescent="0.3">
      <c r="A884" s="56">
        <v>882</v>
      </c>
      <c r="B884" s="53" t="s">
        <v>49</v>
      </c>
      <c r="C884" s="53" t="s">
        <v>67</v>
      </c>
      <c r="D884" s="54">
        <v>5</v>
      </c>
    </row>
    <row r="885" spans="1:4" x14ac:dyDescent="0.3">
      <c r="A885" s="56">
        <v>883</v>
      </c>
      <c r="B885" s="53" t="s">
        <v>52</v>
      </c>
      <c r="C885" s="55">
        <v>37994</v>
      </c>
      <c r="D885" s="54">
        <v>5</v>
      </c>
    </row>
    <row r="886" spans="1:4" x14ac:dyDescent="0.3">
      <c r="A886" s="56">
        <v>884</v>
      </c>
      <c r="B886" s="53" t="s">
        <v>56</v>
      </c>
      <c r="C886" s="53" t="s">
        <v>63</v>
      </c>
      <c r="D886" s="54">
        <v>3</v>
      </c>
    </row>
    <row r="887" spans="1:4" x14ac:dyDescent="0.3">
      <c r="A887" s="56">
        <v>885</v>
      </c>
      <c r="B887" s="53" t="s">
        <v>60</v>
      </c>
      <c r="C887" s="53" t="s">
        <v>70</v>
      </c>
      <c r="D887" s="54">
        <v>3</v>
      </c>
    </row>
    <row r="888" spans="1:4" x14ac:dyDescent="0.3">
      <c r="A888" s="56">
        <v>886</v>
      </c>
      <c r="B888" s="53" t="s">
        <v>65</v>
      </c>
      <c r="C888" s="53" t="s">
        <v>85</v>
      </c>
      <c r="D888" s="54">
        <v>4</v>
      </c>
    </row>
    <row r="889" spans="1:4" x14ac:dyDescent="0.3">
      <c r="A889" s="56">
        <v>887</v>
      </c>
      <c r="B889" s="53" t="s">
        <v>49</v>
      </c>
      <c r="C889" s="55">
        <v>38118</v>
      </c>
      <c r="D889" s="54">
        <v>2</v>
      </c>
    </row>
    <row r="890" spans="1:4" x14ac:dyDescent="0.3">
      <c r="A890" s="56">
        <v>888</v>
      </c>
      <c r="B890" s="53" t="s">
        <v>58</v>
      </c>
      <c r="C890" s="53" t="s">
        <v>51</v>
      </c>
      <c r="D890" s="54">
        <v>3</v>
      </c>
    </row>
    <row r="891" spans="1:4" x14ac:dyDescent="0.3">
      <c r="A891" s="56">
        <v>889</v>
      </c>
      <c r="B891" s="53" t="s">
        <v>54</v>
      </c>
      <c r="C891" s="53" t="s">
        <v>83</v>
      </c>
      <c r="D891" s="54">
        <v>2</v>
      </c>
    </row>
    <row r="892" spans="1:4" x14ac:dyDescent="0.3">
      <c r="A892" s="56">
        <v>890</v>
      </c>
      <c r="B892" s="53" t="s">
        <v>49</v>
      </c>
      <c r="C892" s="53" t="s">
        <v>83</v>
      </c>
      <c r="D892" s="54">
        <v>4</v>
      </c>
    </row>
    <row r="893" spans="1:4" x14ac:dyDescent="0.3">
      <c r="A893" s="56">
        <v>891</v>
      </c>
      <c r="B893" s="53" t="s">
        <v>52</v>
      </c>
      <c r="C893" s="53" t="s">
        <v>78</v>
      </c>
      <c r="D893" s="54">
        <v>5</v>
      </c>
    </row>
    <row r="894" spans="1:4" x14ac:dyDescent="0.3">
      <c r="A894" s="56">
        <v>892</v>
      </c>
      <c r="B894" s="53" t="s">
        <v>60</v>
      </c>
      <c r="C894" s="53" t="s">
        <v>76</v>
      </c>
      <c r="D894" s="54">
        <v>4</v>
      </c>
    </row>
    <row r="895" spans="1:4" x14ac:dyDescent="0.3">
      <c r="A895" s="56">
        <v>893</v>
      </c>
      <c r="B895" s="53" t="s">
        <v>52</v>
      </c>
      <c r="C895" s="55">
        <v>38261</v>
      </c>
      <c r="D895" s="54">
        <v>2</v>
      </c>
    </row>
    <row r="896" spans="1:4" x14ac:dyDescent="0.3">
      <c r="A896" s="56">
        <v>894</v>
      </c>
      <c r="B896" s="53" t="s">
        <v>62</v>
      </c>
      <c r="C896" s="55">
        <v>38331</v>
      </c>
      <c r="D896" s="54">
        <v>2</v>
      </c>
    </row>
    <row r="897" spans="1:4" x14ac:dyDescent="0.3">
      <c r="A897" s="56">
        <v>895</v>
      </c>
      <c r="B897" s="53" t="s">
        <v>62</v>
      </c>
      <c r="C897" s="55">
        <v>38597</v>
      </c>
      <c r="D897" s="54">
        <v>2</v>
      </c>
    </row>
    <row r="898" spans="1:4" x14ac:dyDescent="0.3">
      <c r="A898" s="56">
        <v>896</v>
      </c>
      <c r="B898" s="53" t="s">
        <v>56</v>
      </c>
      <c r="C898" s="53" t="s">
        <v>76</v>
      </c>
      <c r="D898" s="54">
        <v>2</v>
      </c>
    </row>
    <row r="899" spans="1:4" x14ac:dyDescent="0.3">
      <c r="A899" s="56">
        <v>897</v>
      </c>
      <c r="B899" s="53" t="s">
        <v>62</v>
      </c>
      <c r="C899" s="55">
        <v>37994</v>
      </c>
      <c r="D899" s="54">
        <v>2</v>
      </c>
    </row>
    <row r="900" spans="1:4" x14ac:dyDescent="0.3">
      <c r="A900" s="56">
        <v>898</v>
      </c>
      <c r="B900" s="53" t="s">
        <v>54</v>
      </c>
      <c r="C900" s="55">
        <v>38447</v>
      </c>
      <c r="D900" s="54">
        <v>4</v>
      </c>
    </row>
    <row r="901" spans="1:4" x14ac:dyDescent="0.3">
      <c r="A901" s="56">
        <v>899</v>
      </c>
      <c r="B901" s="53" t="s">
        <v>60</v>
      </c>
      <c r="C901" s="53" t="s">
        <v>67</v>
      </c>
      <c r="D901" s="54">
        <v>5</v>
      </c>
    </row>
    <row r="902" spans="1:4" x14ac:dyDescent="0.3">
      <c r="A902" s="56">
        <v>900</v>
      </c>
      <c r="B902" s="53" t="s">
        <v>60</v>
      </c>
      <c r="C902" s="53" t="s">
        <v>55</v>
      </c>
      <c r="D902" s="54">
        <v>4</v>
      </c>
    </row>
    <row r="903" spans="1:4" x14ac:dyDescent="0.3">
      <c r="A903" s="56">
        <v>901</v>
      </c>
      <c r="B903" s="53" t="s">
        <v>54</v>
      </c>
      <c r="C903" s="53" t="s">
        <v>55</v>
      </c>
      <c r="D903" s="54">
        <v>2</v>
      </c>
    </row>
    <row r="904" spans="1:4" x14ac:dyDescent="0.3">
      <c r="A904" s="56">
        <v>902</v>
      </c>
      <c r="B904" s="53" t="s">
        <v>65</v>
      </c>
      <c r="C904" s="53" t="s">
        <v>75</v>
      </c>
      <c r="D904" s="54">
        <v>4</v>
      </c>
    </row>
    <row r="905" spans="1:4" x14ac:dyDescent="0.3">
      <c r="A905" s="56">
        <v>903</v>
      </c>
      <c r="B905" s="53" t="s">
        <v>65</v>
      </c>
      <c r="C905" s="53" t="s">
        <v>77</v>
      </c>
      <c r="D905" s="54">
        <v>4</v>
      </c>
    </row>
    <row r="906" spans="1:4" x14ac:dyDescent="0.3">
      <c r="A906" s="56">
        <v>904</v>
      </c>
      <c r="B906" s="53" t="s">
        <v>62</v>
      </c>
      <c r="C906" s="55">
        <v>38597</v>
      </c>
      <c r="D906" s="54">
        <v>5</v>
      </c>
    </row>
    <row r="907" spans="1:4" x14ac:dyDescent="0.3">
      <c r="A907" s="56">
        <v>905</v>
      </c>
      <c r="B907" s="53" t="s">
        <v>58</v>
      </c>
      <c r="C907" s="53" t="s">
        <v>75</v>
      </c>
      <c r="D907" s="54">
        <v>2</v>
      </c>
    </row>
    <row r="908" spans="1:4" x14ac:dyDescent="0.3">
      <c r="A908" s="56">
        <v>906</v>
      </c>
      <c r="B908" s="53" t="s">
        <v>52</v>
      </c>
      <c r="C908" s="53" t="s">
        <v>63</v>
      </c>
      <c r="D908" s="54">
        <v>3</v>
      </c>
    </row>
    <row r="909" spans="1:4" x14ac:dyDescent="0.3">
      <c r="A909" s="56">
        <v>907</v>
      </c>
      <c r="B909" s="53" t="s">
        <v>60</v>
      </c>
      <c r="C909" s="53" t="s">
        <v>64</v>
      </c>
      <c r="D909" s="54">
        <v>4</v>
      </c>
    </row>
    <row r="910" spans="1:4" x14ac:dyDescent="0.3">
      <c r="A910" s="56">
        <v>908</v>
      </c>
      <c r="B910" s="53" t="s">
        <v>58</v>
      </c>
      <c r="C910" s="53" t="s">
        <v>63</v>
      </c>
      <c r="D910" s="54">
        <v>4</v>
      </c>
    </row>
    <row r="911" spans="1:4" x14ac:dyDescent="0.3">
      <c r="A911" s="56">
        <v>909</v>
      </c>
      <c r="B911" s="53" t="s">
        <v>65</v>
      </c>
      <c r="C911" s="53" t="s">
        <v>72</v>
      </c>
      <c r="D911" s="54">
        <v>3</v>
      </c>
    </row>
    <row r="912" spans="1:4" x14ac:dyDescent="0.3">
      <c r="A912" s="56">
        <v>910</v>
      </c>
      <c r="B912" s="53" t="s">
        <v>56</v>
      </c>
      <c r="C912" s="53" t="s">
        <v>57</v>
      </c>
      <c r="D912" s="54">
        <v>2</v>
      </c>
    </row>
    <row r="913" spans="1:4" x14ac:dyDescent="0.3">
      <c r="A913" s="56">
        <v>911</v>
      </c>
      <c r="B913" s="53" t="s">
        <v>65</v>
      </c>
      <c r="C913" s="55">
        <v>38023</v>
      </c>
      <c r="D913" s="54">
        <v>2</v>
      </c>
    </row>
    <row r="914" spans="1:4" x14ac:dyDescent="0.3">
      <c r="A914" s="56">
        <v>912</v>
      </c>
      <c r="B914" s="53" t="s">
        <v>58</v>
      </c>
      <c r="C914" s="53" t="s">
        <v>53</v>
      </c>
      <c r="D914" s="54">
        <v>4</v>
      </c>
    </row>
    <row r="915" spans="1:4" x14ac:dyDescent="0.3">
      <c r="A915" s="56">
        <v>913</v>
      </c>
      <c r="B915" s="53" t="s">
        <v>49</v>
      </c>
      <c r="C915" s="55">
        <v>38048</v>
      </c>
      <c r="D915" s="54">
        <v>4</v>
      </c>
    </row>
    <row r="916" spans="1:4" x14ac:dyDescent="0.3">
      <c r="A916" s="56">
        <v>914</v>
      </c>
      <c r="B916" s="53" t="s">
        <v>58</v>
      </c>
      <c r="C916" s="53" t="s">
        <v>79</v>
      </c>
      <c r="D916" s="54">
        <v>2</v>
      </c>
    </row>
    <row r="917" spans="1:4" x14ac:dyDescent="0.3">
      <c r="A917" s="56">
        <v>915</v>
      </c>
      <c r="B917" s="53" t="s">
        <v>52</v>
      </c>
      <c r="C917" s="55">
        <v>38572</v>
      </c>
      <c r="D917" s="54">
        <v>3</v>
      </c>
    </row>
    <row r="918" spans="1:4" x14ac:dyDescent="0.3">
      <c r="A918" s="56">
        <v>916</v>
      </c>
      <c r="B918" s="53" t="s">
        <v>60</v>
      </c>
      <c r="C918" s="53" t="s">
        <v>74</v>
      </c>
      <c r="D918" s="54">
        <v>5</v>
      </c>
    </row>
    <row r="919" spans="1:4" x14ac:dyDescent="0.3">
      <c r="A919" s="56">
        <v>917</v>
      </c>
      <c r="B919" s="53" t="s">
        <v>56</v>
      </c>
      <c r="C919" s="53" t="s">
        <v>74</v>
      </c>
      <c r="D919" s="54">
        <v>4</v>
      </c>
    </row>
    <row r="920" spans="1:4" x14ac:dyDescent="0.3">
      <c r="A920" s="56">
        <v>918</v>
      </c>
      <c r="B920" s="53" t="s">
        <v>52</v>
      </c>
      <c r="C920" s="53" t="s">
        <v>76</v>
      </c>
      <c r="D920" s="54">
        <v>3</v>
      </c>
    </row>
    <row r="921" spans="1:4" x14ac:dyDescent="0.3">
      <c r="A921" s="56">
        <v>919</v>
      </c>
      <c r="B921" s="53" t="s">
        <v>65</v>
      </c>
      <c r="C921" s="55">
        <v>38475</v>
      </c>
      <c r="D921" s="54">
        <v>2</v>
      </c>
    </row>
    <row r="922" spans="1:4" x14ac:dyDescent="0.3">
      <c r="A922" s="56">
        <v>920</v>
      </c>
      <c r="B922" s="53" t="s">
        <v>60</v>
      </c>
      <c r="C922" s="55">
        <v>38050</v>
      </c>
      <c r="D922" s="54">
        <v>2</v>
      </c>
    </row>
    <row r="923" spans="1:4" x14ac:dyDescent="0.3">
      <c r="A923" s="56">
        <v>921</v>
      </c>
      <c r="B923" s="53" t="s">
        <v>65</v>
      </c>
      <c r="C923" s="53" t="s">
        <v>78</v>
      </c>
      <c r="D923" s="54">
        <v>4</v>
      </c>
    </row>
    <row r="924" spans="1:4" x14ac:dyDescent="0.3">
      <c r="A924" s="56">
        <v>922</v>
      </c>
      <c r="B924" s="53" t="s">
        <v>58</v>
      </c>
      <c r="C924" s="53" t="s">
        <v>76</v>
      </c>
      <c r="D924" s="54">
        <v>2</v>
      </c>
    </row>
    <row r="925" spans="1:4" x14ac:dyDescent="0.3">
      <c r="A925" s="56">
        <v>923</v>
      </c>
      <c r="B925" s="53" t="s">
        <v>54</v>
      </c>
      <c r="C925" s="55">
        <v>38597</v>
      </c>
      <c r="D925" s="54">
        <v>2</v>
      </c>
    </row>
    <row r="926" spans="1:4" x14ac:dyDescent="0.3">
      <c r="A926" s="56">
        <v>924</v>
      </c>
      <c r="B926" s="53" t="s">
        <v>60</v>
      </c>
      <c r="C926" s="55">
        <v>38206</v>
      </c>
      <c r="D926" s="54">
        <v>2</v>
      </c>
    </row>
    <row r="927" spans="1:4" x14ac:dyDescent="0.3">
      <c r="A927" s="56">
        <v>925</v>
      </c>
      <c r="B927" s="53" t="s">
        <v>60</v>
      </c>
      <c r="C927" s="53" t="s">
        <v>86</v>
      </c>
      <c r="D927" s="54">
        <v>4</v>
      </c>
    </row>
    <row r="928" spans="1:4" x14ac:dyDescent="0.3">
      <c r="A928" s="56">
        <v>926</v>
      </c>
      <c r="B928" s="53" t="s">
        <v>54</v>
      </c>
      <c r="C928" s="55">
        <v>38475</v>
      </c>
      <c r="D928" s="54">
        <v>5</v>
      </c>
    </row>
    <row r="929" spans="1:4" x14ac:dyDescent="0.3">
      <c r="A929" s="56">
        <v>927</v>
      </c>
      <c r="B929" s="53" t="s">
        <v>62</v>
      </c>
      <c r="C929" s="53" t="s">
        <v>59</v>
      </c>
      <c r="D929" s="54">
        <v>5</v>
      </c>
    </row>
    <row r="930" spans="1:4" x14ac:dyDescent="0.3">
      <c r="A930" s="56">
        <v>928</v>
      </c>
      <c r="B930" s="53" t="s">
        <v>62</v>
      </c>
      <c r="C930" s="53" t="s">
        <v>82</v>
      </c>
      <c r="D930" s="54">
        <v>5</v>
      </c>
    </row>
    <row r="931" spans="1:4" x14ac:dyDescent="0.3">
      <c r="A931" s="56">
        <v>929</v>
      </c>
      <c r="B931" s="53" t="s">
        <v>54</v>
      </c>
      <c r="C931" s="53" t="s">
        <v>71</v>
      </c>
      <c r="D931" s="54">
        <v>5</v>
      </c>
    </row>
    <row r="932" spans="1:4" x14ac:dyDescent="0.3">
      <c r="A932" s="56">
        <v>930</v>
      </c>
      <c r="B932" s="53" t="s">
        <v>58</v>
      </c>
      <c r="C932" s="53" t="s">
        <v>68</v>
      </c>
      <c r="D932" s="54">
        <v>5</v>
      </c>
    </row>
    <row r="933" spans="1:4" x14ac:dyDescent="0.3">
      <c r="A933" s="56">
        <v>931</v>
      </c>
      <c r="B933" s="53" t="s">
        <v>49</v>
      </c>
      <c r="C933" s="53" t="s">
        <v>53</v>
      </c>
      <c r="D933" s="54">
        <v>3</v>
      </c>
    </row>
    <row r="934" spans="1:4" x14ac:dyDescent="0.3">
      <c r="A934" s="56">
        <v>932</v>
      </c>
      <c r="B934" s="53" t="s">
        <v>49</v>
      </c>
      <c r="C934" s="53" t="s">
        <v>71</v>
      </c>
      <c r="D934" s="54">
        <v>3</v>
      </c>
    </row>
    <row r="935" spans="1:4" x14ac:dyDescent="0.3">
      <c r="A935" s="56">
        <v>933</v>
      </c>
      <c r="B935" s="53" t="s">
        <v>62</v>
      </c>
      <c r="C935" s="53" t="s">
        <v>76</v>
      </c>
      <c r="D935" s="54">
        <v>5</v>
      </c>
    </row>
    <row r="936" spans="1:4" x14ac:dyDescent="0.3">
      <c r="A936" s="56">
        <v>934</v>
      </c>
      <c r="B936" s="53" t="s">
        <v>49</v>
      </c>
      <c r="C936" s="55">
        <v>38263</v>
      </c>
      <c r="D936" s="54">
        <v>5</v>
      </c>
    </row>
    <row r="937" spans="1:4" x14ac:dyDescent="0.3">
      <c r="A937" s="56">
        <v>935</v>
      </c>
      <c r="B937" s="53" t="s">
        <v>62</v>
      </c>
      <c r="C937" s="53" t="s">
        <v>75</v>
      </c>
      <c r="D937" s="54">
        <v>2</v>
      </c>
    </row>
    <row r="938" spans="1:4" x14ac:dyDescent="0.3">
      <c r="A938" s="56">
        <v>936</v>
      </c>
      <c r="B938" s="53" t="s">
        <v>58</v>
      </c>
      <c r="C938" s="55">
        <v>37994</v>
      </c>
      <c r="D938" s="54">
        <v>2</v>
      </c>
    </row>
    <row r="939" spans="1:4" x14ac:dyDescent="0.3">
      <c r="A939" s="56">
        <v>937</v>
      </c>
      <c r="B939" s="53" t="s">
        <v>49</v>
      </c>
      <c r="C939" s="55">
        <v>38235</v>
      </c>
      <c r="D939" s="54">
        <v>3</v>
      </c>
    </row>
    <row r="940" spans="1:4" x14ac:dyDescent="0.3">
      <c r="A940" s="56">
        <v>938</v>
      </c>
      <c r="B940" s="53" t="s">
        <v>58</v>
      </c>
      <c r="C940" s="53" t="s">
        <v>53</v>
      </c>
      <c r="D940" s="54">
        <v>4</v>
      </c>
    </row>
    <row r="941" spans="1:4" x14ac:dyDescent="0.3">
      <c r="A941" s="56">
        <v>939</v>
      </c>
      <c r="B941" s="53" t="s">
        <v>54</v>
      </c>
      <c r="C941" s="55">
        <v>38443</v>
      </c>
      <c r="D941" s="54">
        <v>2</v>
      </c>
    </row>
    <row r="942" spans="1:4" x14ac:dyDescent="0.3">
      <c r="A942" s="56">
        <v>940</v>
      </c>
      <c r="B942" s="53" t="s">
        <v>56</v>
      </c>
      <c r="C942" s="55">
        <v>38331</v>
      </c>
      <c r="D942" s="54">
        <v>4</v>
      </c>
    </row>
    <row r="943" spans="1:4" x14ac:dyDescent="0.3">
      <c r="A943" s="56">
        <v>941</v>
      </c>
      <c r="B943" s="53" t="s">
        <v>60</v>
      </c>
      <c r="C943" s="53" t="s">
        <v>67</v>
      </c>
      <c r="D943" s="54">
        <v>5</v>
      </c>
    </row>
    <row r="944" spans="1:4" x14ac:dyDescent="0.3">
      <c r="A944" s="56">
        <v>942</v>
      </c>
      <c r="B944" s="53" t="s">
        <v>54</v>
      </c>
      <c r="C944" s="55">
        <v>38050</v>
      </c>
      <c r="D944" s="54">
        <v>3</v>
      </c>
    </row>
    <row r="945" spans="1:4" x14ac:dyDescent="0.3">
      <c r="A945" s="56">
        <v>943</v>
      </c>
      <c r="B945" s="53" t="s">
        <v>58</v>
      </c>
      <c r="C945" s="55">
        <v>38601</v>
      </c>
      <c r="D945" s="54">
        <v>5</v>
      </c>
    </row>
    <row r="946" spans="1:4" x14ac:dyDescent="0.3">
      <c r="A946" s="56">
        <v>944</v>
      </c>
      <c r="B946" s="53" t="s">
        <v>54</v>
      </c>
      <c r="C946" s="53" t="s">
        <v>77</v>
      </c>
      <c r="D946" s="54">
        <v>4</v>
      </c>
    </row>
    <row r="947" spans="1:4" x14ac:dyDescent="0.3">
      <c r="A947" s="56">
        <v>945</v>
      </c>
      <c r="B947" s="53" t="s">
        <v>58</v>
      </c>
      <c r="C947" s="53" t="s">
        <v>74</v>
      </c>
      <c r="D947" s="54">
        <v>2</v>
      </c>
    </row>
    <row r="948" spans="1:4" x14ac:dyDescent="0.3">
      <c r="A948" s="56">
        <v>946</v>
      </c>
      <c r="B948" s="53" t="s">
        <v>62</v>
      </c>
      <c r="C948" s="53" t="s">
        <v>79</v>
      </c>
      <c r="D948" s="54">
        <v>3</v>
      </c>
    </row>
    <row r="949" spans="1:4" x14ac:dyDescent="0.3">
      <c r="A949" s="56">
        <v>947</v>
      </c>
      <c r="B949" s="53" t="s">
        <v>52</v>
      </c>
      <c r="C949" s="53" t="s">
        <v>76</v>
      </c>
      <c r="D949" s="54">
        <v>3</v>
      </c>
    </row>
    <row r="950" spans="1:4" x14ac:dyDescent="0.3">
      <c r="A950" s="56">
        <v>948</v>
      </c>
      <c r="B950" s="53" t="s">
        <v>62</v>
      </c>
      <c r="C950" s="53" t="s">
        <v>51</v>
      </c>
      <c r="D950" s="54">
        <v>4</v>
      </c>
    </row>
    <row r="951" spans="1:4" x14ac:dyDescent="0.3">
      <c r="A951" s="56">
        <v>949</v>
      </c>
      <c r="B951" s="53" t="s">
        <v>52</v>
      </c>
      <c r="C951" s="53" t="s">
        <v>50</v>
      </c>
      <c r="D951" s="54">
        <v>5</v>
      </c>
    </row>
    <row r="952" spans="1:4" x14ac:dyDescent="0.3">
      <c r="A952" s="56">
        <v>950</v>
      </c>
      <c r="B952" s="53" t="s">
        <v>54</v>
      </c>
      <c r="C952" s="55">
        <v>38118</v>
      </c>
      <c r="D952" s="54">
        <v>4</v>
      </c>
    </row>
    <row r="953" spans="1:4" ht="15" thickBot="1" x14ac:dyDescent="0.35">
      <c r="A953" s="57">
        <v>951</v>
      </c>
      <c r="B953" s="58" t="s">
        <v>60</v>
      </c>
      <c r="C953" s="59">
        <v>37994</v>
      </c>
      <c r="D953" s="60">
        <v>2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47357-6F84-4817-BC77-49E65FDF9851}">
  <dimension ref="A1"/>
  <sheetViews>
    <sheetView topLeftCell="A23" zoomScale="70" zoomScaleNormal="70" workbookViewId="0">
      <selection activeCell="J38" sqref="J38"/>
    </sheetView>
  </sheetViews>
  <sheetFormatPr defaultRowHeight="14.4" x14ac:dyDescent="0.3"/>
  <cols>
    <col min="14" max="14" width="14.33203125" customWidth="1"/>
    <col min="15" max="15" width="14" customWidth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94B3-DEA8-49FF-BDED-5E46D6F46CEA}">
  <dimension ref="A1"/>
  <sheetViews>
    <sheetView zoomScale="70" zoomScaleNormal="70" workbookViewId="0">
      <selection activeCell="O22" sqref="O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8CDC4-9FE3-4269-A92B-08F64B1A4500}">
  <dimension ref="A1:L1904"/>
  <sheetViews>
    <sheetView topLeftCell="A353" zoomScale="55" zoomScaleNormal="55" workbookViewId="0">
      <selection activeCell="C8" sqref="C8"/>
    </sheetView>
  </sheetViews>
  <sheetFormatPr defaultRowHeight="14.4" x14ac:dyDescent="0.3"/>
  <cols>
    <col min="1" max="1" width="19.88671875" bestFit="1" customWidth="1"/>
    <col min="2" max="2" width="13.6640625" bestFit="1" customWidth="1"/>
    <col min="3" max="3" width="42.5546875" customWidth="1"/>
    <col min="7" max="7" width="13.88671875" bestFit="1" customWidth="1"/>
    <col min="8" max="8" width="14.109375" customWidth="1"/>
    <col min="9" max="9" width="17.44140625" customWidth="1"/>
    <col min="10" max="10" width="15.44140625" customWidth="1"/>
    <col min="11" max="11" width="5.88671875" bestFit="1" customWidth="1"/>
    <col min="12" max="12" width="12.109375" customWidth="1"/>
  </cols>
  <sheetData>
    <row r="1" spans="1:12" x14ac:dyDescent="0.3">
      <c r="A1" t="s">
        <v>87</v>
      </c>
      <c r="B1">
        <f>SUMIF(saleDate, "&gt;=1/1/2005", salePrice)</f>
        <v>60479.680000000037</v>
      </c>
      <c r="C1" s="79">
        <f>SUMIF(saleDate,"&gt;=1/1/2005",salePrice)</f>
        <v>60479.680000000037</v>
      </c>
    </row>
    <row r="2" spans="1:12" x14ac:dyDescent="0.3">
      <c r="C2" s="79" t="str">
        <f ca="1">_xlfn.FORMULATEXT(C1)</f>
        <v>=SUMIF(saleDate,"&gt;=1/1/2005",salePrice)</v>
      </c>
    </row>
    <row r="4" spans="1:12" ht="15" thickBot="1" x14ac:dyDescent="0.35">
      <c r="B4" s="61" t="s">
        <v>88</v>
      </c>
      <c r="C4" s="62"/>
      <c r="G4" s="63" t="s">
        <v>89</v>
      </c>
      <c r="H4" s="50" t="s">
        <v>23</v>
      </c>
      <c r="I4" s="50" t="s">
        <v>10</v>
      </c>
      <c r="J4" s="50" t="s">
        <v>90</v>
      </c>
      <c r="K4" s="50" t="s">
        <v>91</v>
      </c>
      <c r="L4" s="51" t="s">
        <v>92</v>
      </c>
    </row>
    <row r="5" spans="1:12" ht="15" thickBot="1" x14ac:dyDescent="0.35">
      <c r="B5" s="87">
        <f t="shared" ref="B5:B68" si="0">SUMIF(name,H5,salePrice)</f>
        <v>28803.099999999991</v>
      </c>
      <c r="C5" s="88" t="str">
        <f ca="1">_xlfn.FORMULATEXT(B5)</f>
        <v>=SUMIF(name,H5,salePrice)</v>
      </c>
      <c r="G5" s="56">
        <v>1</v>
      </c>
      <c r="H5" s="53" t="s">
        <v>93</v>
      </c>
      <c r="I5" s="55">
        <v>37990</v>
      </c>
      <c r="J5" s="53" t="s">
        <v>94</v>
      </c>
      <c r="K5" s="53">
        <v>45</v>
      </c>
      <c r="L5" s="65">
        <v>137.19999999999999</v>
      </c>
    </row>
    <row r="6" spans="1:12" ht="15" thickBot="1" x14ac:dyDescent="0.35">
      <c r="B6" s="87">
        <f t="shared" si="0"/>
        <v>28705.210000000006</v>
      </c>
      <c r="C6" s="88" t="str">
        <f t="shared" ref="C6:C49" ca="1" si="1">_xlfn.FORMULATEXT(B6)</f>
        <v>=SUMIF(name,H6,salePrice)</v>
      </c>
      <c r="G6" s="56">
        <v>2</v>
      </c>
      <c r="H6" s="53" t="s">
        <v>95</v>
      </c>
      <c r="I6" s="55">
        <v>38263</v>
      </c>
      <c r="J6" s="53" t="s">
        <v>96</v>
      </c>
      <c r="K6" s="53">
        <v>50</v>
      </c>
      <c r="L6" s="65">
        <v>152.01</v>
      </c>
    </row>
    <row r="7" spans="1:12" ht="15" thickBot="1" x14ac:dyDescent="0.35">
      <c r="B7" s="87">
        <f t="shared" si="0"/>
        <v>25947.240000000009</v>
      </c>
      <c r="C7" s="88" t="str">
        <f t="shared" ca="1" si="1"/>
        <v>=SUMIF(name,H7,salePrice)</v>
      </c>
      <c r="G7" s="56">
        <v>3</v>
      </c>
      <c r="H7" s="53" t="s">
        <v>97</v>
      </c>
      <c r="I7" s="53" t="s">
        <v>98</v>
      </c>
      <c r="J7" s="53" t="s">
        <v>99</v>
      </c>
      <c r="K7" s="53">
        <v>9</v>
      </c>
      <c r="L7" s="65">
        <v>28.72</v>
      </c>
    </row>
    <row r="8" spans="1:12" ht="15" thickBot="1" x14ac:dyDescent="0.35">
      <c r="B8" s="87">
        <f t="shared" si="0"/>
        <v>28705.210000000006</v>
      </c>
      <c r="C8" s="88" t="str">
        <f t="shared" ca="1" si="1"/>
        <v>=SUMIF(name,H8,salePrice)</v>
      </c>
      <c r="G8" s="56">
        <v>4</v>
      </c>
      <c r="H8" s="53" t="s">
        <v>95</v>
      </c>
      <c r="I8" s="53" t="s">
        <v>100</v>
      </c>
      <c r="J8" s="53" t="s">
        <v>94</v>
      </c>
      <c r="K8" s="53">
        <v>55</v>
      </c>
      <c r="L8" s="65">
        <v>167.08</v>
      </c>
    </row>
    <row r="9" spans="1:12" ht="15" thickBot="1" x14ac:dyDescent="0.35">
      <c r="B9" s="87">
        <f t="shared" si="0"/>
        <v>26741.289999999994</v>
      </c>
      <c r="C9" s="88" t="str">
        <f t="shared" ca="1" si="1"/>
        <v>=SUMIF(name,H9,salePrice)</v>
      </c>
      <c r="G9" s="56">
        <v>5</v>
      </c>
      <c r="H9" s="53" t="s">
        <v>101</v>
      </c>
      <c r="I9" s="53" t="s">
        <v>102</v>
      </c>
      <c r="J9" s="53" t="s">
        <v>94</v>
      </c>
      <c r="K9" s="53">
        <v>43</v>
      </c>
      <c r="L9" s="65">
        <v>130.6</v>
      </c>
    </row>
    <row r="10" spans="1:12" ht="15" thickBot="1" x14ac:dyDescent="0.35">
      <c r="B10" s="87">
        <f t="shared" si="0"/>
        <v>24890.649999999991</v>
      </c>
      <c r="C10" s="88" t="str">
        <f t="shared" ca="1" si="1"/>
        <v>=SUMIF(name,H10,salePrice)</v>
      </c>
      <c r="G10" s="56">
        <v>6</v>
      </c>
      <c r="H10" s="53" t="s">
        <v>103</v>
      </c>
      <c r="I10" s="53" t="s">
        <v>104</v>
      </c>
      <c r="J10" s="53" t="s">
        <v>105</v>
      </c>
      <c r="K10" s="53">
        <v>58</v>
      </c>
      <c r="L10" s="65">
        <v>175.99</v>
      </c>
    </row>
    <row r="11" spans="1:12" ht="15" thickBot="1" x14ac:dyDescent="0.35">
      <c r="B11" s="87">
        <f t="shared" si="0"/>
        <v>23849.590000000004</v>
      </c>
      <c r="C11" s="88" t="str">
        <f t="shared" ca="1" si="1"/>
        <v>=SUMIF(name,H11,salePrice)</v>
      </c>
      <c r="G11" s="56">
        <v>7</v>
      </c>
      <c r="H11" s="53" t="s">
        <v>106</v>
      </c>
      <c r="I11" s="53" t="s">
        <v>107</v>
      </c>
      <c r="J11" s="53" t="s">
        <v>105</v>
      </c>
      <c r="K11" s="53">
        <v>8</v>
      </c>
      <c r="L11" s="65">
        <v>25.8</v>
      </c>
    </row>
    <row r="12" spans="1:12" ht="15" thickBot="1" x14ac:dyDescent="0.35">
      <c r="B12" s="87">
        <f t="shared" si="0"/>
        <v>24890.649999999991</v>
      </c>
      <c r="C12" s="88" t="str">
        <f t="shared" ca="1" si="1"/>
        <v>=SUMIF(name,H12,salePrice)</v>
      </c>
      <c r="G12" s="56">
        <v>8</v>
      </c>
      <c r="H12" s="53" t="s">
        <v>103</v>
      </c>
      <c r="I12" s="53" t="s">
        <v>108</v>
      </c>
      <c r="J12" s="53" t="s">
        <v>94</v>
      </c>
      <c r="K12" s="53">
        <v>72</v>
      </c>
      <c r="L12" s="65">
        <v>217.84</v>
      </c>
    </row>
    <row r="13" spans="1:12" ht="15" thickBot="1" x14ac:dyDescent="0.35">
      <c r="B13" s="87">
        <f t="shared" si="0"/>
        <v>25947.240000000009</v>
      </c>
      <c r="C13" s="88" t="str">
        <f t="shared" ca="1" si="1"/>
        <v>=SUMIF(name,H13,salePrice)</v>
      </c>
      <c r="G13" s="56">
        <v>9</v>
      </c>
      <c r="H13" s="53" t="s">
        <v>97</v>
      </c>
      <c r="I13" s="55">
        <v>38844</v>
      </c>
      <c r="J13" s="53" t="s">
        <v>105</v>
      </c>
      <c r="K13" s="53">
        <v>75</v>
      </c>
      <c r="L13" s="65">
        <v>226.64</v>
      </c>
    </row>
    <row r="14" spans="1:12" ht="15" thickBot="1" x14ac:dyDescent="0.35">
      <c r="B14" s="87">
        <f t="shared" si="0"/>
        <v>28803.099999999991</v>
      </c>
      <c r="C14" s="88" t="str">
        <f t="shared" ca="1" si="1"/>
        <v>=SUMIF(name,H14,salePrice)</v>
      </c>
      <c r="G14" s="56">
        <v>10</v>
      </c>
      <c r="H14" s="53" t="s">
        <v>93</v>
      </c>
      <c r="I14" s="55">
        <v>38906</v>
      </c>
      <c r="J14" s="53" t="s">
        <v>94</v>
      </c>
      <c r="K14" s="53">
        <v>24</v>
      </c>
      <c r="L14" s="65">
        <v>73.5</v>
      </c>
    </row>
    <row r="15" spans="1:12" ht="15" thickBot="1" x14ac:dyDescent="0.35">
      <c r="B15" s="87">
        <f t="shared" si="0"/>
        <v>25947.240000000009</v>
      </c>
      <c r="C15" s="88" t="str">
        <f t="shared" ca="1" si="1"/>
        <v>=SUMIF(name,H15,salePrice)</v>
      </c>
      <c r="G15" s="56">
        <v>11</v>
      </c>
      <c r="H15" s="53" t="s">
        <v>97</v>
      </c>
      <c r="I15" s="53" t="s">
        <v>77</v>
      </c>
      <c r="J15" s="53" t="s">
        <v>109</v>
      </c>
      <c r="K15" s="53">
        <v>43</v>
      </c>
      <c r="L15" s="65">
        <v>130.84</v>
      </c>
    </row>
    <row r="16" spans="1:12" ht="15" thickBot="1" x14ac:dyDescent="0.35">
      <c r="B16" s="87">
        <f t="shared" si="0"/>
        <v>25947.240000000009</v>
      </c>
      <c r="C16" s="88" t="str">
        <f t="shared" ca="1" si="1"/>
        <v>=SUMIF(name,H16,salePrice)</v>
      </c>
      <c r="G16" s="56">
        <v>12</v>
      </c>
      <c r="H16" s="53" t="s">
        <v>97</v>
      </c>
      <c r="I16" s="53" t="s">
        <v>110</v>
      </c>
      <c r="J16" s="53" t="s">
        <v>94</v>
      </c>
      <c r="K16" s="53">
        <v>23</v>
      </c>
      <c r="L16" s="65">
        <v>71.03</v>
      </c>
    </row>
    <row r="17" spans="2:12" ht="15" thickBot="1" x14ac:dyDescent="0.35">
      <c r="B17" s="87">
        <f t="shared" si="0"/>
        <v>25258.95</v>
      </c>
      <c r="C17" s="88" t="str">
        <f t="shared" ca="1" si="1"/>
        <v>=SUMIF(name,H17,salePrice)</v>
      </c>
      <c r="G17" s="56">
        <v>13</v>
      </c>
      <c r="H17" s="53" t="s">
        <v>111</v>
      </c>
      <c r="I17" s="53" t="s">
        <v>112</v>
      </c>
      <c r="J17" s="53" t="s">
        <v>94</v>
      </c>
      <c r="K17" s="53">
        <v>49</v>
      </c>
      <c r="L17" s="65">
        <v>149.59</v>
      </c>
    </row>
    <row r="18" spans="2:12" ht="15" thickBot="1" x14ac:dyDescent="0.35">
      <c r="B18" s="87">
        <f t="shared" si="0"/>
        <v>28705.210000000006</v>
      </c>
      <c r="C18" s="88" t="str">
        <f t="shared" ca="1" si="1"/>
        <v>=SUMIF(name,H18,salePrice)</v>
      </c>
      <c r="G18" s="56">
        <v>14</v>
      </c>
      <c r="H18" s="53" t="s">
        <v>95</v>
      </c>
      <c r="I18" s="55">
        <v>38353</v>
      </c>
      <c r="J18" s="53" t="s">
        <v>105</v>
      </c>
      <c r="K18" s="53">
        <v>18</v>
      </c>
      <c r="L18" s="65">
        <v>56.47</v>
      </c>
    </row>
    <row r="19" spans="2:12" ht="15" thickBot="1" x14ac:dyDescent="0.35">
      <c r="B19" s="87">
        <f t="shared" si="0"/>
        <v>26741.289999999994</v>
      </c>
      <c r="C19" s="88" t="str">
        <f t="shared" ca="1" si="1"/>
        <v>=SUMIF(name,H19,salePrice)</v>
      </c>
      <c r="G19" s="56">
        <v>15</v>
      </c>
      <c r="H19" s="53" t="s">
        <v>101</v>
      </c>
      <c r="I19" s="53" t="s">
        <v>113</v>
      </c>
      <c r="J19" s="53" t="s">
        <v>96</v>
      </c>
      <c r="K19" s="53">
        <v>-8</v>
      </c>
      <c r="L19" s="65">
        <v>-21.99</v>
      </c>
    </row>
    <row r="20" spans="2:12" ht="15" thickBot="1" x14ac:dyDescent="0.35">
      <c r="B20" s="87">
        <f t="shared" si="0"/>
        <v>25258.95</v>
      </c>
      <c r="C20" s="88" t="str">
        <f t="shared" ca="1" si="1"/>
        <v>=SUMIF(name,H20,salePrice)</v>
      </c>
      <c r="G20" s="56">
        <v>16</v>
      </c>
      <c r="H20" s="53" t="s">
        <v>111</v>
      </c>
      <c r="I20" s="55">
        <v>38325</v>
      </c>
      <c r="J20" s="53" t="s">
        <v>109</v>
      </c>
      <c r="K20" s="53">
        <v>45</v>
      </c>
      <c r="L20" s="65">
        <v>137.38999999999999</v>
      </c>
    </row>
    <row r="21" spans="2:12" ht="15" thickBot="1" x14ac:dyDescent="0.35">
      <c r="B21" s="87">
        <f t="shared" si="0"/>
        <v>24890.649999999991</v>
      </c>
      <c r="C21" s="88" t="str">
        <f t="shared" ca="1" si="1"/>
        <v>=SUMIF(name,H21,salePrice)</v>
      </c>
      <c r="G21" s="56">
        <v>17</v>
      </c>
      <c r="H21" s="53" t="s">
        <v>103</v>
      </c>
      <c r="I21" s="53" t="s">
        <v>114</v>
      </c>
      <c r="J21" s="53" t="s">
        <v>109</v>
      </c>
      <c r="K21" s="53">
        <v>66</v>
      </c>
      <c r="L21" s="65">
        <v>199.65</v>
      </c>
    </row>
    <row r="22" spans="2:12" ht="15" thickBot="1" x14ac:dyDescent="0.35">
      <c r="B22" s="87">
        <f t="shared" si="0"/>
        <v>29050.600000000035</v>
      </c>
      <c r="C22" s="88" t="str">
        <f t="shared" ca="1" si="1"/>
        <v>=SUMIF(name,H22,salePrice)</v>
      </c>
      <c r="G22" s="56">
        <v>18</v>
      </c>
      <c r="H22" s="53" t="s">
        <v>115</v>
      </c>
      <c r="I22" s="53" t="s">
        <v>112</v>
      </c>
      <c r="J22" s="53" t="s">
        <v>94</v>
      </c>
      <c r="K22" s="53">
        <v>88</v>
      </c>
      <c r="L22" s="65">
        <v>265.19</v>
      </c>
    </row>
    <row r="23" spans="2:12" ht="15" thickBot="1" x14ac:dyDescent="0.35">
      <c r="B23" s="87">
        <f t="shared" si="0"/>
        <v>29050.600000000035</v>
      </c>
      <c r="C23" s="88" t="str">
        <f t="shared" ca="1" si="1"/>
        <v>=SUMIF(name,H23,salePrice)</v>
      </c>
      <c r="G23" s="56">
        <v>19</v>
      </c>
      <c r="H23" s="53" t="s">
        <v>115</v>
      </c>
      <c r="I23" s="53" t="s">
        <v>116</v>
      </c>
      <c r="J23" s="53" t="s">
        <v>105</v>
      </c>
      <c r="K23" s="53">
        <v>78</v>
      </c>
      <c r="L23" s="65">
        <v>236.15</v>
      </c>
    </row>
    <row r="24" spans="2:12" ht="15" thickBot="1" x14ac:dyDescent="0.35">
      <c r="B24" s="87">
        <f t="shared" si="0"/>
        <v>26741.289999999994</v>
      </c>
      <c r="C24" s="88" t="str">
        <f t="shared" ca="1" si="1"/>
        <v>=SUMIF(name,H24,salePrice)</v>
      </c>
      <c r="G24" s="56">
        <v>20</v>
      </c>
      <c r="H24" s="53" t="s">
        <v>101</v>
      </c>
      <c r="I24" s="53" t="s">
        <v>104</v>
      </c>
      <c r="J24" s="53" t="s">
        <v>94</v>
      </c>
      <c r="K24" s="53">
        <v>57</v>
      </c>
      <c r="L24" s="65">
        <v>173.12</v>
      </c>
    </row>
    <row r="25" spans="2:12" ht="15" thickBot="1" x14ac:dyDescent="0.35">
      <c r="B25" s="87">
        <f t="shared" si="0"/>
        <v>26741.289999999994</v>
      </c>
      <c r="C25" s="88" t="str">
        <f t="shared" ca="1" si="1"/>
        <v>=SUMIF(name,H25,salePrice)</v>
      </c>
      <c r="G25" s="56">
        <v>21</v>
      </c>
      <c r="H25" s="53" t="s">
        <v>101</v>
      </c>
      <c r="I25" s="55">
        <v>38754</v>
      </c>
      <c r="J25" s="53" t="s">
        <v>109</v>
      </c>
      <c r="K25" s="53">
        <v>12</v>
      </c>
      <c r="L25" s="65">
        <v>38.08</v>
      </c>
    </row>
    <row r="26" spans="2:12" ht="15" thickBot="1" x14ac:dyDescent="0.35">
      <c r="B26" s="87">
        <f t="shared" si="0"/>
        <v>28803.099999999991</v>
      </c>
      <c r="C26" s="88" t="str">
        <f t="shared" ca="1" si="1"/>
        <v>=SUMIF(name,H26,salePrice)</v>
      </c>
      <c r="G26" s="56">
        <v>22</v>
      </c>
      <c r="H26" s="53" t="s">
        <v>93</v>
      </c>
      <c r="I26" s="53" t="s">
        <v>117</v>
      </c>
      <c r="J26" s="53" t="s">
        <v>105</v>
      </c>
      <c r="K26" s="53">
        <v>28</v>
      </c>
      <c r="L26" s="65">
        <v>86.51</v>
      </c>
    </row>
    <row r="27" spans="2:12" ht="15" thickBot="1" x14ac:dyDescent="0.35">
      <c r="B27" s="87">
        <f t="shared" si="0"/>
        <v>24890.649999999991</v>
      </c>
      <c r="C27" s="88" t="str">
        <f t="shared" ca="1" si="1"/>
        <v>=SUMIF(name,H27,salePrice)</v>
      </c>
      <c r="G27" s="56">
        <v>23</v>
      </c>
      <c r="H27" s="53" t="s">
        <v>103</v>
      </c>
      <c r="I27" s="55">
        <v>38719</v>
      </c>
      <c r="J27" s="53" t="s">
        <v>109</v>
      </c>
      <c r="K27" s="53">
        <v>25</v>
      </c>
      <c r="L27" s="65">
        <v>77.31</v>
      </c>
    </row>
    <row r="28" spans="2:12" ht="15" thickBot="1" x14ac:dyDescent="0.35">
      <c r="B28" s="87">
        <f t="shared" si="0"/>
        <v>28705.210000000006</v>
      </c>
      <c r="C28" s="88" t="str">
        <f t="shared" ca="1" si="1"/>
        <v>=SUMIF(name,H28,salePrice)</v>
      </c>
      <c r="G28" s="56">
        <v>24</v>
      </c>
      <c r="H28" s="53" t="s">
        <v>95</v>
      </c>
      <c r="I28" s="55">
        <v>38388</v>
      </c>
      <c r="J28" s="53" t="s">
        <v>96</v>
      </c>
      <c r="K28" s="53">
        <v>29</v>
      </c>
      <c r="L28" s="65">
        <v>88.22</v>
      </c>
    </row>
    <row r="29" spans="2:12" ht="15" thickBot="1" x14ac:dyDescent="0.35">
      <c r="B29" s="87">
        <f t="shared" si="0"/>
        <v>29050.600000000035</v>
      </c>
      <c r="C29" s="88" t="str">
        <f t="shared" ca="1" si="1"/>
        <v>=SUMIF(name,H29,salePrice)</v>
      </c>
      <c r="G29" s="56">
        <v>25</v>
      </c>
      <c r="H29" s="53" t="s">
        <v>115</v>
      </c>
      <c r="I29" s="55">
        <v>38179</v>
      </c>
      <c r="J29" s="53" t="s">
        <v>109</v>
      </c>
      <c r="K29" s="53">
        <v>-4</v>
      </c>
      <c r="L29" s="65">
        <v>-9.94</v>
      </c>
    </row>
    <row r="30" spans="2:12" ht="15" thickBot="1" x14ac:dyDescent="0.35">
      <c r="B30" s="87">
        <f t="shared" si="0"/>
        <v>25258.95</v>
      </c>
      <c r="C30" s="88" t="str">
        <f t="shared" ca="1" si="1"/>
        <v>=SUMIF(name,H30,salePrice)</v>
      </c>
      <c r="G30" s="56">
        <v>26</v>
      </c>
      <c r="H30" s="53" t="s">
        <v>111</v>
      </c>
      <c r="I30" s="55">
        <v>38880</v>
      </c>
      <c r="J30" s="53" t="s">
        <v>94</v>
      </c>
      <c r="K30" s="53">
        <v>24</v>
      </c>
      <c r="L30" s="65">
        <v>74.62</v>
      </c>
    </row>
    <row r="31" spans="2:12" ht="15" thickBot="1" x14ac:dyDescent="0.35">
      <c r="B31" s="87">
        <f t="shared" si="0"/>
        <v>29050.600000000035</v>
      </c>
      <c r="C31" s="88" t="str">
        <f t="shared" ca="1" si="1"/>
        <v>=SUMIF(name,H31,salePrice)</v>
      </c>
      <c r="G31" s="56">
        <v>27</v>
      </c>
      <c r="H31" s="53" t="s">
        <v>115</v>
      </c>
      <c r="I31" s="55">
        <v>38325</v>
      </c>
      <c r="J31" s="53" t="s">
        <v>99</v>
      </c>
      <c r="K31" s="53">
        <v>38</v>
      </c>
      <c r="L31" s="65">
        <v>115.99</v>
      </c>
    </row>
    <row r="32" spans="2:12" ht="15" thickBot="1" x14ac:dyDescent="0.35">
      <c r="B32" s="87">
        <f t="shared" si="0"/>
        <v>23849.590000000004</v>
      </c>
      <c r="C32" s="88" t="str">
        <f t="shared" ca="1" si="1"/>
        <v>=SUMIF(name,H32,salePrice)</v>
      </c>
      <c r="G32" s="56">
        <v>28</v>
      </c>
      <c r="H32" s="53" t="s">
        <v>106</v>
      </c>
      <c r="I32" s="53" t="s">
        <v>118</v>
      </c>
      <c r="J32" s="53" t="s">
        <v>96</v>
      </c>
      <c r="K32" s="53">
        <v>77</v>
      </c>
      <c r="L32" s="65">
        <v>233.05</v>
      </c>
    </row>
    <row r="33" spans="2:12" ht="15" thickBot="1" x14ac:dyDescent="0.35">
      <c r="B33" s="87">
        <f t="shared" si="0"/>
        <v>28803.099999999991</v>
      </c>
      <c r="C33" s="88" t="str">
        <f t="shared" ca="1" si="1"/>
        <v>=SUMIF(name,H33,salePrice)</v>
      </c>
      <c r="G33" s="56">
        <v>29</v>
      </c>
      <c r="H33" s="53" t="s">
        <v>93</v>
      </c>
      <c r="I33" s="53" t="s">
        <v>119</v>
      </c>
      <c r="J33" s="53" t="s">
        <v>96</v>
      </c>
      <c r="K33" s="53">
        <v>77</v>
      </c>
      <c r="L33" s="65">
        <v>233.36</v>
      </c>
    </row>
    <row r="34" spans="2:12" ht="15" thickBot="1" x14ac:dyDescent="0.35">
      <c r="B34" s="87">
        <f t="shared" si="0"/>
        <v>28705.210000000006</v>
      </c>
      <c r="C34" s="88" t="str">
        <f t="shared" ca="1" si="1"/>
        <v>=SUMIF(name,H34,salePrice)</v>
      </c>
      <c r="G34" s="56">
        <v>30</v>
      </c>
      <c r="H34" s="53" t="s">
        <v>95</v>
      </c>
      <c r="I34" s="53" t="s">
        <v>120</v>
      </c>
      <c r="J34" s="53" t="s">
        <v>96</v>
      </c>
      <c r="K34" s="53">
        <v>60</v>
      </c>
      <c r="L34" s="65">
        <v>182.25</v>
      </c>
    </row>
    <row r="35" spans="2:12" ht="15" thickBot="1" x14ac:dyDescent="0.35">
      <c r="B35" s="87">
        <f t="shared" si="0"/>
        <v>26741.289999999994</v>
      </c>
      <c r="C35" s="88" t="str">
        <f t="shared" ca="1" si="1"/>
        <v>=SUMIF(name,H35,salePrice)</v>
      </c>
      <c r="G35" s="56">
        <v>31</v>
      </c>
      <c r="H35" s="53" t="s">
        <v>101</v>
      </c>
      <c r="I35" s="55">
        <v>38665</v>
      </c>
      <c r="J35" s="53" t="s">
        <v>94</v>
      </c>
      <c r="K35" s="53">
        <v>6</v>
      </c>
      <c r="L35" s="65">
        <v>20.48</v>
      </c>
    </row>
    <row r="36" spans="2:12" ht="15" thickBot="1" x14ac:dyDescent="0.35">
      <c r="B36" s="87">
        <f t="shared" si="0"/>
        <v>23849.590000000004</v>
      </c>
      <c r="C36" s="88" t="str">
        <f t="shared" ca="1" si="1"/>
        <v>=SUMIF(name,H36,salePrice)</v>
      </c>
      <c r="G36" s="56">
        <v>32</v>
      </c>
      <c r="H36" s="53" t="s">
        <v>106</v>
      </c>
      <c r="I36" s="53" t="s">
        <v>121</v>
      </c>
      <c r="J36" s="53" t="s">
        <v>94</v>
      </c>
      <c r="K36" s="53">
        <v>53</v>
      </c>
      <c r="L36" s="65">
        <v>161.46</v>
      </c>
    </row>
    <row r="37" spans="2:12" ht="15" thickBot="1" x14ac:dyDescent="0.35">
      <c r="B37" s="87">
        <f t="shared" si="0"/>
        <v>27590.549999999988</v>
      </c>
      <c r="C37" s="88" t="str">
        <f t="shared" ca="1" si="1"/>
        <v>=SUMIF(name,H37,salePrice)</v>
      </c>
      <c r="G37" s="56">
        <v>33</v>
      </c>
      <c r="H37" s="53" t="s">
        <v>122</v>
      </c>
      <c r="I37" s="53" t="s">
        <v>102</v>
      </c>
      <c r="J37" s="53" t="s">
        <v>109</v>
      </c>
      <c r="K37" s="53">
        <v>41</v>
      </c>
      <c r="L37" s="65">
        <v>125.27</v>
      </c>
    </row>
    <row r="38" spans="2:12" ht="15" thickBot="1" x14ac:dyDescent="0.35">
      <c r="B38" s="87">
        <f t="shared" si="0"/>
        <v>26741.289999999994</v>
      </c>
      <c r="C38" s="88" t="str">
        <f t="shared" ca="1" si="1"/>
        <v>=SUMIF(name,H38,salePrice)</v>
      </c>
      <c r="G38" s="56">
        <v>34</v>
      </c>
      <c r="H38" s="53" t="s">
        <v>101</v>
      </c>
      <c r="I38" s="55">
        <v>38969</v>
      </c>
      <c r="J38" s="53" t="s">
        <v>109</v>
      </c>
      <c r="K38" s="53">
        <v>19</v>
      </c>
      <c r="L38" s="65">
        <v>59.15</v>
      </c>
    </row>
    <row r="39" spans="2:12" ht="15" thickBot="1" x14ac:dyDescent="0.35">
      <c r="B39" s="87">
        <f t="shared" si="0"/>
        <v>29050.600000000035</v>
      </c>
      <c r="C39" s="88" t="str">
        <f t="shared" ca="1" si="1"/>
        <v>=SUMIF(name,H39,salePrice)</v>
      </c>
      <c r="G39" s="56">
        <v>35</v>
      </c>
      <c r="H39" s="53" t="s">
        <v>115</v>
      </c>
      <c r="I39" s="53" t="s">
        <v>123</v>
      </c>
      <c r="J39" s="53" t="s">
        <v>96</v>
      </c>
      <c r="K39" s="53">
        <v>39</v>
      </c>
      <c r="L39" s="65">
        <v>119.3</v>
      </c>
    </row>
    <row r="40" spans="2:12" ht="15" thickBot="1" x14ac:dyDescent="0.35">
      <c r="B40" s="87">
        <f t="shared" si="0"/>
        <v>28803.099999999991</v>
      </c>
      <c r="C40" s="88" t="str">
        <f t="shared" ca="1" si="1"/>
        <v>=SUMIF(name,H40,salePrice)</v>
      </c>
      <c r="G40" s="56">
        <v>36</v>
      </c>
      <c r="H40" s="53" t="s">
        <v>93</v>
      </c>
      <c r="I40" s="53" t="s">
        <v>124</v>
      </c>
      <c r="J40" s="53" t="s">
        <v>94</v>
      </c>
      <c r="K40" s="53">
        <v>2</v>
      </c>
      <c r="L40" s="65">
        <v>8.26</v>
      </c>
    </row>
    <row r="41" spans="2:12" ht="15" thickBot="1" x14ac:dyDescent="0.35">
      <c r="B41" s="87">
        <f t="shared" si="0"/>
        <v>26741.289999999994</v>
      </c>
      <c r="C41" s="88" t="str">
        <f t="shared" ca="1" si="1"/>
        <v>=SUMIF(name,H41,salePrice)</v>
      </c>
      <c r="G41" s="56">
        <v>37</v>
      </c>
      <c r="H41" s="53" t="s">
        <v>101</v>
      </c>
      <c r="I41" s="55">
        <v>38540</v>
      </c>
      <c r="J41" s="53" t="s">
        <v>105</v>
      </c>
      <c r="K41" s="53">
        <v>34</v>
      </c>
      <c r="L41" s="65">
        <v>103.44</v>
      </c>
    </row>
    <row r="42" spans="2:12" ht="15" thickBot="1" x14ac:dyDescent="0.35">
      <c r="B42" s="87">
        <f t="shared" si="0"/>
        <v>25258.95</v>
      </c>
      <c r="C42" s="88" t="str">
        <f t="shared" ca="1" si="1"/>
        <v>=SUMIF(name,H42,salePrice)</v>
      </c>
      <c r="G42" s="56">
        <v>38</v>
      </c>
      <c r="H42" s="53" t="s">
        <v>111</v>
      </c>
      <c r="I42" s="55">
        <v>38567</v>
      </c>
      <c r="J42" s="53" t="s">
        <v>96</v>
      </c>
      <c r="K42" s="53">
        <v>59</v>
      </c>
      <c r="L42" s="65">
        <v>179.01</v>
      </c>
    </row>
    <row r="43" spans="2:12" ht="15" thickBot="1" x14ac:dyDescent="0.35">
      <c r="B43" s="87">
        <f t="shared" si="0"/>
        <v>27590.549999999988</v>
      </c>
      <c r="C43" s="88" t="str">
        <f t="shared" ca="1" si="1"/>
        <v>=SUMIF(name,H43,salePrice)</v>
      </c>
      <c r="G43" s="56">
        <v>39</v>
      </c>
      <c r="H43" s="53" t="s">
        <v>122</v>
      </c>
      <c r="I43" s="53" t="s">
        <v>125</v>
      </c>
      <c r="J43" s="53" t="s">
        <v>96</v>
      </c>
      <c r="K43" s="53">
        <v>-9</v>
      </c>
      <c r="L43" s="65">
        <v>-24.63</v>
      </c>
    </row>
    <row r="44" spans="2:12" ht="15" thickBot="1" x14ac:dyDescent="0.35">
      <c r="B44" s="87">
        <f t="shared" si="0"/>
        <v>28705.210000000006</v>
      </c>
      <c r="C44" s="88" t="str">
        <f t="shared" ca="1" si="1"/>
        <v>=SUMIF(name,H44,salePrice)</v>
      </c>
      <c r="G44" s="56">
        <v>40</v>
      </c>
      <c r="H44" s="53" t="s">
        <v>95</v>
      </c>
      <c r="I44" s="53" t="s">
        <v>126</v>
      </c>
      <c r="J44" s="53" t="s">
        <v>96</v>
      </c>
      <c r="K44" s="53">
        <v>38</v>
      </c>
      <c r="L44" s="65">
        <v>115.58</v>
      </c>
    </row>
    <row r="45" spans="2:12" ht="15" thickBot="1" x14ac:dyDescent="0.35">
      <c r="B45" s="87">
        <f t="shared" si="0"/>
        <v>25258.95</v>
      </c>
      <c r="C45" s="88" t="str">
        <f t="shared" ca="1" si="1"/>
        <v>=SUMIF(name,H45,salePrice)</v>
      </c>
      <c r="G45" s="56">
        <v>41</v>
      </c>
      <c r="H45" s="53" t="s">
        <v>111</v>
      </c>
      <c r="I45" s="55">
        <v>38140</v>
      </c>
      <c r="J45" s="53" t="s">
        <v>105</v>
      </c>
      <c r="K45" s="53">
        <v>25</v>
      </c>
      <c r="L45" s="65">
        <v>76.56</v>
      </c>
    </row>
    <row r="46" spans="2:12" ht="15" thickBot="1" x14ac:dyDescent="0.35">
      <c r="B46" s="87">
        <f t="shared" si="0"/>
        <v>25258.95</v>
      </c>
      <c r="C46" s="88" t="str">
        <f t="shared" ca="1" si="1"/>
        <v>=SUMIF(name,H46,salePrice)</v>
      </c>
      <c r="G46" s="56">
        <v>42</v>
      </c>
      <c r="H46" s="53" t="s">
        <v>111</v>
      </c>
      <c r="I46" s="55">
        <v>38629</v>
      </c>
      <c r="J46" s="53" t="s">
        <v>109</v>
      </c>
      <c r="K46" s="53">
        <v>19</v>
      </c>
      <c r="L46" s="65">
        <v>59.38</v>
      </c>
    </row>
    <row r="47" spans="2:12" ht="15" thickBot="1" x14ac:dyDescent="0.35">
      <c r="B47" s="87">
        <f t="shared" si="0"/>
        <v>28803.099999999991</v>
      </c>
      <c r="C47" s="88" t="str">
        <f t="shared" ca="1" si="1"/>
        <v>=SUMIF(name,H47,salePrice)</v>
      </c>
      <c r="G47" s="56">
        <v>43</v>
      </c>
      <c r="H47" s="53" t="s">
        <v>93</v>
      </c>
      <c r="I47" s="55">
        <v>37990</v>
      </c>
      <c r="J47" s="53" t="s">
        <v>96</v>
      </c>
      <c r="K47" s="53">
        <v>86</v>
      </c>
      <c r="L47" s="65">
        <v>259.86</v>
      </c>
    </row>
    <row r="48" spans="2:12" ht="15" thickBot="1" x14ac:dyDescent="0.35">
      <c r="B48" s="87">
        <f t="shared" si="0"/>
        <v>24890.649999999991</v>
      </c>
      <c r="C48" s="88" t="str">
        <f t="shared" ca="1" si="1"/>
        <v>=SUMIF(name,H48,salePrice)</v>
      </c>
      <c r="G48" s="56">
        <v>44</v>
      </c>
      <c r="H48" s="53" t="s">
        <v>103</v>
      </c>
      <c r="I48" s="55">
        <v>38144</v>
      </c>
      <c r="J48" s="53" t="s">
        <v>94</v>
      </c>
      <c r="K48" s="53">
        <v>55</v>
      </c>
      <c r="L48" s="65">
        <v>167.12</v>
      </c>
    </row>
    <row r="49" spans="2:12" ht="15" thickBot="1" x14ac:dyDescent="0.35">
      <c r="B49" s="87">
        <f t="shared" si="0"/>
        <v>25258.95</v>
      </c>
      <c r="C49" s="88" t="str">
        <f t="shared" ca="1" si="1"/>
        <v>=SUMIF(name,H49,salePrice)</v>
      </c>
      <c r="G49" s="56">
        <v>45</v>
      </c>
      <c r="H49" s="53" t="s">
        <v>111</v>
      </c>
      <c r="I49" s="53" t="s">
        <v>113</v>
      </c>
      <c r="J49" s="53" t="s">
        <v>94</v>
      </c>
      <c r="K49" s="53">
        <v>2</v>
      </c>
      <c r="L49" s="65">
        <v>7.85</v>
      </c>
    </row>
    <row r="50" spans="2:12" ht="15" thickBot="1" x14ac:dyDescent="0.35">
      <c r="B50" s="87">
        <f t="shared" si="0"/>
        <v>25947.240000000009</v>
      </c>
      <c r="C50" s="89"/>
      <c r="G50" s="56">
        <v>46</v>
      </c>
      <c r="H50" s="53" t="s">
        <v>97</v>
      </c>
      <c r="I50" s="55">
        <v>38603</v>
      </c>
      <c r="J50" s="53" t="s">
        <v>109</v>
      </c>
      <c r="K50" s="53">
        <v>93</v>
      </c>
      <c r="L50" s="65">
        <v>280.69</v>
      </c>
    </row>
    <row r="51" spans="2:12" ht="15" thickBot="1" x14ac:dyDescent="0.35">
      <c r="B51" s="87">
        <f t="shared" si="0"/>
        <v>26741.289999999994</v>
      </c>
      <c r="C51" s="89"/>
      <c r="G51" s="56">
        <v>47</v>
      </c>
      <c r="H51" s="53" t="s">
        <v>101</v>
      </c>
      <c r="I51" s="53" t="s">
        <v>117</v>
      </c>
      <c r="J51" s="53" t="s">
        <v>105</v>
      </c>
      <c r="K51" s="53">
        <v>14</v>
      </c>
      <c r="L51" s="65">
        <v>43.93</v>
      </c>
    </row>
    <row r="52" spans="2:12" ht="15" thickBot="1" x14ac:dyDescent="0.35">
      <c r="B52" s="87">
        <f t="shared" si="0"/>
        <v>25258.95</v>
      </c>
      <c r="C52" s="89"/>
      <c r="G52" s="56">
        <v>48</v>
      </c>
      <c r="H52" s="53" t="s">
        <v>111</v>
      </c>
      <c r="I52" s="53" t="s">
        <v>127</v>
      </c>
      <c r="J52" s="53" t="s">
        <v>105</v>
      </c>
      <c r="K52" s="53">
        <v>37</v>
      </c>
      <c r="L52" s="65">
        <v>113.03</v>
      </c>
    </row>
    <row r="53" spans="2:12" ht="15" thickBot="1" x14ac:dyDescent="0.35">
      <c r="B53" s="87">
        <f t="shared" si="0"/>
        <v>28803.099999999991</v>
      </c>
      <c r="C53" s="89"/>
      <c r="G53" s="56">
        <v>49</v>
      </c>
      <c r="H53" s="53" t="s">
        <v>93</v>
      </c>
      <c r="I53" s="53" t="s">
        <v>110</v>
      </c>
      <c r="J53" s="53" t="s">
        <v>96</v>
      </c>
      <c r="K53" s="53">
        <v>63</v>
      </c>
      <c r="L53" s="65">
        <v>190.7</v>
      </c>
    </row>
    <row r="54" spans="2:12" ht="15" thickBot="1" x14ac:dyDescent="0.35">
      <c r="B54" s="87">
        <f t="shared" si="0"/>
        <v>26741.289999999994</v>
      </c>
      <c r="C54" s="89"/>
      <c r="G54" s="56">
        <v>50</v>
      </c>
      <c r="H54" s="53" t="s">
        <v>101</v>
      </c>
      <c r="I54" s="53" t="s">
        <v>110</v>
      </c>
      <c r="J54" s="53" t="s">
        <v>94</v>
      </c>
      <c r="K54" s="53">
        <v>1</v>
      </c>
      <c r="L54" s="65">
        <v>5.6</v>
      </c>
    </row>
    <row r="55" spans="2:12" ht="15" thickBot="1" x14ac:dyDescent="0.35">
      <c r="B55" s="87">
        <f t="shared" si="0"/>
        <v>26741.289999999994</v>
      </c>
      <c r="C55" s="89"/>
      <c r="G55" s="56">
        <v>51</v>
      </c>
      <c r="H55" s="53" t="s">
        <v>101</v>
      </c>
      <c r="I55" s="53" t="s">
        <v>128</v>
      </c>
      <c r="J55" s="53" t="s">
        <v>105</v>
      </c>
      <c r="K55" s="53">
        <v>24</v>
      </c>
      <c r="L55" s="65">
        <v>73.599999999999994</v>
      </c>
    </row>
    <row r="56" spans="2:12" ht="15" thickBot="1" x14ac:dyDescent="0.35">
      <c r="B56" s="87">
        <f t="shared" si="0"/>
        <v>28705.210000000006</v>
      </c>
      <c r="C56" s="89"/>
      <c r="G56" s="56">
        <v>52</v>
      </c>
      <c r="H56" s="53" t="s">
        <v>95</v>
      </c>
      <c r="I56" s="55">
        <v>38078</v>
      </c>
      <c r="J56" s="53" t="s">
        <v>105</v>
      </c>
      <c r="K56" s="53">
        <v>83</v>
      </c>
      <c r="L56" s="65">
        <v>250.33</v>
      </c>
    </row>
    <row r="57" spans="2:12" ht="15" thickBot="1" x14ac:dyDescent="0.35">
      <c r="B57" s="87">
        <f t="shared" si="0"/>
        <v>27590.549999999988</v>
      </c>
      <c r="C57" s="89"/>
      <c r="G57" s="56">
        <v>53</v>
      </c>
      <c r="H57" s="53" t="s">
        <v>122</v>
      </c>
      <c r="I57" s="55">
        <v>38540</v>
      </c>
      <c r="J57" s="53" t="s">
        <v>105</v>
      </c>
      <c r="K57" s="53">
        <v>49</v>
      </c>
      <c r="L57" s="65">
        <v>148.51</v>
      </c>
    </row>
    <row r="58" spans="2:12" ht="15" thickBot="1" x14ac:dyDescent="0.35">
      <c r="B58" s="87">
        <f t="shared" si="0"/>
        <v>23849.590000000004</v>
      </c>
      <c r="C58" s="89"/>
      <c r="G58" s="56">
        <v>54</v>
      </c>
      <c r="H58" s="53" t="s">
        <v>106</v>
      </c>
      <c r="I58" s="55">
        <v>38629</v>
      </c>
      <c r="J58" s="53" t="s">
        <v>94</v>
      </c>
      <c r="K58" s="53">
        <v>26</v>
      </c>
      <c r="L58" s="65">
        <v>80.2</v>
      </c>
    </row>
    <row r="59" spans="2:12" ht="15" thickBot="1" x14ac:dyDescent="0.35">
      <c r="B59" s="87">
        <f t="shared" si="0"/>
        <v>29050.600000000035</v>
      </c>
      <c r="C59" s="89"/>
      <c r="G59" s="56">
        <v>55</v>
      </c>
      <c r="H59" s="53" t="s">
        <v>115</v>
      </c>
      <c r="I59" s="53" t="s">
        <v>100</v>
      </c>
      <c r="J59" s="53" t="s">
        <v>94</v>
      </c>
      <c r="K59" s="53">
        <v>35</v>
      </c>
      <c r="L59" s="65">
        <v>107.99</v>
      </c>
    </row>
    <row r="60" spans="2:12" ht="15" thickBot="1" x14ac:dyDescent="0.35">
      <c r="B60" s="87">
        <f t="shared" si="0"/>
        <v>23849.590000000004</v>
      </c>
      <c r="C60" s="89"/>
      <c r="G60" s="56">
        <v>56</v>
      </c>
      <c r="H60" s="53" t="s">
        <v>106</v>
      </c>
      <c r="I60" s="55">
        <v>38325</v>
      </c>
      <c r="J60" s="53" t="s">
        <v>94</v>
      </c>
      <c r="K60" s="53">
        <v>8</v>
      </c>
      <c r="L60" s="65">
        <v>26.91</v>
      </c>
    </row>
    <row r="61" spans="2:12" ht="15" thickBot="1" x14ac:dyDescent="0.35">
      <c r="B61" s="87">
        <f t="shared" si="0"/>
        <v>27590.549999999988</v>
      </c>
      <c r="C61" s="89"/>
      <c r="G61" s="56">
        <v>57</v>
      </c>
      <c r="H61" s="53" t="s">
        <v>122</v>
      </c>
      <c r="I61" s="53" t="s">
        <v>129</v>
      </c>
      <c r="J61" s="53" t="s">
        <v>109</v>
      </c>
      <c r="K61" s="53">
        <v>49</v>
      </c>
      <c r="L61" s="65">
        <v>148.78</v>
      </c>
    </row>
    <row r="62" spans="2:12" ht="15" thickBot="1" x14ac:dyDescent="0.35">
      <c r="B62" s="87">
        <f t="shared" si="0"/>
        <v>23849.590000000004</v>
      </c>
      <c r="C62" s="89"/>
      <c r="G62" s="56">
        <v>58</v>
      </c>
      <c r="H62" s="53" t="s">
        <v>106</v>
      </c>
      <c r="I62" s="55">
        <v>38325</v>
      </c>
      <c r="J62" s="53" t="s">
        <v>96</v>
      </c>
      <c r="K62" s="53">
        <v>34</v>
      </c>
      <c r="L62" s="65">
        <v>104.09</v>
      </c>
    </row>
    <row r="63" spans="2:12" ht="15" thickBot="1" x14ac:dyDescent="0.35">
      <c r="B63" s="87">
        <f t="shared" si="0"/>
        <v>23849.590000000004</v>
      </c>
      <c r="C63" s="89"/>
      <c r="G63" s="56">
        <v>59</v>
      </c>
      <c r="H63" s="53" t="s">
        <v>106</v>
      </c>
      <c r="I63" s="55">
        <v>38576</v>
      </c>
      <c r="J63" s="53" t="s">
        <v>94</v>
      </c>
      <c r="K63" s="53">
        <v>8</v>
      </c>
      <c r="L63" s="65">
        <v>26.24</v>
      </c>
    </row>
    <row r="64" spans="2:12" ht="15" thickBot="1" x14ac:dyDescent="0.35">
      <c r="B64" s="87">
        <f t="shared" si="0"/>
        <v>29050.600000000035</v>
      </c>
      <c r="C64" s="89"/>
      <c r="G64" s="56">
        <v>60</v>
      </c>
      <c r="H64" s="53" t="s">
        <v>115</v>
      </c>
      <c r="I64" s="53" t="s">
        <v>116</v>
      </c>
      <c r="J64" s="53" t="s">
        <v>109</v>
      </c>
      <c r="K64" s="53">
        <v>89</v>
      </c>
      <c r="L64" s="65">
        <v>269.08999999999997</v>
      </c>
    </row>
    <row r="65" spans="2:12" ht="15" thickBot="1" x14ac:dyDescent="0.35">
      <c r="B65" s="87">
        <f t="shared" si="0"/>
        <v>24890.649999999991</v>
      </c>
      <c r="C65" s="89"/>
      <c r="G65" s="56">
        <v>61</v>
      </c>
      <c r="H65" s="53" t="s">
        <v>103</v>
      </c>
      <c r="I65" s="53" t="s">
        <v>120</v>
      </c>
      <c r="J65" s="53" t="s">
        <v>96</v>
      </c>
      <c r="K65" s="53">
        <v>62</v>
      </c>
      <c r="L65" s="65">
        <v>189.25</v>
      </c>
    </row>
    <row r="66" spans="2:12" ht="15" thickBot="1" x14ac:dyDescent="0.35">
      <c r="B66" s="87">
        <f t="shared" si="0"/>
        <v>25258.95</v>
      </c>
      <c r="C66" s="89"/>
      <c r="G66" s="56">
        <v>62</v>
      </c>
      <c r="H66" s="53" t="s">
        <v>111</v>
      </c>
      <c r="I66" s="55">
        <v>38299</v>
      </c>
      <c r="J66" s="53" t="s">
        <v>96</v>
      </c>
      <c r="K66" s="53">
        <v>23</v>
      </c>
      <c r="L66" s="65">
        <v>71.31</v>
      </c>
    </row>
    <row r="67" spans="2:12" ht="15" thickBot="1" x14ac:dyDescent="0.35">
      <c r="B67" s="87">
        <f t="shared" si="0"/>
        <v>27590.549999999988</v>
      </c>
      <c r="C67" s="89"/>
      <c r="G67" s="56">
        <v>63</v>
      </c>
      <c r="H67" s="53" t="s">
        <v>122</v>
      </c>
      <c r="I67" s="53" t="s">
        <v>102</v>
      </c>
      <c r="J67" s="53" t="s">
        <v>105</v>
      </c>
      <c r="K67" s="53">
        <v>95</v>
      </c>
      <c r="L67" s="65">
        <v>287.76</v>
      </c>
    </row>
    <row r="68" spans="2:12" ht="15" thickBot="1" x14ac:dyDescent="0.35">
      <c r="B68" s="87">
        <f t="shared" si="0"/>
        <v>25258.95</v>
      </c>
      <c r="C68" s="89"/>
      <c r="G68" s="56">
        <v>64</v>
      </c>
      <c r="H68" s="53" t="s">
        <v>111</v>
      </c>
      <c r="I68" s="55">
        <v>39026</v>
      </c>
      <c r="J68" s="53" t="s">
        <v>105</v>
      </c>
      <c r="K68" s="53">
        <v>41</v>
      </c>
      <c r="L68" s="65">
        <v>125</v>
      </c>
    </row>
    <row r="69" spans="2:12" ht="15" thickBot="1" x14ac:dyDescent="0.35">
      <c r="B69" s="87">
        <f t="shared" ref="B69:B132" si="2">SUMIF(name,H69,salePrice)</f>
        <v>25947.240000000009</v>
      </c>
      <c r="C69" s="89"/>
      <c r="G69" s="56">
        <v>65</v>
      </c>
      <c r="H69" s="53" t="s">
        <v>97</v>
      </c>
      <c r="I69" s="55">
        <v>38629</v>
      </c>
      <c r="J69" s="53" t="s">
        <v>94</v>
      </c>
      <c r="K69" s="53">
        <v>-6</v>
      </c>
      <c r="L69" s="65">
        <v>-15.94</v>
      </c>
    </row>
    <row r="70" spans="2:12" ht="15" thickBot="1" x14ac:dyDescent="0.35">
      <c r="B70" s="87">
        <f t="shared" si="2"/>
        <v>28803.099999999991</v>
      </c>
      <c r="C70" s="89"/>
      <c r="G70" s="56">
        <v>66</v>
      </c>
      <c r="H70" s="53" t="s">
        <v>93</v>
      </c>
      <c r="I70" s="55">
        <v>38353</v>
      </c>
      <c r="J70" s="53" t="s">
        <v>109</v>
      </c>
      <c r="K70" s="53">
        <v>84</v>
      </c>
      <c r="L70" s="65">
        <v>253.99</v>
      </c>
    </row>
    <row r="71" spans="2:12" ht="15" thickBot="1" x14ac:dyDescent="0.35">
      <c r="B71" s="87">
        <f t="shared" si="2"/>
        <v>28705.210000000006</v>
      </c>
      <c r="C71" s="89"/>
      <c r="G71" s="56">
        <v>67</v>
      </c>
      <c r="H71" s="53" t="s">
        <v>95</v>
      </c>
      <c r="I71" s="55">
        <v>38483</v>
      </c>
      <c r="J71" s="53" t="s">
        <v>96</v>
      </c>
      <c r="K71" s="53">
        <v>63</v>
      </c>
      <c r="L71" s="65">
        <v>191.37</v>
      </c>
    </row>
    <row r="72" spans="2:12" ht="15" thickBot="1" x14ac:dyDescent="0.35">
      <c r="B72" s="87">
        <f t="shared" si="2"/>
        <v>26741.289999999994</v>
      </c>
      <c r="C72" s="89"/>
      <c r="G72" s="56">
        <v>68</v>
      </c>
      <c r="H72" s="53" t="s">
        <v>101</v>
      </c>
      <c r="I72" s="53" t="s">
        <v>130</v>
      </c>
      <c r="J72" s="53" t="s">
        <v>94</v>
      </c>
      <c r="K72" s="53">
        <v>0</v>
      </c>
      <c r="L72" s="65">
        <v>2.37</v>
      </c>
    </row>
    <row r="73" spans="2:12" ht="15" thickBot="1" x14ac:dyDescent="0.35">
      <c r="B73" s="87">
        <f t="shared" si="2"/>
        <v>23849.590000000004</v>
      </c>
      <c r="C73" s="89"/>
      <c r="G73" s="56">
        <v>69</v>
      </c>
      <c r="H73" s="53" t="s">
        <v>106</v>
      </c>
      <c r="I73" s="53" t="s">
        <v>131</v>
      </c>
      <c r="J73" s="53" t="s">
        <v>105</v>
      </c>
      <c r="K73" s="53">
        <v>73</v>
      </c>
      <c r="L73" s="65">
        <v>221.41</v>
      </c>
    </row>
    <row r="74" spans="2:12" ht="15" thickBot="1" x14ac:dyDescent="0.35">
      <c r="B74" s="87">
        <f t="shared" si="2"/>
        <v>25258.95</v>
      </c>
      <c r="C74" s="89"/>
      <c r="G74" s="56">
        <v>70</v>
      </c>
      <c r="H74" s="53" t="s">
        <v>111</v>
      </c>
      <c r="I74" s="53" t="s">
        <v>132</v>
      </c>
      <c r="J74" s="53" t="s">
        <v>105</v>
      </c>
      <c r="K74" s="53">
        <v>95</v>
      </c>
      <c r="L74" s="65">
        <v>287.05</v>
      </c>
    </row>
    <row r="75" spans="2:12" ht="15" thickBot="1" x14ac:dyDescent="0.35">
      <c r="B75" s="87">
        <f t="shared" si="2"/>
        <v>25947.240000000009</v>
      </c>
      <c r="C75" s="89"/>
      <c r="G75" s="56">
        <v>71</v>
      </c>
      <c r="H75" s="53" t="s">
        <v>97</v>
      </c>
      <c r="I75" s="53" t="s">
        <v>120</v>
      </c>
      <c r="J75" s="53" t="s">
        <v>99</v>
      </c>
      <c r="K75" s="53">
        <v>93</v>
      </c>
      <c r="L75" s="65">
        <v>280.77</v>
      </c>
    </row>
    <row r="76" spans="2:12" ht="15" thickBot="1" x14ac:dyDescent="0.35">
      <c r="B76" s="87">
        <f t="shared" si="2"/>
        <v>26741.289999999994</v>
      </c>
      <c r="C76" s="89"/>
      <c r="G76" s="56">
        <v>72</v>
      </c>
      <c r="H76" s="53" t="s">
        <v>101</v>
      </c>
      <c r="I76" s="53" t="s">
        <v>102</v>
      </c>
      <c r="J76" s="53" t="s">
        <v>99</v>
      </c>
      <c r="K76" s="53">
        <v>54</v>
      </c>
      <c r="L76" s="65">
        <v>163.87</v>
      </c>
    </row>
    <row r="77" spans="2:12" ht="15" thickBot="1" x14ac:dyDescent="0.35">
      <c r="B77" s="87">
        <f t="shared" si="2"/>
        <v>23849.590000000004</v>
      </c>
      <c r="C77" s="89"/>
      <c r="G77" s="56">
        <v>73</v>
      </c>
      <c r="H77" s="53" t="s">
        <v>106</v>
      </c>
      <c r="I77" s="53" t="s">
        <v>133</v>
      </c>
      <c r="J77" s="53" t="s">
        <v>96</v>
      </c>
      <c r="K77" s="53">
        <v>33</v>
      </c>
      <c r="L77" s="65">
        <v>101.37</v>
      </c>
    </row>
    <row r="78" spans="2:12" ht="15" thickBot="1" x14ac:dyDescent="0.35">
      <c r="B78" s="87">
        <f t="shared" si="2"/>
        <v>25947.240000000009</v>
      </c>
      <c r="C78" s="89"/>
      <c r="G78" s="56">
        <v>74</v>
      </c>
      <c r="H78" s="53" t="s">
        <v>97</v>
      </c>
      <c r="I78" s="55">
        <v>38325</v>
      </c>
      <c r="J78" s="53" t="s">
        <v>109</v>
      </c>
      <c r="K78" s="53">
        <v>48</v>
      </c>
      <c r="L78" s="65">
        <v>145.84</v>
      </c>
    </row>
    <row r="79" spans="2:12" ht="15" thickBot="1" x14ac:dyDescent="0.35">
      <c r="B79" s="87">
        <f t="shared" si="2"/>
        <v>29050.600000000035</v>
      </c>
      <c r="C79" s="89"/>
      <c r="G79" s="56">
        <v>75</v>
      </c>
      <c r="H79" s="53" t="s">
        <v>115</v>
      </c>
      <c r="I79" s="53" t="s">
        <v>131</v>
      </c>
      <c r="J79" s="53" t="s">
        <v>105</v>
      </c>
      <c r="K79" s="53">
        <v>-7</v>
      </c>
      <c r="L79" s="65">
        <v>-18.53</v>
      </c>
    </row>
    <row r="80" spans="2:12" ht="15" thickBot="1" x14ac:dyDescent="0.35">
      <c r="B80" s="87">
        <f t="shared" si="2"/>
        <v>24890.649999999991</v>
      </c>
      <c r="C80" s="89"/>
      <c r="G80" s="56">
        <v>76</v>
      </c>
      <c r="H80" s="53" t="s">
        <v>103</v>
      </c>
      <c r="I80" s="55">
        <v>38871</v>
      </c>
      <c r="J80" s="53" t="s">
        <v>96</v>
      </c>
      <c r="K80" s="53">
        <v>-2</v>
      </c>
      <c r="L80" s="65">
        <v>-3.94</v>
      </c>
    </row>
    <row r="81" spans="2:12" ht="15" thickBot="1" x14ac:dyDescent="0.35">
      <c r="B81" s="87">
        <f t="shared" si="2"/>
        <v>23849.590000000004</v>
      </c>
      <c r="C81" s="89"/>
      <c r="G81" s="56">
        <v>77</v>
      </c>
      <c r="H81" s="53" t="s">
        <v>106</v>
      </c>
      <c r="I81" s="53" t="s">
        <v>134</v>
      </c>
      <c r="J81" s="53" t="s">
        <v>109</v>
      </c>
      <c r="K81" s="53">
        <v>27</v>
      </c>
      <c r="L81" s="65">
        <v>83.29</v>
      </c>
    </row>
    <row r="82" spans="2:12" ht="15" thickBot="1" x14ac:dyDescent="0.35">
      <c r="B82" s="87">
        <f t="shared" si="2"/>
        <v>25258.95</v>
      </c>
      <c r="C82" s="89"/>
      <c r="G82" s="56">
        <v>78</v>
      </c>
      <c r="H82" s="53" t="s">
        <v>111</v>
      </c>
      <c r="I82" s="53" t="s">
        <v>108</v>
      </c>
      <c r="J82" s="53" t="s">
        <v>96</v>
      </c>
      <c r="K82" s="53">
        <v>56</v>
      </c>
      <c r="L82" s="65">
        <v>170.24</v>
      </c>
    </row>
    <row r="83" spans="2:12" ht="15" thickBot="1" x14ac:dyDescent="0.35">
      <c r="B83" s="87">
        <f t="shared" si="2"/>
        <v>23849.590000000004</v>
      </c>
      <c r="C83" s="89"/>
      <c r="G83" s="56">
        <v>79</v>
      </c>
      <c r="H83" s="53" t="s">
        <v>106</v>
      </c>
      <c r="I83" s="53" t="s">
        <v>135</v>
      </c>
      <c r="J83" s="53" t="s">
        <v>109</v>
      </c>
      <c r="K83" s="53">
        <v>70</v>
      </c>
      <c r="L83" s="65">
        <v>212.29</v>
      </c>
    </row>
    <row r="84" spans="2:12" ht="15" thickBot="1" x14ac:dyDescent="0.35">
      <c r="B84" s="87">
        <f t="shared" si="2"/>
        <v>29050.600000000035</v>
      </c>
      <c r="C84" s="89"/>
      <c r="G84" s="56">
        <v>80</v>
      </c>
      <c r="H84" s="53" t="s">
        <v>115</v>
      </c>
      <c r="I84" s="53" t="s">
        <v>136</v>
      </c>
      <c r="J84" s="53" t="s">
        <v>109</v>
      </c>
      <c r="K84" s="53">
        <v>16</v>
      </c>
      <c r="L84" s="65">
        <v>49.46</v>
      </c>
    </row>
    <row r="85" spans="2:12" ht="15" thickBot="1" x14ac:dyDescent="0.35">
      <c r="B85" s="87">
        <f t="shared" si="2"/>
        <v>29050.600000000035</v>
      </c>
      <c r="C85" s="89"/>
      <c r="G85" s="56">
        <v>81</v>
      </c>
      <c r="H85" s="53" t="s">
        <v>115</v>
      </c>
      <c r="I85" s="55">
        <v>38991</v>
      </c>
      <c r="J85" s="53" t="s">
        <v>94</v>
      </c>
      <c r="K85" s="53">
        <v>69</v>
      </c>
      <c r="L85" s="65">
        <v>208.69</v>
      </c>
    </row>
    <row r="86" spans="2:12" ht="15" thickBot="1" x14ac:dyDescent="0.35">
      <c r="B86" s="87">
        <f t="shared" si="2"/>
        <v>24890.649999999991</v>
      </c>
      <c r="C86" s="89"/>
      <c r="G86" s="56">
        <v>82</v>
      </c>
      <c r="H86" s="53" t="s">
        <v>103</v>
      </c>
      <c r="I86" s="53" t="s">
        <v>137</v>
      </c>
      <c r="J86" s="53" t="s">
        <v>96</v>
      </c>
      <c r="K86" s="53">
        <v>67</v>
      </c>
      <c r="L86" s="65">
        <v>203.01</v>
      </c>
    </row>
    <row r="87" spans="2:12" ht="15" thickBot="1" x14ac:dyDescent="0.35">
      <c r="B87" s="87">
        <f t="shared" si="2"/>
        <v>27590.549999999988</v>
      </c>
      <c r="C87" s="89"/>
      <c r="G87" s="56">
        <v>83</v>
      </c>
      <c r="H87" s="53" t="s">
        <v>122</v>
      </c>
      <c r="I87" s="55">
        <v>38179</v>
      </c>
      <c r="J87" s="53" t="s">
        <v>96</v>
      </c>
      <c r="K87" s="53">
        <v>82</v>
      </c>
      <c r="L87" s="65">
        <v>248.1</v>
      </c>
    </row>
    <row r="88" spans="2:12" ht="15" thickBot="1" x14ac:dyDescent="0.35">
      <c r="B88" s="87">
        <f t="shared" si="2"/>
        <v>25947.240000000009</v>
      </c>
      <c r="C88" s="89"/>
      <c r="G88" s="56">
        <v>84</v>
      </c>
      <c r="H88" s="53" t="s">
        <v>97</v>
      </c>
      <c r="I88" s="55">
        <v>38727</v>
      </c>
      <c r="J88" s="53" t="s">
        <v>105</v>
      </c>
      <c r="K88" s="53">
        <v>73</v>
      </c>
      <c r="L88" s="65">
        <v>221.48</v>
      </c>
    </row>
    <row r="89" spans="2:12" ht="15" thickBot="1" x14ac:dyDescent="0.35">
      <c r="B89" s="87">
        <f t="shared" si="2"/>
        <v>27590.549999999988</v>
      </c>
      <c r="C89" s="89"/>
      <c r="G89" s="56">
        <v>85</v>
      </c>
      <c r="H89" s="53" t="s">
        <v>122</v>
      </c>
      <c r="I89" s="53" t="s">
        <v>138</v>
      </c>
      <c r="J89" s="53" t="s">
        <v>96</v>
      </c>
      <c r="K89" s="53">
        <v>80</v>
      </c>
      <c r="L89" s="65">
        <v>241.26</v>
      </c>
    </row>
    <row r="90" spans="2:12" ht="15" thickBot="1" x14ac:dyDescent="0.35">
      <c r="B90" s="87">
        <f t="shared" si="2"/>
        <v>29050.600000000035</v>
      </c>
      <c r="C90" s="89"/>
      <c r="G90" s="56">
        <v>86</v>
      </c>
      <c r="H90" s="53" t="s">
        <v>115</v>
      </c>
      <c r="I90" s="55">
        <v>38603</v>
      </c>
      <c r="J90" s="53" t="s">
        <v>105</v>
      </c>
      <c r="K90" s="53">
        <v>-2</v>
      </c>
      <c r="L90" s="65">
        <v>-4.24</v>
      </c>
    </row>
    <row r="91" spans="2:12" ht="15" thickBot="1" x14ac:dyDescent="0.35">
      <c r="B91" s="87">
        <f t="shared" si="2"/>
        <v>25258.95</v>
      </c>
      <c r="C91" s="89"/>
      <c r="G91" s="56">
        <v>87</v>
      </c>
      <c r="H91" s="53" t="s">
        <v>111</v>
      </c>
      <c r="I91" s="53" t="s">
        <v>112</v>
      </c>
      <c r="J91" s="53" t="s">
        <v>105</v>
      </c>
      <c r="K91" s="53">
        <v>5</v>
      </c>
      <c r="L91" s="65">
        <v>17.03</v>
      </c>
    </row>
    <row r="92" spans="2:12" ht="15" thickBot="1" x14ac:dyDescent="0.35">
      <c r="B92" s="87">
        <f t="shared" si="2"/>
        <v>26741.289999999994</v>
      </c>
      <c r="C92" s="89"/>
      <c r="G92" s="56">
        <v>88</v>
      </c>
      <c r="H92" s="53" t="s">
        <v>101</v>
      </c>
      <c r="I92" s="53" t="s">
        <v>139</v>
      </c>
      <c r="J92" s="53" t="s">
        <v>105</v>
      </c>
      <c r="K92" s="53">
        <v>26</v>
      </c>
      <c r="L92" s="65">
        <v>80.3</v>
      </c>
    </row>
    <row r="93" spans="2:12" ht="15" thickBot="1" x14ac:dyDescent="0.35">
      <c r="B93" s="87">
        <f t="shared" si="2"/>
        <v>27590.549999999988</v>
      </c>
      <c r="C93" s="89"/>
      <c r="G93" s="56">
        <v>89</v>
      </c>
      <c r="H93" s="53" t="s">
        <v>122</v>
      </c>
      <c r="I93" s="53" t="s">
        <v>140</v>
      </c>
      <c r="J93" s="53" t="s">
        <v>96</v>
      </c>
      <c r="K93" s="53">
        <v>1</v>
      </c>
      <c r="L93" s="65">
        <v>5.01</v>
      </c>
    </row>
    <row r="94" spans="2:12" ht="15" thickBot="1" x14ac:dyDescent="0.35">
      <c r="B94" s="87">
        <f t="shared" si="2"/>
        <v>27590.549999999988</v>
      </c>
      <c r="C94" s="89"/>
      <c r="G94" s="56">
        <v>90</v>
      </c>
      <c r="H94" s="53" t="s">
        <v>122</v>
      </c>
      <c r="I94" s="53" t="s">
        <v>141</v>
      </c>
      <c r="J94" s="53" t="s">
        <v>99</v>
      </c>
      <c r="K94" s="53">
        <v>-3</v>
      </c>
      <c r="L94" s="65">
        <v>-7.62</v>
      </c>
    </row>
    <row r="95" spans="2:12" ht="15" thickBot="1" x14ac:dyDescent="0.35">
      <c r="B95" s="87">
        <f t="shared" si="2"/>
        <v>28803.099999999991</v>
      </c>
      <c r="C95" s="89"/>
      <c r="G95" s="56">
        <v>91</v>
      </c>
      <c r="H95" s="53" t="s">
        <v>93</v>
      </c>
      <c r="I95" s="53" t="s">
        <v>142</v>
      </c>
      <c r="J95" s="53" t="s">
        <v>105</v>
      </c>
      <c r="K95" s="53">
        <v>83</v>
      </c>
      <c r="L95" s="65">
        <v>251.18</v>
      </c>
    </row>
    <row r="96" spans="2:12" ht="15" thickBot="1" x14ac:dyDescent="0.35">
      <c r="B96" s="87">
        <f t="shared" si="2"/>
        <v>29050.600000000035</v>
      </c>
      <c r="C96" s="89"/>
      <c r="G96" s="56">
        <v>92</v>
      </c>
      <c r="H96" s="53" t="s">
        <v>115</v>
      </c>
      <c r="I96" s="53" t="s">
        <v>143</v>
      </c>
      <c r="J96" s="53" t="s">
        <v>109</v>
      </c>
      <c r="K96" s="53">
        <v>33</v>
      </c>
      <c r="L96" s="65">
        <v>100.33</v>
      </c>
    </row>
    <row r="97" spans="2:12" ht="15" thickBot="1" x14ac:dyDescent="0.35">
      <c r="B97" s="87">
        <f t="shared" si="2"/>
        <v>26741.289999999994</v>
      </c>
      <c r="C97" s="89"/>
      <c r="G97" s="56">
        <v>93</v>
      </c>
      <c r="H97" s="53" t="s">
        <v>101</v>
      </c>
      <c r="I97" s="55">
        <v>38325</v>
      </c>
      <c r="J97" s="53" t="s">
        <v>96</v>
      </c>
      <c r="K97" s="53">
        <v>62</v>
      </c>
      <c r="L97" s="65">
        <v>188.06</v>
      </c>
    </row>
    <row r="98" spans="2:12" ht="15" thickBot="1" x14ac:dyDescent="0.35">
      <c r="B98" s="87">
        <f t="shared" si="2"/>
        <v>24890.649999999991</v>
      </c>
      <c r="C98" s="89"/>
      <c r="G98" s="56">
        <v>94</v>
      </c>
      <c r="H98" s="53" t="s">
        <v>103</v>
      </c>
      <c r="I98" s="55">
        <v>39026</v>
      </c>
      <c r="J98" s="53" t="s">
        <v>105</v>
      </c>
      <c r="K98" s="53">
        <v>58</v>
      </c>
      <c r="L98" s="65">
        <v>176.47</v>
      </c>
    </row>
    <row r="99" spans="2:12" ht="15" thickBot="1" x14ac:dyDescent="0.35">
      <c r="B99" s="87">
        <f t="shared" si="2"/>
        <v>25258.95</v>
      </c>
      <c r="C99" s="89"/>
      <c r="G99" s="56">
        <v>95</v>
      </c>
      <c r="H99" s="53" t="s">
        <v>111</v>
      </c>
      <c r="I99" s="53" t="s">
        <v>67</v>
      </c>
      <c r="J99" s="53" t="s">
        <v>96</v>
      </c>
      <c r="K99" s="53">
        <v>28</v>
      </c>
      <c r="L99" s="65">
        <v>85.54</v>
      </c>
    </row>
    <row r="100" spans="2:12" ht="15" thickBot="1" x14ac:dyDescent="0.35">
      <c r="B100" s="87">
        <f t="shared" si="2"/>
        <v>29050.600000000035</v>
      </c>
      <c r="C100" s="89"/>
      <c r="G100" s="56">
        <v>96</v>
      </c>
      <c r="H100" s="53" t="s">
        <v>115</v>
      </c>
      <c r="I100" s="53" t="s">
        <v>108</v>
      </c>
      <c r="J100" s="53" t="s">
        <v>94</v>
      </c>
      <c r="K100" s="53">
        <v>33</v>
      </c>
      <c r="L100" s="65">
        <v>100.69</v>
      </c>
    </row>
    <row r="101" spans="2:12" ht="15" thickBot="1" x14ac:dyDescent="0.35">
      <c r="B101" s="87">
        <f t="shared" si="2"/>
        <v>23849.590000000004</v>
      </c>
      <c r="C101" s="89"/>
      <c r="G101" s="56">
        <v>97</v>
      </c>
      <c r="H101" s="53" t="s">
        <v>106</v>
      </c>
      <c r="I101" s="53" t="s">
        <v>144</v>
      </c>
      <c r="J101" s="53" t="s">
        <v>96</v>
      </c>
      <c r="K101" s="53">
        <v>92</v>
      </c>
      <c r="L101" s="65">
        <v>278.16000000000003</v>
      </c>
    </row>
    <row r="102" spans="2:12" ht="15" thickBot="1" x14ac:dyDescent="0.35">
      <c r="B102" s="87">
        <f t="shared" si="2"/>
        <v>29050.600000000035</v>
      </c>
      <c r="C102" s="89"/>
      <c r="G102" s="56">
        <v>98</v>
      </c>
      <c r="H102" s="53" t="s">
        <v>115</v>
      </c>
      <c r="I102" s="55">
        <v>38325</v>
      </c>
      <c r="J102" s="53" t="s">
        <v>94</v>
      </c>
      <c r="K102" s="53">
        <v>92</v>
      </c>
      <c r="L102" s="65">
        <v>277.54000000000002</v>
      </c>
    </row>
    <row r="103" spans="2:12" ht="15" thickBot="1" x14ac:dyDescent="0.35">
      <c r="B103" s="87">
        <f t="shared" si="2"/>
        <v>24890.649999999991</v>
      </c>
      <c r="C103" s="89"/>
      <c r="G103" s="56">
        <v>99</v>
      </c>
      <c r="H103" s="53" t="s">
        <v>103</v>
      </c>
      <c r="I103" s="53" t="s">
        <v>145</v>
      </c>
      <c r="J103" s="53" t="s">
        <v>94</v>
      </c>
      <c r="K103" s="53">
        <v>75</v>
      </c>
      <c r="L103" s="65">
        <v>226.74</v>
      </c>
    </row>
    <row r="104" spans="2:12" ht="15" thickBot="1" x14ac:dyDescent="0.35">
      <c r="B104" s="87">
        <f t="shared" si="2"/>
        <v>28803.099999999991</v>
      </c>
      <c r="C104" s="89"/>
      <c r="G104" s="56">
        <v>100</v>
      </c>
      <c r="H104" s="53" t="s">
        <v>93</v>
      </c>
      <c r="I104" s="55">
        <v>38421</v>
      </c>
      <c r="J104" s="53" t="s">
        <v>105</v>
      </c>
      <c r="K104" s="53">
        <v>74</v>
      </c>
      <c r="L104" s="65">
        <v>224.23</v>
      </c>
    </row>
    <row r="105" spans="2:12" ht="15" thickBot="1" x14ac:dyDescent="0.35">
      <c r="B105" s="87">
        <f t="shared" si="2"/>
        <v>26741.289999999994</v>
      </c>
      <c r="C105" s="89"/>
      <c r="G105" s="56">
        <v>101</v>
      </c>
      <c r="H105" s="53" t="s">
        <v>101</v>
      </c>
      <c r="I105" s="53" t="s">
        <v>134</v>
      </c>
      <c r="J105" s="53" t="s">
        <v>96</v>
      </c>
      <c r="K105" s="53">
        <v>67</v>
      </c>
      <c r="L105" s="65">
        <v>202.45</v>
      </c>
    </row>
    <row r="106" spans="2:12" ht="15" thickBot="1" x14ac:dyDescent="0.35">
      <c r="B106" s="87">
        <f t="shared" si="2"/>
        <v>23849.590000000004</v>
      </c>
      <c r="C106" s="89"/>
      <c r="G106" s="56">
        <v>102</v>
      </c>
      <c r="H106" s="53" t="s">
        <v>106</v>
      </c>
      <c r="I106" s="55">
        <v>38299</v>
      </c>
      <c r="J106" s="53" t="s">
        <v>96</v>
      </c>
      <c r="K106" s="53">
        <v>16</v>
      </c>
      <c r="L106" s="65">
        <v>49.45</v>
      </c>
    </row>
    <row r="107" spans="2:12" ht="15" thickBot="1" x14ac:dyDescent="0.35">
      <c r="B107" s="87">
        <f t="shared" si="2"/>
        <v>28705.210000000006</v>
      </c>
      <c r="C107" s="89"/>
      <c r="G107" s="56">
        <v>103</v>
      </c>
      <c r="H107" s="53" t="s">
        <v>95</v>
      </c>
      <c r="I107" s="53" t="s">
        <v>146</v>
      </c>
      <c r="J107" s="53" t="s">
        <v>96</v>
      </c>
      <c r="K107" s="53">
        <v>90</v>
      </c>
      <c r="L107" s="65">
        <v>272.33999999999997</v>
      </c>
    </row>
    <row r="108" spans="2:12" ht="15" thickBot="1" x14ac:dyDescent="0.35">
      <c r="B108" s="87">
        <f t="shared" si="2"/>
        <v>29050.600000000035</v>
      </c>
      <c r="C108" s="89"/>
      <c r="G108" s="56">
        <v>104</v>
      </c>
      <c r="H108" s="53" t="s">
        <v>115</v>
      </c>
      <c r="I108" s="53" t="s">
        <v>147</v>
      </c>
      <c r="J108" s="53" t="s">
        <v>99</v>
      </c>
      <c r="K108" s="53">
        <v>-8</v>
      </c>
      <c r="L108" s="65">
        <v>-22.11</v>
      </c>
    </row>
    <row r="109" spans="2:12" ht="15" thickBot="1" x14ac:dyDescent="0.35">
      <c r="B109" s="87">
        <f t="shared" si="2"/>
        <v>23849.590000000004</v>
      </c>
      <c r="C109" s="89"/>
      <c r="G109" s="56">
        <v>105</v>
      </c>
      <c r="H109" s="53" t="s">
        <v>106</v>
      </c>
      <c r="I109" s="53" t="s">
        <v>124</v>
      </c>
      <c r="J109" s="53" t="s">
        <v>99</v>
      </c>
      <c r="K109" s="53">
        <v>51</v>
      </c>
      <c r="L109" s="65">
        <v>155.30000000000001</v>
      </c>
    </row>
    <row r="110" spans="2:12" ht="15" thickBot="1" x14ac:dyDescent="0.35">
      <c r="B110" s="87">
        <f t="shared" si="2"/>
        <v>29050.600000000035</v>
      </c>
      <c r="C110" s="89"/>
      <c r="G110" s="56">
        <v>106</v>
      </c>
      <c r="H110" s="53" t="s">
        <v>115</v>
      </c>
      <c r="I110" s="53" t="s">
        <v>136</v>
      </c>
      <c r="J110" s="53" t="s">
        <v>96</v>
      </c>
      <c r="K110" s="53">
        <v>-7</v>
      </c>
      <c r="L110" s="65">
        <v>-19.53</v>
      </c>
    </row>
    <row r="111" spans="2:12" ht="15" thickBot="1" x14ac:dyDescent="0.35">
      <c r="B111" s="87">
        <f t="shared" si="2"/>
        <v>25258.95</v>
      </c>
      <c r="C111" s="89"/>
      <c r="G111" s="56">
        <v>107</v>
      </c>
      <c r="H111" s="53" t="s">
        <v>111</v>
      </c>
      <c r="I111" s="53" t="s">
        <v>107</v>
      </c>
      <c r="J111" s="53" t="s">
        <v>94</v>
      </c>
      <c r="K111" s="53">
        <v>9</v>
      </c>
      <c r="L111" s="65">
        <v>29.28</v>
      </c>
    </row>
    <row r="112" spans="2:12" ht="15" thickBot="1" x14ac:dyDescent="0.35">
      <c r="B112" s="87">
        <f t="shared" si="2"/>
        <v>27590.549999999988</v>
      </c>
      <c r="C112" s="89"/>
      <c r="G112" s="56">
        <v>108</v>
      </c>
      <c r="H112" s="53" t="s">
        <v>122</v>
      </c>
      <c r="I112" s="53" t="s">
        <v>112</v>
      </c>
      <c r="J112" s="53" t="s">
        <v>94</v>
      </c>
      <c r="K112" s="53">
        <v>-10</v>
      </c>
      <c r="L112" s="65">
        <v>-28.41</v>
      </c>
    </row>
    <row r="113" spans="2:12" ht="15" thickBot="1" x14ac:dyDescent="0.35">
      <c r="B113" s="87">
        <f t="shared" si="2"/>
        <v>25947.240000000009</v>
      </c>
      <c r="C113" s="89"/>
      <c r="G113" s="56">
        <v>109</v>
      </c>
      <c r="H113" s="53" t="s">
        <v>97</v>
      </c>
      <c r="I113" s="53" t="s">
        <v>130</v>
      </c>
      <c r="J113" s="53" t="s">
        <v>96</v>
      </c>
      <c r="K113" s="53">
        <v>10</v>
      </c>
      <c r="L113" s="65">
        <v>32.11</v>
      </c>
    </row>
    <row r="114" spans="2:12" ht="15" thickBot="1" x14ac:dyDescent="0.35">
      <c r="B114" s="87">
        <f t="shared" si="2"/>
        <v>25947.240000000009</v>
      </c>
      <c r="C114" s="89"/>
      <c r="G114" s="56">
        <v>110</v>
      </c>
      <c r="H114" s="53" t="s">
        <v>97</v>
      </c>
      <c r="I114" s="55">
        <v>38567</v>
      </c>
      <c r="J114" s="53" t="s">
        <v>109</v>
      </c>
      <c r="K114" s="53">
        <v>35</v>
      </c>
      <c r="L114" s="65">
        <v>107.59</v>
      </c>
    </row>
    <row r="115" spans="2:12" ht="15" thickBot="1" x14ac:dyDescent="0.35">
      <c r="B115" s="87">
        <f t="shared" si="2"/>
        <v>27590.549999999988</v>
      </c>
      <c r="C115" s="89"/>
      <c r="G115" s="56">
        <v>111</v>
      </c>
      <c r="H115" s="53" t="s">
        <v>122</v>
      </c>
      <c r="I115" s="55">
        <v>38117</v>
      </c>
      <c r="J115" s="53" t="s">
        <v>109</v>
      </c>
      <c r="K115" s="53">
        <v>81</v>
      </c>
      <c r="L115" s="65">
        <v>244.46</v>
      </c>
    </row>
    <row r="116" spans="2:12" ht="15" thickBot="1" x14ac:dyDescent="0.35">
      <c r="B116" s="87">
        <f t="shared" si="2"/>
        <v>27590.549999999988</v>
      </c>
      <c r="C116" s="89"/>
      <c r="G116" s="56">
        <v>112</v>
      </c>
      <c r="H116" s="53" t="s">
        <v>122</v>
      </c>
      <c r="I116" s="53" t="s">
        <v>110</v>
      </c>
      <c r="J116" s="53" t="s">
        <v>109</v>
      </c>
      <c r="K116" s="53">
        <v>38</v>
      </c>
      <c r="L116" s="65">
        <v>115.86</v>
      </c>
    </row>
    <row r="117" spans="2:12" ht="15" thickBot="1" x14ac:dyDescent="0.35">
      <c r="B117" s="87">
        <f t="shared" si="2"/>
        <v>25258.95</v>
      </c>
      <c r="C117" s="89"/>
      <c r="G117" s="56">
        <v>113</v>
      </c>
      <c r="H117" s="53" t="s">
        <v>111</v>
      </c>
      <c r="I117" s="55">
        <v>38880</v>
      </c>
      <c r="J117" s="53" t="s">
        <v>109</v>
      </c>
      <c r="K117" s="53">
        <v>26</v>
      </c>
      <c r="L117" s="65">
        <v>80.489999999999995</v>
      </c>
    </row>
    <row r="118" spans="2:12" ht="15" thickBot="1" x14ac:dyDescent="0.35">
      <c r="B118" s="87">
        <f t="shared" si="2"/>
        <v>28803.099999999991</v>
      </c>
      <c r="C118" s="89"/>
      <c r="G118" s="56">
        <v>114</v>
      </c>
      <c r="H118" s="53" t="s">
        <v>93</v>
      </c>
      <c r="I118" s="53" t="s">
        <v>118</v>
      </c>
      <c r="J118" s="53" t="s">
        <v>99</v>
      </c>
      <c r="K118" s="53">
        <v>77</v>
      </c>
      <c r="L118" s="65">
        <v>233.33</v>
      </c>
    </row>
    <row r="119" spans="2:12" ht="15" thickBot="1" x14ac:dyDescent="0.35">
      <c r="B119" s="87">
        <f t="shared" si="2"/>
        <v>25258.95</v>
      </c>
      <c r="C119" s="89"/>
      <c r="G119" s="56">
        <v>115</v>
      </c>
      <c r="H119" s="53" t="s">
        <v>111</v>
      </c>
      <c r="I119" s="53" t="s">
        <v>145</v>
      </c>
      <c r="J119" s="53" t="s">
        <v>96</v>
      </c>
      <c r="K119" s="53">
        <v>39</v>
      </c>
      <c r="L119" s="65">
        <v>118.63</v>
      </c>
    </row>
    <row r="120" spans="2:12" ht="15" thickBot="1" x14ac:dyDescent="0.35">
      <c r="B120" s="87">
        <f t="shared" si="2"/>
        <v>26741.289999999994</v>
      </c>
      <c r="C120" s="89"/>
      <c r="G120" s="56">
        <v>116</v>
      </c>
      <c r="H120" s="53" t="s">
        <v>101</v>
      </c>
      <c r="I120" s="53" t="s">
        <v>126</v>
      </c>
      <c r="J120" s="53" t="s">
        <v>105</v>
      </c>
      <c r="K120" s="53">
        <v>22</v>
      </c>
      <c r="L120" s="65">
        <v>68.069999999999993</v>
      </c>
    </row>
    <row r="121" spans="2:12" ht="15" thickBot="1" x14ac:dyDescent="0.35">
      <c r="B121" s="87">
        <f t="shared" si="2"/>
        <v>26741.289999999994</v>
      </c>
      <c r="C121" s="89"/>
      <c r="G121" s="56">
        <v>117</v>
      </c>
      <c r="H121" s="53" t="s">
        <v>101</v>
      </c>
      <c r="I121" s="55">
        <v>38754</v>
      </c>
      <c r="J121" s="53" t="s">
        <v>96</v>
      </c>
      <c r="K121" s="53">
        <v>68</v>
      </c>
      <c r="L121" s="65">
        <v>205.77</v>
      </c>
    </row>
    <row r="122" spans="2:12" ht="15" thickBot="1" x14ac:dyDescent="0.35">
      <c r="B122" s="87">
        <f t="shared" si="2"/>
        <v>27590.549999999988</v>
      </c>
      <c r="C122" s="89"/>
      <c r="G122" s="56">
        <v>118</v>
      </c>
      <c r="H122" s="53" t="s">
        <v>122</v>
      </c>
      <c r="I122" s="53" t="s">
        <v>127</v>
      </c>
      <c r="J122" s="53" t="s">
        <v>96</v>
      </c>
      <c r="K122" s="53">
        <v>59</v>
      </c>
      <c r="L122" s="65">
        <v>178.71</v>
      </c>
    </row>
    <row r="123" spans="2:12" ht="15" thickBot="1" x14ac:dyDescent="0.35">
      <c r="B123" s="87">
        <f t="shared" si="2"/>
        <v>24890.649999999991</v>
      </c>
      <c r="C123" s="89"/>
      <c r="G123" s="56">
        <v>119</v>
      </c>
      <c r="H123" s="53" t="s">
        <v>103</v>
      </c>
      <c r="I123" s="53" t="s">
        <v>100</v>
      </c>
      <c r="J123" s="53" t="s">
        <v>105</v>
      </c>
      <c r="K123" s="53">
        <v>20</v>
      </c>
      <c r="L123" s="65">
        <v>62.37</v>
      </c>
    </row>
    <row r="124" spans="2:12" ht="15" thickBot="1" x14ac:dyDescent="0.35">
      <c r="B124" s="87">
        <f t="shared" si="2"/>
        <v>28705.210000000006</v>
      </c>
      <c r="C124" s="89"/>
      <c r="G124" s="56">
        <v>120</v>
      </c>
      <c r="H124" s="53" t="s">
        <v>95</v>
      </c>
      <c r="I124" s="53" t="s">
        <v>148</v>
      </c>
      <c r="J124" s="53" t="s">
        <v>109</v>
      </c>
      <c r="K124" s="53">
        <v>61</v>
      </c>
      <c r="L124" s="65">
        <v>184.56</v>
      </c>
    </row>
    <row r="125" spans="2:12" ht="15" thickBot="1" x14ac:dyDescent="0.35">
      <c r="B125" s="87">
        <f t="shared" si="2"/>
        <v>26741.289999999994</v>
      </c>
      <c r="C125" s="89"/>
      <c r="G125" s="56">
        <v>121</v>
      </c>
      <c r="H125" s="53" t="s">
        <v>101</v>
      </c>
      <c r="I125" s="55">
        <v>38871</v>
      </c>
      <c r="J125" s="53" t="s">
        <v>96</v>
      </c>
      <c r="K125" s="53">
        <v>30</v>
      </c>
      <c r="L125" s="65">
        <v>92.43</v>
      </c>
    </row>
    <row r="126" spans="2:12" ht="15" thickBot="1" x14ac:dyDescent="0.35">
      <c r="B126" s="87">
        <f t="shared" si="2"/>
        <v>29050.600000000035</v>
      </c>
      <c r="C126" s="89"/>
      <c r="G126" s="56">
        <v>122</v>
      </c>
      <c r="H126" s="53" t="s">
        <v>115</v>
      </c>
      <c r="I126" s="53" t="s">
        <v>149</v>
      </c>
      <c r="J126" s="53" t="s">
        <v>109</v>
      </c>
      <c r="K126" s="53">
        <v>10</v>
      </c>
      <c r="L126" s="65">
        <v>32.299999999999997</v>
      </c>
    </row>
    <row r="127" spans="2:12" ht="15" thickBot="1" x14ac:dyDescent="0.35">
      <c r="B127" s="87">
        <f t="shared" si="2"/>
        <v>26741.289999999994</v>
      </c>
      <c r="C127" s="89"/>
      <c r="G127" s="56">
        <v>123</v>
      </c>
      <c r="H127" s="53" t="s">
        <v>101</v>
      </c>
      <c r="I127" s="53" t="s">
        <v>114</v>
      </c>
      <c r="J127" s="53" t="s">
        <v>105</v>
      </c>
      <c r="K127" s="53">
        <v>72</v>
      </c>
      <c r="L127" s="65">
        <v>217.45</v>
      </c>
    </row>
    <row r="128" spans="2:12" ht="15" thickBot="1" x14ac:dyDescent="0.35">
      <c r="B128" s="87">
        <f t="shared" si="2"/>
        <v>25947.240000000009</v>
      </c>
      <c r="C128" s="89"/>
      <c r="G128" s="56">
        <v>124</v>
      </c>
      <c r="H128" s="53" t="s">
        <v>97</v>
      </c>
      <c r="I128" s="55">
        <v>38991</v>
      </c>
      <c r="J128" s="53" t="s">
        <v>105</v>
      </c>
      <c r="K128" s="53">
        <v>57</v>
      </c>
      <c r="L128" s="65">
        <v>173.36</v>
      </c>
    </row>
    <row r="129" spans="2:12" ht="15" thickBot="1" x14ac:dyDescent="0.35">
      <c r="B129" s="87">
        <f t="shared" si="2"/>
        <v>28705.210000000006</v>
      </c>
      <c r="C129" s="89"/>
      <c r="G129" s="56">
        <v>125</v>
      </c>
      <c r="H129" s="53" t="s">
        <v>95</v>
      </c>
      <c r="I129" s="53" t="s">
        <v>120</v>
      </c>
      <c r="J129" s="53" t="s">
        <v>94</v>
      </c>
      <c r="K129" s="53">
        <v>41</v>
      </c>
      <c r="L129" s="65">
        <v>124.39</v>
      </c>
    </row>
    <row r="130" spans="2:12" ht="15" thickBot="1" x14ac:dyDescent="0.35">
      <c r="B130" s="87">
        <f t="shared" si="2"/>
        <v>26741.289999999994</v>
      </c>
      <c r="C130" s="89"/>
      <c r="G130" s="56">
        <v>126</v>
      </c>
      <c r="H130" s="53" t="s">
        <v>101</v>
      </c>
      <c r="I130" s="53" t="s">
        <v>150</v>
      </c>
      <c r="J130" s="53" t="s">
        <v>105</v>
      </c>
      <c r="K130" s="53">
        <v>54</v>
      </c>
      <c r="L130" s="65">
        <v>163.75</v>
      </c>
    </row>
    <row r="131" spans="2:12" ht="15" thickBot="1" x14ac:dyDescent="0.35">
      <c r="B131" s="87">
        <f t="shared" si="2"/>
        <v>25258.95</v>
      </c>
      <c r="C131" s="89"/>
      <c r="G131" s="56">
        <v>127</v>
      </c>
      <c r="H131" s="53" t="s">
        <v>111</v>
      </c>
      <c r="I131" s="55">
        <v>38540</v>
      </c>
      <c r="J131" s="53" t="s">
        <v>99</v>
      </c>
      <c r="K131" s="53">
        <v>9</v>
      </c>
      <c r="L131" s="65">
        <v>29.26</v>
      </c>
    </row>
    <row r="132" spans="2:12" ht="15" thickBot="1" x14ac:dyDescent="0.35">
      <c r="B132" s="87">
        <f t="shared" si="2"/>
        <v>27590.549999999988</v>
      </c>
      <c r="C132" s="89"/>
      <c r="G132" s="56">
        <v>128</v>
      </c>
      <c r="H132" s="53" t="s">
        <v>122</v>
      </c>
      <c r="I132" s="53" t="s">
        <v>146</v>
      </c>
      <c r="J132" s="53" t="s">
        <v>94</v>
      </c>
      <c r="K132" s="53">
        <v>1</v>
      </c>
      <c r="L132" s="65">
        <v>5.01</v>
      </c>
    </row>
    <row r="133" spans="2:12" ht="15" thickBot="1" x14ac:dyDescent="0.35">
      <c r="B133" s="87">
        <f t="shared" ref="B133:B196" si="3">SUMIF(name,H133,salePrice)</f>
        <v>26741.289999999994</v>
      </c>
      <c r="C133" s="89"/>
      <c r="G133" s="56">
        <v>129</v>
      </c>
      <c r="H133" s="53" t="s">
        <v>101</v>
      </c>
      <c r="I133" s="55">
        <v>39053</v>
      </c>
      <c r="J133" s="53" t="s">
        <v>109</v>
      </c>
      <c r="K133" s="53">
        <v>-10</v>
      </c>
      <c r="L133" s="65">
        <v>-28.89</v>
      </c>
    </row>
    <row r="134" spans="2:12" ht="15" thickBot="1" x14ac:dyDescent="0.35">
      <c r="B134" s="87">
        <f t="shared" si="3"/>
        <v>25947.240000000009</v>
      </c>
      <c r="C134" s="89"/>
      <c r="G134" s="56">
        <v>130</v>
      </c>
      <c r="H134" s="53" t="s">
        <v>97</v>
      </c>
      <c r="I134" s="53" t="s">
        <v>151</v>
      </c>
      <c r="J134" s="53" t="s">
        <v>96</v>
      </c>
      <c r="K134" s="53">
        <v>-9</v>
      </c>
      <c r="L134" s="65">
        <v>-25.06</v>
      </c>
    </row>
    <row r="135" spans="2:12" ht="15" thickBot="1" x14ac:dyDescent="0.35">
      <c r="B135" s="87">
        <f t="shared" si="3"/>
        <v>29050.600000000035</v>
      </c>
      <c r="C135" s="89"/>
      <c r="G135" s="56">
        <v>131</v>
      </c>
      <c r="H135" s="53" t="s">
        <v>115</v>
      </c>
      <c r="I135" s="53" t="s">
        <v>77</v>
      </c>
      <c r="J135" s="53" t="s">
        <v>109</v>
      </c>
      <c r="K135" s="53">
        <v>56</v>
      </c>
      <c r="L135" s="65">
        <v>168.87</v>
      </c>
    </row>
    <row r="136" spans="2:12" ht="15" thickBot="1" x14ac:dyDescent="0.35">
      <c r="B136" s="87">
        <f t="shared" si="3"/>
        <v>27590.549999999988</v>
      </c>
      <c r="C136" s="89"/>
      <c r="G136" s="56">
        <v>132</v>
      </c>
      <c r="H136" s="53" t="s">
        <v>122</v>
      </c>
      <c r="I136" s="53" t="s">
        <v>107</v>
      </c>
      <c r="J136" s="53" t="s">
        <v>99</v>
      </c>
      <c r="K136" s="53">
        <v>28</v>
      </c>
      <c r="L136" s="65">
        <v>85.6</v>
      </c>
    </row>
    <row r="137" spans="2:12" ht="15" thickBot="1" x14ac:dyDescent="0.35">
      <c r="B137" s="87">
        <f t="shared" si="3"/>
        <v>28803.099999999991</v>
      </c>
      <c r="C137" s="89"/>
      <c r="G137" s="56">
        <v>133</v>
      </c>
      <c r="H137" s="53" t="s">
        <v>93</v>
      </c>
      <c r="I137" s="55">
        <v>38237</v>
      </c>
      <c r="J137" s="53" t="s">
        <v>109</v>
      </c>
      <c r="K137" s="53">
        <v>11</v>
      </c>
      <c r="L137" s="65">
        <v>34.42</v>
      </c>
    </row>
    <row r="138" spans="2:12" ht="15" thickBot="1" x14ac:dyDescent="0.35">
      <c r="B138" s="87">
        <f t="shared" si="3"/>
        <v>23849.590000000004</v>
      </c>
      <c r="C138" s="89"/>
      <c r="G138" s="56">
        <v>134</v>
      </c>
      <c r="H138" s="53" t="s">
        <v>106</v>
      </c>
      <c r="I138" s="53" t="s">
        <v>108</v>
      </c>
      <c r="J138" s="53" t="s">
        <v>94</v>
      </c>
      <c r="K138" s="53">
        <v>11</v>
      </c>
      <c r="L138" s="65">
        <v>34.909999999999997</v>
      </c>
    </row>
    <row r="139" spans="2:12" ht="15" thickBot="1" x14ac:dyDescent="0.35">
      <c r="B139" s="87">
        <f t="shared" si="3"/>
        <v>23849.590000000004</v>
      </c>
      <c r="C139" s="89"/>
      <c r="G139" s="56">
        <v>135</v>
      </c>
      <c r="H139" s="53" t="s">
        <v>106</v>
      </c>
      <c r="I139" s="53" t="s">
        <v>135</v>
      </c>
      <c r="J139" s="53" t="s">
        <v>105</v>
      </c>
      <c r="K139" s="53">
        <v>67</v>
      </c>
      <c r="L139" s="65">
        <v>202.87</v>
      </c>
    </row>
    <row r="140" spans="2:12" ht="15" thickBot="1" x14ac:dyDescent="0.35">
      <c r="B140" s="87">
        <f t="shared" si="3"/>
        <v>24890.649999999991</v>
      </c>
      <c r="C140" s="89"/>
      <c r="G140" s="56">
        <v>136</v>
      </c>
      <c r="H140" s="53" t="s">
        <v>103</v>
      </c>
      <c r="I140" s="53" t="s">
        <v>136</v>
      </c>
      <c r="J140" s="53" t="s">
        <v>94</v>
      </c>
      <c r="K140" s="53">
        <v>10</v>
      </c>
      <c r="L140" s="65">
        <v>31.43</v>
      </c>
    </row>
    <row r="141" spans="2:12" ht="15" thickBot="1" x14ac:dyDescent="0.35">
      <c r="B141" s="87">
        <f t="shared" si="3"/>
        <v>25258.95</v>
      </c>
      <c r="C141" s="89"/>
      <c r="G141" s="56">
        <v>137</v>
      </c>
      <c r="H141" s="53" t="s">
        <v>111</v>
      </c>
      <c r="I141" s="53" t="s">
        <v>116</v>
      </c>
      <c r="J141" s="53" t="s">
        <v>96</v>
      </c>
      <c r="K141" s="53">
        <v>40</v>
      </c>
      <c r="L141" s="65">
        <v>121.95</v>
      </c>
    </row>
    <row r="142" spans="2:12" ht="15" thickBot="1" x14ac:dyDescent="0.35">
      <c r="B142" s="87">
        <f t="shared" si="3"/>
        <v>24890.649999999991</v>
      </c>
      <c r="C142" s="89"/>
      <c r="G142" s="56">
        <v>138</v>
      </c>
      <c r="H142" s="53" t="s">
        <v>103</v>
      </c>
      <c r="I142" s="55">
        <v>38540</v>
      </c>
      <c r="J142" s="53" t="s">
        <v>109</v>
      </c>
      <c r="K142" s="53">
        <v>77</v>
      </c>
      <c r="L142" s="65">
        <v>233.08</v>
      </c>
    </row>
    <row r="143" spans="2:12" ht="15" thickBot="1" x14ac:dyDescent="0.35">
      <c r="B143" s="87">
        <f t="shared" si="3"/>
        <v>28803.099999999991</v>
      </c>
      <c r="C143" s="89"/>
      <c r="G143" s="56">
        <v>139</v>
      </c>
      <c r="H143" s="53" t="s">
        <v>93</v>
      </c>
      <c r="I143" s="53" t="s">
        <v>127</v>
      </c>
      <c r="J143" s="53" t="s">
        <v>99</v>
      </c>
      <c r="K143" s="53">
        <v>50</v>
      </c>
      <c r="L143" s="65">
        <v>152.04</v>
      </c>
    </row>
    <row r="144" spans="2:12" ht="15" thickBot="1" x14ac:dyDescent="0.35">
      <c r="B144" s="87">
        <f t="shared" si="3"/>
        <v>29050.600000000035</v>
      </c>
      <c r="C144" s="89"/>
      <c r="G144" s="56">
        <v>140</v>
      </c>
      <c r="H144" s="53" t="s">
        <v>115</v>
      </c>
      <c r="I144" s="53" t="s">
        <v>129</v>
      </c>
      <c r="J144" s="53" t="s">
        <v>105</v>
      </c>
      <c r="K144" s="53">
        <v>80</v>
      </c>
      <c r="L144" s="65">
        <v>242.5</v>
      </c>
    </row>
    <row r="145" spans="2:12" ht="15" thickBot="1" x14ac:dyDescent="0.35">
      <c r="B145" s="87">
        <f t="shared" si="3"/>
        <v>29050.600000000035</v>
      </c>
      <c r="C145" s="89"/>
      <c r="G145" s="56">
        <v>141</v>
      </c>
      <c r="H145" s="53" t="s">
        <v>115</v>
      </c>
      <c r="I145" s="53" t="s">
        <v>123</v>
      </c>
      <c r="J145" s="53" t="s">
        <v>105</v>
      </c>
      <c r="K145" s="53">
        <v>83</v>
      </c>
      <c r="L145" s="65">
        <v>250.79</v>
      </c>
    </row>
    <row r="146" spans="2:12" ht="15" thickBot="1" x14ac:dyDescent="0.35">
      <c r="B146" s="87">
        <f t="shared" si="3"/>
        <v>28803.099999999991</v>
      </c>
      <c r="C146" s="89"/>
      <c r="G146" s="56">
        <v>142</v>
      </c>
      <c r="H146" s="53" t="s">
        <v>93</v>
      </c>
      <c r="I146" s="55">
        <v>38719</v>
      </c>
      <c r="J146" s="53" t="s">
        <v>94</v>
      </c>
      <c r="K146" s="53">
        <v>-4</v>
      </c>
      <c r="L146" s="65">
        <v>-9.5</v>
      </c>
    </row>
    <row r="147" spans="2:12" ht="15" thickBot="1" x14ac:dyDescent="0.35">
      <c r="B147" s="87">
        <f t="shared" si="3"/>
        <v>24890.649999999991</v>
      </c>
      <c r="C147" s="89"/>
      <c r="G147" s="56">
        <v>143</v>
      </c>
      <c r="H147" s="53" t="s">
        <v>103</v>
      </c>
      <c r="I147" s="55">
        <v>38413</v>
      </c>
      <c r="J147" s="53" t="s">
        <v>96</v>
      </c>
      <c r="K147" s="53">
        <v>46</v>
      </c>
      <c r="L147" s="65">
        <v>139.76</v>
      </c>
    </row>
    <row r="148" spans="2:12" ht="15" thickBot="1" x14ac:dyDescent="0.35">
      <c r="B148" s="87">
        <f t="shared" si="3"/>
        <v>25947.240000000009</v>
      </c>
      <c r="C148" s="89"/>
      <c r="G148" s="56">
        <v>144</v>
      </c>
      <c r="H148" s="53" t="s">
        <v>97</v>
      </c>
      <c r="I148" s="53" t="s">
        <v>119</v>
      </c>
      <c r="J148" s="53" t="s">
        <v>109</v>
      </c>
      <c r="K148" s="53">
        <v>55</v>
      </c>
      <c r="L148" s="65">
        <v>167.19</v>
      </c>
    </row>
    <row r="149" spans="2:12" ht="15" thickBot="1" x14ac:dyDescent="0.35">
      <c r="B149" s="87">
        <f t="shared" si="3"/>
        <v>27590.549999999988</v>
      </c>
      <c r="C149" s="89"/>
      <c r="G149" s="56">
        <v>145</v>
      </c>
      <c r="H149" s="53" t="s">
        <v>122</v>
      </c>
      <c r="I149" s="53" t="s">
        <v>117</v>
      </c>
      <c r="J149" s="53" t="s">
        <v>109</v>
      </c>
      <c r="K149" s="53">
        <v>89</v>
      </c>
      <c r="L149" s="65">
        <v>269.39999999999998</v>
      </c>
    </row>
    <row r="150" spans="2:12" ht="15" thickBot="1" x14ac:dyDescent="0.35">
      <c r="B150" s="87">
        <f t="shared" si="3"/>
        <v>25258.95</v>
      </c>
      <c r="C150" s="89"/>
      <c r="G150" s="56">
        <v>146</v>
      </c>
      <c r="H150" s="53" t="s">
        <v>111</v>
      </c>
      <c r="I150" s="55">
        <v>38540</v>
      </c>
      <c r="J150" s="53" t="s">
        <v>105</v>
      </c>
      <c r="K150" s="53">
        <v>59</v>
      </c>
      <c r="L150" s="65">
        <v>179.12</v>
      </c>
    </row>
    <row r="151" spans="2:12" ht="15" thickBot="1" x14ac:dyDescent="0.35">
      <c r="B151" s="87">
        <f t="shared" si="3"/>
        <v>25258.95</v>
      </c>
      <c r="C151" s="89"/>
      <c r="G151" s="56">
        <v>147</v>
      </c>
      <c r="H151" s="53" t="s">
        <v>111</v>
      </c>
      <c r="I151" s="55">
        <v>38567</v>
      </c>
      <c r="J151" s="53" t="s">
        <v>99</v>
      </c>
      <c r="K151" s="53">
        <v>90</v>
      </c>
      <c r="L151" s="65">
        <v>271.75</v>
      </c>
    </row>
    <row r="152" spans="2:12" ht="15" thickBot="1" x14ac:dyDescent="0.35">
      <c r="B152" s="87">
        <f t="shared" si="3"/>
        <v>25947.240000000009</v>
      </c>
      <c r="C152" s="89"/>
      <c r="G152" s="56">
        <v>148</v>
      </c>
      <c r="H152" s="53" t="s">
        <v>97</v>
      </c>
      <c r="I152" s="55">
        <v>38787</v>
      </c>
      <c r="J152" s="53" t="s">
        <v>99</v>
      </c>
      <c r="K152" s="53">
        <v>17</v>
      </c>
      <c r="L152" s="65">
        <v>53.67</v>
      </c>
    </row>
    <row r="153" spans="2:12" ht="15" thickBot="1" x14ac:dyDescent="0.35">
      <c r="B153" s="87">
        <f t="shared" si="3"/>
        <v>27590.549999999988</v>
      </c>
      <c r="C153" s="89"/>
      <c r="G153" s="56">
        <v>149</v>
      </c>
      <c r="H153" s="53" t="s">
        <v>122</v>
      </c>
      <c r="I153" s="55">
        <v>38567</v>
      </c>
      <c r="J153" s="53" t="s">
        <v>99</v>
      </c>
      <c r="K153" s="53">
        <v>37</v>
      </c>
      <c r="L153" s="65">
        <v>113.65</v>
      </c>
    </row>
    <row r="154" spans="2:12" ht="15" thickBot="1" x14ac:dyDescent="0.35">
      <c r="B154" s="87">
        <f t="shared" si="3"/>
        <v>23849.590000000004</v>
      </c>
      <c r="C154" s="89"/>
      <c r="G154" s="56">
        <v>150</v>
      </c>
      <c r="H154" s="53" t="s">
        <v>106</v>
      </c>
      <c r="I154" s="53" t="s">
        <v>147</v>
      </c>
      <c r="J154" s="53" t="s">
        <v>96</v>
      </c>
      <c r="K154" s="53">
        <v>-4</v>
      </c>
      <c r="L154" s="65">
        <v>-9.42</v>
      </c>
    </row>
    <row r="155" spans="2:12" ht="15" thickBot="1" x14ac:dyDescent="0.35">
      <c r="B155" s="87">
        <f t="shared" si="3"/>
        <v>25258.95</v>
      </c>
      <c r="C155" s="89"/>
      <c r="G155" s="56">
        <v>151</v>
      </c>
      <c r="H155" s="53" t="s">
        <v>111</v>
      </c>
      <c r="I155" s="55">
        <v>38540</v>
      </c>
      <c r="J155" s="53" t="s">
        <v>94</v>
      </c>
      <c r="K155" s="53">
        <v>-8</v>
      </c>
      <c r="L155" s="65">
        <v>-22.38</v>
      </c>
    </row>
    <row r="156" spans="2:12" ht="15" thickBot="1" x14ac:dyDescent="0.35">
      <c r="B156" s="87">
        <f t="shared" si="3"/>
        <v>26741.289999999994</v>
      </c>
      <c r="C156" s="89"/>
      <c r="G156" s="56">
        <v>152</v>
      </c>
      <c r="H156" s="53" t="s">
        <v>101</v>
      </c>
      <c r="I156" s="55">
        <v>38026</v>
      </c>
      <c r="J156" s="53" t="s">
        <v>99</v>
      </c>
      <c r="K156" s="53">
        <v>6</v>
      </c>
      <c r="L156" s="65">
        <v>20.32</v>
      </c>
    </row>
    <row r="157" spans="2:12" ht="15" thickBot="1" x14ac:dyDescent="0.35">
      <c r="B157" s="87">
        <f t="shared" si="3"/>
        <v>27590.549999999988</v>
      </c>
      <c r="C157" s="89"/>
      <c r="G157" s="56">
        <v>153</v>
      </c>
      <c r="H157" s="53" t="s">
        <v>122</v>
      </c>
      <c r="I157" s="53" t="s">
        <v>152</v>
      </c>
      <c r="J157" s="53" t="s">
        <v>99</v>
      </c>
      <c r="K157" s="53">
        <v>63</v>
      </c>
      <c r="L157" s="65">
        <v>191.68</v>
      </c>
    </row>
    <row r="158" spans="2:12" ht="15" thickBot="1" x14ac:dyDescent="0.35">
      <c r="B158" s="87">
        <f t="shared" si="3"/>
        <v>29050.600000000035</v>
      </c>
      <c r="C158" s="89"/>
      <c r="G158" s="56">
        <v>154</v>
      </c>
      <c r="H158" s="53" t="s">
        <v>115</v>
      </c>
      <c r="I158" s="55">
        <v>38299</v>
      </c>
      <c r="J158" s="53" t="s">
        <v>99</v>
      </c>
      <c r="K158" s="53">
        <v>16</v>
      </c>
      <c r="L158" s="65">
        <v>49.94</v>
      </c>
    </row>
    <row r="159" spans="2:12" ht="15" thickBot="1" x14ac:dyDescent="0.35">
      <c r="B159" s="87">
        <f t="shared" si="3"/>
        <v>28803.099999999991</v>
      </c>
      <c r="C159" s="89"/>
      <c r="G159" s="56">
        <v>155</v>
      </c>
      <c r="H159" s="53" t="s">
        <v>93</v>
      </c>
      <c r="I159" s="55">
        <v>38413</v>
      </c>
      <c r="J159" s="53" t="s">
        <v>109</v>
      </c>
      <c r="K159" s="53">
        <v>22</v>
      </c>
      <c r="L159" s="65">
        <v>67.81</v>
      </c>
    </row>
    <row r="160" spans="2:12" ht="15" thickBot="1" x14ac:dyDescent="0.35">
      <c r="B160" s="87">
        <f t="shared" si="3"/>
        <v>25258.95</v>
      </c>
      <c r="C160" s="89"/>
      <c r="G160" s="56">
        <v>156</v>
      </c>
      <c r="H160" s="53" t="s">
        <v>111</v>
      </c>
      <c r="I160" s="53" t="s">
        <v>153</v>
      </c>
      <c r="J160" s="53" t="s">
        <v>96</v>
      </c>
      <c r="K160" s="53">
        <v>81</v>
      </c>
      <c r="L160" s="65">
        <v>244.97</v>
      </c>
    </row>
    <row r="161" spans="2:12" ht="15" thickBot="1" x14ac:dyDescent="0.35">
      <c r="B161" s="87">
        <f t="shared" si="3"/>
        <v>25258.95</v>
      </c>
      <c r="C161" s="89"/>
      <c r="G161" s="56">
        <v>157</v>
      </c>
      <c r="H161" s="53" t="s">
        <v>111</v>
      </c>
      <c r="I161" s="55">
        <v>38665</v>
      </c>
      <c r="J161" s="53" t="s">
        <v>94</v>
      </c>
      <c r="K161" s="53">
        <v>85</v>
      </c>
      <c r="L161" s="65">
        <v>256.56</v>
      </c>
    </row>
    <row r="162" spans="2:12" ht="15" thickBot="1" x14ac:dyDescent="0.35">
      <c r="B162" s="87">
        <f t="shared" si="3"/>
        <v>29050.600000000035</v>
      </c>
      <c r="C162" s="89"/>
      <c r="G162" s="56">
        <v>158</v>
      </c>
      <c r="H162" s="53" t="s">
        <v>115</v>
      </c>
      <c r="I162" s="53" t="s">
        <v>154</v>
      </c>
      <c r="J162" s="53" t="s">
        <v>96</v>
      </c>
      <c r="K162" s="53">
        <v>-3</v>
      </c>
      <c r="L162" s="65">
        <v>-7.08</v>
      </c>
    </row>
    <row r="163" spans="2:12" ht="15" thickBot="1" x14ac:dyDescent="0.35">
      <c r="B163" s="87">
        <f t="shared" si="3"/>
        <v>25258.95</v>
      </c>
      <c r="C163" s="89"/>
      <c r="G163" s="56">
        <v>159</v>
      </c>
      <c r="H163" s="53" t="s">
        <v>111</v>
      </c>
      <c r="I163" s="53" t="s">
        <v>131</v>
      </c>
      <c r="J163" s="53" t="s">
        <v>94</v>
      </c>
      <c r="K163" s="53">
        <v>51</v>
      </c>
      <c r="L163" s="65">
        <v>154.49</v>
      </c>
    </row>
    <row r="164" spans="2:12" ht="15" thickBot="1" x14ac:dyDescent="0.35">
      <c r="B164" s="87">
        <f t="shared" si="3"/>
        <v>27590.549999999988</v>
      </c>
      <c r="C164" s="89"/>
      <c r="G164" s="56">
        <v>160</v>
      </c>
      <c r="H164" s="53" t="s">
        <v>122</v>
      </c>
      <c r="I164" s="55">
        <v>38353</v>
      </c>
      <c r="J164" s="53" t="s">
        <v>94</v>
      </c>
      <c r="K164" s="53">
        <v>72</v>
      </c>
      <c r="L164" s="65">
        <v>217.42</v>
      </c>
    </row>
    <row r="165" spans="2:12" ht="15" thickBot="1" x14ac:dyDescent="0.35">
      <c r="B165" s="87">
        <f t="shared" si="3"/>
        <v>23849.590000000004</v>
      </c>
      <c r="C165" s="89"/>
      <c r="G165" s="56">
        <v>161</v>
      </c>
      <c r="H165" s="53" t="s">
        <v>106</v>
      </c>
      <c r="I165" s="53" t="s">
        <v>138</v>
      </c>
      <c r="J165" s="53" t="s">
        <v>94</v>
      </c>
      <c r="K165" s="53">
        <v>46</v>
      </c>
      <c r="L165" s="65">
        <v>139.93</v>
      </c>
    </row>
    <row r="166" spans="2:12" ht="15" thickBot="1" x14ac:dyDescent="0.35">
      <c r="B166" s="87">
        <f t="shared" si="3"/>
        <v>28705.210000000006</v>
      </c>
      <c r="C166" s="89"/>
      <c r="G166" s="56">
        <v>162</v>
      </c>
      <c r="H166" s="53" t="s">
        <v>95</v>
      </c>
      <c r="I166" s="53" t="s">
        <v>98</v>
      </c>
      <c r="J166" s="53" t="s">
        <v>109</v>
      </c>
      <c r="K166" s="53">
        <v>-10</v>
      </c>
      <c r="L166" s="65">
        <v>-28</v>
      </c>
    </row>
    <row r="167" spans="2:12" ht="15" thickBot="1" x14ac:dyDescent="0.35">
      <c r="B167" s="87">
        <f t="shared" si="3"/>
        <v>27590.549999999988</v>
      </c>
      <c r="C167" s="89"/>
      <c r="G167" s="56">
        <v>163</v>
      </c>
      <c r="H167" s="53" t="s">
        <v>122</v>
      </c>
      <c r="I167" s="55">
        <v>38603</v>
      </c>
      <c r="J167" s="53" t="s">
        <v>96</v>
      </c>
      <c r="K167" s="53">
        <v>-5</v>
      </c>
      <c r="L167" s="65">
        <v>-12.2</v>
      </c>
    </row>
    <row r="168" spans="2:12" ht="15" thickBot="1" x14ac:dyDescent="0.35">
      <c r="B168" s="87">
        <f t="shared" si="3"/>
        <v>28705.210000000006</v>
      </c>
      <c r="C168" s="89"/>
      <c r="G168" s="56">
        <v>164</v>
      </c>
      <c r="H168" s="53" t="s">
        <v>95</v>
      </c>
      <c r="I168" s="55">
        <v>39061</v>
      </c>
      <c r="J168" s="53" t="s">
        <v>105</v>
      </c>
      <c r="K168" s="53">
        <v>16</v>
      </c>
      <c r="L168" s="65">
        <v>49.92</v>
      </c>
    </row>
    <row r="169" spans="2:12" ht="15" thickBot="1" x14ac:dyDescent="0.35">
      <c r="B169" s="87">
        <f t="shared" si="3"/>
        <v>28705.210000000006</v>
      </c>
      <c r="C169" s="89"/>
      <c r="G169" s="56">
        <v>165</v>
      </c>
      <c r="H169" s="53" t="s">
        <v>95</v>
      </c>
      <c r="I169" s="53" t="s">
        <v>139</v>
      </c>
      <c r="J169" s="53" t="s">
        <v>96</v>
      </c>
      <c r="K169" s="53">
        <v>25</v>
      </c>
      <c r="L169" s="65">
        <v>76.989999999999995</v>
      </c>
    </row>
    <row r="170" spans="2:12" ht="15" thickBot="1" x14ac:dyDescent="0.35">
      <c r="B170" s="87">
        <f t="shared" si="3"/>
        <v>25258.95</v>
      </c>
      <c r="C170" s="89"/>
      <c r="G170" s="56">
        <v>166</v>
      </c>
      <c r="H170" s="53" t="s">
        <v>111</v>
      </c>
      <c r="I170" s="53" t="s">
        <v>136</v>
      </c>
      <c r="J170" s="53" t="s">
        <v>105</v>
      </c>
      <c r="K170" s="53">
        <v>49</v>
      </c>
      <c r="L170" s="65">
        <v>148.91</v>
      </c>
    </row>
    <row r="171" spans="2:12" ht="15" thickBot="1" x14ac:dyDescent="0.35">
      <c r="B171" s="87">
        <f t="shared" si="3"/>
        <v>28803.099999999991</v>
      </c>
      <c r="C171" s="89"/>
      <c r="G171" s="56">
        <v>167</v>
      </c>
      <c r="H171" s="53" t="s">
        <v>93</v>
      </c>
      <c r="I171" s="53" t="s">
        <v>107</v>
      </c>
      <c r="J171" s="53" t="s">
        <v>94</v>
      </c>
      <c r="K171" s="53">
        <v>21</v>
      </c>
      <c r="L171" s="65">
        <v>64.33</v>
      </c>
    </row>
    <row r="172" spans="2:12" ht="15" thickBot="1" x14ac:dyDescent="0.35">
      <c r="B172" s="87">
        <f t="shared" si="3"/>
        <v>23849.590000000004</v>
      </c>
      <c r="C172" s="89"/>
      <c r="G172" s="56">
        <v>168</v>
      </c>
      <c r="H172" s="53" t="s">
        <v>106</v>
      </c>
      <c r="I172" s="53" t="s">
        <v>100</v>
      </c>
      <c r="J172" s="53" t="s">
        <v>94</v>
      </c>
      <c r="K172" s="53">
        <v>29</v>
      </c>
      <c r="L172" s="65">
        <v>88.98</v>
      </c>
    </row>
    <row r="173" spans="2:12" ht="15" thickBot="1" x14ac:dyDescent="0.35">
      <c r="B173" s="87">
        <f t="shared" si="3"/>
        <v>25947.240000000009</v>
      </c>
      <c r="C173" s="89"/>
      <c r="G173" s="56">
        <v>169</v>
      </c>
      <c r="H173" s="53" t="s">
        <v>97</v>
      </c>
      <c r="I173" s="53" t="s">
        <v>138</v>
      </c>
      <c r="J173" s="53" t="s">
        <v>94</v>
      </c>
      <c r="K173" s="53">
        <v>63</v>
      </c>
      <c r="L173" s="65">
        <v>191.11</v>
      </c>
    </row>
    <row r="174" spans="2:12" ht="15" thickBot="1" x14ac:dyDescent="0.35">
      <c r="B174" s="87">
        <f t="shared" si="3"/>
        <v>29050.600000000035</v>
      </c>
      <c r="C174" s="89"/>
      <c r="G174" s="56">
        <v>170</v>
      </c>
      <c r="H174" s="53" t="s">
        <v>115</v>
      </c>
      <c r="I174" s="53" t="s">
        <v>141</v>
      </c>
      <c r="J174" s="53" t="s">
        <v>94</v>
      </c>
      <c r="K174" s="53">
        <v>21</v>
      </c>
      <c r="L174" s="65">
        <v>64.599999999999994</v>
      </c>
    </row>
    <row r="175" spans="2:12" ht="15" thickBot="1" x14ac:dyDescent="0.35">
      <c r="B175" s="87">
        <f t="shared" si="3"/>
        <v>28803.099999999991</v>
      </c>
      <c r="C175" s="89"/>
      <c r="G175" s="56">
        <v>171</v>
      </c>
      <c r="H175" s="53" t="s">
        <v>93</v>
      </c>
      <c r="I175" s="53" t="s">
        <v>155</v>
      </c>
      <c r="J175" s="53" t="s">
        <v>96</v>
      </c>
      <c r="K175" s="53">
        <v>93</v>
      </c>
      <c r="L175" s="65">
        <v>280.17</v>
      </c>
    </row>
    <row r="176" spans="2:12" ht="15" thickBot="1" x14ac:dyDescent="0.35">
      <c r="B176" s="87">
        <f t="shared" si="3"/>
        <v>24890.649999999991</v>
      </c>
      <c r="C176" s="89"/>
      <c r="G176" s="56">
        <v>172</v>
      </c>
      <c r="H176" s="53" t="s">
        <v>103</v>
      </c>
      <c r="I176" s="53" t="s">
        <v>156</v>
      </c>
      <c r="J176" s="53" t="s">
        <v>96</v>
      </c>
      <c r="K176" s="53">
        <v>55</v>
      </c>
      <c r="L176" s="65">
        <v>167.55</v>
      </c>
    </row>
    <row r="177" spans="2:12" ht="15" thickBot="1" x14ac:dyDescent="0.35">
      <c r="B177" s="87">
        <f t="shared" si="3"/>
        <v>25258.95</v>
      </c>
      <c r="C177" s="89"/>
      <c r="G177" s="56">
        <v>173</v>
      </c>
      <c r="H177" s="53" t="s">
        <v>111</v>
      </c>
      <c r="I177" s="53" t="s">
        <v>130</v>
      </c>
      <c r="J177" s="53" t="s">
        <v>96</v>
      </c>
      <c r="K177" s="53">
        <v>14</v>
      </c>
      <c r="L177" s="65">
        <v>43.9</v>
      </c>
    </row>
    <row r="178" spans="2:12" ht="15" thickBot="1" x14ac:dyDescent="0.35">
      <c r="B178" s="87">
        <f t="shared" si="3"/>
        <v>29050.600000000035</v>
      </c>
      <c r="C178" s="89"/>
      <c r="G178" s="56">
        <v>174</v>
      </c>
      <c r="H178" s="53" t="s">
        <v>115</v>
      </c>
      <c r="I178" s="55">
        <v>38263</v>
      </c>
      <c r="J178" s="53" t="s">
        <v>99</v>
      </c>
      <c r="K178" s="53">
        <v>91</v>
      </c>
      <c r="L178" s="65">
        <v>275.24</v>
      </c>
    </row>
    <row r="179" spans="2:12" ht="15" thickBot="1" x14ac:dyDescent="0.35">
      <c r="B179" s="87">
        <f t="shared" si="3"/>
        <v>25258.95</v>
      </c>
      <c r="C179" s="89"/>
      <c r="G179" s="56">
        <v>175</v>
      </c>
      <c r="H179" s="53" t="s">
        <v>111</v>
      </c>
      <c r="I179" s="53" t="s">
        <v>150</v>
      </c>
      <c r="J179" s="53" t="s">
        <v>105</v>
      </c>
      <c r="K179" s="53">
        <v>80</v>
      </c>
      <c r="L179" s="65">
        <v>242.45</v>
      </c>
    </row>
    <row r="180" spans="2:12" ht="15" thickBot="1" x14ac:dyDescent="0.35">
      <c r="B180" s="87">
        <f t="shared" si="3"/>
        <v>28803.099999999991</v>
      </c>
      <c r="C180" s="89"/>
      <c r="G180" s="56">
        <v>176</v>
      </c>
      <c r="H180" s="53" t="s">
        <v>93</v>
      </c>
      <c r="I180" s="53" t="s">
        <v>104</v>
      </c>
      <c r="J180" s="53" t="s">
        <v>105</v>
      </c>
      <c r="K180" s="53">
        <v>70</v>
      </c>
      <c r="L180" s="65">
        <v>211.76</v>
      </c>
    </row>
    <row r="181" spans="2:12" ht="15" thickBot="1" x14ac:dyDescent="0.35">
      <c r="B181" s="87">
        <f t="shared" si="3"/>
        <v>27590.549999999988</v>
      </c>
      <c r="C181" s="89"/>
      <c r="G181" s="56">
        <v>177</v>
      </c>
      <c r="H181" s="53" t="s">
        <v>122</v>
      </c>
      <c r="I181" s="53" t="s">
        <v>76</v>
      </c>
      <c r="J181" s="53" t="s">
        <v>109</v>
      </c>
      <c r="K181" s="53">
        <v>54</v>
      </c>
      <c r="L181" s="65">
        <v>164.3</v>
      </c>
    </row>
    <row r="182" spans="2:12" ht="15" thickBot="1" x14ac:dyDescent="0.35">
      <c r="B182" s="87">
        <f t="shared" si="3"/>
        <v>25947.240000000009</v>
      </c>
      <c r="C182" s="89"/>
      <c r="G182" s="56">
        <v>178</v>
      </c>
      <c r="H182" s="53" t="s">
        <v>97</v>
      </c>
      <c r="I182" s="53" t="s">
        <v>139</v>
      </c>
      <c r="J182" s="53" t="s">
        <v>109</v>
      </c>
      <c r="K182" s="53">
        <v>19</v>
      </c>
      <c r="L182" s="65">
        <v>58.36</v>
      </c>
    </row>
    <row r="183" spans="2:12" ht="15" thickBot="1" x14ac:dyDescent="0.35">
      <c r="B183" s="87">
        <f t="shared" si="3"/>
        <v>28705.210000000006</v>
      </c>
      <c r="C183" s="89"/>
      <c r="G183" s="56">
        <v>179</v>
      </c>
      <c r="H183" s="53" t="s">
        <v>95</v>
      </c>
      <c r="I183" s="53" t="s">
        <v>118</v>
      </c>
      <c r="J183" s="53" t="s">
        <v>96</v>
      </c>
      <c r="K183" s="53">
        <v>38</v>
      </c>
      <c r="L183" s="65">
        <v>115.83</v>
      </c>
    </row>
    <row r="184" spans="2:12" ht="15" thickBot="1" x14ac:dyDescent="0.35">
      <c r="B184" s="87">
        <f t="shared" si="3"/>
        <v>24890.649999999991</v>
      </c>
      <c r="C184" s="89"/>
      <c r="G184" s="56">
        <v>180</v>
      </c>
      <c r="H184" s="53" t="s">
        <v>103</v>
      </c>
      <c r="I184" s="53" t="s">
        <v>143</v>
      </c>
      <c r="J184" s="53" t="s">
        <v>99</v>
      </c>
      <c r="K184" s="53">
        <v>60</v>
      </c>
      <c r="L184" s="65">
        <v>182.02</v>
      </c>
    </row>
    <row r="185" spans="2:12" ht="15" thickBot="1" x14ac:dyDescent="0.35">
      <c r="B185" s="87">
        <f t="shared" si="3"/>
        <v>28705.210000000006</v>
      </c>
      <c r="C185" s="89"/>
      <c r="G185" s="56">
        <v>181</v>
      </c>
      <c r="H185" s="53" t="s">
        <v>95</v>
      </c>
      <c r="I185" s="53" t="s">
        <v>155</v>
      </c>
      <c r="J185" s="53" t="s">
        <v>99</v>
      </c>
      <c r="K185" s="53">
        <v>51</v>
      </c>
      <c r="L185" s="65">
        <v>155.74</v>
      </c>
    </row>
    <row r="186" spans="2:12" ht="15" thickBot="1" x14ac:dyDescent="0.35">
      <c r="B186" s="87">
        <f t="shared" si="3"/>
        <v>25947.240000000009</v>
      </c>
      <c r="C186" s="89"/>
      <c r="G186" s="56">
        <v>182</v>
      </c>
      <c r="H186" s="53" t="s">
        <v>97</v>
      </c>
      <c r="I186" s="55">
        <v>38082</v>
      </c>
      <c r="J186" s="53" t="s">
        <v>94</v>
      </c>
      <c r="K186" s="53">
        <v>78</v>
      </c>
      <c r="L186" s="65">
        <v>236.14</v>
      </c>
    </row>
    <row r="187" spans="2:12" ht="15" thickBot="1" x14ac:dyDescent="0.35">
      <c r="B187" s="87">
        <f t="shared" si="3"/>
        <v>28705.210000000006</v>
      </c>
      <c r="C187" s="89"/>
      <c r="G187" s="56">
        <v>183</v>
      </c>
      <c r="H187" s="53" t="s">
        <v>95</v>
      </c>
      <c r="I187" s="53" t="s">
        <v>77</v>
      </c>
      <c r="J187" s="53" t="s">
        <v>96</v>
      </c>
      <c r="K187" s="53">
        <v>17</v>
      </c>
      <c r="L187" s="65">
        <v>52.47</v>
      </c>
    </row>
    <row r="188" spans="2:12" ht="15" thickBot="1" x14ac:dyDescent="0.35">
      <c r="B188" s="87">
        <f t="shared" si="3"/>
        <v>29050.600000000035</v>
      </c>
      <c r="C188" s="89"/>
      <c r="G188" s="56">
        <v>184</v>
      </c>
      <c r="H188" s="53" t="s">
        <v>115</v>
      </c>
      <c r="I188" s="53" t="s">
        <v>157</v>
      </c>
      <c r="J188" s="53" t="s">
        <v>105</v>
      </c>
      <c r="K188" s="53">
        <v>13</v>
      </c>
      <c r="L188" s="65">
        <v>40.81</v>
      </c>
    </row>
    <row r="189" spans="2:12" ht="15" thickBot="1" x14ac:dyDescent="0.35">
      <c r="B189" s="87">
        <f t="shared" si="3"/>
        <v>25258.95</v>
      </c>
      <c r="C189" s="89"/>
      <c r="G189" s="56">
        <v>185</v>
      </c>
      <c r="H189" s="53" t="s">
        <v>111</v>
      </c>
      <c r="I189" s="55">
        <v>38540</v>
      </c>
      <c r="J189" s="53" t="s">
        <v>109</v>
      </c>
      <c r="K189" s="53">
        <v>2</v>
      </c>
      <c r="L189" s="65">
        <v>8.0399999999999991</v>
      </c>
    </row>
    <row r="190" spans="2:12" ht="15" thickBot="1" x14ac:dyDescent="0.35">
      <c r="B190" s="87">
        <f t="shared" si="3"/>
        <v>28803.099999999991</v>
      </c>
      <c r="C190" s="89"/>
      <c r="G190" s="56">
        <v>186</v>
      </c>
      <c r="H190" s="53" t="s">
        <v>93</v>
      </c>
      <c r="I190" s="53" t="s">
        <v>144</v>
      </c>
      <c r="J190" s="53" t="s">
        <v>109</v>
      </c>
      <c r="K190" s="53">
        <v>74</v>
      </c>
      <c r="L190" s="65">
        <v>223.88</v>
      </c>
    </row>
    <row r="191" spans="2:12" ht="15" thickBot="1" x14ac:dyDescent="0.35">
      <c r="B191" s="87">
        <f t="shared" si="3"/>
        <v>24890.649999999991</v>
      </c>
      <c r="C191" s="89"/>
      <c r="G191" s="56">
        <v>187</v>
      </c>
      <c r="H191" s="53" t="s">
        <v>103</v>
      </c>
      <c r="I191" s="53" t="s">
        <v>147</v>
      </c>
      <c r="J191" s="53" t="s">
        <v>96</v>
      </c>
      <c r="K191" s="53">
        <v>57</v>
      </c>
      <c r="L191" s="65">
        <v>172.92</v>
      </c>
    </row>
    <row r="192" spans="2:12" ht="15" thickBot="1" x14ac:dyDescent="0.35">
      <c r="B192" s="87">
        <f t="shared" si="3"/>
        <v>29050.600000000035</v>
      </c>
      <c r="C192" s="89"/>
      <c r="G192" s="56">
        <v>188</v>
      </c>
      <c r="H192" s="53" t="s">
        <v>115</v>
      </c>
      <c r="I192" s="55">
        <v>38082</v>
      </c>
      <c r="J192" s="53" t="s">
        <v>109</v>
      </c>
      <c r="K192" s="53">
        <v>79</v>
      </c>
      <c r="L192" s="65">
        <v>239.34</v>
      </c>
    </row>
    <row r="193" spans="2:12" ht="15" thickBot="1" x14ac:dyDescent="0.35">
      <c r="B193" s="87">
        <f t="shared" si="3"/>
        <v>24890.649999999991</v>
      </c>
      <c r="C193" s="89"/>
      <c r="G193" s="56">
        <v>189</v>
      </c>
      <c r="H193" s="53" t="s">
        <v>103</v>
      </c>
      <c r="I193" s="53" t="s">
        <v>128</v>
      </c>
      <c r="J193" s="53" t="s">
        <v>96</v>
      </c>
      <c r="K193" s="53">
        <v>82</v>
      </c>
      <c r="L193" s="65">
        <v>247.46</v>
      </c>
    </row>
    <row r="194" spans="2:12" ht="15" thickBot="1" x14ac:dyDescent="0.35">
      <c r="B194" s="87">
        <f t="shared" si="3"/>
        <v>27590.549999999988</v>
      </c>
      <c r="C194" s="89"/>
      <c r="G194" s="56">
        <v>190</v>
      </c>
      <c r="H194" s="53" t="s">
        <v>122</v>
      </c>
      <c r="I194" s="55">
        <v>38727</v>
      </c>
      <c r="J194" s="53" t="s">
        <v>94</v>
      </c>
      <c r="K194" s="53">
        <v>28</v>
      </c>
      <c r="L194" s="65">
        <v>85.96</v>
      </c>
    </row>
    <row r="195" spans="2:12" ht="15" thickBot="1" x14ac:dyDescent="0.35">
      <c r="B195" s="87">
        <f t="shared" si="3"/>
        <v>29050.600000000035</v>
      </c>
      <c r="C195" s="89"/>
      <c r="G195" s="56">
        <v>191</v>
      </c>
      <c r="H195" s="53" t="s">
        <v>115</v>
      </c>
      <c r="I195" s="55">
        <v>38140</v>
      </c>
      <c r="J195" s="53" t="s">
        <v>109</v>
      </c>
      <c r="K195" s="53">
        <v>63</v>
      </c>
      <c r="L195" s="65">
        <v>191.03</v>
      </c>
    </row>
    <row r="196" spans="2:12" ht="15" thickBot="1" x14ac:dyDescent="0.35">
      <c r="B196" s="87">
        <f t="shared" si="3"/>
        <v>23849.590000000004</v>
      </c>
      <c r="C196" s="89"/>
      <c r="G196" s="56">
        <v>192</v>
      </c>
      <c r="H196" s="53" t="s">
        <v>106</v>
      </c>
      <c r="I196" s="55">
        <v>38421</v>
      </c>
      <c r="J196" s="53" t="s">
        <v>96</v>
      </c>
      <c r="K196" s="53">
        <v>72</v>
      </c>
      <c r="L196" s="65">
        <v>217.59</v>
      </c>
    </row>
    <row r="197" spans="2:12" ht="15" thickBot="1" x14ac:dyDescent="0.35">
      <c r="B197" s="87">
        <f t="shared" ref="B197:B260" si="4">SUMIF(name,H197,salePrice)</f>
        <v>23849.590000000004</v>
      </c>
      <c r="C197" s="89"/>
      <c r="G197" s="56">
        <v>193</v>
      </c>
      <c r="H197" s="53" t="s">
        <v>106</v>
      </c>
      <c r="I197" s="55">
        <v>38991</v>
      </c>
      <c r="J197" s="53" t="s">
        <v>99</v>
      </c>
      <c r="K197" s="53">
        <v>68</v>
      </c>
      <c r="L197" s="65">
        <v>205.93</v>
      </c>
    </row>
    <row r="198" spans="2:12" ht="15" thickBot="1" x14ac:dyDescent="0.35">
      <c r="B198" s="87">
        <f t="shared" si="4"/>
        <v>25258.95</v>
      </c>
      <c r="C198" s="89"/>
      <c r="G198" s="56">
        <v>194</v>
      </c>
      <c r="H198" s="53" t="s">
        <v>111</v>
      </c>
      <c r="I198" s="53" t="s">
        <v>145</v>
      </c>
      <c r="J198" s="53" t="s">
        <v>105</v>
      </c>
      <c r="K198" s="53">
        <v>8</v>
      </c>
      <c r="L198" s="65">
        <v>26.14</v>
      </c>
    </row>
    <row r="199" spans="2:12" ht="15" thickBot="1" x14ac:dyDescent="0.35">
      <c r="B199" s="87">
        <f t="shared" si="4"/>
        <v>28705.210000000006</v>
      </c>
      <c r="C199" s="89"/>
      <c r="G199" s="56">
        <v>195</v>
      </c>
      <c r="H199" s="53" t="s">
        <v>95</v>
      </c>
      <c r="I199" s="55">
        <v>38272</v>
      </c>
      <c r="J199" s="53" t="s">
        <v>99</v>
      </c>
      <c r="K199" s="53">
        <v>62</v>
      </c>
      <c r="L199" s="65">
        <v>188.52</v>
      </c>
    </row>
    <row r="200" spans="2:12" ht="15" thickBot="1" x14ac:dyDescent="0.35">
      <c r="B200" s="87">
        <f t="shared" si="4"/>
        <v>29050.600000000035</v>
      </c>
      <c r="C200" s="89"/>
      <c r="G200" s="56">
        <v>196</v>
      </c>
      <c r="H200" s="53" t="s">
        <v>115</v>
      </c>
      <c r="I200" s="53" t="s">
        <v>140</v>
      </c>
      <c r="J200" s="53" t="s">
        <v>105</v>
      </c>
      <c r="K200" s="53">
        <v>5</v>
      </c>
      <c r="L200" s="65">
        <v>16.350000000000001</v>
      </c>
    </row>
    <row r="201" spans="2:12" ht="15" thickBot="1" x14ac:dyDescent="0.35">
      <c r="B201" s="87">
        <f t="shared" si="4"/>
        <v>24890.649999999991</v>
      </c>
      <c r="C201" s="89"/>
      <c r="G201" s="56">
        <v>197</v>
      </c>
      <c r="H201" s="53" t="s">
        <v>103</v>
      </c>
      <c r="I201" s="55">
        <v>38140</v>
      </c>
      <c r="J201" s="53" t="s">
        <v>109</v>
      </c>
      <c r="K201" s="53">
        <v>-5</v>
      </c>
      <c r="L201" s="65">
        <v>-12.9</v>
      </c>
    </row>
    <row r="202" spans="2:12" ht="15" thickBot="1" x14ac:dyDescent="0.35">
      <c r="B202" s="87">
        <f t="shared" si="4"/>
        <v>24890.649999999991</v>
      </c>
      <c r="C202" s="89"/>
      <c r="G202" s="56">
        <v>198</v>
      </c>
      <c r="H202" s="53" t="s">
        <v>103</v>
      </c>
      <c r="I202" s="53" t="s">
        <v>100</v>
      </c>
      <c r="J202" s="53" t="s">
        <v>109</v>
      </c>
      <c r="K202" s="53">
        <v>-4</v>
      </c>
      <c r="L202" s="65">
        <v>-10</v>
      </c>
    </row>
    <row r="203" spans="2:12" ht="15" thickBot="1" x14ac:dyDescent="0.35">
      <c r="B203" s="87">
        <f t="shared" si="4"/>
        <v>23849.590000000004</v>
      </c>
      <c r="C203" s="89"/>
      <c r="G203" s="56">
        <v>199</v>
      </c>
      <c r="H203" s="53" t="s">
        <v>106</v>
      </c>
      <c r="I203" s="53" t="s">
        <v>144</v>
      </c>
      <c r="J203" s="53" t="s">
        <v>109</v>
      </c>
      <c r="K203" s="53">
        <v>81</v>
      </c>
      <c r="L203" s="65">
        <v>244.68</v>
      </c>
    </row>
    <row r="204" spans="2:12" ht="15" thickBot="1" x14ac:dyDescent="0.35">
      <c r="B204" s="87">
        <f t="shared" si="4"/>
        <v>23849.590000000004</v>
      </c>
      <c r="C204" s="89"/>
      <c r="G204" s="56">
        <v>200</v>
      </c>
      <c r="H204" s="53" t="s">
        <v>106</v>
      </c>
      <c r="I204" s="53" t="s">
        <v>147</v>
      </c>
      <c r="J204" s="53" t="s">
        <v>105</v>
      </c>
      <c r="K204" s="53">
        <v>21</v>
      </c>
      <c r="L204" s="65">
        <v>64.739999999999995</v>
      </c>
    </row>
    <row r="205" spans="2:12" ht="15" thickBot="1" x14ac:dyDescent="0.35">
      <c r="B205" s="87">
        <f t="shared" si="4"/>
        <v>27590.549999999988</v>
      </c>
      <c r="C205" s="89"/>
      <c r="G205" s="56">
        <v>201</v>
      </c>
      <c r="H205" s="53" t="s">
        <v>122</v>
      </c>
      <c r="I205" s="53" t="s">
        <v>133</v>
      </c>
      <c r="J205" s="53" t="s">
        <v>105</v>
      </c>
      <c r="K205" s="53">
        <v>21</v>
      </c>
      <c r="L205" s="65">
        <v>64.86</v>
      </c>
    </row>
    <row r="206" spans="2:12" ht="15" thickBot="1" x14ac:dyDescent="0.35">
      <c r="B206" s="87">
        <f t="shared" si="4"/>
        <v>28705.210000000006</v>
      </c>
      <c r="C206" s="89"/>
      <c r="G206" s="56">
        <v>202</v>
      </c>
      <c r="H206" s="53" t="s">
        <v>95</v>
      </c>
      <c r="I206" s="53" t="s">
        <v>153</v>
      </c>
      <c r="J206" s="53" t="s">
        <v>96</v>
      </c>
      <c r="K206" s="53">
        <v>-3</v>
      </c>
      <c r="L206" s="65">
        <v>-7.15</v>
      </c>
    </row>
    <row r="207" spans="2:12" ht="15" thickBot="1" x14ac:dyDescent="0.35">
      <c r="B207" s="87">
        <f t="shared" si="4"/>
        <v>27590.549999999988</v>
      </c>
      <c r="C207" s="89"/>
      <c r="G207" s="56">
        <v>203</v>
      </c>
      <c r="H207" s="53" t="s">
        <v>122</v>
      </c>
      <c r="I207" s="53" t="s">
        <v>123</v>
      </c>
      <c r="J207" s="53" t="s">
        <v>94</v>
      </c>
      <c r="K207" s="53">
        <v>57</v>
      </c>
      <c r="L207" s="65">
        <v>173.64</v>
      </c>
    </row>
    <row r="208" spans="2:12" ht="15" thickBot="1" x14ac:dyDescent="0.35">
      <c r="B208" s="87">
        <f t="shared" si="4"/>
        <v>27590.549999999988</v>
      </c>
      <c r="C208" s="89"/>
      <c r="G208" s="56">
        <v>204</v>
      </c>
      <c r="H208" s="53" t="s">
        <v>122</v>
      </c>
      <c r="I208" s="53" t="s">
        <v>142</v>
      </c>
      <c r="J208" s="53" t="s">
        <v>94</v>
      </c>
      <c r="K208" s="53">
        <v>86</v>
      </c>
      <c r="L208" s="65">
        <v>259.31</v>
      </c>
    </row>
    <row r="209" spans="2:12" ht="15" thickBot="1" x14ac:dyDescent="0.35">
      <c r="B209" s="87">
        <f t="shared" si="4"/>
        <v>29050.600000000035</v>
      </c>
      <c r="C209" s="89"/>
      <c r="G209" s="56">
        <v>205</v>
      </c>
      <c r="H209" s="53" t="s">
        <v>115</v>
      </c>
      <c r="I209" s="53" t="s">
        <v>158</v>
      </c>
      <c r="J209" s="53" t="s">
        <v>96</v>
      </c>
      <c r="K209" s="53">
        <v>14</v>
      </c>
      <c r="L209" s="65">
        <v>44.14</v>
      </c>
    </row>
    <row r="210" spans="2:12" ht="15" thickBot="1" x14ac:dyDescent="0.35">
      <c r="B210" s="87">
        <f t="shared" si="4"/>
        <v>28705.210000000006</v>
      </c>
      <c r="C210" s="89"/>
      <c r="G210" s="56">
        <v>206</v>
      </c>
      <c r="H210" s="53" t="s">
        <v>95</v>
      </c>
      <c r="I210" s="55">
        <v>38880</v>
      </c>
      <c r="J210" s="53" t="s">
        <v>99</v>
      </c>
      <c r="K210" s="53">
        <v>20</v>
      </c>
      <c r="L210" s="65">
        <v>61.96</v>
      </c>
    </row>
    <row r="211" spans="2:12" ht="15" thickBot="1" x14ac:dyDescent="0.35">
      <c r="B211" s="87">
        <f t="shared" si="4"/>
        <v>24890.649999999991</v>
      </c>
      <c r="C211" s="89"/>
      <c r="G211" s="56">
        <v>207</v>
      </c>
      <c r="H211" s="53" t="s">
        <v>103</v>
      </c>
      <c r="I211" s="55">
        <v>38140</v>
      </c>
      <c r="J211" s="53" t="s">
        <v>109</v>
      </c>
      <c r="K211" s="53">
        <v>60</v>
      </c>
      <c r="L211" s="65">
        <v>181.94</v>
      </c>
    </row>
    <row r="212" spans="2:12" ht="15" thickBot="1" x14ac:dyDescent="0.35">
      <c r="B212" s="64">
        <f t="shared" si="4"/>
        <v>29050.600000000035</v>
      </c>
      <c r="C212" s="66"/>
      <c r="G212" s="56">
        <v>208</v>
      </c>
      <c r="H212" s="53" t="s">
        <v>115</v>
      </c>
      <c r="I212" s="55">
        <v>38844</v>
      </c>
      <c r="J212" s="53" t="s">
        <v>105</v>
      </c>
      <c r="K212" s="53">
        <v>45</v>
      </c>
      <c r="L212" s="65">
        <v>137.16</v>
      </c>
    </row>
    <row r="213" spans="2:12" ht="15" thickBot="1" x14ac:dyDescent="0.35">
      <c r="B213" s="64">
        <f t="shared" si="4"/>
        <v>29050.600000000035</v>
      </c>
      <c r="C213" s="66"/>
      <c r="G213" s="56">
        <v>209</v>
      </c>
      <c r="H213" s="53" t="s">
        <v>115</v>
      </c>
      <c r="I213" s="55">
        <v>37990</v>
      </c>
      <c r="J213" s="53" t="s">
        <v>105</v>
      </c>
      <c r="K213" s="53">
        <v>7</v>
      </c>
      <c r="L213" s="65">
        <v>23</v>
      </c>
    </row>
    <row r="214" spans="2:12" ht="15" thickBot="1" x14ac:dyDescent="0.35">
      <c r="B214" s="64">
        <f t="shared" si="4"/>
        <v>28803.099999999991</v>
      </c>
      <c r="C214" s="66"/>
      <c r="G214" s="56">
        <v>210</v>
      </c>
      <c r="H214" s="53" t="s">
        <v>93</v>
      </c>
      <c r="I214" s="55">
        <v>38871</v>
      </c>
      <c r="J214" s="53" t="s">
        <v>94</v>
      </c>
      <c r="K214" s="53">
        <v>-6</v>
      </c>
      <c r="L214" s="65">
        <v>-16.329999999999998</v>
      </c>
    </row>
    <row r="215" spans="2:12" ht="15" thickBot="1" x14ac:dyDescent="0.35">
      <c r="B215" s="64">
        <f t="shared" si="4"/>
        <v>29050.600000000035</v>
      </c>
      <c r="C215" s="66"/>
      <c r="G215" s="56">
        <v>211</v>
      </c>
      <c r="H215" s="53" t="s">
        <v>115</v>
      </c>
      <c r="I215" s="53" t="s">
        <v>114</v>
      </c>
      <c r="J215" s="53" t="s">
        <v>94</v>
      </c>
      <c r="K215" s="53">
        <v>35</v>
      </c>
      <c r="L215" s="65">
        <v>106.9</v>
      </c>
    </row>
    <row r="216" spans="2:12" ht="15" thickBot="1" x14ac:dyDescent="0.35">
      <c r="B216" s="64">
        <f t="shared" si="4"/>
        <v>24890.649999999991</v>
      </c>
      <c r="C216" s="66"/>
      <c r="G216" s="56">
        <v>212</v>
      </c>
      <c r="H216" s="53" t="s">
        <v>103</v>
      </c>
      <c r="I216" s="55">
        <v>39026</v>
      </c>
      <c r="J216" s="53" t="s">
        <v>96</v>
      </c>
      <c r="K216" s="53">
        <v>31</v>
      </c>
      <c r="L216" s="65">
        <v>95.13</v>
      </c>
    </row>
    <row r="217" spans="2:12" ht="15" thickBot="1" x14ac:dyDescent="0.35">
      <c r="B217" s="64">
        <f t="shared" si="4"/>
        <v>29050.600000000035</v>
      </c>
      <c r="C217" s="66"/>
      <c r="G217" s="56">
        <v>213</v>
      </c>
      <c r="H217" s="53" t="s">
        <v>115</v>
      </c>
      <c r="I217" s="53" t="s">
        <v>120</v>
      </c>
      <c r="J217" s="53" t="s">
        <v>94</v>
      </c>
      <c r="K217" s="53">
        <v>19</v>
      </c>
      <c r="L217" s="65">
        <v>59.08</v>
      </c>
    </row>
    <row r="218" spans="2:12" ht="15" thickBot="1" x14ac:dyDescent="0.35">
      <c r="B218" s="64">
        <f t="shared" si="4"/>
        <v>26741.289999999994</v>
      </c>
      <c r="C218" s="66"/>
      <c r="G218" s="56">
        <v>214</v>
      </c>
      <c r="H218" s="53" t="s">
        <v>101</v>
      </c>
      <c r="I218" s="55">
        <v>39053</v>
      </c>
      <c r="J218" s="53" t="s">
        <v>105</v>
      </c>
      <c r="K218" s="53">
        <v>35</v>
      </c>
      <c r="L218" s="65">
        <v>106.64</v>
      </c>
    </row>
    <row r="219" spans="2:12" ht="15" thickBot="1" x14ac:dyDescent="0.35">
      <c r="B219" s="64">
        <f t="shared" si="4"/>
        <v>28803.099999999991</v>
      </c>
      <c r="C219" s="66"/>
      <c r="G219" s="56">
        <v>215</v>
      </c>
      <c r="H219" s="53" t="s">
        <v>93</v>
      </c>
      <c r="I219" s="55">
        <v>38353</v>
      </c>
      <c r="J219" s="53" t="s">
        <v>99</v>
      </c>
      <c r="K219" s="53">
        <v>51</v>
      </c>
      <c r="L219" s="65">
        <v>154.6</v>
      </c>
    </row>
    <row r="220" spans="2:12" ht="15" thickBot="1" x14ac:dyDescent="0.35">
      <c r="B220" s="64">
        <f t="shared" si="4"/>
        <v>28705.210000000006</v>
      </c>
      <c r="C220" s="66"/>
      <c r="G220" s="56">
        <v>216</v>
      </c>
      <c r="H220" s="53" t="s">
        <v>95</v>
      </c>
      <c r="I220" s="53" t="s">
        <v>125</v>
      </c>
      <c r="J220" s="53" t="s">
        <v>109</v>
      </c>
      <c r="K220" s="53">
        <v>1</v>
      </c>
      <c r="L220" s="65">
        <v>5.39</v>
      </c>
    </row>
    <row r="221" spans="2:12" ht="15" thickBot="1" x14ac:dyDescent="0.35">
      <c r="B221" s="64">
        <f t="shared" si="4"/>
        <v>27590.549999999988</v>
      </c>
      <c r="C221" s="66"/>
      <c r="G221" s="56">
        <v>217</v>
      </c>
      <c r="H221" s="53" t="s">
        <v>122</v>
      </c>
      <c r="I221" s="53" t="s">
        <v>117</v>
      </c>
      <c r="J221" s="53" t="s">
        <v>96</v>
      </c>
      <c r="K221" s="53">
        <v>67</v>
      </c>
      <c r="L221" s="65">
        <v>203.36</v>
      </c>
    </row>
    <row r="222" spans="2:12" ht="15" thickBot="1" x14ac:dyDescent="0.35">
      <c r="B222" s="64">
        <f t="shared" si="4"/>
        <v>27590.549999999988</v>
      </c>
      <c r="C222" s="66"/>
      <c r="G222" s="56">
        <v>218</v>
      </c>
      <c r="H222" s="53" t="s">
        <v>122</v>
      </c>
      <c r="I222" s="53" t="s">
        <v>136</v>
      </c>
      <c r="J222" s="53" t="s">
        <v>109</v>
      </c>
      <c r="K222" s="53">
        <v>23</v>
      </c>
      <c r="L222" s="65">
        <v>71.41</v>
      </c>
    </row>
    <row r="223" spans="2:12" ht="15" thickBot="1" x14ac:dyDescent="0.35">
      <c r="B223" s="64">
        <f t="shared" si="4"/>
        <v>24890.649999999991</v>
      </c>
      <c r="C223" s="66"/>
      <c r="G223" s="56">
        <v>219</v>
      </c>
      <c r="H223" s="53" t="s">
        <v>103</v>
      </c>
      <c r="I223" s="55">
        <v>38413</v>
      </c>
      <c r="J223" s="53" t="s">
        <v>96</v>
      </c>
      <c r="K223" s="53">
        <v>41</v>
      </c>
      <c r="L223" s="65">
        <v>125.23</v>
      </c>
    </row>
    <row r="224" spans="2:12" ht="15" thickBot="1" x14ac:dyDescent="0.35">
      <c r="B224" s="64">
        <f t="shared" si="4"/>
        <v>25947.240000000009</v>
      </c>
      <c r="C224" s="66"/>
      <c r="G224" s="56">
        <v>220</v>
      </c>
      <c r="H224" s="53" t="s">
        <v>97</v>
      </c>
      <c r="I224" s="53" t="s">
        <v>134</v>
      </c>
      <c r="J224" s="53" t="s">
        <v>109</v>
      </c>
      <c r="K224" s="53">
        <v>27</v>
      </c>
      <c r="L224" s="65">
        <v>83.2</v>
      </c>
    </row>
    <row r="225" spans="2:12" ht="15" thickBot="1" x14ac:dyDescent="0.35">
      <c r="B225" s="64">
        <f t="shared" si="4"/>
        <v>23849.590000000004</v>
      </c>
      <c r="C225" s="66"/>
      <c r="G225" s="56">
        <v>221</v>
      </c>
      <c r="H225" s="53" t="s">
        <v>106</v>
      </c>
      <c r="I225" s="53" t="s">
        <v>113</v>
      </c>
      <c r="J225" s="53" t="s">
        <v>96</v>
      </c>
      <c r="K225" s="53">
        <v>56</v>
      </c>
      <c r="L225" s="65">
        <v>170.18</v>
      </c>
    </row>
    <row r="226" spans="2:12" ht="15" thickBot="1" x14ac:dyDescent="0.35">
      <c r="B226" s="64">
        <f t="shared" si="4"/>
        <v>25947.240000000009</v>
      </c>
      <c r="C226" s="66"/>
      <c r="G226" s="56">
        <v>222</v>
      </c>
      <c r="H226" s="53" t="s">
        <v>97</v>
      </c>
      <c r="I226" s="53" t="s">
        <v>76</v>
      </c>
      <c r="J226" s="53" t="s">
        <v>109</v>
      </c>
      <c r="K226" s="53">
        <v>67</v>
      </c>
      <c r="L226" s="65">
        <v>203.35</v>
      </c>
    </row>
    <row r="227" spans="2:12" ht="15" thickBot="1" x14ac:dyDescent="0.35">
      <c r="B227" s="64">
        <f t="shared" si="4"/>
        <v>28803.099999999991</v>
      </c>
      <c r="C227" s="66"/>
      <c r="G227" s="56">
        <v>223</v>
      </c>
      <c r="H227" s="53" t="s">
        <v>93</v>
      </c>
      <c r="I227" s="53" t="s">
        <v>124</v>
      </c>
      <c r="J227" s="53" t="s">
        <v>96</v>
      </c>
      <c r="K227" s="53">
        <v>94</v>
      </c>
      <c r="L227" s="65">
        <v>283.74</v>
      </c>
    </row>
    <row r="228" spans="2:12" ht="15" thickBot="1" x14ac:dyDescent="0.35">
      <c r="B228" s="64">
        <f t="shared" si="4"/>
        <v>23849.590000000004</v>
      </c>
      <c r="C228" s="66"/>
      <c r="G228" s="56">
        <v>224</v>
      </c>
      <c r="H228" s="53" t="s">
        <v>106</v>
      </c>
      <c r="I228" s="55">
        <v>38117</v>
      </c>
      <c r="J228" s="53" t="s">
        <v>105</v>
      </c>
      <c r="K228" s="53">
        <v>52</v>
      </c>
      <c r="L228" s="65">
        <v>158.30000000000001</v>
      </c>
    </row>
    <row r="229" spans="2:12" ht="15" thickBot="1" x14ac:dyDescent="0.35">
      <c r="B229" s="64">
        <f t="shared" si="4"/>
        <v>26741.289999999994</v>
      </c>
      <c r="C229" s="66"/>
      <c r="G229" s="56">
        <v>225</v>
      </c>
      <c r="H229" s="53" t="s">
        <v>101</v>
      </c>
      <c r="I229" s="55">
        <v>38140</v>
      </c>
      <c r="J229" s="53" t="s">
        <v>99</v>
      </c>
      <c r="K229" s="53">
        <v>24</v>
      </c>
      <c r="L229" s="65">
        <v>74.239999999999995</v>
      </c>
    </row>
    <row r="230" spans="2:12" ht="15" thickBot="1" x14ac:dyDescent="0.35">
      <c r="B230" s="64">
        <f t="shared" si="4"/>
        <v>29050.600000000035</v>
      </c>
      <c r="C230" s="66"/>
      <c r="G230" s="56">
        <v>226</v>
      </c>
      <c r="H230" s="53" t="s">
        <v>115</v>
      </c>
      <c r="I230" s="55">
        <v>38144</v>
      </c>
      <c r="J230" s="53" t="s">
        <v>94</v>
      </c>
      <c r="K230" s="53">
        <v>-1</v>
      </c>
      <c r="L230" s="65">
        <v>-0.92</v>
      </c>
    </row>
    <row r="231" spans="2:12" ht="15" thickBot="1" x14ac:dyDescent="0.35">
      <c r="B231" s="64">
        <f t="shared" si="4"/>
        <v>28705.210000000006</v>
      </c>
      <c r="C231" s="66"/>
      <c r="G231" s="56">
        <v>227</v>
      </c>
      <c r="H231" s="53" t="s">
        <v>95</v>
      </c>
      <c r="I231" s="53" t="s">
        <v>145</v>
      </c>
      <c r="J231" s="53" t="s">
        <v>105</v>
      </c>
      <c r="K231" s="53">
        <v>37</v>
      </c>
      <c r="L231" s="65">
        <v>112.52</v>
      </c>
    </row>
    <row r="232" spans="2:12" ht="15" thickBot="1" x14ac:dyDescent="0.35">
      <c r="B232" s="64">
        <f t="shared" si="4"/>
        <v>28803.099999999991</v>
      </c>
      <c r="C232" s="66"/>
      <c r="G232" s="56">
        <v>228</v>
      </c>
      <c r="H232" s="53" t="s">
        <v>93</v>
      </c>
      <c r="I232" s="53" t="s">
        <v>125</v>
      </c>
      <c r="J232" s="53" t="s">
        <v>96</v>
      </c>
      <c r="K232" s="53">
        <v>63</v>
      </c>
      <c r="L232" s="65">
        <v>191.45</v>
      </c>
    </row>
    <row r="233" spans="2:12" ht="15" thickBot="1" x14ac:dyDescent="0.35">
      <c r="B233" s="64">
        <f t="shared" si="4"/>
        <v>27590.549999999988</v>
      </c>
      <c r="C233" s="66"/>
      <c r="G233" s="56">
        <v>229</v>
      </c>
      <c r="H233" s="53" t="s">
        <v>122</v>
      </c>
      <c r="I233" s="55">
        <v>38325</v>
      </c>
      <c r="J233" s="53" t="s">
        <v>94</v>
      </c>
      <c r="K233" s="53">
        <v>13</v>
      </c>
      <c r="L233" s="65">
        <v>41.01</v>
      </c>
    </row>
    <row r="234" spans="2:12" ht="15" thickBot="1" x14ac:dyDescent="0.35">
      <c r="B234" s="64">
        <f t="shared" si="4"/>
        <v>28705.210000000006</v>
      </c>
      <c r="C234" s="66"/>
      <c r="G234" s="56">
        <v>230</v>
      </c>
      <c r="H234" s="53" t="s">
        <v>95</v>
      </c>
      <c r="I234" s="53" t="s">
        <v>144</v>
      </c>
      <c r="J234" s="53" t="s">
        <v>94</v>
      </c>
      <c r="K234" s="53">
        <v>7</v>
      </c>
      <c r="L234" s="65">
        <v>22.33</v>
      </c>
    </row>
    <row r="235" spans="2:12" ht="15" thickBot="1" x14ac:dyDescent="0.35">
      <c r="B235" s="64">
        <f t="shared" si="4"/>
        <v>26741.289999999994</v>
      </c>
      <c r="C235" s="66"/>
      <c r="G235" s="56">
        <v>231</v>
      </c>
      <c r="H235" s="53" t="s">
        <v>101</v>
      </c>
      <c r="I235" s="53" t="s">
        <v>107</v>
      </c>
      <c r="J235" s="53" t="s">
        <v>94</v>
      </c>
      <c r="K235" s="53">
        <v>64</v>
      </c>
      <c r="L235" s="65">
        <v>193.84</v>
      </c>
    </row>
    <row r="236" spans="2:12" ht="15" thickBot="1" x14ac:dyDescent="0.35">
      <c r="B236" s="64">
        <f t="shared" si="4"/>
        <v>25947.240000000009</v>
      </c>
      <c r="C236" s="66"/>
      <c r="G236" s="56">
        <v>232</v>
      </c>
      <c r="H236" s="53" t="s">
        <v>97</v>
      </c>
      <c r="I236" s="55">
        <v>38144</v>
      </c>
      <c r="J236" s="53" t="s">
        <v>94</v>
      </c>
      <c r="K236" s="53">
        <v>63</v>
      </c>
      <c r="L236" s="65">
        <v>190.91</v>
      </c>
    </row>
    <row r="237" spans="2:12" ht="15" thickBot="1" x14ac:dyDescent="0.35">
      <c r="B237" s="64">
        <f t="shared" si="4"/>
        <v>25258.95</v>
      </c>
      <c r="C237" s="66"/>
      <c r="G237" s="56">
        <v>233</v>
      </c>
      <c r="H237" s="53" t="s">
        <v>111</v>
      </c>
      <c r="I237" s="55">
        <v>38299</v>
      </c>
      <c r="J237" s="53" t="s">
        <v>109</v>
      </c>
      <c r="K237" s="53">
        <v>57</v>
      </c>
      <c r="L237" s="65">
        <v>173.59</v>
      </c>
    </row>
    <row r="238" spans="2:12" ht="15" thickBot="1" x14ac:dyDescent="0.35">
      <c r="B238" s="64">
        <f t="shared" si="4"/>
        <v>25258.95</v>
      </c>
      <c r="C238" s="66"/>
      <c r="G238" s="56">
        <v>234</v>
      </c>
      <c r="H238" s="53" t="s">
        <v>111</v>
      </c>
      <c r="I238" s="55">
        <v>38179</v>
      </c>
      <c r="J238" s="53" t="s">
        <v>109</v>
      </c>
      <c r="K238" s="53">
        <v>59</v>
      </c>
      <c r="L238" s="65">
        <v>178.93</v>
      </c>
    </row>
    <row r="239" spans="2:12" ht="15" thickBot="1" x14ac:dyDescent="0.35">
      <c r="B239" s="64">
        <f t="shared" si="4"/>
        <v>29050.600000000035</v>
      </c>
      <c r="C239" s="66"/>
      <c r="G239" s="56">
        <v>235</v>
      </c>
      <c r="H239" s="53" t="s">
        <v>115</v>
      </c>
      <c r="I239" s="53" t="s">
        <v>132</v>
      </c>
      <c r="J239" s="53" t="s">
        <v>96</v>
      </c>
      <c r="K239" s="53">
        <v>-3</v>
      </c>
      <c r="L239" s="65">
        <v>-7.26</v>
      </c>
    </row>
    <row r="240" spans="2:12" ht="15" thickBot="1" x14ac:dyDescent="0.35">
      <c r="B240" s="64">
        <f t="shared" si="4"/>
        <v>27590.549999999988</v>
      </c>
      <c r="C240" s="66"/>
      <c r="G240" s="56">
        <v>236</v>
      </c>
      <c r="H240" s="53" t="s">
        <v>122</v>
      </c>
      <c r="I240" s="55">
        <v>38727</v>
      </c>
      <c r="J240" s="53" t="s">
        <v>94</v>
      </c>
      <c r="K240" s="53">
        <v>86</v>
      </c>
      <c r="L240" s="65">
        <v>260.33</v>
      </c>
    </row>
    <row r="241" spans="2:12" ht="15" thickBot="1" x14ac:dyDescent="0.35">
      <c r="B241" s="64">
        <f t="shared" si="4"/>
        <v>23849.590000000004</v>
      </c>
      <c r="C241" s="66"/>
      <c r="G241" s="56">
        <v>237</v>
      </c>
      <c r="H241" s="53" t="s">
        <v>106</v>
      </c>
      <c r="I241" s="53" t="s">
        <v>117</v>
      </c>
      <c r="J241" s="53" t="s">
        <v>105</v>
      </c>
      <c r="K241" s="53">
        <v>-4</v>
      </c>
      <c r="L241" s="65">
        <v>-9.99</v>
      </c>
    </row>
    <row r="242" spans="2:12" ht="15" thickBot="1" x14ac:dyDescent="0.35">
      <c r="B242" s="64">
        <f t="shared" si="4"/>
        <v>25947.240000000009</v>
      </c>
      <c r="C242" s="66"/>
      <c r="G242" s="56">
        <v>238</v>
      </c>
      <c r="H242" s="53" t="s">
        <v>97</v>
      </c>
      <c r="I242" s="55">
        <v>38353</v>
      </c>
      <c r="J242" s="53" t="s">
        <v>94</v>
      </c>
      <c r="K242" s="53">
        <v>7</v>
      </c>
      <c r="L242" s="65">
        <v>23.65</v>
      </c>
    </row>
    <row r="243" spans="2:12" ht="15" thickBot="1" x14ac:dyDescent="0.35">
      <c r="B243" s="64">
        <f t="shared" si="4"/>
        <v>27590.549999999988</v>
      </c>
      <c r="C243" s="66"/>
      <c r="G243" s="56">
        <v>239</v>
      </c>
      <c r="H243" s="53" t="s">
        <v>122</v>
      </c>
      <c r="I243" s="55">
        <v>38727</v>
      </c>
      <c r="J243" s="53" t="s">
        <v>94</v>
      </c>
      <c r="K243" s="53">
        <v>43</v>
      </c>
      <c r="L243" s="65">
        <v>131.68</v>
      </c>
    </row>
    <row r="244" spans="2:12" ht="15" thickBot="1" x14ac:dyDescent="0.35">
      <c r="B244" s="64">
        <f t="shared" si="4"/>
        <v>25258.95</v>
      </c>
      <c r="C244" s="66"/>
      <c r="G244" s="56">
        <v>240</v>
      </c>
      <c r="H244" s="53" t="s">
        <v>111</v>
      </c>
      <c r="I244" s="55">
        <v>38483</v>
      </c>
      <c r="J244" s="53" t="s">
        <v>94</v>
      </c>
      <c r="K244" s="53">
        <v>2</v>
      </c>
      <c r="L244" s="65">
        <v>7.63</v>
      </c>
    </row>
    <row r="245" spans="2:12" ht="15" thickBot="1" x14ac:dyDescent="0.35">
      <c r="B245" s="64">
        <f t="shared" si="4"/>
        <v>25258.95</v>
      </c>
      <c r="C245" s="66"/>
      <c r="G245" s="56">
        <v>241</v>
      </c>
      <c r="H245" s="53" t="s">
        <v>111</v>
      </c>
      <c r="I245" s="55">
        <v>38388</v>
      </c>
      <c r="J245" s="53" t="s">
        <v>109</v>
      </c>
      <c r="K245" s="53">
        <v>85</v>
      </c>
      <c r="L245" s="65">
        <v>256.88</v>
      </c>
    </row>
    <row r="246" spans="2:12" ht="15" thickBot="1" x14ac:dyDescent="0.35">
      <c r="B246" s="64">
        <f t="shared" si="4"/>
        <v>25258.95</v>
      </c>
      <c r="C246" s="66"/>
      <c r="G246" s="56">
        <v>242</v>
      </c>
      <c r="H246" s="53" t="s">
        <v>111</v>
      </c>
      <c r="I246" s="53" t="s">
        <v>159</v>
      </c>
      <c r="J246" s="53" t="s">
        <v>105</v>
      </c>
      <c r="K246" s="53">
        <v>52</v>
      </c>
      <c r="L246" s="65">
        <v>158.19</v>
      </c>
    </row>
    <row r="247" spans="2:12" ht="15" thickBot="1" x14ac:dyDescent="0.35">
      <c r="B247" s="64">
        <f t="shared" si="4"/>
        <v>24890.649999999991</v>
      </c>
      <c r="C247" s="66"/>
      <c r="G247" s="56">
        <v>243</v>
      </c>
      <c r="H247" s="53" t="s">
        <v>103</v>
      </c>
      <c r="I247" s="55">
        <v>38237</v>
      </c>
      <c r="J247" s="53" t="s">
        <v>99</v>
      </c>
      <c r="K247" s="53">
        <v>-3</v>
      </c>
      <c r="L247" s="65">
        <v>-7.4</v>
      </c>
    </row>
    <row r="248" spans="2:12" ht="15" thickBot="1" x14ac:dyDescent="0.35">
      <c r="B248" s="64">
        <f t="shared" si="4"/>
        <v>23849.590000000004</v>
      </c>
      <c r="C248" s="66"/>
      <c r="G248" s="56">
        <v>244</v>
      </c>
      <c r="H248" s="53" t="s">
        <v>106</v>
      </c>
      <c r="I248" s="53" t="s">
        <v>98</v>
      </c>
      <c r="J248" s="53" t="s">
        <v>105</v>
      </c>
      <c r="K248" s="53">
        <v>8</v>
      </c>
      <c r="L248" s="65">
        <v>25.55</v>
      </c>
    </row>
    <row r="249" spans="2:12" ht="15" thickBot="1" x14ac:dyDescent="0.35">
      <c r="B249" s="64">
        <f t="shared" si="4"/>
        <v>27590.549999999988</v>
      </c>
      <c r="C249" s="66"/>
      <c r="G249" s="56">
        <v>245</v>
      </c>
      <c r="H249" s="53" t="s">
        <v>122</v>
      </c>
      <c r="I249" s="55">
        <v>38237</v>
      </c>
      <c r="J249" s="53" t="s">
        <v>109</v>
      </c>
      <c r="K249" s="53">
        <v>5</v>
      </c>
      <c r="L249" s="65">
        <v>17.2</v>
      </c>
    </row>
    <row r="250" spans="2:12" ht="15" thickBot="1" x14ac:dyDescent="0.35">
      <c r="B250" s="64">
        <f t="shared" si="4"/>
        <v>28705.210000000006</v>
      </c>
      <c r="C250" s="66"/>
      <c r="G250" s="56">
        <v>246</v>
      </c>
      <c r="H250" s="53" t="s">
        <v>95</v>
      </c>
      <c r="I250" s="53" t="s">
        <v>160</v>
      </c>
      <c r="J250" s="53" t="s">
        <v>109</v>
      </c>
      <c r="K250" s="53">
        <v>90</v>
      </c>
      <c r="L250" s="65">
        <v>272.10000000000002</v>
      </c>
    </row>
    <row r="251" spans="2:12" ht="15" thickBot="1" x14ac:dyDescent="0.35">
      <c r="B251" s="64">
        <f t="shared" si="4"/>
        <v>28803.099999999991</v>
      </c>
      <c r="C251" s="66"/>
      <c r="G251" s="56">
        <v>247</v>
      </c>
      <c r="H251" s="53" t="s">
        <v>93</v>
      </c>
      <c r="I251" s="53" t="s">
        <v>151</v>
      </c>
      <c r="J251" s="53" t="s">
        <v>109</v>
      </c>
      <c r="K251" s="53">
        <v>36</v>
      </c>
      <c r="L251" s="65">
        <v>110.34</v>
      </c>
    </row>
    <row r="252" spans="2:12" ht="15" thickBot="1" x14ac:dyDescent="0.35">
      <c r="B252" s="64">
        <f t="shared" si="4"/>
        <v>26741.289999999994</v>
      </c>
      <c r="C252" s="66"/>
      <c r="G252" s="56">
        <v>248</v>
      </c>
      <c r="H252" s="53" t="s">
        <v>101</v>
      </c>
      <c r="I252" s="53" t="s">
        <v>67</v>
      </c>
      <c r="J252" s="53" t="s">
        <v>109</v>
      </c>
      <c r="K252" s="53">
        <v>25</v>
      </c>
      <c r="L252" s="65">
        <v>77.010000000000005</v>
      </c>
    </row>
    <row r="253" spans="2:12" ht="15" thickBot="1" x14ac:dyDescent="0.35">
      <c r="B253" s="64">
        <f t="shared" si="4"/>
        <v>28803.099999999991</v>
      </c>
      <c r="C253" s="66"/>
      <c r="G253" s="56">
        <v>249</v>
      </c>
      <c r="H253" s="53" t="s">
        <v>93</v>
      </c>
      <c r="I253" s="53" t="s">
        <v>140</v>
      </c>
      <c r="J253" s="53" t="s">
        <v>109</v>
      </c>
      <c r="K253" s="53">
        <v>7</v>
      </c>
      <c r="L253" s="65">
        <v>23.13</v>
      </c>
    </row>
    <row r="254" spans="2:12" ht="15" thickBot="1" x14ac:dyDescent="0.35">
      <c r="B254" s="64">
        <f t="shared" si="4"/>
        <v>24890.649999999991</v>
      </c>
      <c r="C254" s="66"/>
      <c r="G254" s="56">
        <v>250</v>
      </c>
      <c r="H254" s="53" t="s">
        <v>103</v>
      </c>
      <c r="I254" s="55">
        <v>38787</v>
      </c>
      <c r="J254" s="53" t="s">
        <v>109</v>
      </c>
      <c r="K254" s="53">
        <v>64</v>
      </c>
      <c r="L254" s="65">
        <v>194.25</v>
      </c>
    </row>
    <row r="255" spans="2:12" ht="15" thickBot="1" x14ac:dyDescent="0.35">
      <c r="B255" s="64">
        <f t="shared" si="4"/>
        <v>24890.649999999991</v>
      </c>
      <c r="C255" s="66"/>
      <c r="G255" s="56">
        <v>251</v>
      </c>
      <c r="H255" s="53" t="s">
        <v>103</v>
      </c>
      <c r="I255" s="55">
        <v>38082</v>
      </c>
      <c r="J255" s="53" t="s">
        <v>109</v>
      </c>
      <c r="K255" s="53">
        <v>71</v>
      </c>
      <c r="L255" s="65">
        <v>215.49</v>
      </c>
    </row>
    <row r="256" spans="2:12" ht="15" thickBot="1" x14ac:dyDescent="0.35">
      <c r="B256" s="64">
        <f t="shared" si="4"/>
        <v>25947.240000000009</v>
      </c>
      <c r="C256" s="66"/>
      <c r="G256" s="56">
        <v>252</v>
      </c>
      <c r="H256" s="53" t="s">
        <v>97</v>
      </c>
      <c r="I256" s="55">
        <v>38629</v>
      </c>
      <c r="J256" s="53" t="s">
        <v>105</v>
      </c>
      <c r="K256" s="53">
        <v>41</v>
      </c>
      <c r="L256" s="65">
        <v>124.81</v>
      </c>
    </row>
    <row r="257" spans="2:12" ht="15" thickBot="1" x14ac:dyDescent="0.35">
      <c r="B257" s="64">
        <f t="shared" si="4"/>
        <v>25947.240000000009</v>
      </c>
      <c r="C257" s="66"/>
      <c r="G257" s="56">
        <v>253</v>
      </c>
      <c r="H257" s="53" t="s">
        <v>97</v>
      </c>
      <c r="I257" s="53" t="s">
        <v>117</v>
      </c>
      <c r="J257" s="53" t="s">
        <v>96</v>
      </c>
      <c r="K257" s="53">
        <v>84</v>
      </c>
      <c r="L257" s="65">
        <v>253.29</v>
      </c>
    </row>
    <row r="258" spans="2:12" ht="15" thickBot="1" x14ac:dyDescent="0.35">
      <c r="B258" s="64">
        <f t="shared" si="4"/>
        <v>25258.95</v>
      </c>
      <c r="C258" s="66"/>
      <c r="G258" s="56">
        <v>254</v>
      </c>
      <c r="H258" s="53" t="s">
        <v>111</v>
      </c>
      <c r="I258" s="53" t="s">
        <v>136</v>
      </c>
      <c r="J258" s="53" t="s">
        <v>105</v>
      </c>
      <c r="K258" s="53">
        <v>3</v>
      </c>
      <c r="L258" s="65">
        <v>10.7</v>
      </c>
    </row>
    <row r="259" spans="2:12" ht="15" thickBot="1" x14ac:dyDescent="0.35">
      <c r="B259" s="64">
        <f t="shared" si="4"/>
        <v>25947.240000000009</v>
      </c>
      <c r="C259" s="66"/>
      <c r="G259" s="56">
        <v>255</v>
      </c>
      <c r="H259" s="53" t="s">
        <v>97</v>
      </c>
      <c r="I259" s="55">
        <v>37990</v>
      </c>
      <c r="J259" s="53" t="s">
        <v>96</v>
      </c>
      <c r="K259" s="53">
        <v>15</v>
      </c>
      <c r="L259" s="65">
        <v>46.76</v>
      </c>
    </row>
    <row r="260" spans="2:12" ht="15" thickBot="1" x14ac:dyDescent="0.35">
      <c r="B260" s="64">
        <f t="shared" si="4"/>
        <v>28705.210000000006</v>
      </c>
      <c r="C260" s="66"/>
      <c r="G260" s="56">
        <v>256</v>
      </c>
      <c r="H260" s="53" t="s">
        <v>95</v>
      </c>
      <c r="I260" s="55">
        <v>38140</v>
      </c>
      <c r="J260" s="53" t="s">
        <v>105</v>
      </c>
      <c r="K260" s="53">
        <v>1</v>
      </c>
      <c r="L260" s="65">
        <v>4.88</v>
      </c>
    </row>
    <row r="261" spans="2:12" ht="15" thickBot="1" x14ac:dyDescent="0.35">
      <c r="B261" s="64">
        <f t="shared" ref="B261:B324" si="5">SUMIF(name,H261,salePrice)</f>
        <v>28705.210000000006</v>
      </c>
      <c r="C261" s="66"/>
      <c r="G261" s="56">
        <v>257</v>
      </c>
      <c r="H261" s="53" t="s">
        <v>95</v>
      </c>
      <c r="I261" s="55">
        <v>38540</v>
      </c>
      <c r="J261" s="53" t="s">
        <v>109</v>
      </c>
      <c r="K261" s="53">
        <v>10</v>
      </c>
      <c r="L261" s="65">
        <v>32.47</v>
      </c>
    </row>
    <row r="262" spans="2:12" ht="15" thickBot="1" x14ac:dyDescent="0.35">
      <c r="B262" s="64">
        <f t="shared" si="5"/>
        <v>25258.95</v>
      </c>
      <c r="C262" s="66"/>
      <c r="G262" s="56">
        <v>258</v>
      </c>
      <c r="H262" s="53" t="s">
        <v>111</v>
      </c>
      <c r="I262" s="55">
        <v>38687</v>
      </c>
      <c r="J262" s="53" t="s">
        <v>105</v>
      </c>
      <c r="K262" s="53">
        <v>77</v>
      </c>
      <c r="L262" s="65">
        <v>233.4</v>
      </c>
    </row>
    <row r="263" spans="2:12" ht="15" thickBot="1" x14ac:dyDescent="0.35">
      <c r="B263" s="64">
        <f t="shared" si="5"/>
        <v>24890.649999999991</v>
      </c>
      <c r="C263" s="66"/>
      <c r="G263" s="56">
        <v>259</v>
      </c>
      <c r="H263" s="53" t="s">
        <v>103</v>
      </c>
      <c r="I263" s="53" t="s">
        <v>135</v>
      </c>
      <c r="J263" s="53" t="s">
        <v>99</v>
      </c>
      <c r="K263" s="53">
        <v>65</v>
      </c>
      <c r="L263" s="65">
        <v>196.49</v>
      </c>
    </row>
    <row r="264" spans="2:12" ht="15" thickBot="1" x14ac:dyDescent="0.35">
      <c r="B264" s="64">
        <f t="shared" si="5"/>
        <v>26741.289999999994</v>
      </c>
      <c r="C264" s="66"/>
      <c r="G264" s="56">
        <v>260</v>
      </c>
      <c r="H264" s="53" t="s">
        <v>101</v>
      </c>
      <c r="I264" s="53" t="s">
        <v>134</v>
      </c>
      <c r="J264" s="53" t="s">
        <v>105</v>
      </c>
      <c r="K264" s="53">
        <v>25</v>
      </c>
      <c r="L264" s="65">
        <v>77.33</v>
      </c>
    </row>
    <row r="265" spans="2:12" ht="15" thickBot="1" x14ac:dyDescent="0.35">
      <c r="B265" s="64">
        <f t="shared" si="5"/>
        <v>27590.549999999988</v>
      </c>
      <c r="C265" s="66"/>
      <c r="G265" s="56">
        <v>261</v>
      </c>
      <c r="H265" s="53" t="s">
        <v>122</v>
      </c>
      <c r="I265" s="53" t="s">
        <v>130</v>
      </c>
      <c r="J265" s="53" t="s">
        <v>109</v>
      </c>
      <c r="K265" s="53">
        <v>-1</v>
      </c>
      <c r="L265" s="65">
        <v>-1.93</v>
      </c>
    </row>
    <row r="266" spans="2:12" ht="15" thickBot="1" x14ac:dyDescent="0.35">
      <c r="B266" s="64">
        <f t="shared" si="5"/>
        <v>29050.600000000035</v>
      </c>
      <c r="C266" s="66"/>
      <c r="G266" s="56">
        <v>262</v>
      </c>
      <c r="H266" s="53" t="s">
        <v>115</v>
      </c>
      <c r="I266" s="53" t="s">
        <v>160</v>
      </c>
      <c r="J266" s="53" t="s">
        <v>96</v>
      </c>
      <c r="K266" s="53">
        <v>2</v>
      </c>
      <c r="L266" s="65">
        <v>7.97</v>
      </c>
    </row>
    <row r="267" spans="2:12" ht="15" thickBot="1" x14ac:dyDescent="0.35">
      <c r="B267" s="64">
        <f t="shared" si="5"/>
        <v>26741.289999999994</v>
      </c>
      <c r="C267" s="66"/>
      <c r="G267" s="56">
        <v>263</v>
      </c>
      <c r="H267" s="53" t="s">
        <v>101</v>
      </c>
      <c r="I267" s="55">
        <v>38787</v>
      </c>
      <c r="J267" s="53" t="s">
        <v>94</v>
      </c>
      <c r="K267" s="53">
        <v>62</v>
      </c>
      <c r="L267" s="65">
        <v>187.62</v>
      </c>
    </row>
    <row r="268" spans="2:12" ht="15" thickBot="1" x14ac:dyDescent="0.35">
      <c r="B268" s="64">
        <f t="shared" si="5"/>
        <v>24890.649999999991</v>
      </c>
      <c r="C268" s="66"/>
      <c r="G268" s="56">
        <v>264</v>
      </c>
      <c r="H268" s="53" t="s">
        <v>103</v>
      </c>
      <c r="I268" s="53" t="s">
        <v>146</v>
      </c>
      <c r="J268" s="53" t="s">
        <v>96</v>
      </c>
      <c r="K268" s="53">
        <v>28</v>
      </c>
      <c r="L268" s="65">
        <v>86.79</v>
      </c>
    </row>
    <row r="269" spans="2:12" ht="15" thickBot="1" x14ac:dyDescent="0.35">
      <c r="B269" s="64">
        <f t="shared" si="5"/>
        <v>28705.210000000006</v>
      </c>
      <c r="C269" s="66"/>
      <c r="G269" s="56">
        <v>265</v>
      </c>
      <c r="H269" s="53" t="s">
        <v>95</v>
      </c>
      <c r="I269" s="53" t="s">
        <v>161</v>
      </c>
      <c r="J269" s="53" t="s">
        <v>105</v>
      </c>
      <c r="K269" s="53">
        <v>55</v>
      </c>
      <c r="L269" s="65">
        <v>167.05</v>
      </c>
    </row>
    <row r="270" spans="2:12" ht="15" thickBot="1" x14ac:dyDescent="0.35">
      <c r="B270" s="64">
        <f t="shared" si="5"/>
        <v>24890.649999999991</v>
      </c>
      <c r="C270" s="66"/>
      <c r="G270" s="56">
        <v>266</v>
      </c>
      <c r="H270" s="53" t="s">
        <v>103</v>
      </c>
      <c r="I270" s="53" t="s">
        <v>128</v>
      </c>
      <c r="J270" s="53" t="s">
        <v>94</v>
      </c>
      <c r="K270" s="53">
        <v>28</v>
      </c>
      <c r="L270" s="65">
        <v>86.64</v>
      </c>
    </row>
    <row r="271" spans="2:12" ht="15" thickBot="1" x14ac:dyDescent="0.35">
      <c r="B271" s="64">
        <f t="shared" si="5"/>
        <v>23849.590000000004</v>
      </c>
      <c r="C271" s="66"/>
      <c r="G271" s="56">
        <v>267</v>
      </c>
      <c r="H271" s="53" t="s">
        <v>106</v>
      </c>
      <c r="I271" s="53" t="s">
        <v>137</v>
      </c>
      <c r="J271" s="53" t="s">
        <v>96</v>
      </c>
      <c r="K271" s="53">
        <v>5</v>
      </c>
      <c r="L271" s="65">
        <v>16.670000000000002</v>
      </c>
    </row>
    <row r="272" spans="2:12" ht="15" thickBot="1" x14ac:dyDescent="0.35">
      <c r="B272" s="64">
        <f t="shared" si="5"/>
        <v>23849.590000000004</v>
      </c>
      <c r="C272" s="66"/>
      <c r="G272" s="56">
        <v>268</v>
      </c>
      <c r="H272" s="53" t="s">
        <v>106</v>
      </c>
      <c r="I272" s="55">
        <v>38179</v>
      </c>
      <c r="J272" s="53" t="s">
        <v>105</v>
      </c>
      <c r="K272" s="53">
        <v>1</v>
      </c>
      <c r="L272" s="65">
        <v>4.7699999999999996</v>
      </c>
    </row>
    <row r="273" spans="2:12" ht="15" thickBot="1" x14ac:dyDescent="0.35">
      <c r="B273" s="64">
        <f t="shared" si="5"/>
        <v>23849.590000000004</v>
      </c>
      <c r="C273" s="66"/>
      <c r="G273" s="56">
        <v>269</v>
      </c>
      <c r="H273" s="53" t="s">
        <v>106</v>
      </c>
      <c r="I273" s="53" t="s">
        <v>128</v>
      </c>
      <c r="J273" s="53" t="s">
        <v>96</v>
      </c>
      <c r="K273" s="53">
        <v>26</v>
      </c>
      <c r="L273" s="65">
        <v>80.010000000000005</v>
      </c>
    </row>
    <row r="274" spans="2:12" ht="15" thickBot="1" x14ac:dyDescent="0.35">
      <c r="B274" s="64">
        <f t="shared" si="5"/>
        <v>26741.289999999994</v>
      </c>
      <c r="C274" s="66"/>
      <c r="G274" s="56">
        <v>270</v>
      </c>
      <c r="H274" s="53" t="s">
        <v>101</v>
      </c>
      <c r="I274" s="55">
        <v>38144</v>
      </c>
      <c r="J274" s="53" t="s">
        <v>96</v>
      </c>
      <c r="K274" s="53">
        <v>47</v>
      </c>
      <c r="L274" s="65">
        <v>142.85</v>
      </c>
    </row>
    <row r="275" spans="2:12" ht="15" thickBot="1" x14ac:dyDescent="0.35">
      <c r="B275" s="64">
        <f t="shared" si="5"/>
        <v>28705.210000000006</v>
      </c>
      <c r="C275" s="66"/>
      <c r="G275" s="56">
        <v>271</v>
      </c>
      <c r="H275" s="53" t="s">
        <v>95</v>
      </c>
      <c r="I275" s="55">
        <v>38388</v>
      </c>
      <c r="J275" s="53" t="s">
        <v>105</v>
      </c>
      <c r="K275" s="53">
        <v>74</v>
      </c>
      <c r="L275" s="65">
        <v>224.75</v>
      </c>
    </row>
    <row r="276" spans="2:12" ht="15" thickBot="1" x14ac:dyDescent="0.35">
      <c r="B276" s="64">
        <f t="shared" si="5"/>
        <v>27590.549999999988</v>
      </c>
      <c r="C276" s="66"/>
      <c r="G276" s="56">
        <v>272</v>
      </c>
      <c r="H276" s="53" t="s">
        <v>122</v>
      </c>
      <c r="I276" s="55">
        <v>39026</v>
      </c>
      <c r="J276" s="53" t="s">
        <v>94</v>
      </c>
      <c r="K276" s="53">
        <v>22</v>
      </c>
      <c r="L276" s="65">
        <v>68.709999999999994</v>
      </c>
    </row>
    <row r="277" spans="2:12" ht="15" thickBot="1" x14ac:dyDescent="0.35">
      <c r="B277" s="64">
        <f t="shared" si="5"/>
        <v>25947.240000000009</v>
      </c>
      <c r="C277" s="66"/>
      <c r="G277" s="56">
        <v>273</v>
      </c>
      <c r="H277" s="53" t="s">
        <v>97</v>
      </c>
      <c r="I277" s="53" t="s">
        <v>126</v>
      </c>
      <c r="J277" s="53" t="s">
        <v>99</v>
      </c>
      <c r="K277" s="53">
        <v>70</v>
      </c>
      <c r="L277" s="65">
        <v>212.26</v>
      </c>
    </row>
    <row r="278" spans="2:12" ht="15" thickBot="1" x14ac:dyDescent="0.35">
      <c r="B278" s="64">
        <f t="shared" si="5"/>
        <v>27590.549999999988</v>
      </c>
      <c r="C278" s="66"/>
      <c r="G278" s="56">
        <v>274</v>
      </c>
      <c r="H278" s="53" t="s">
        <v>122</v>
      </c>
      <c r="I278" s="53" t="s">
        <v>104</v>
      </c>
      <c r="J278" s="53" t="s">
        <v>96</v>
      </c>
      <c r="K278" s="53">
        <v>83</v>
      </c>
      <c r="L278" s="65">
        <v>251.31</v>
      </c>
    </row>
    <row r="279" spans="2:12" ht="15" thickBot="1" x14ac:dyDescent="0.35">
      <c r="B279" s="64">
        <f t="shared" si="5"/>
        <v>28705.210000000006</v>
      </c>
      <c r="C279" s="66"/>
      <c r="G279" s="56">
        <v>275</v>
      </c>
      <c r="H279" s="53" t="s">
        <v>95</v>
      </c>
      <c r="I279" s="55">
        <v>38576</v>
      </c>
      <c r="J279" s="53" t="s">
        <v>105</v>
      </c>
      <c r="K279" s="53">
        <v>59</v>
      </c>
      <c r="L279" s="65">
        <v>179.39</v>
      </c>
    </row>
    <row r="280" spans="2:12" ht="15" thickBot="1" x14ac:dyDescent="0.35">
      <c r="B280" s="64">
        <f t="shared" si="5"/>
        <v>27590.549999999988</v>
      </c>
      <c r="C280" s="66"/>
      <c r="G280" s="56">
        <v>276</v>
      </c>
      <c r="H280" s="53" t="s">
        <v>122</v>
      </c>
      <c r="I280" s="55">
        <v>38603</v>
      </c>
      <c r="J280" s="53" t="s">
        <v>109</v>
      </c>
      <c r="K280" s="53">
        <v>0</v>
      </c>
      <c r="L280" s="65">
        <v>1.58</v>
      </c>
    </row>
    <row r="281" spans="2:12" ht="15" thickBot="1" x14ac:dyDescent="0.35">
      <c r="B281" s="64">
        <f t="shared" si="5"/>
        <v>28705.210000000006</v>
      </c>
      <c r="C281" s="66"/>
      <c r="G281" s="56">
        <v>277</v>
      </c>
      <c r="H281" s="53" t="s">
        <v>95</v>
      </c>
      <c r="I281" s="55">
        <v>38687</v>
      </c>
      <c r="J281" s="53" t="s">
        <v>105</v>
      </c>
      <c r="K281" s="53">
        <v>82</v>
      </c>
      <c r="L281" s="65">
        <v>247.58</v>
      </c>
    </row>
    <row r="282" spans="2:12" ht="15" thickBot="1" x14ac:dyDescent="0.35">
      <c r="B282" s="64">
        <f t="shared" si="5"/>
        <v>28803.099999999991</v>
      </c>
      <c r="C282" s="66"/>
      <c r="G282" s="56">
        <v>278</v>
      </c>
      <c r="H282" s="53" t="s">
        <v>93</v>
      </c>
      <c r="I282" s="55">
        <v>38567</v>
      </c>
      <c r="J282" s="53" t="s">
        <v>105</v>
      </c>
      <c r="K282" s="53">
        <v>29</v>
      </c>
      <c r="L282" s="65">
        <v>89.05</v>
      </c>
    </row>
    <row r="283" spans="2:12" ht="15" thickBot="1" x14ac:dyDescent="0.35">
      <c r="B283" s="64">
        <f t="shared" si="5"/>
        <v>27590.549999999988</v>
      </c>
      <c r="C283" s="66"/>
      <c r="G283" s="56">
        <v>279</v>
      </c>
      <c r="H283" s="53" t="s">
        <v>122</v>
      </c>
      <c r="I283" s="53" t="s">
        <v>154</v>
      </c>
      <c r="J283" s="53" t="s">
        <v>96</v>
      </c>
      <c r="K283" s="53">
        <v>63</v>
      </c>
      <c r="L283" s="65">
        <v>191.09</v>
      </c>
    </row>
    <row r="284" spans="2:12" ht="15" thickBot="1" x14ac:dyDescent="0.35">
      <c r="B284" s="64">
        <f t="shared" si="5"/>
        <v>29050.600000000035</v>
      </c>
      <c r="C284" s="66"/>
      <c r="G284" s="56">
        <v>280</v>
      </c>
      <c r="H284" s="53" t="s">
        <v>115</v>
      </c>
      <c r="I284" s="55">
        <v>38727</v>
      </c>
      <c r="J284" s="53" t="s">
        <v>94</v>
      </c>
      <c r="K284" s="53">
        <v>67</v>
      </c>
      <c r="L284" s="65">
        <v>203.11</v>
      </c>
    </row>
    <row r="285" spans="2:12" ht="15" thickBot="1" x14ac:dyDescent="0.35">
      <c r="B285" s="64">
        <f t="shared" si="5"/>
        <v>23849.590000000004</v>
      </c>
      <c r="C285" s="66"/>
      <c r="G285" s="56">
        <v>281</v>
      </c>
      <c r="H285" s="53" t="s">
        <v>106</v>
      </c>
      <c r="I285" s="53" t="s">
        <v>137</v>
      </c>
      <c r="J285" s="53" t="s">
        <v>105</v>
      </c>
      <c r="K285" s="53">
        <v>3</v>
      </c>
      <c r="L285" s="65">
        <v>10.78</v>
      </c>
    </row>
    <row r="286" spans="2:12" ht="15" thickBot="1" x14ac:dyDescent="0.35">
      <c r="B286" s="64">
        <f t="shared" si="5"/>
        <v>28705.210000000006</v>
      </c>
      <c r="C286" s="66"/>
      <c r="G286" s="56">
        <v>282</v>
      </c>
      <c r="H286" s="53" t="s">
        <v>95</v>
      </c>
      <c r="I286" s="55">
        <v>38272</v>
      </c>
      <c r="J286" s="53" t="s">
        <v>105</v>
      </c>
      <c r="K286" s="53">
        <v>65</v>
      </c>
      <c r="L286" s="65">
        <v>197.41</v>
      </c>
    </row>
    <row r="287" spans="2:12" ht="15" thickBot="1" x14ac:dyDescent="0.35">
      <c r="B287" s="64">
        <f t="shared" si="5"/>
        <v>25258.95</v>
      </c>
      <c r="C287" s="66"/>
      <c r="G287" s="56">
        <v>283</v>
      </c>
      <c r="H287" s="53" t="s">
        <v>111</v>
      </c>
      <c r="I287" s="53" t="s">
        <v>143</v>
      </c>
      <c r="J287" s="53" t="s">
        <v>99</v>
      </c>
      <c r="K287" s="53">
        <v>75</v>
      </c>
      <c r="L287" s="65">
        <v>227.46</v>
      </c>
    </row>
    <row r="288" spans="2:12" ht="15" thickBot="1" x14ac:dyDescent="0.35">
      <c r="B288" s="64">
        <f t="shared" si="5"/>
        <v>25258.95</v>
      </c>
      <c r="C288" s="66"/>
      <c r="G288" s="56">
        <v>284</v>
      </c>
      <c r="H288" s="53" t="s">
        <v>111</v>
      </c>
      <c r="I288" s="53" t="s">
        <v>157</v>
      </c>
      <c r="J288" s="53" t="s">
        <v>94</v>
      </c>
      <c r="K288" s="53">
        <v>79</v>
      </c>
      <c r="L288" s="65">
        <v>239.9</v>
      </c>
    </row>
    <row r="289" spans="2:12" ht="15" thickBot="1" x14ac:dyDescent="0.35">
      <c r="B289" s="64">
        <f t="shared" si="5"/>
        <v>29050.600000000035</v>
      </c>
      <c r="C289" s="66"/>
      <c r="G289" s="56">
        <v>285</v>
      </c>
      <c r="H289" s="53" t="s">
        <v>115</v>
      </c>
      <c r="I289" s="53" t="s">
        <v>142</v>
      </c>
      <c r="J289" s="53" t="s">
        <v>109</v>
      </c>
      <c r="K289" s="53">
        <v>-5</v>
      </c>
      <c r="L289" s="65">
        <v>-12.92</v>
      </c>
    </row>
    <row r="290" spans="2:12" ht="15" thickBot="1" x14ac:dyDescent="0.35">
      <c r="B290" s="64">
        <f t="shared" si="5"/>
        <v>29050.600000000035</v>
      </c>
      <c r="C290" s="66"/>
      <c r="G290" s="56">
        <v>286</v>
      </c>
      <c r="H290" s="53" t="s">
        <v>115</v>
      </c>
      <c r="I290" s="53" t="s">
        <v>136</v>
      </c>
      <c r="J290" s="53" t="s">
        <v>96</v>
      </c>
      <c r="K290" s="53">
        <v>31</v>
      </c>
      <c r="L290" s="65">
        <v>95.51</v>
      </c>
    </row>
    <row r="291" spans="2:12" ht="15" thickBot="1" x14ac:dyDescent="0.35">
      <c r="B291" s="64">
        <f t="shared" si="5"/>
        <v>25947.240000000009</v>
      </c>
      <c r="C291" s="66"/>
      <c r="G291" s="56">
        <v>287</v>
      </c>
      <c r="H291" s="53" t="s">
        <v>97</v>
      </c>
      <c r="I291" s="53" t="s">
        <v>108</v>
      </c>
      <c r="J291" s="53" t="s">
        <v>109</v>
      </c>
      <c r="K291" s="53">
        <v>21</v>
      </c>
      <c r="L291" s="65">
        <v>65.34</v>
      </c>
    </row>
    <row r="292" spans="2:12" ht="15" thickBot="1" x14ac:dyDescent="0.35">
      <c r="B292" s="64">
        <f t="shared" si="5"/>
        <v>25947.240000000009</v>
      </c>
      <c r="C292" s="66"/>
      <c r="G292" s="56">
        <v>288</v>
      </c>
      <c r="H292" s="53" t="s">
        <v>97</v>
      </c>
      <c r="I292" s="55">
        <v>38665</v>
      </c>
      <c r="J292" s="53" t="s">
        <v>99</v>
      </c>
      <c r="K292" s="53">
        <v>-8</v>
      </c>
      <c r="L292" s="65">
        <v>-21.91</v>
      </c>
    </row>
    <row r="293" spans="2:12" ht="15" thickBot="1" x14ac:dyDescent="0.35">
      <c r="B293" s="64">
        <f t="shared" si="5"/>
        <v>29050.600000000035</v>
      </c>
      <c r="C293" s="66"/>
      <c r="G293" s="56">
        <v>289</v>
      </c>
      <c r="H293" s="53" t="s">
        <v>115</v>
      </c>
      <c r="I293" s="55">
        <v>38540</v>
      </c>
      <c r="J293" s="53" t="s">
        <v>99</v>
      </c>
      <c r="K293" s="53">
        <v>88</v>
      </c>
      <c r="L293" s="65">
        <v>266.05</v>
      </c>
    </row>
    <row r="294" spans="2:12" ht="15" thickBot="1" x14ac:dyDescent="0.35">
      <c r="B294" s="64">
        <f t="shared" si="5"/>
        <v>25258.95</v>
      </c>
      <c r="C294" s="66"/>
      <c r="G294" s="56">
        <v>290</v>
      </c>
      <c r="H294" s="53" t="s">
        <v>111</v>
      </c>
      <c r="I294" s="53" t="s">
        <v>120</v>
      </c>
      <c r="J294" s="53" t="s">
        <v>96</v>
      </c>
      <c r="K294" s="53">
        <v>94</v>
      </c>
      <c r="L294" s="65">
        <v>283.85000000000002</v>
      </c>
    </row>
    <row r="295" spans="2:12" ht="15" thickBot="1" x14ac:dyDescent="0.35">
      <c r="B295" s="64">
        <f t="shared" si="5"/>
        <v>26741.289999999994</v>
      </c>
      <c r="C295" s="66"/>
      <c r="G295" s="56">
        <v>291</v>
      </c>
      <c r="H295" s="53" t="s">
        <v>101</v>
      </c>
      <c r="I295" s="55">
        <v>38727</v>
      </c>
      <c r="J295" s="53" t="s">
        <v>109</v>
      </c>
      <c r="K295" s="53">
        <v>83</v>
      </c>
      <c r="L295" s="65">
        <v>251.5</v>
      </c>
    </row>
    <row r="296" spans="2:12" ht="15" thickBot="1" x14ac:dyDescent="0.35">
      <c r="B296" s="64">
        <f t="shared" si="5"/>
        <v>25947.240000000009</v>
      </c>
      <c r="C296" s="66"/>
      <c r="G296" s="56">
        <v>292</v>
      </c>
      <c r="H296" s="53" t="s">
        <v>97</v>
      </c>
      <c r="I296" s="55">
        <v>38299</v>
      </c>
      <c r="J296" s="53" t="s">
        <v>109</v>
      </c>
      <c r="K296" s="53">
        <v>16</v>
      </c>
      <c r="L296" s="65">
        <v>49.96</v>
      </c>
    </row>
    <row r="297" spans="2:12" ht="15" thickBot="1" x14ac:dyDescent="0.35">
      <c r="B297" s="64">
        <f t="shared" si="5"/>
        <v>28803.099999999991</v>
      </c>
      <c r="C297" s="66"/>
      <c r="G297" s="56">
        <v>293</v>
      </c>
      <c r="H297" s="53" t="s">
        <v>93</v>
      </c>
      <c r="I297" s="55">
        <v>38906</v>
      </c>
      <c r="J297" s="53" t="s">
        <v>109</v>
      </c>
      <c r="K297" s="53">
        <v>33</v>
      </c>
      <c r="L297" s="65">
        <v>100.52</v>
      </c>
    </row>
    <row r="298" spans="2:12" ht="15" thickBot="1" x14ac:dyDescent="0.35">
      <c r="B298" s="64">
        <f t="shared" si="5"/>
        <v>28803.099999999991</v>
      </c>
      <c r="C298" s="66"/>
      <c r="G298" s="56">
        <v>294</v>
      </c>
      <c r="H298" s="53" t="s">
        <v>93</v>
      </c>
      <c r="I298" s="53" t="s">
        <v>156</v>
      </c>
      <c r="J298" s="53" t="s">
        <v>105</v>
      </c>
      <c r="K298" s="53">
        <v>-1</v>
      </c>
      <c r="L298" s="65">
        <v>-0.91</v>
      </c>
    </row>
    <row r="299" spans="2:12" ht="15" thickBot="1" x14ac:dyDescent="0.35">
      <c r="B299" s="64">
        <f t="shared" si="5"/>
        <v>28803.099999999991</v>
      </c>
      <c r="C299" s="66"/>
      <c r="G299" s="56">
        <v>295</v>
      </c>
      <c r="H299" s="53" t="s">
        <v>93</v>
      </c>
      <c r="I299" s="53" t="s">
        <v>149</v>
      </c>
      <c r="J299" s="53" t="s">
        <v>109</v>
      </c>
      <c r="K299" s="53">
        <v>94</v>
      </c>
      <c r="L299" s="65">
        <v>284.14</v>
      </c>
    </row>
    <row r="300" spans="2:12" ht="15" thickBot="1" x14ac:dyDescent="0.35">
      <c r="B300" s="64">
        <f t="shared" si="5"/>
        <v>29050.600000000035</v>
      </c>
      <c r="C300" s="66"/>
      <c r="G300" s="56">
        <v>296</v>
      </c>
      <c r="H300" s="53" t="s">
        <v>115</v>
      </c>
      <c r="I300" s="53" t="s">
        <v>159</v>
      </c>
      <c r="J300" s="53" t="s">
        <v>96</v>
      </c>
      <c r="K300" s="53">
        <v>76</v>
      </c>
      <c r="L300" s="65">
        <v>230.26</v>
      </c>
    </row>
    <row r="301" spans="2:12" ht="15" thickBot="1" x14ac:dyDescent="0.35">
      <c r="B301" s="64">
        <f t="shared" si="5"/>
        <v>28803.099999999991</v>
      </c>
      <c r="C301" s="66"/>
      <c r="G301" s="56">
        <v>297</v>
      </c>
      <c r="H301" s="53" t="s">
        <v>93</v>
      </c>
      <c r="I301" s="55">
        <v>38871</v>
      </c>
      <c r="J301" s="53" t="s">
        <v>96</v>
      </c>
      <c r="K301" s="53">
        <v>71</v>
      </c>
      <c r="L301" s="65">
        <v>215.16</v>
      </c>
    </row>
    <row r="302" spans="2:12" ht="15" thickBot="1" x14ac:dyDescent="0.35">
      <c r="B302" s="64">
        <f t="shared" si="5"/>
        <v>26741.289999999994</v>
      </c>
      <c r="C302" s="66"/>
      <c r="G302" s="56">
        <v>298</v>
      </c>
      <c r="H302" s="53" t="s">
        <v>101</v>
      </c>
      <c r="I302" s="53" t="s">
        <v>143</v>
      </c>
      <c r="J302" s="53" t="s">
        <v>99</v>
      </c>
      <c r="K302" s="53">
        <v>56</v>
      </c>
      <c r="L302" s="65">
        <v>169.19</v>
      </c>
    </row>
    <row r="303" spans="2:12" ht="15" thickBot="1" x14ac:dyDescent="0.35">
      <c r="B303" s="64">
        <f t="shared" si="5"/>
        <v>28705.210000000006</v>
      </c>
      <c r="C303" s="66"/>
      <c r="G303" s="56">
        <v>299</v>
      </c>
      <c r="H303" s="53" t="s">
        <v>95</v>
      </c>
      <c r="I303" s="53" t="s">
        <v>112</v>
      </c>
      <c r="J303" s="53" t="s">
        <v>94</v>
      </c>
      <c r="K303" s="53">
        <v>81</v>
      </c>
      <c r="L303" s="65">
        <v>245.59</v>
      </c>
    </row>
    <row r="304" spans="2:12" ht="15" thickBot="1" x14ac:dyDescent="0.35">
      <c r="B304" s="64">
        <f t="shared" si="5"/>
        <v>26741.289999999994</v>
      </c>
      <c r="C304" s="66"/>
      <c r="G304" s="56">
        <v>300</v>
      </c>
      <c r="H304" s="53" t="s">
        <v>101</v>
      </c>
      <c r="I304" s="53" t="s">
        <v>129</v>
      </c>
      <c r="J304" s="53" t="s">
        <v>105</v>
      </c>
      <c r="K304" s="53">
        <v>3</v>
      </c>
      <c r="L304" s="65">
        <v>11.16</v>
      </c>
    </row>
    <row r="305" spans="2:12" ht="15" thickBot="1" x14ac:dyDescent="0.35">
      <c r="B305" s="64">
        <f t="shared" si="5"/>
        <v>26741.289999999994</v>
      </c>
      <c r="C305" s="66"/>
      <c r="G305" s="56">
        <v>301</v>
      </c>
      <c r="H305" s="53" t="s">
        <v>101</v>
      </c>
      <c r="I305" s="53" t="s">
        <v>159</v>
      </c>
      <c r="J305" s="53" t="s">
        <v>94</v>
      </c>
      <c r="K305" s="53">
        <v>60</v>
      </c>
      <c r="L305" s="65">
        <v>182.21</v>
      </c>
    </row>
    <row r="306" spans="2:12" ht="15" thickBot="1" x14ac:dyDescent="0.35">
      <c r="B306" s="64">
        <f t="shared" si="5"/>
        <v>29050.600000000035</v>
      </c>
      <c r="C306" s="66"/>
      <c r="G306" s="56">
        <v>302</v>
      </c>
      <c r="H306" s="53" t="s">
        <v>115</v>
      </c>
      <c r="I306" s="53" t="s">
        <v>119</v>
      </c>
      <c r="J306" s="53" t="s">
        <v>96</v>
      </c>
      <c r="K306" s="53">
        <v>81</v>
      </c>
      <c r="L306" s="65">
        <v>245.54</v>
      </c>
    </row>
    <row r="307" spans="2:12" ht="15" thickBot="1" x14ac:dyDescent="0.35">
      <c r="B307" s="64">
        <f t="shared" si="5"/>
        <v>24890.649999999991</v>
      </c>
      <c r="C307" s="66"/>
      <c r="G307" s="56">
        <v>303</v>
      </c>
      <c r="H307" s="53" t="s">
        <v>103</v>
      </c>
      <c r="I307" s="55">
        <v>38082</v>
      </c>
      <c r="J307" s="53" t="s">
        <v>96</v>
      </c>
      <c r="K307" s="53">
        <v>70</v>
      </c>
      <c r="L307" s="65">
        <v>211.43</v>
      </c>
    </row>
    <row r="308" spans="2:12" ht="15" thickBot="1" x14ac:dyDescent="0.35">
      <c r="B308" s="64">
        <f t="shared" si="5"/>
        <v>27590.549999999988</v>
      </c>
      <c r="C308" s="66"/>
      <c r="G308" s="56">
        <v>304</v>
      </c>
      <c r="H308" s="53" t="s">
        <v>122</v>
      </c>
      <c r="I308" s="53" t="s">
        <v>100</v>
      </c>
      <c r="J308" s="53" t="s">
        <v>109</v>
      </c>
      <c r="K308" s="53">
        <v>18</v>
      </c>
      <c r="L308" s="65">
        <v>56.27</v>
      </c>
    </row>
    <row r="309" spans="2:12" ht="15" thickBot="1" x14ac:dyDescent="0.35">
      <c r="B309" s="64">
        <f t="shared" si="5"/>
        <v>28705.210000000006</v>
      </c>
      <c r="C309" s="66"/>
      <c r="G309" s="56">
        <v>305</v>
      </c>
      <c r="H309" s="53" t="s">
        <v>95</v>
      </c>
      <c r="I309" s="53" t="s">
        <v>135</v>
      </c>
      <c r="J309" s="53" t="s">
        <v>99</v>
      </c>
      <c r="K309" s="53">
        <v>73</v>
      </c>
      <c r="L309" s="65">
        <v>221.17</v>
      </c>
    </row>
    <row r="310" spans="2:12" ht="15" thickBot="1" x14ac:dyDescent="0.35">
      <c r="B310" s="64">
        <f t="shared" si="5"/>
        <v>26741.289999999994</v>
      </c>
      <c r="C310" s="66"/>
      <c r="G310" s="56">
        <v>306</v>
      </c>
      <c r="H310" s="53" t="s">
        <v>101</v>
      </c>
      <c r="I310" s="53" t="s">
        <v>98</v>
      </c>
      <c r="J310" s="53" t="s">
        <v>96</v>
      </c>
      <c r="K310" s="53">
        <v>-7</v>
      </c>
      <c r="L310" s="65">
        <v>-18.78</v>
      </c>
    </row>
    <row r="311" spans="2:12" ht="15" thickBot="1" x14ac:dyDescent="0.35">
      <c r="B311" s="64">
        <f t="shared" si="5"/>
        <v>26741.289999999994</v>
      </c>
      <c r="C311" s="66"/>
      <c r="G311" s="56">
        <v>307</v>
      </c>
      <c r="H311" s="53" t="s">
        <v>101</v>
      </c>
      <c r="I311" s="53" t="s">
        <v>67</v>
      </c>
      <c r="J311" s="53" t="s">
        <v>96</v>
      </c>
      <c r="K311" s="53">
        <v>55</v>
      </c>
      <c r="L311" s="65">
        <v>166.61</v>
      </c>
    </row>
    <row r="312" spans="2:12" ht="15" thickBot="1" x14ac:dyDescent="0.35">
      <c r="B312" s="64">
        <f t="shared" si="5"/>
        <v>27590.549999999988</v>
      </c>
      <c r="C312" s="66"/>
      <c r="G312" s="56">
        <v>308</v>
      </c>
      <c r="H312" s="53" t="s">
        <v>122</v>
      </c>
      <c r="I312" s="53" t="s">
        <v>154</v>
      </c>
      <c r="J312" s="53" t="s">
        <v>94</v>
      </c>
      <c r="K312" s="53">
        <v>7</v>
      </c>
      <c r="L312" s="65">
        <v>23.39</v>
      </c>
    </row>
    <row r="313" spans="2:12" ht="15" thickBot="1" x14ac:dyDescent="0.35">
      <c r="B313" s="64">
        <f t="shared" si="5"/>
        <v>27590.549999999988</v>
      </c>
      <c r="C313" s="66"/>
      <c r="G313" s="56">
        <v>309</v>
      </c>
      <c r="H313" s="53" t="s">
        <v>122</v>
      </c>
      <c r="I313" s="53" t="s">
        <v>110</v>
      </c>
      <c r="J313" s="53" t="s">
        <v>105</v>
      </c>
      <c r="K313" s="53">
        <v>63</v>
      </c>
      <c r="L313" s="65">
        <v>191.45</v>
      </c>
    </row>
    <row r="314" spans="2:12" ht="15" thickBot="1" x14ac:dyDescent="0.35">
      <c r="B314" s="64">
        <f t="shared" si="5"/>
        <v>26741.289999999994</v>
      </c>
      <c r="C314" s="66"/>
      <c r="G314" s="56">
        <v>310</v>
      </c>
      <c r="H314" s="53" t="s">
        <v>101</v>
      </c>
      <c r="I314" s="55">
        <v>38540</v>
      </c>
      <c r="J314" s="53" t="s">
        <v>94</v>
      </c>
      <c r="K314" s="53">
        <v>83</v>
      </c>
      <c r="L314" s="65">
        <v>251.63</v>
      </c>
    </row>
    <row r="315" spans="2:12" ht="15" thickBot="1" x14ac:dyDescent="0.35">
      <c r="B315" s="64">
        <f t="shared" si="5"/>
        <v>28803.099999999991</v>
      </c>
      <c r="C315" s="66"/>
      <c r="G315" s="56">
        <v>311</v>
      </c>
      <c r="H315" s="53" t="s">
        <v>93</v>
      </c>
      <c r="I315" s="53" t="s">
        <v>156</v>
      </c>
      <c r="J315" s="53" t="s">
        <v>94</v>
      </c>
      <c r="K315" s="53">
        <v>43</v>
      </c>
      <c r="L315" s="65">
        <v>130.97</v>
      </c>
    </row>
    <row r="316" spans="2:12" ht="15" thickBot="1" x14ac:dyDescent="0.35">
      <c r="B316" s="64">
        <f t="shared" si="5"/>
        <v>26741.289999999994</v>
      </c>
      <c r="C316" s="66"/>
      <c r="G316" s="56">
        <v>312</v>
      </c>
      <c r="H316" s="53" t="s">
        <v>101</v>
      </c>
      <c r="I316" s="53" t="s">
        <v>162</v>
      </c>
      <c r="J316" s="53" t="s">
        <v>105</v>
      </c>
      <c r="K316" s="53">
        <v>67</v>
      </c>
      <c r="L316" s="65">
        <v>203.3</v>
      </c>
    </row>
    <row r="317" spans="2:12" ht="15" thickBot="1" x14ac:dyDescent="0.35">
      <c r="B317" s="64">
        <f t="shared" si="5"/>
        <v>24890.649999999991</v>
      </c>
      <c r="C317" s="66"/>
      <c r="G317" s="56">
        <v>313</v>
      </c>
      <c r="H317" s="53" t="s">
        <v>103</v>
      </c>
      <c r="I317" s="53" t="s">
        <v>153</v>
      </c>
      <c r="J317" s="53" t="s">
        <v>105</v>
      </c>
      <c r="K317" s="53">
        <v>-9</v>
      </c>
      <c r="L317" s="65">
        <v>-24.97</v>
      </c>
    </row>
    <row r="318" spans="2:12" ht="15" thickBot="1" x14ac:dyDescent="0.35">
      <c r="B318" s="64">
        <f t="shared" si="5"/>
        <v>27590.549999999988</v>
      </c>
      <c r="C318" s="66"/>
      <c r="G318" s="56">
        <v>314</v>
      </c>
      <c r="H318" s="53" t="s">
        <v>122</v>
      </c>
      <c r="I318" s="53" t="s">
        <v>129</v>
      </c>
      <c r="J318" s="53" t="s">
        <v>96</v>
      </c>
      <c r="K318" s="53">
        <v>-1</v>
      </c>
      <c r="L318" s="65">
        <v>-1.48</v>
      </c>
    </row>
    <row r="319" spans="2:12" ht="15" thickBot="1" x14ac:dyDescent="0.35">
      <c r="B319" s="64">
        <f t="shared" si="5"/>
        <v>28803.099999999991</v>
      </c>
      <c r="C319" s="66"/>
      <c r="G319" s="56">
        <v>315</v>
      </c>
      <c r="H319" s="53" t="s">
        <v>93</v>
      </c>
      <c r="I319" s="55">
        <v>38687</v>
      </c>
      <c r="J319" s="53" t="s">
        <v>96</v>
      </c>
      <c r="K319" s="53">
        <v>21</v>
      </c>
      <c r="L319" s="65">
        <v>65.2</v>
      </c>
    </row>
    <row r="320" spans="2:12" ht="15" thickBot="1" x14ac:dyDescent="0.35">
      <c r="B320" s="64">
        <f t="shared" si="5"/>
        <v>23849.590000000004</v>
      </c>
      <c r="C320" s="66"/>
      <c r="G320" s="56">
        <v>316</v>
      </c>
      <c r="H320" s="53" t="s">
        <v>106</v>
      </c>
      <c r="I320" s="55">
        <v>38483</v>
      </c>
      <c r="J320" s="53" t="s">
        <v>109</v>
      </c>
      <c r="K320" s="53">
        <v>6</v>
      </c>
      <c r="L320" s="65">
        <v>20.100000000000001</v>
      </c>
    </row>
    <row r="321" spans="2:12" ht="15" thickBot="1" x14ac:dyDescent="0.35">
      <c r="B321" s="64">
        <f t="shared" si="5"/>
        <v>23849.590000000004</v>
      </c>
      <c r="C321" s="66"/>
      <c r="G321" s="56">
        <v>317</v>
      </c>
      <c r="H321" s="53" t="s">
        <v>106</v>
      </c>
      <c r="I321" s="53" t="s">
        <v>134</v>
      </c>
      <c r="J321" s="53" t="s">
        <v>105</v>
      </c>
      <c r="K321" s="53">
        <v>0</v>
      </c>
      <c r="L321" s="65">
        <v>1.61</v>
      </c>
    </row>
    <row r="322" spans="2:12" ht="15" thickBot="1" x14ac:dyDescent="0.35">
      <c r="B322" s="64">
        <f t="shared" si="5"/>
        <v>29050.600000000035</v>
      </c>
      <c r="C322" s="66"/>
      <c r="G322" s="56">
        <v>318</v>
      </c>
      <c r="H322" s="53" t="s">
        <v>115</v>
      </c>
      <c r="I322" s="53" t="s">
        <v>152</v>
      </c>
      <c r="J322" s="53" t="s">
        <v>105</v>
      </c>
      <c r="K322" s="53">
        <v>20</v>
      </c>
      <c r="L322" s="65">
        <v>61.99</v>
      </c>
    </row>
    <row r="323" spans="2:12" ht="15" thickBot="1" x14ac:dyDescent="0.35">
      <c r="B323" s="64">
        <f t="shared" si="5"/>
        <v>25947.240000000009</v>
      </c>
      <c r="C323" s="66"/>
      <c r="G323" s="56">
        <v>319</v>
      </c>
      <c r="H323" s="53" t="s">
        <v>97</v>
      </c>
      <c r="I323" s="55">
        <v>38179</v>
      </c>
      <c r="J323" s="53" t="s">
        <v>96</v>
      </c>
      <c r="K323" s="53">
        <v>70</v>
      </c>
      <c r="L323" s="65">
        <v>212.5</v>
      </c>
    </row>
    <row r="324" spans="2:12" ht="15" thickBot="1" x14ac:dyDescent="0.35">
      <c r="B324" s="64">
        <f t="shared" si="5"/>
        <v>29050.600000000035</v>
      </c>
      <c r="C324" s="66"/>
      <c r="G324" s="56">
        <v>320</v>
      </c>
      <c r="H324" s="53" t="s">
        <v>115</v>
      </c>
      <c r="I324" s="53" t="s">
        <v>154</v>
      </c>
      <c r="J324" s="53" t="s">
        <v>105</v>
      </c>
      <c r="K324" s="53">
        <v>94</v>
      </c>
      <c r="L324" s="65">
        <v>283.88</v>
      </c>
    </row>
    <row r="325" spans="2:12" ht="15" thickBot="1" x14ac:dyDescent="0.35">
      <c r="B325" s="64">
        <f t="shared" ref="B325:B388" si="6">SUMIF(name,H325,salePrice)</f>
        <v>28705.210000000006</v>
      </c>
      <c r="C325" s="66"/>
      <c r="G325" s="56">
        <v>321</v>
      </c>
      <c r="H325" s="53" t="s">
        <v>95</v>
      </c>
      <c r="I325" s="53" t="s">
        <v>152</v>
      </c>
      <c r="J325" s="53" t="s">
        <v>94</v>
      </c>
      <c r="K325" s="53">
        <v>9</v>
      </c>
      <c r="L325" s="65">
        <v>28.83</v>
      </c>
    </row>
    <row r="326" spans="2:12" ht="15" thickBot="1" x14ac:dyDescent="0.35">
      <c r="B326" s="64">
        <f t="shared" si="6"/>
        <v>29050.600000000035</v>
      </c>
      <c r="C326" s="66"/>
      <c r="G326" s="56">
        <v>322</v>
      </c>
      <c r="H326" s="53" t="s">
        <v>115</v>
      </c>
      <c r="I326" s="53" t="s">
        <v>133</v>
      </c>
      <c r="J326" s="53" t="s">
        <v>109</v>
      </c>
      <c r="K326" s="53">
        <v>27</v>
      </c>
      <c r="L326" s="65">
        <v>83.64</v>
      </c>
    </row>
    <row r="327" spans="2:12" ht="15" thickBot="1" x14ac:dyDescent="0.35">
      <c r="B327" s="64">
        <f t="shared" si="6"/>
        <v>24890.649999999991</v>
      </c>
      <c r="C327" s="66"/>
      <c r="G327" s="56">
        <v>323</v>
      </c>
      <c r="H327" s="53" t="s">
        <v>103</v>
      </c>
      <c r="I327" s="53" t="s">
        <v>147</v>
      </c>
      <c r="J327" s="53" t="s">
        <v>99</v>
      </c>
      <c r="K327" s="53">
        <v>43</v>
      </c>
      <c r="L327" s="65">
        <v>130.94999999999999</v>
      </c>
    </row>
    <row r="328" spans="2:12" ht="15" thickBot="1" x14ac:dyDescent="0.35">
      <c r="B328" s="64">
        <f t="shared" si="6"/>
        <v>25258.95</v>
      </c>
      <c r="C328" s="66"/>
      <c r="G328" s="56">
        <v>324</v>
      </c>
      <c r="H328" s="53" t="s">
        <v>111</v>
      </c>
      <c r="I328" s="53" t="s">
        <v>113</v>
      </c>
      <c r="J328" s="53" t="s">
        <v>96</v>
      </c>
      <c r="K328" s="53">
        <v>84</v>
      </c>
      <c r="L328" s="65">
        <v>254.39</v>
      </c>
    </row>
    <row r="329" spans="2:12" ht="15" thickBot="1" x14ac:dyDescent="0.35">
      <c r="B329" s="64">
        <f t="shared" si="6"/>
        <v>28705.210000000006</v>
      </c>
      <c r="C329" s="66"/>
      <c r="G329" s="56">
        <v>325</v>
      </c>
      <c r="H329" s="53" t="s">
        <v>95</v>
      </c>
      <c r="I329" s="55">
        <v>38144</v>
      </c>
      <c r="J329" s="53" t="s">
        <v>105</v>
      </c>
      <c r="K329" s="53">
        <v>83</v>
      </c>
      <c r="L329" s="65">
        <v>251.63</v>
      </c>
    </row>
    <row r="330" spans="2:12" ht="15" thickBot="1" x14ac:dyDescent="0.35">
      <c r="B330" s="64">
        <f t="shared" si="6"/>
        <v>28705.210000000006</v>
      </c>
      <c r="C330" s="66"/>
      <c r="G330" s="56">
        <v>326</v>
      </c>
      <c r="H330" s="53" t="s">
        <v>95</v>
      </c>
      <c r="I330" s="55">
        <v>38299</v>
      </c>
      <c r="J330" s="53" t="s">
        <v>99</v>
      </c>
      <c r="K330" s="53">
        <v>89</v>
      </c>
      <c r="L330" s="65">
        <v>268.67</v>
      </c>
    </row>
    <row r="331" spans="2:12" ht="15" thickBot="1" x14ac:dyDescent="0.35">
      <c r="B331" s="64">
        <f t="shared" si="6"/>
        <v>25258.95</v>
      </c>
      <c r="C331" s="66"/>
      <c r="G331" s="56">
        <v>327</v>
      </c>
      <c r="H331" s="53" t="s">
        <v>111</v>
      </c>
      <c r="I331" s="55">
        <v>39061</v>
      </c>
      <c r="J331" s="53" t="s">
        <v>94</v>
      </c>
      <c r="K331" s="53">
        <v>7</v>
      </c>
      <c r="L331" s="65">
        <v>22.67</v>
      </c>
    </row>
    <row r="332" spans="2:12" ht="15" thickBot="1" x14ac:dyDescent="0.35">
      <c r="B332" s="64">
        <f t="shared" si="6"/>
        <v>28705.210000000006</v>
      </c>
      <c r="C332" s="66"/>
      <c r="G332" s="56">
        <v>328</v>
      </c>
      <c r="H332" s="53" t="s">
        <v>95</v>
      </c>
      <c r="I332" s="55">
        <v>38237</v>
      </c>
      <c r="J332" s="53" t="s">
        <v>96</v>
      </c>
      <c r="K332" s="53">
        <v>68</v>
      </c>
      <c r="L332" s="65">
        <v>205.76</v>
      </c>
    </row>
    <row r="333" spans="2:12" ht="15" thickBot="1" x14ac:dyDescent="0.35">
      <c r="B333" s="64">
        <f t="shared" si="6"/>
        <v>25258.95</v>
      </c>
      <c r="C333" s="66"/>
      <c r="G333" s="56">
        <v>329</v>
      </c>
      <c r="H333" s="53" t="s">
        <v>111</v>
      </c>
      <c r="I333" s="53" t="s">
        <v>155</v>
      </c>
      <c r="J333" s="53" t="s">
        <v>105</v>
      </c>
      <c r="K333" s="53">
        <v>38</v>
      </c>
      <c r="L333" s="65">
        <v>116.14</v>
      </c>
    </row>
    <row r="334" spans="2:12" ht="15" thickBot="1" x14ac:dyDescent="0.35">
      <c r="B334" s="64">
        <f t="shared" si="6"/>
        <v>27590.549999999988</v>
      </c>
      <c r="C334" s="66"/>
      <c r="G334" s="56">
        <v>330</v>
      </c>
      <c r="H334" s="53" t="s">
        <v>122</v>
      </c>
      <c r="I334" s="53" t="s">
        <v>163</v>
      </c>
      <c r="J334" s="53" t="s">
        <v>105</v>
      </c>
      <c r="K334" s="53">
        <v>90</v>
      </c>
      <c r="L334" s="65">
        <v>271.33</v>
      </c>
    </row>
    <row r="335" spans="2:12" ht="15" thickBot="1" x14ac:dyDescent="0.35">
      <c r="B335" s="64">
        <f t="shared" si="6"/>
        <v>27590.549999999988</v>
      </c>
      <c r="C335" s="66"/>
      <c r="G335" s="56">
        <v>331</v>
      </c>
      <c r="H335" s="53" t="s">
        <v>122</v>
      </c>
      <c r="I335" s="55">
        <v>38299</v>
      </c>
      <c r="J335" s="53" t="s">
        <v>105</v>
      </c>
      <c r="K335" s="53">
        <v>10</v>
      </c>
      <c r="L335" s="65">
        <v>31.74</v>
      </c>
    </row>
    <row r="336" spans="2:12" ht="15" thickBot="1" x14ac:dyDescent="0.35">
      <c r="B336" s="64">
        <f t="shared" si="6"/>
        <v>23849.590000000004</v>
      </c>
      <c r="C336" s="66"/>
      <c r="G336" s="56">
        <v>332</v>
      </c>
      <c r="H336" s="53" t="s">
        <v>106</v>
      </c>
      <c r="I336" s="55">
        <v>38787</v>
      </c>
      <c r="J336" s="53" t="s">
        <v>96</v>
      </c>
      <c r="K336" s="53">
        <v>13</v>
      </c>
      <c r="L336" s="65">
        <v>40.18</v>
      </c>
    </row>
    <row r="337" spans="2:12" ht="15" thickBot="1" x14ac:dyDescent="0.35">
      <c r="B337" s="64">
        <f t="shared" si="6"/>
        <v>29050.600000000035</v>
      </c>
      <c r="C337" s="66"/>
      <c r="G337" s="56">
        <v>333</v>
      </c>
      <c r="H337" s="53" t="s">
        <v>115</v>
      </c>
      <c r="I337" s="53" t="s">
        <v>102</v>
      </c>
      <c r="J337" s="53" t="s">
        <v>94</v>
      </c>
      <c r="K337" s="53">
        <v>68</v>
      </c>
      <c r="L337" s="65">
        <v>206.38</v>
      </c>
    </row>
    <row r="338" spans="2:12" ht="15" thickBot="1" x14ac:dyDescent="0.35">
      <c r="B338" s="64">
        <f t="shared" si="6"/>
        <v>26741.289999999994</v>
      </c>
      <c r="C338" s="66"/>
      <c r="G338" s="56">
        <v>334</v>
      </c>
      <c r="H338" s="53" t="s">
        <v>101</v>
      </c>
      <c r="I338" s="55">
        <v>38144</v>
      </c>
      <c r="J338" s="53" t="s">
        <v>96</v>
      </c>
      <c r="K338" s="53">
        <v>40</v>
      </c>
      <c r="L338" s="65">
        <v>122.17</v>
      </c>
    </row>
    <row r="339" spans="2:12" ht="15" thickBot="1" x14ac:dyDescent="0.35">
      <c r="B339" s="64">
        <f t="shared" si="6"/>
        <v>29050.600000000035</v>
      </c>
      <c r="C339" s="66"/>
      <c r="G339" s="56">
        <v>335</v>
      </c>
      <c r="H339" s="53" t="s">
        <v>115</v>
      </c>
      <c r="I339" s="55">
        <v>38448</v>
      </c>
      <c r="J339" s="53" t="s">
        <v>96</v>
      </c>
      <c r="K339" s="53">
        <v>17</v>
      </c>
      <c r="L339" s="65">
        <v>52.58</v>
      </c>
    </row>
    <row r="340" spans="2:12" ht="15" thickBot="1" x14ac:dyDescent="0.35">
      <c r="B340" s="64">
        <f t="shared" si="6"/>
        <v>23849.590000000004</v>
      </c>
      <c r="C340" s="66"/>
      <c r="G340" s="56">
        <v>336</v>
      </c>
      <c r="H340" s="53" t="s">
        <v>106</v>
      </c>
      <c r="I340" s="53" t="s">
        <v>77</v>
      </c>
      <c r="J340" s="53" t="s">
        <v>96</v>
      </c>
      <c r="K340" s="53">
        <v>6</v>
      </c>
      <c r="L340" s="65">
        <v>19.23</v>
      </c>
    </row>
    <row r="341" spans="2:12" ht="15" thickBot="1" x14ac:dyDescent="0.35">
      <c r="B341" s="64">
        <f t="shared" si="6"/>
        <v>23849.590000000004</v>
      </c>
      <c r="C341" s="66"/>
      <c r="G341" s="56">
        <v>337</v>
      </c>
      <c r="H341" s="53" t="s">
        <v>106</v>
      </c>
      <c r="I341" s="55">
        <v>39026</v>
      </c>
      <c r="J341" s="53" t="s">
        <v>96</v>
      </c>
      <c r="K341" s="53">
        <v>27</v>
      </c>
      <c r="L341" s="65">
        <v>83.79</v>
      </c>
    </row>
    <row r="342" spans="2:12" ht="15" thickBot="1" x14ac:dyDescent="0.35">
      <c r="B342" s="64">
        <f t="shared" si="6"/>
        <v>26741.289999999994</v>
      </c>
      <c r="C342" s="66"/>
      <c r="G342" s="56">
        <v>338</v>
      </c>
      <c r="H342" s="53" t="s">
        <v>101</v>
      </c>
      <c r="I342" s="53" t="s">
        <v>149</v>
      </c>
      <c r="J342" s="53" t="s">
        <v>96</v>
      </c>
      <c r="K342" s="53">
        <v>80</v>
      </c>
      <c r="L342" s="65">
        <v>242.19</v>
      </c>
    </row>
    <row r="343" spans="2:12" ht="15" thickBot="1" x14ac:dyDescent="0.35">
      <c r="B343" s="64">
        <f t="shared" si="6"/>
        <v>24890.649999999991</v>
      </c>
      <c r="C343" s="66"/>
      <c r="G343" s="56">
        <v>339</v>
      </c>
      <c r="H343" s="53" t="s">
        <v>103</v>
      </c>
      <c r="I343" s="55">
        <v>38299</v>
      </c>
      <c r="J343" s="53" t="s">
        <v>109</v>
      </c>
      <c r="K343" s="53">
        <v>-1</v>
      </c>
      <c r="L343" s="65">
        <v>-0.93</v>
      </c>
    </row>
    <row r="344" spans="2:12" ht="15" thickBot="1" x14ac:dyDescent="0.35">
      <c r="B344" s="64">
        <f t="shared" si="6"/>
        <v>28705.210000000006</v>
      </c>
      <c r="C344" s="66"/>
      <c r="G344" s="56">
        <v>340</v>
      </c>
      <c r="H344" s="53" t="s">
        <v>95</v>
      </c>
      <c r="I344" s="53" t="s">
        <v>121</v>
      </c>
      <c r="J344" s="53" t="s">
        <v>109</v>
      </c>
      <c r="K344" s="53">
        <v>89</v>
      </c>
      <c r="L344" s="65">
        <v>269.26</v>
      </c>
    </row>
    <row r="345" spans="2:12" ht="15" thickBot="1" x14ac:dyDescent="0.35">
      <c r="B345" s="64">
        <f t="shared" si="6"/>
        <v>28705.210000000006</v>
      </c>
      <c r="C345" s="66"/>
      <c r="G345" s="56">
        <v>341</v>
      </c>
      <c r="H345" s="53" t="s">
        <v>95</v>
      </c>
      <c r="I345" s="53" t="s">
        <v>136</v>
      </c>
      <c r="J345" s="53" t="s">
        <v>105</v>
      </c>
      <c r="K345" s="53">
        <v>21</v>
      </c>
      <c r="L345" s="65">
        <v>65.22</v>
      </c>
    </row>
    <row r="346" spans="2:12" ht="15" thickBot="1" x14ac:dyDescent="0.35">
      <c r="B346" s="64">
        <f t="shared" si="6"/>
        <v>23849.590000000004</v>
      </c>
      <c r="C346" s="66"/>
      <c r="G346" s="56">
        <v>342</v>
      </c>
      <c r="H346" s="53" t="s">
        <v>106</v>
      </c>
      <c r="I346" s="53" t="s">
        <v>108</v>
      </c>
      <c r="J346" s="53" t="s">
        <v>94</v>
      </c>
      <c r="K346" s="53">
        <v>37</v>
      </c>
      <c r="L346" s="65">
        <v>113.12</v>
      </c>
    </row>
    <row r="347" spans="2:12" ht="15" thickBot="1" x14ac:dyDescent="0.35">
      <c r="B347" s="64">
        <f t="shared" si="6"/>
        <v>24890.649999999991</v>
      </c>
      <c r="C347" s="66"/>
      <c r="G347" s="56">
        <v>343</v>
      </c>
      <c r="H347" s="53" t="s">
        <v>103</v>
      </c>
      <c r="I347" s="53" t="s">
        <v>135</v>
      </c>
      <c r="J347" s="53" t="s">
        <v>99</v>
      </c>
      <c r="K347" s="53">
        <v>15</v>
      </c>
      <c r="L347" s="65">
        <v>46.64</v>
      </c>
    </row>
    <row r="348" spans="2:12" ht="15" thickBot="1" x14ac:dyDescent="0.35">
      <c r="B348" s="64">
        <f t="shared" si="6"/>
        <v>25947.240000000009</v>
      </c>
      <c r="C348" s="66"/>
      <c r="G348" s="56">
        <v>344</v>
      </c>
      <c r="H348" s="53" t="s">
        <v>97</v>
      </c>
      <c r="I348" s="53" t="s">
        <v>143</v>
      </c>
      <c r="J348" s="53" t="s">
        <v>109</v>
      </c>
      <c r="K348" s="53">
        <v>94</v>
      </c>
      <c r="L348" s="65">
        <v>283.62</v>
      </c>
    </row>
    <row r="349" spans="2:12" ht="15" thickBot="1" x14ac:dyDescent="0.35">
      <c r="B349" s="64">
        <f t="shared" si="6"/>
        <v>27590.549999999988</v>
      </c>
      <c r="C349" s="66"/>
      <c r="G349" s="56">
        <v>345</v>
      </c>
      <c r="H349" s="53" t="s">
        <v>122</v>
      </c>
      <c r="I349" s="53" t="s">
        <v>161</v>
      </c>
      <c r="J349" s="53" t="s">
        <v>109</v>
      </c>
      <c r="K349" s="53">
        <v>85</v>
      </c>
      <c r="L349" s="65">
        <v>257.29000000000002</v>
      </c>
    </row>
    <row r="350" spans="2:12" ht="15" thickBot="1" x14ac:dyDescent="0.35">
      <c r="B350" s="64">
        <f t="shared" si="6"/>
        <v>24890.649999999991</v>
      </c>
      <c r="C350" s="66"/>
      <c r="G350" s="56">
        <v>346</v>
      </c>
      <c r="H350" s="53" t="s">
        <v>103</v>
      </c>
      <c r="I350" s="53" t="s">
        <v>110</v>
      </c>
      <c r="J350" s="53" t="s">
        <v>94</v>
      </c>
      <c r="K350" s="53">
        <v>95</v>
      </c>
      <c r="L350" s="65">
        <v>286.86</v>
      </c>
    </row>
    <row r="351" spans="2:12" ht="15" thickBot="1" x14ac:dyDescent="0.35">
      <c r="B351" s="64">
        <f t="shared" si="6"/>
        <v>25258.95</v>
      </c>
      <c r="C351" s="66"/>
      <c r="G351" s="56">
        <v>347</v>
      </c>
      <c r="H351" s="53" t="s">
        <v>111</v>
      </c>
      <c r="I351" s="53" t="s">
        <v>127</v>
      </c>
      <c r="J351" s="53" t="s">
        <v>99</v>
      </c>
      <c r="K351" s="53">
        <v>25</v>
      </c>
      <c r="L351" s="65">
        <v>76.37</v>
      </c>
    </row>
    <row r="352" spans="2:12" ht="15" thickBot="1" x14ac:dyDescent="0.35">
      <c r="B352" s="64">
        <f t="shared" si="6"/>
        <v>28705.210000000006</v>
      </c>
      <c r="C352" s="66"/>
      <c r="G352" s="56">
        <v>348</v>
      </c>
      <c r="H352" s="53" t="s">
        <v>95</v>
      </c>
      <c r="I352" s="53" t="s">
        <v>158</v>
      </c>
      <c r="J352" s="53" t="s">
        <v>109</v>
      </c>
      <c r="K352" s="53">
        <v>69</v>
      </c>
      <c r="L352" s="65">
        <v>208.61</v>
      </c>
    </row>
    <row r="353" spans="2:12" ht="15" thickBot="1" x14ac:dyDescent="0.35">
      <c r="B353" s="64">
        <f t="shared" si="6"/>
        <v>29050.600000000035</v>
      </c>
      <c r="C353" s="66"/>
      <c r="G353" s="56">
        <v>349</v>
      </c>
      <c r="H353" s="53" t="s">
        <v>115</v>
      </c>
      <c r="I353" s="53" t="s">
        <v>112</v>
      </c>
      <c r="J353" s="53" t="s">
        <v>96</v>
      </c>
      <c r="K353" s="53">
        <v>72</v>
      </c>
      <c r="L353" s="65">
        <v>218.67</v>
      </c>
    </row>
    <row r="354" spans="2:12" ht="15" thickBot="1" x14ac:dyDescent="0.35">
      <c r="B354" s="64">
        <f t="shared" si="6"/>
        <v>26741.289999999994</v>
      </c>
      <c r="C354" s="66"/>
      <c r="G354" s="56">
        <v>350</v>
      </c>
      <c r="H354" s="53" t="s">
        <v>101</v>
      </c>
      <c r="I354" s="55">
        <v>39053</v>
      </c>
      <c r="J354" s="53" t="s">
        <v>99</v>
      </c>
      <c r="K354" s="53">
        <v>-4</v>
      </c>
      <c r="L354" s="65">
        <v>-9.5</v>
      </c>
    </row>
    <row r="355" spans="2:12" ht="15" thickBot="1" x14ac:dyDescent="0.35">
      <c r="B355" s="64">
        <f t="shared" si="6"/>
        <v>24890.649999999991</v>
      </c>
      <c r="C355" s="66"/>
      <c r="G355" s="56">
        <v>351</v>
      </c>
      <c r="H355" s="53" t="s">
        <v>103</v>
      </c>
      <c r="I355" s="53" t="s">
        <v>133</v>
      </c>
      <c r="J355" s="53" t="s">
        <v>99</v>
      </c>
      <c r="K355" s="53">
        <v>21</v>
      </c>
      <c r="L355" s="65">
        <v>64.849999999999994</v>
      </c>
    </row>
    <row r="356" spans="2:12" ht="15" thickBot="1" x14ac:dyDescent="0.35">
      <c r="B356" s="64">
        <f t="shared" si="6"/>
        <v>24890.649999999991</v>
      </c>
      <c r="C356" s="66"/>
      <c r="G356" s="56">
        <v>352</v>
      </c>
      <c r="H356" s="53" t="s">
        <v>103</v>
      </c>
      <c r="I356" s="55">
        <v>38687</v>
      </c>
      <c r="J356" s="53" t="s">
        <v>105</v>
      </c>
      <c r="K356" s="53">
        <v>85</v>
      </c>
      <c r="L356" s="65">
        <v>256.97000000000003</v>
      </c>
    </row>
    <row r="357" spans="2:12" ht="15" thickBot="1" x14ac:dyDescent="0.35">
      <c r="B357" s="64">
        <f t="shared" si="6"/>
        <v>25258.95</v>
      </c>
      <c r="C357" s="66"/>
      <c r="G357" s="56">
        <v>353</v>
      </c>
      <c r="H357" s="53" t="s">
        <v>111</v>
      </c>
      <c r="I357" s="55">
        <v>38665</v>
      </c>
      <c r="J357" s="53" t="s">
        <v>105</v>
      </c>
      <c r="K357" s="53">
        <v>85</v>
      </c>
      <c r="L357" s="65">
        <v>257.10000000000002</v>
      </c>
    </row>
    <row r="358" spans="2:12" ht="15" thickBot="1" x14ac:dyDescent="0.35">
      <c r="B358" s="64">
        <f t="shared" si="6"/>
        <v>25947.240000000009</v>
      </c>
      <c r="C358" s="66"/>
      <c r="G358" s="56">
        <v>354</v>
      </c>
      <c r="H358" s="53" t="s">
        <v>97</v>
      </c>
      <c r="I358" s="53" t="s">
        <v>155</v>
      </c>
      <c r="J358" s="53" t="s">
        <v>94</v>
      </c>
      <c r="K358" s="53">
        <v>79</v>
      </c>
      <c r="L358" s="65">
        <v>239.76</v>
      </c>
    </row>
    <row r="359" spans="2:12" ht="15" thickBot="1" x14ac:dyDescent="0.35">
      <c r="B359" s="64">
        <f t="shared" si="6"/>
        <v>29050.600000000035</v>
      </c>
      <c r="C359" s="66"/>
      <c r="G359" s="56">
        <v>355</v>
      </c>
      <c r="H359" s="53" t="s">
        <v>115</v>
      </c>
      <c r="I359" s="55">
        <v>38969</v>
      </c>
      <c r="J359" s="53" t="s">
        <v>94</v>
      </c>
      <c r="K359" s="53">
        <v>81</v>
      </c>
      <c r="L359" s="65">
        <v>245.01</v>
      </c>
    </row>
    <row r="360" spans="2:12" ht="15" thickBot="1" x14ac:dyDescent="0.35">
      <c r="B360" s="64">
        <f t="shared" si="6"/>
        <v>25947.240000000009</v>
      </c>
      <c r="C360" s="66"/>
      <c r="G360" s="56">
        <v>356</v>
      </c>
      <c r="H360" s="53" t="s">
        <v>97</v>
      </c>
      <c r="I360" s="53" t="s">
        <v>160</v>
      </c>
      <c r="J360" s="53" t="s">
        <v>105</v>
      </c>
      <c r="K360" s="53">
        <v>76</v>
      </c>
      <c r="L360" s="65">
        <v>229.58</v>
      </c>
    </row>
    <row r="361" spans="2:12" ht="15" thickBot="1" x14ac:dyDescent="0.35">
      <c r="B361" s="64">
        <f t="shared" si="6"/>
        <v>25947.240000000009</v>
      </c>
      <c r="C361" s="66"/>
      <c r="G361" s="56">
        <v>357</v>
      </c>
      <c r="H361" s="53" t="s">
        <v>97</v>
      </c>
      <c r="I361" s="53" t="s">
        <v>128</v>
      </c>
      <c r="J361" s="53" t="s">
        <v>94</v>
      </c>
      <c r="K361" s="53">
        <v>31</v>
      </c>
      <c r="L361" s="65">
        <v>95.41</v>
      </c>
    </row>
    <row r="362" spans="2:12" ht="15" thickBot="1" x14ac:dyDescent="0.35">
      <c r="B362" s="64">
        <f t="shared" si="6"/>
        <v>26741.289999999994</v>
      </c>
      <c r="C362" s="66"/>
      <c r="G362" s="56">
        <v>358</v>
      </c>
      <c r="H362" s="53" t="s">
        <v>101</v>
      </c>
      <c r="I362" s="53" t="s">
        <v>118</v>
      </c>
      <c r="J362" s="53" t="s">
        <v>105</v>
      </c>
      <c r="K362" s="53">
        <v>44</v>
      </c>
      <c r="L362" s="65">
        <v>133.84</v>
      </c>
    </row>
    <row r="363" spans="2:12" ht="15" thickBot="1" x14ac:dyDescent="0.35">
      <c r="B363" s="64">
        <f t="shared" si="6"/>
        <v>28803.099999999991</v>
      </c>
      <c r="C363" s="66"/>
      <c r="G363" s="56">
        <v>359</v>
      </c>
      <c r="H363" s="53" t="s">
        <v>93</v>
      </c>
      <c r="I363" s="53" t="s">
        <v>108</v>
      </c>
      <c r="J363" s="53" t="s">
        <v>99</v>
      </c>
      <c r="K363" s="53">
        <v>44</v>
      </c>
      <c r="L363" s="65">
        <v>133.91</v>
      </c>
    </row>
    <row r="364" spans="2:12" ht="15" thickBot="1" x14ac:dyDescent="0.35">
      <c r="B364" s="64">
        <f t="shared" si="6"/>
        <v>23849.590000000004</v>
      </c>
      <c r="C364" s="66"/>
      <c r="G364" s="56">
        <v>360</v>
      </c>
      <c r="H364" s="53" t="s">
        <v>106</v>
      </c>
      <c r="I364" s="53" t="s">
        <v>143</v>
      </c>
      <c r="J364" s="53" t="s">
        <v>109</v>
      </c>
      <c r="K364" s="53">
        <v>70</v>
      </c>
      <c r="L364" s="65">
        <v>211.69</v>
      </c>
    </row>
    <row r="365" spans="2:12" ht="15" thickBot="1" x14ac:dyDescent="0.35">
      <c r="B365" s="64">
        <f t="shared" si="6"/>
        <v>23849.590000000004</v>
      </c>
      <c r="C365" s="66"/>
      <c r="G365" s="56">
        <v>361</v>
      </c>
      <c r="H365" s="53" t="s">
        <v>106</v>
      </c>
      <c r="I365" s="53" t="s">
        <v>77</v>
      </c>
      <c r="J365" s="53" t="s">
        <v>96</v>
      </c>
      <c r="K365" s="53">
        <v>-4</v>
      </c>
      <c r="L365" s="65">
        <v>-9.4499999999999993</v>
      </c>
    </row>
    <row r="366" spans="2:12" ht="15" thickBot="1" x14ac:dyDescent="0.35">
      <c r="B366" s="64">
        <f t="shared" si="6"/>
        <v>29050.600000000035</v>
      </c>
      <c r="C366" s="66"/>
      <c r="G366" s="56">
        <v>362</v>
      </c>
      <c r="H366" s="53" t="s">
        <v>115</v>
      </c>
      <c r="I366" s="53" t="s">
        <v>120</v>
      </c>
      <c r="J366" s="53" t="s">
        <v>94</v>
      </c>
      <c r="K366" s="53">
        <v>28</v>
      </c>
      <c r="L366" s="65">
        <v>86.33</v>
      </c>
    </row>
    <row r="367" spans="2:12" ht="15" thickBot="1" x14ac:dyDescent="0.35">
      <c r="B367" s="64">
        <f t="shared" si="6"/>
        <v>25947.240000000009</v>
      </c>
      <c r="C367" s="66"/>
      <c r="G367" s="56">
        <v>363</v>
      </c>
      <c r="H367" s="53" t="s">
        <v>97</v>
      </c>
      <c r="I367" s="55">
        <v>39061</v>
      </c>
      <c r="J367" s="53" t="s">
        <v>109</v>
      </c>
      <c r="K367" s="53">
        <v>83</v>
      </c>
      <c r="L367" s="65">
        <v>250.61</v>
      </c>
    </row>
    <row r="368" spans="2:12" ht="15" thickBot="1" x14ac:dyDescent="0.35">
      <c r="B368" s="64">
        <f t="shared" si="6"/>
        <v>27590.549999999988</v>
      </c>
      <c r="C368" s="66"/>
      <c r="G368" s="56">
        <v>364</v>
      </c>
      <c r="H368" s="53" t="s">
        <v>122</v>
      </c>
      <c r="I368" s="55">
        <v>38844</v>
      </c>
      <c r="J368" s="53" t="s">
        <v>94</v>
      </c>
      <c r="K368" s="53">
        <v>46</v>
      </c>
      <c r="L368" s="65">
        <v>140.47999999999999</v>
      </c>
    </row>
    <row r="369" spans="2:12" ht="15" thickBot="1" x14ac:dyDescent="0.35">
      <c r="B369" s="64">
        <f t="shared" si="6"/>
        <v>29050.600000000035</v>
      </c>
      <c r="C369" s="66"/>
      <c r="G369" s="56">
        <v>365</v>
      </c>
      <c r="H369" s="53" t="s">
        <v>115</v>
      </c>
      <c r="I369" s="53" t="s">
        <v>100</v>
      </c>
      <c r="J369" s="53" t="s">
        <v>94</v>
      </c>
      <c r="K369" s="53">
        <v>88</v>
      </c>
      <c r="L369" s="65">
        <v>266.35000000000002</v>
      </c>
    </row>
    <row r="370" spans="2:12" ht="15" thickBot="1" x14ac:dyDescent="0.35">
      <c r="B370" s="64">
        <f t="shared" si="6"/>
        <v>25258.95</v>
      </c>
      <c r="C370" s="66"/>
      <c r="G370" s="56">
        <v>366</v>
      </c>
      <c r="H370" s="53" t="s">
        <v>111</v>
      </c>
      <c r="I370" s="53" t="s">
        <v>155</v>
      </c>
      <c r="J370" s="53" t="s">
        <v>94</v>
      </c>
      <c r="K370" s="53">
        <v>-9</v>
      </c>
      <c r="L370" s="65">
        <v>-24.54</v>
      </c>
    </row>
    <row r="371" spans="2:12" ht="15" thickBot="1" x14ac:dyDescent="0.35">
      <c r="B371" s="64">
        <f t="shared" si="6"/>
        <v>28705.210000000006</v>
      </c>
      <c r="C371" s="66"/>
      <c r="G371" s="56">
        <v>367</v>
      </c>
      <c r="H371" s="53" t="s">
        <v>95</v>
      </c>
      <c r="I371" s="55">
        <v>38603</v>
      </c>
      <c r="J371" s="53" t="s">
        <v>96</v>
      </c>
      <c r="K371" s="53">
        <v>-8</v>
      </c>
      <c r="L371" s="65">
        <v>-21.83</v>
      </c>
    </row>
    <row r="372" spans="2:12" ht="15" thickBot="1" x14ac:dyDescent="0.35">
      <c r="B372" s="64">
        <f t="shared" si="6"/>
        <v>24890.649999999991</v>
      </c>
      <c r="C372" s="66"/>
      <c r="G372" s="56">
        <v>368</v>
      </c>
      <c r="H372" s="53" t="s">
        <v>103</v>
      </c>
      <c r="I372" s="55">
        <v>38844</v>
      </c>
      <c r="J372" s="53" t="s">
        <v>96</v>
      </c>
      <c r="K372" s="53">
        <v>37</v>
      </c>
      <c r="L372" s="65">
        <v>113.01</v>
      </c>
    </row>
    <row r="373" spans="2:12" ht="15" thickBot="1" x14ac:dyDescent="0.35">
      <c r="B373" s="64">
        <f t="shared" si="6"/>
        <v>28705.210000000006</v>
      </c>
      <c r="C373" s="66"/>
      <c r="G373" s="56">
        <v>369</v>
      </c>
      <c r="H373" s="53" t="s">
        <v>95</v>
      </c>
      <c r="I373" s="53" t="s">
        <v>156</v>
      </c>
      <c r="J373" s="53" t="s">
        <v>96</v>
      </c>
      <c r="K373" s="53">
        <v>20</v>
      </c>
      <c r="L373" s="65">
        <v>61.68</v>
      </c>
    </row>
    <row r="374" spans="2:12" ht="15" thickBot="1" x14ac:dyDescent="0.35">
      <c r="B374" s="64">
        <f t="shared" si="6"/>
        <v>23849.590000000004</v>
      </c>
      <c r="C374" s="66"/>
      <c r="G374" s="56">
        <v>370</v>
      </c>
      <c r="H374" s="53" t="s">
        <v>106</v>
      </c>
      <c r="I374" s="55">
        <v>38665</v>
      </c>
      <c r="J374" s="53" t="s">
        <v>94</v>
      </c>
      <c r="K374" s="53">
        <v>2</v>
      </c>
      <c r="L374" s="65">
        <v>7.75</v>
      </c>
    </row>
    <row r="375" spans="2:12" ht="15" thickBot="1" x14ac:dyDescent="0.35">
      <c r="B375" s="64">
        <f t="shared" si="6"/>
        <v>25947.240000000009</v>
      </c>
      <c r="C375" s="66"/>
      <c r="G375" s="56">
        <v>371</v>
      </c>
      <c r="H375" s="53" t="s">
        <v>97</v>
      </c>
      <c r="I375" s="53" t="s">
        <v>67</v>
      </c>
      <c r="J375" s="53" t="s">
        <v>105</v>
      </c>
      <c r="K375" s="53">
        <v>36</v>
      </c>
      <c r="L375" s="65">
        <v>110.59</v>
      </c>
    </row>
    <row r="376" spans="2:12" ht="15" thickBot="1" x14ac:dyDescent="0.35">
      <c r="B376" s="64">
        <f t="shared" si="6"/>
        <v>25947.240000000009</v>
      </c>
      <c r="C376" s="66"/>
      <c r="G376" s="56">
        <v>372</v>
      </c>
      <c r="H376" s="53" t="s">
        <v>97</v>
      </c>
      <c r="I376" s="55">
        <v>38421</v>
      </c>
      <c r="J376" s="53" t="s">
        <v>109</v>
      </c>
      <c r="K376" s="53">
        <v>34</v>
      </c>
      <c r="L376" s="65">
        <v>103.89</v>
      </c>
    </row>
    <row r="377" spans="2:12" ht="15" thickBot="1" x14ac:dyDescent="0.35">
      <c r="B377" s="64">
        <f t="shared" si="6"/>
        <v>27590.549999999988</v>
      </c>
      <c r="C377" s="66"/>
      <c r="G377" s="56">
        <v>373</v>
      </c>
      <c r="H377" s="53" t="s">
        <v>122</v>
      </c>
      <c r="I377" s="53" t="s">
        <v>114</v>
      </c>
      <c r="J377" s="53" t="s">
        <v>105</v>
      </c>
      <c r="K377" s="53">
        <v>84</v>
      </c>
      <c r="L377" s="65">
        <v>253.89</v>
      </c>
    </row>
    <row r="378" spans="2:12" ht="15" thickBot="1" x14ac:dyDescent="0.35">
      <c r="B378" s="64">
        <f t="shared" si="6"/>
        <v>28705.210000000006</v>
      </c>
      <c r="C378" s="66"/>
      <c r="G378" s="56">
        <v>374</v>
      </c>
      <c r="H378" s="53" t="s">
        <v>95</v>
      </c>
      <c r="I378" s="53" t="s">
        <v>142</v>
      </c>
      <c r="J378" s="53" t="s">
        <v>109</v>
      </c>
      <c r="K378" s="53">
        <v>89</v>
      </c>
      <c r="L378" s="65">
        <v>268.48</v>
      </c>
    </row>
    <row r="379" spans="2:12" ht="15" thickBot="1" x14ac:dyDescent="0.35">
      <c r="B379" s="64">
        <f t="shared" si="6"/>
        <v>26741.289999999994</v>
      </c>
      <c r="C379" s="66"/>
      <c r="G379" s="56">
        <v>375</v>
      </c>
      <c r="H379" s="53" t="s">
        <v>101</v>
      </c>
      <c r="I379" s="55">
        <v>38719</v>
      </c>
      <c r="J379" s="53" t="s">
        <v>94</v>
      </c>
      <c r="K379" s="53">
        <v>31</v>
      </c>
      <c r="L379" s="65">
        <v>95.68</v>
      </c>
    </row>
    <row r="380" spans="2:12" ht="15" thickBot="1" x14ac:dyDescent="0.35">
      <c r="B380" s="64">
        <f t="shared" si="6"/>
        <v>27590.549999999988</v>
      </c>
      <c r="C380" s="66"/>
      <c r="G380" s="56">
        <v>376</v>
      </c>
      <c r="H380" s="53" t="s">
        <v>122</v>
      </c>
      <c r="I380" s="53" t="s">
        <v>107</v>
      </c>
      <c r="J380" s="53" t="s">
        <v>94</v>
      </c>
      <c r="K380" s="53">
        <v>7</v>
      </c>
      <c r="L380" s="65">
        <v>22.55</v>
      </c>
    </row>
    <row r="381" spans="2:12" ht="15" thickBot="1" x14ac:dyDescent="0.35">
      <c r="B381" s="64">
        <f t="shared" si="6"/>
        <v>28705.210000000006</v>
      </c>
      <c r="C381" s="66"/>
      <c r="G381" s="56">
        <v>377</v>
      </c>
      <c r="H381" s="53" t="s">
        <v>95</v>
      </c>
      <c r="I381" s="55">
        <v>38140</v>
      </c>
      <c r="J381" s="53" t="s">
        <v>94</v>
      </c>
      <c r="K381" s="53">
        <v>7</v>
      </c>
      <c r="L381" s="65">
        <v>22.94</v>
      </c>
    </row>
    <row r="382" spans="2:12" ht="15" thickBot="1" x14ac:dyDescent="0.35">
      <c r="B382" s="64">
        <f t="shared" si="6"/>
        <v>25258.95</v>
      </c>
      <c r="C382" s="66"/>
      <c r="G382" s="56">
        <v>378</v>
      </c>
      <c r="H382" s="53" t="s">
        <v>111</v>
      </c>
      <c r="I382" s="53" t="s">
        <v>125</v>
      </c>
      <c r="J382" s="53" t="s">
        <v>105</v>
      </c>
      <c r="K382" s="53">
        <v>76</v>
      </c>
      <c r="L382" s="65">
        <v>229.89</v>
      </c>
    </row>
    <row r="383" spans="2:12" ht="15" thickBot="1" x14ac:dyDescent="0.35">
      <c r="B383" s="64">
        <f t="shared" si="6"/>
        <v>26741.289999999994</v>
      </c>
      <c r="C383" s="66"/>
      <c r="G383" s="56">
        <v>379</v>
      </c>
      <c r="H383" s="53" t="s">
        <v>101</v>
      </c>
      <c r="I383" s="53" t="s">
        <v>162</v>
      </c>
      <c r="J383" s="53" t="s">
        <v>96</v>
      </c>
      <c r="K383" s="53">
        <v>6</v>
      </c>
      <c r="L383" s="65">
        <v>19.559999999999999</v>
      </c>
    </row>
    <row r="384" spans="2:12" ht="15" thickBot="1" x14ac:dyDescent="0.35">
      <c r="B384" s="64">
        <f t="shared" si="6"/>
        <v>23849.590000000004</v>
      </c>
      <c r="C384" s="66"/>
      <c r="G384" s="56">
        <v>380</v>
      </c>
      <c r="H384" s="53" t="s">
        <v>106</v>
      </c>
      <c r="I384" s="53" t="s">
        <v>119</v>
      </c>
      <c r="J384" s="53" t="s">
        <v>94</v>
      </c>
      <c r="K384" s="53">
        <v>43</v>
      </c>
      <c r="L384" s="65">
        <v>130.29</v>
      </c>
    </row>
    <row r="385" spans="2:12" ht="15" thickBot="1" x14ac:dyDescent="0.35">
      <c r="B385" s="64">
        <f t="shared" si="6"/>
        <v>27590.549999999988</v>
      </c>
      <c r="C385" s="66"/>
      <c r="G385" s="56">
        <v>381</v>
      </c>
      <c r="H385" s="53" t="s">
        <v>122</v>
      </c>
      <c r="I385" s="53" t="s">
        <v>134</v>
      </c>
      <c r="J385" s="53" t="s">
        <v>109</v>
      </c>
      <c r="K385" s="53">
        <v>20</v>
      </c>
      <c r="L385" s="65">
        <v>62.18</v>
      </c>
    </row>
    <row r="386" spans="2:12" ht="15" thickBot="1" x14ac:dyDescent="0.35">
      <c r="B386" s="64">
        <f t="shared" si="6"/>
        <v>26741.289999999994</v>
      </c>
      <c r="C386" s="66"/>
      <c r="G386" s="56">
        <v>382</v>
      </c>
      <c r="H386" s="53" t="s">
        <v>101</v>
      </c>
      <c r="I386" s="53" t="s">
        <v>147</v>
      </c>
      <c r="J386" s="53" t="s">
        <v>99</v>
      </c>
      <c r="K386" s="53">
        <v>11</v>
      </c>
      <c r="L386" s="65">
        <v>35.08</v>
      </c>
    </row>
    <row r="387" spans="2:12" ht="15" thickBot="1" x14ac:dyDescent="0.35">
      <c r="B387" s="64">
        <f t="shared" si="6"/>
        <v>29050.600000000035</v>
      </c>
      <c r="C387" s="66"/>
      <c r="G387" s="56">
        <v>383</v>
      </c>
      <c r="H387" s="53" t="s">
        <v>115</v>
      </c>
      <c r="I387" s="53" t="s">
        <v>133</v>
      </c>
      <c r="J387" s="53" t="s">
        <v>105</v>
      </c>
      <c r="K387" s="53">
        <v>35</v>
      </c>
      <c r="L387" s="65">
        <v>107.05</v>
      </c>
    </row>
    <row r="388" spans="2:12" ht="15" thickBot="1" x14ac:dyDescent="0.35">
      <c r="B388" s="64">
        <f t="shared" si="6"/>
        <v>25258.95</v>
      </c>
      <c r="C388" s="66"/>
      <c r="G388" s="56">
        <v>384</v>
      </c>
      <c r="H388" s="53" t="s">
        <v>111</v>
      </c>
      <c r="I388" s="53" t="s">
        <v>147</v>
      </c>
      <c r="J388" s="53" t="s">
        <v>96</v>
      </c>
      <c r="K388" s="53">
        <v>72</v>
      </c>
      <c r="L388" s="65">
        <v>218.15</v>
      </c>
    </row>
    <row r="389" spans="2:12" ht="15" thickBot="1" x14ac:dyDescent="0.35">
      <c r="B389" s="64">
        <f t="shared" ref="B389:B452" si="7">SUMIF(name,H389,salePrice)</f>
        <v>27590.549999999988</v>
      </c>
      <c r="C389" s="66"/>
      <c r="G389" s="56">
        <v>385</v>
      </c>
      <c r="H389" s="53" t="s">
        <v>122</v>
      </c>
      <c r="I389" s="53" t="s">
        <v>143</v>
      </c>
      <c r="J389" s="53" t="s">
        <v>96</v>
      </c>
      <c r="K389" s="53">
        <v>49</v>
      </c>
      <c r="L389" s="65">
        <v>148.93</v>
      </c>
    </row>
    <row r="390" spans="2:12" ht="15" thickBot="1" x14ac:dyDescent="0.35">
      <c r="B390" s="64">
        <f t="shared" si="7"/>
        <v>29050.600000000035</v>
      </c>
      <c r="C390" s="66"/>
      <c r="G390" s="56">
        <v>386</v>
      </c>
      <c r="H390" s="53" t="s">
        <v>115</v>
      </c>
      <c r="I390" s="55">
        <v>38871</v>
      </c>
      <c r="J390" s="53" t="s">
        <v>96</v>
      </c>
      <c r="K390" s="53">
        <v>88</v>
      </c>
      <c r="L390" s="65">
        <v>266.64999999999998</v>
      </c>
    </row>
    <row r="391" spans="2:12" ht="15" thickBot="1" x14ac:dyDescent="0.35">
      <c r="B391" s="64">
        <f t="shared" si="7"/>
        <v>25947.240000000009</v>
      </c>
      <c r="C391" s="66"/>
      <c r="G391" s="56">
        <v>387</v>
      </c>
      <c r="H391" s="53" t="s">
        <v>97</v>
      </c>
      <c r="I391" s="53" t="s">
        <v>121</v>
      </c>
      <c r="J391" s="53" t="s">
        <v>96</v>
      </c>
      <c r="K391" s="53">
        <v>45</v>
      </c>
      <c r="L391" s="65">
        <v>136.01</v>
      </c>
    </row>
    <row r="392" spans="2:12" ht="15" thickBot="1" x14ac:dyDescent="0.35">
      <c r="B392" s="64">
        <f t="shared" si="7"/>
        <v>25947.240000000009</v>
      </c>
      <c r="C392" s="66"/>
      <c r="G392" s="56">
        <v>388</v>
      </c>
      <c r="H392" s="53" t="s">
        <v>97</v>
      </c>
      <c r="I392" s="53" t="s">
        <v>107</v>
      </c>
      <c r="J392" s="53" t="s">
        <v>94</v>
      </c>
      <c r="K392" s="53">
        <v>37</v>
      </c>
      <c r="L392" s="65">
        <v>112.93</v>
      </c>
    </row>
    <row r="393" spans="2:12" ht="15" thickBot="1" x14ac:dyDescent="0.35">
      <c r="B393" s="64">
        <f t="shared" si="7"/>
        <v>24890.649999999991</v>
      </c>
      <c r="C393" s="66"/>
      <c r="G393" s="56">
        <v>389</v>
      </c>
      <c r="H393" s="53" t="s">
        <v>103</v>
      </c>
      <c r="I393" s="55">
        <v>38629</v>
      </c>
      <c r="J393" s="53" t="s">
        <v>94</v>
      </c>
      <c r="K393" s="53">
        <v>12</v>
      </c>
      <c r="L393" s="65">
        <v>38.619999999999997</v>
      </c>
    </row>
    <row r="394" spans="2:12" ht="15" thickBot="1" x14ac:dyDescent="0.35">
      <c r="B394" s="64">
        <f t="shared" si="7"/>
        <v>29050.600000000035</v>
      </c>
      <c r="C394" s="66"/>
      <c r="G394" s="56">
        <v>390</v>
      </c>
      <c r="H394" s="53" t="s">
        <v>115</v>
      </c>
      <c r="I394" s="53" t="s">
        <v>154</v>
      </c>
      <c r="J394" s="53" t="s">
        <v>109</v>
      </c>
      <c r="K394" s="53">
        <v>18</v>
      </c>
      <c r="L394" s="65">
        <v>55.93</v>
      </c>
    </row>
    <row r="395" spans="2:12" ht="15" thickBot="1" x14ac:dyDescent="0.35">
      <c r="B395" s="64">
        <f t="shared" si="7"/>
        <v>28705.210000000006</v>
      </c>
      <c r="C395" s="66"/>
      <c r="G395" s="56">
        <v>391</v>
      </c>
      <c r="H395" s="53" t="s">
        <v>95</v>
      </c>
      <c r="I395" s="53" t="s">
        <v>145</v>
      </c>
      <c r="J395" s="53" t="s">
        <v>94</v>
      </c>
      <c r="K395" s="53">
        <v>75</v>
      </c>
      <c r="L395" s="65">
        <v>227</v>
      </c>
    </row>
    <row r="396" spans="2:12" ht="15" thickBot="1" x14ac:dyDescent="0.35">
      <c r="B396" s="64">
        <f t="shared" si="7"/>
        <v>29050.600000000035</v>
      </c>
      <c r="C396" s="66"/>
      <c r="G396" s="56">
        <v>392</v>
      </c>
      <c r="H396" s="53" t="s">
        <v>115</v>
      </c>
      <c r="I396" s="53" t="s">
        <v>98</v>
      </c>
      <c r="J396" s="53" t="s">
        <v>96</v>
      </c>
      <c r="K396" s="53">
        <v>8</v>
      </c>
      <c r="L396" s="65">
        <v>26.31</v>
      </c>
    </row>
    <row r="397" spans="2:12" ht="15" thickBot="1" x14ac:dyDescent="0.35">
      <c r="B397" s="64">
        <f t="shared" si="7"/>
        <v>28803.099999999991</v>
      </c>
      <c r="C397" s="66"/>
      <c r="G397" s="56">
        <v>393</v>
      </c>
      <c r="H397" s="53" t="s">
        <v>93</v>
      </c>
      <c r="I397" s="55">
        <v>37990</v>
      </c>
      <c r="J397" s="53" t="s">
        <v>94</v>
      </c>
      <c r="K397" s="53">
        <v>37</v>
      </c>
      <c r="L397" s="65">
        <v>112.54</v>
      </c>
    </row>
    <row r="398" spans="2:12" ht="15" thickBot="1" x14ac:dyDescent="0.35">
      <c r="B398" s="64">
        <f t="shared" si="7"/>
        <v>25947.240000000009</v>
      </c>
      <c r="C398" s="66"/>
      <c r="G398" s="56">
        <v>394</v>
      </c>
      <c r="H398" s="53" t="s">
        <v>97</v>
      </c>
      <c r="I398" s="53" t="s">
        <v>132</v>
      </c>
      <c r="J398" s="53" t="s">
        <v>94</v>
      </c>
      <c r="K398" s="53">
        <v>-6</v>
      </c>
      <c r="L398" s="65">
        <v>-16.41</v>
      </c>
    </row>
    <row r="399" spans="2:12" ht="15" thickBot="1" x14ac:dyDescent="0.35">
      <c r="B399" s="64">
        <f t="shared" si="7"/>
        <v>28803.099999999991</v>
      </c>
      <c r="C399" s="66"/>
      <c r="G399" s="56">
        <v>395</v>
      </c>
      <c r="H399" s="53" t="s">
        <v>93</v>
      </c>
      <c r="I399" s="53" t="s">
        <v>154</v>
      </c>
      <c r="J399" s="53" t="s">
        <v>99</v>
      </c>
      <c r="K399" s="53">
        <v>56</v>
      </c>
      <c r="L399" s="65">
        <v>169.28</v>
      </c>
    </row>
    <row r="400" spans="2:12" ht="15" thickBot="1" x14ac:dyDescent="0.35">
      <c r="B400" s="64">
        <f t="shared" si="7"/>
        <v>29050.600000000035</v>
      </c>
      <c r="C400" s="66"/>
      <c r="G400" s="56">
        <v>396</v>
      </c>
      <c r="H400" s="53" t="s">
        <v>115</v>
      </c>
      <c r="I400" s="55">
        <v>38272</v>
      </c>
      <c r="J400" s="53" t="s">
        <v>105</v>
      </c>
      <c r="K400" s="53">
        <v>53</v>
      </c>
      <c r="L400" s="65">
        <v>161.33000000000001</v>
      </c>
    </row>
    <row r="401" spans="2:12" ht="15" thickBot="1" x14ac:dyDescent="0.35">
      <c r="B401" s="64">
        <f t="shared" si="7"/>
        <v>23849.590000000004</v>
      </c>
      <c r="C401" s="66"/>
      <c r="G401" s="56">
        <v>397</v>
      </c>
      <c r="H401" s="53" t="s">
        <v>106</v>
      </c>
      <c r="I401" s="53" t="s">
        <v>143</v>
      </c>
      <c r="J401" s="53" t="s">
        <v>94</v>
      </c>
      <c r="K401" s="53">
        <v>62</v>
      </c>
      <c r="L401" s="65">
        <v>187.72</v>
      </c>
    </row>
    <row r="402" spans="2:12" ht="15" thickBot="1" x14ac:dyDescent="0.35">
      <c r="B402" s="64">
        <f t="shared" si="7"/>
        <v>25947.240000000009</v>
      </c>
      <c r="C402" s="66"/>
      <c r="G402" s="56">
        <v>398</v>
      </c>
      <c r="H402" s="53" t="s">
        <v>97</v>
      </c>
      <c r="I402" s="53" t="s">
        <v>136</v>
      </c>
      <c r="J402" s="53" t="s">
        <v>109</v>
      </c>
      <c r="K402" s="53">
        <v>90</v>
      </c>
      <c r="L402" s="65">
        <v>271.31</v>
      </c>
    </row>
    <row r="403" spans="2:12" ht="15" thickBot="1" x14ac:dyDescent="0.35">
      <c r="B403" s="64">
        <f t="shared" si="7"/>
        <v>25947.240000000009</v>
      </c>
      <c r="C403" s="66"/>
      <c r="G403" s="56">
        <v>399</v>
      </c>
      <c r="H403" s="53" t="s">
        <v>97</v>
      </c>
      <c r="I403" s="53" t="s">
        <v>134</v>
      </c>
      <c r="J403" s="53" t="s">
        <v>105</v>
      </c>
      <c r="K403" s="53">
        <v>30</v>
      </c>
      <c r="L403" s="65">
        <v>92.29</v>
      </c>
    </row>
    <row r="404" spans="2:12" ht="15" thickBot="1" x14ac:dyDescent="0.35">
      <c r="B404" s="64">
        <f t="shared" si="7"/>
        <v>24890.649999999991</v>
      </c>
      <c r="C404" s="66"/>
      <c r="G404" s="56">
        <v>400</v>
      </c>
      <c r="H404" s="53" t="s">
        <v>103</v>
      </c>
      <c r="I404" s="53" t="s">
        <v>135</v>
      </c>
      <c r="J404" s="53" t="s">
        <v>96</v>
      </c>
      <c r="K404" s="53">
        <v>36</v>
      </c>
      <c r="L404" s="65">
        <v>110.39</v>
      </c>
    </row>
    <row r="405" spans="2:12" ht="15" thickBot="1" x14ac:dyDescent="0.35">
      <c r="B405" s="64">
        <f t="shared" si="7"/>
        <v>23849.590000000004</v>
      </c>
      <c r="C405" s="66"/>
      <c r="G405" s="56">
        <v>401</v>
      </c>
      <c r="H405" s="53" t="s">
        <v>106</v>
      </c>
      <c r="I405" s="55">
        <v>38567</v>
      </c>
      <c r="J405" s="53" t="s">
        <v>105</v>
      </c>
      <c r="K405" s="53">
        <v>76</v>
      </c>
      <c r="L405" s="65">
        <v>230.12</v>
      </c>
    </row>
    <row r="406" spans="2:12" ht="15" thickBot="1" x14ac:dyDescent="0.35">
      <c r="B406" s="64">
        <f t="shared" si="7"/>
        <v>25258.95</v>
      </c>
      <c r="C406" s="66"/>
      <c r="G406" s="56">
        <v>402</v>
      </c>
      <c r="H406" s="53" t="s">
        <v>111</v>
      </c>
      <c r="I406" s="55">
        <v>38629</v>
      </c>
      <c r="J406" s="53" t="s">
        <v>94</v>
      </c>
      <c r="K406" s="53">
        <v>-4</v>
      </c>
      <c r="L406" s="65">
        <v>-10.050000000000001</v>
      </c>
    </row>
    <row r="407" spans="2:12" ht="15" thickBot="1" x14ac:dyDescent="0.35">
      <c r="B407" s="64">
        <f t="shared" si="7"/>
        <v>24890.649999999991</v>
      </c>
      <c r="C407" s="66"/>
      <c r="G407" s="56">
        <v>403</v>
      </c>
      <c r="H407" s="53" t="s">
        <v>103</v>
      </c>
      <c r="I407" s="55">
        <v>38272</v>
      </c>
      <c r="J407" s="53" t="s">
        <v>99</v>
      </c>
      <c r="K407" s="53">
        <v>26</v>
      </c>
      <c r="L407" s="65">
        <v>80.069999999999993</v>
      </c>
    </row>
    <row r="408" spans="2:12" ht="15" thickBot="1" x14ac:dyDescent="0.35">
      <c r="B408" s="64">
        <f t="shared" si="7"/>
        <v>23849.590000000004</v>
      </c>
      <c r="C408" s="66"/>
      <c r="G408" s="56">
        <v>404</v>
      </c>
      <c r="H408" s="53" t="s">
        <v>106</v>
      </c>
      <c r="I408" s="53" t="s">
        <v>146</v>
      </c>
      <c r="J408" s="53" t="s">
        <v>94</v>
      </c>
      <c r="K408" s="53">
        <v>-5</v>
      </c>
      <c r="L408" s="65">
        <v>-12.8</v>
      </c>
    </row>
    <row r="409" spans="2:12" ht="15" thickBot="1" x14ac:dyDescent="0.35">
      <c r="B409" s="64">
        <f t="shared" si="7"/>
        <v>26741.289999999994</v>
      </c>
      <c r="C409" s="66"/>
      <c r="G409" s="56">
        <v>405</v>
      </c>
      <c r="H409" s="53" t="s">
        <v>101</v>
      </c>
      <c r="I409" s="55">
        <v>38082</v>
      </c>
      <c r="J409" s="53" t="s">
        <v>96</v>
      </c>
      <c r="K409" s="53">
        <v>44</v>
      </c>
      <c r="L409" s="65">
        <v>133.91999999999999</v>
      </c>
    </row>
    <row r="410" spans="2:12" ht="15" thickBot="1" x14ac:dyDescent="0.35">
      <c r="B410" s="64">
        <f t="shared" si="7"/>
        <v>24890.649999999991</v>
      </c>
      <c r="C410" s="66"/>
      <c r="G410" s="56">
        <v>406</v>
      </c>
      <c r="H410" s="53" t="s">
        <v>103</v>
      </c>
      <c r="I410" s="53" t="s">
        <v>138</v>
      </c>
      <c r="J410" s="53" t="s">
        <v>109</v>
      </c>
      <c r="K410" s="53">
        <v>91</v>
      </c>
      <c r="L410" s="65">
        <v>274.81</v>
      </c>
    </row>
    <row r="411" spans="2:12" ht="15" thickBot="1" x14ac:dyDescent="0.35">
      <c r="B411" s="64">
        <f t="shared" si="7"/>
        <v>25258.95</v>
      </c>
      <c r="C411" s="66"/>
      <c r="G411" s="56">
        <v>407</v>
      </c>
      <c r="H411" s="53" t="s">
        <v>111</v>
      </c>
      <c r="I411" s="55">
        <v>38263</v>
      </c>
      <c r="J411" s="53" t="s">
        <v>94</v>
      </c>
      <c r="K411" s="53">
        <v>78</v>
      </c>
      <c r="L411" s="65">
        <v>235.99</v>
      </c>
    </row>
    <row r="412" spans="2:12" ht="15" thickBot="1" x14ac:dyDescent="0.35">
      <c r="B412" s="64">
        <f t="shared" si="7"/>
        <v>29050.600000000035</v>
      </c>
      <c r="C412" s="66"/>
      <c r="G412" s="56">
        <v>408</v>
      </c>
      <c r="H412" s="53" t="s">
        <v>115</v>
      </c>
      <c r="I412" s="53" t="s">
        <v>100</v>
      </c>
      <c r="J412" s="53" t="s">
        <v>94</v>
      </c>
      <c r="K412" s="53">
        <v>69</v>
      </c>
      <c r="L412" s="65">
        <v>208.59</v>
      </c>
    </row>
    <row r="413" spans="2:12" ht="15" thickBot="1" x14ac:dyDescent="0.35">
      <c r="B413" s="64">
        <f t="shared" si="7"/>
        <v>28803.099999999991</v>
      </c>
      <c r="C413" s="66"/>
      <c r="G413" s="56">
        <v>409</v>
      </c>
      <c r="H413" s="53" t="s">
        <v>93</v>
      </c>
      <c r="I413" s="53" t="s">
        <v>152</v>
      </c>
      <c r="J413" s="53" t="s">
        <v>109</v>
      </c>
      <c r="K413" s="53">
        <v>74</v>
      </c>
      <c r="L413" s="65">
        <v>224.04</v>
      </c>
    </row>
    <row r="414" spans="2:12" ht="15" thickBot="1" x14ac:dyDescent="0.35">
      <c r="B414" s="64">
        <f t="shared" si="7"/>
        <v>26741.289999999994</v>
      </c>
      <c r="C414" s="66"/>
      <c r="G414" s="56">
        <v>410</v>
      </c>
      <c r="H414" s="53" t="s">
        <v>101</v>
      </c>
      <c r="I414" s="53" t="s">
        <v>137</v>
      </c>
      <c r="J414" s="53" t="s">
        <v>96</v>
      </c>
      <c r="K414" s="53">
        <v>71</v>
      </c>
      <c r="L414" s="65">
        <v>215.12</v>
      </c>
    </row>
    <row r="415" spans="2:12" ht="15" thickBot="1" x14ac:dyDescent="0.35">
      <c r="B415" s="64">
        <f t="shared" si="7"/>
        <v>28803.099999999991</v>
      </c>
      <c r="C415" s="66"/>
      <c r="G415" s="56">
        <v>411</v>
      </c>
      <c r="H415" s="53" t="s">
        <v>93</v>
      </c>
      <c r="I415" s="55">
        <v>38969</v>
      </c>
      <c r="J415" s="53" t="s">
        <v>99</v>
      </c>
      <c r="K415" s="53">
        <v>34</v>
      </c>
      <c r="L415" s="65">
        <v>103.85</v>
      </c>
    </row>
    <row r="416" spans="2:12" ht="15" thickBot="1" x14ac:dyDescent="0.35">
      <c r="B416" s="64">
        <f t="shared" si="7"/>
        <v>29050.600000000035</v>
      </c>
      <c r="C416" s="66"/>
      <c r="G416" s="56">
        <v>412</v>
      </c>
      <c r="H416" s="53" t="s">
        <v>115</v>
      </c>
      <c r="I416" s="55">
        <v>38448</v>
      </c>
      <c r="J416" s="53" t="s">
        <v>109</v>
      </c>
      <c r="K416" s="53">
        <v>93</v>
      </c>
      <c r="L416" s="65">
        <v>281.17</v>
      </c>
    </row>
    <row r="417" spans="2:12" ht="15" thickBot="1" x14ac:dyDescent="0.35">
      <c r="B417" s="64">
        <f t="shared" si="7"/>
        <v>28705.210000000006</v>
      </c>
      <c r="C417" s="66"/>
      <c r="G417" s="56">
        <v>413</v>
      </c>
      <c r="H417" s="53" t="s">
        <v>95</v>
      </c>
      <c r="I417" s="53" t="s">
        <v>98</v>
      </c>
      <c r="J417" s="53" t="s">
        <v>96</v>
      </c>
      <c r="K417" s="53">
        <v>60</v>
      </c>
      <c r="L417" s="65">
        <v>182.61</v>
      </c>
    </row>
    <row r="418" spans="2:12" ht="15" thickBot="1" x14ac:dyDescent="0.35">
      <c r="B418" s="64">
        <f t="shared" si="7"/>
        <v>27590.549999999988</v>
      </c>
      <c r="C418" s="66"/>
      <c r="G418" s="56">
        <v>414</v>
      </c>
      <c r="H418" s="53" t="s">
        <v>122</v>
      </c>
      <c r="I418" s="53" t="s">
        <v>150</v>
      </c>
      <c r="J418" s="53" t="s">
        <v>96</v>
      </c>
      <c r="K418" s="53">
        <v>37</v>
      </c>
      <c r="L418" s="65">
        <v>112.43</v>
      </c>
    </row>
    <row r="419" spans="2:12" ht="15" thickBot="1" x14ac:dyDescent="0.35">
      <c r="B419" s="64">
        <f t="shared" si="7"/>
        <v>29050.600000000035</v>
      </c>
      <c r="C419" s="66"/>
      <c r="G419" s="56">
        <v>415</v>
      </c>
      <c r="H419" s="53" t="s">
        <v>115</v>
      </c>
      <c r="I419" s="53" t="s">
        <v>129</v>
      </c>
      <c r="J419" s="53" t="s">
        <v>105</v>
      </c>
      <c r="K419" s="53">
        <v>26</v>
      </c>
      <c r="L419" s="65">
        <v>79.91</v>
      </c>
    </row>
    <row r="420" spans="2:12" ht="15" thickBot="1" x14ac:dyDescent="0.35">
      <c r="B420" s="64">
        <f t="shared" si="7"/>
        <v>26741.289999999994</v>
      </c>
      <c r="C420" s="66"/>
      <c r="G420" s="56">
        <v>416</v>
      </c>
      <c r="H420" s="53" t="s">
        <v>101</v>
      </c>
      <c r="I420" s="55">
        <v>38540</v>
      </c>
      <c r="J420" s="53" t="s">
        <v>105</v>
      </c>
      <c r="K420" s="53">
        <v>2</v>
      </c>
      <c r="L420" s="65">
        <v>8.5399999999999991</v>
      </c>
    </row>
    <row r="421" spans="2:12" ht="15" thickBot="1" x14ac:dyDescent="0.35">
      <c r="B421" s="64">
        <f t="shared" si="7"/>
        <v>23849.590000000004</v>
      </c>
      <c r="C421" s="66"/>
      <c r="G421" s="56">
        <v>417</v>
      </c>
      <c r="H421" s="53" t="s">
        <v>106</v>
      </c>
      <c r="I421" s="55">
        <v>38421</v>
      </c>
      <c r="J421" s="53" t="s">
        <v>96</v>
      </c>
      <c r="K421" s="53">
        <v>-9</v>
      </c>
      <c r="L421" s="65">
        <v>-25.92</v>
      </c>
    </row>
    <row r="422" spans="2:12" ht="15" thickBot="1" x14ac:dyDescent="0.35">
      <c r="B422" s="64">
        <f t="shared" si="7"/>
        <v>28803.099999999991</v>
      </c>
      <c r="C422" s="66"/>
      <c r="G422" s="56">
        <v>418</v>
      </c>
      <c r="H422" s="53" t="s">
        <v>93</v>
      </c>
      <c r="I422" s="53" t="s">
        <v>125</v>
      </c>
      <c r="J422" s="53" t="s">
        <v>96</v>
      </c>
      <c r="K422" s="53">
        <v>46</v>
      </c>
      <c r="L422" s="65">
        <v>139.69</v>
      </c>
    </row>
    <row r="423" spans="2:12" ht="15" thickBot="1" x14ac:dyDescent="0.35">
      <c r="B423" s="64">
        <f t="shared" si="7"/>
        <v>23849.590000000004</v>
      </c>
      <c r="C423" s="66"/>
      <c r="G423" s="56">
        <v>419</v>
      </c>
      <c r="H423" s="53" t="s">
        <v>106</v>
      </c>
      <c r="I423" s="55">
        <v>38263</v>
      </c>
      <c r="J423" s="53" t="s">
        <v>109</v>
      </c>
      <c r="K423" s="53">
        <v>0</v>
      </c>
      <c r="L423" s="65">
        <v>2.35</v>
      </c>
    </row>
    <row r="424" spans="2:12" ht="15" thickBot="1" x14ac:dyDescent="0.35">
      <c r="B424" s="64">
        <f t="shared" si="7"/>
        <v>28705.210000000006</v>
      </c>
      <c r="C424" s="66"/>
      <c r="G424" s="56">
        <v>420</v>
      </c>
      <c r="H424" s="53" t="s">
        <v>95</v>
      </c>
      <c r="I424" s="53" t="s">
        <v>77</v>
      </c>
      <c r="J424" s="53" t="s">
        <v>96</v>
      </c>
      <c r="K424" s="53">
        <v>79</v>
      </c>
      <c r="L424" s="65">
        <v>239.22</v>
      </c>
    </row>
    <row r="425" spans="2:12" ht="15" thickBot="1" x14ac:dyDescent="0.35">
      <c r="B425" s="64">
        <f t="shared" si="7"/>
        <v>25947.240000000009</v>
      </c>
      <c r="C425" s="66"/>
      <c r="G425" s="56">
        <v>421</v>
      </c>
      <c r="H425" s="53" t="s">
        <v>97</v>
      </c>
      <c r="I425" s="55">
        <v>38687</v>
      </c>
      <c r="J425" s="53" t="s">
        <v>96</v>
      </c>
      <c r="K425" s="53">
        <v>48</v>
      </c>
      <c r="L425" s="65">
        <v>146.51</v>
      </c>
    </row>
    <row r="426" spans="2:12" ht="15" thickBot="1" x14ac:dyDescent="0.35">
      <c r="B426" s="64">
        <f t="shared" si="7"/>
        <v>26741.289999999994</v>
      </c>
      <c r="C426" s="66"/>
      <c r="G426" s="56">
        <v>422</v>
      </c>
      <c r="H426" s="53" t="s">
        <v>101</v>
      </c>
      <c r="I426" s="53" t="s">
        <v>145</v>
      </c>
      <c r="J426" s="53" t="s">
        <v>105</v>
      </c>
      <c r="K426" s="53">
        <v>77</v>
      </c>
      <c r="L426" s="65">
        <v>233.08</v>
      </c>
    </row>
    <row r="427" spans="2:12" ht="15" thickBot="1" x14ac:dyDescent="0.35">
      <c r="B427" s="64">
        <f t="shared" si="7"/>
        <v>29050.600000000035</v>
      </c>
      <c r="C427" s="66"/>
      <c r="G427" s="56">
        <v>423</v>
      </c>
      <c r="H427" s="53" t="s">
        <v>115</v>
      </c>
      <c r="I427" s="55">
        <v>39053</v>
      </c>
      <c r="J427" s="53" t="s">
        <v>96</v>
      </c>
      <c r="K427" s="53">
        <v>-10</v>
      </c>
      <c r="L427" s="65">
        <v>-26.97</v>
      </c>
    </row>
    <row r="428" spans="2:12" ht="15" thickBot="1" x14ac:dyDescent="0.35">
      <c r="B428" s="64">
        <f t="shared" si="7"/>
        <v>28803.099999999991</v>
      </c>
      <c r="C428" s="66"/>
      <c r="G428" s="56">
        <v>424</v>
      </c>
      <c r="H428" s="53" t="s">
        <v>93</v>
      </c>
      <c r="I428" s="55">
        <v>38603</v>
      </c>
      <c r="J428" s="53" t="s">
        <v>99</v>
      </c>
      <c r="K428" s="53">
        <v>45</v>
      </c>
      <c r="L428" s="65">
        <v>137.22999999999999</v>
      </c>
    </row>
    <row r="429" spans="2:12" ht="15" thickBot="1" x14ac:dyDescent="0.35">
      <c r="B429" s="64">
        <f t="shared" si="7"/>
        <v>24890.649999999991</v>
      </c>
      <c r="C429" s="66"/>
      <c r="G429" s="56">
        <v>425</v>
      </c>
      <c r="H429" s="53" t="s">
        <v>103</v>
      </c>
      <c r="I429" s="53" t="s">
        <v>131</v>
      </c>
      <c r="J429" s="53" t="s">
        <v>96</v>
      </c>
      <c r="K429" s="53">
        <v>17</v>
      </c>
      <c r="L429" s="65">
        <v>53.57</v>
      </c>
    </row>
    <row r="430" spans="2:12" ht="15" thickBot="1" x14ac:dyDescent="0.35">
      <c r="B430" s="64">
        <f t="shared" si="7"/>
        <v>29050.600000000035</v>
      </c>
      <c r="C430" s="66"/>
      <c r="G430" s="56">
        <v>426</v>
      </c>
      <c r="H430" s="53" t="s">
        <v>115</v>
      </c>
      <c r="I430" s="53" t="s">
        <v>67</v>
      </c>
      <c r="J430" s="53" t="s">
        <v>105</v>
      </c>
      <c r="K430" s="53">
        <v>-4</v>
      </c>
      <c r="L430" s="65">
        <v>-10.36</v>
      </c>
    </row>
    <row r="431" spans="2:12" ht="15" thickBot="1" x14ac:dyDescent="0.35">
      <c r="B431" s="64">
        <f t="shared" si="7"/>
        <v>26741.289999999994</v>
      </c>
      <c r="C431" s="66"/>
      <c r="G431" s="56">
        <v>427</v>
      </c>
      <c r="H431" s="53" t="s">
        <v>101</v>
      </c>
      <c r="I431" s="53" t="s">
        <v>108</v>
      </c>
      <c r="J431" s="53" t="s">
        <v>109</v>
      </c>
      <c r="K431" s="53">
        <v>43</v>
      </c>
      <c r="L431" s="65">
        <v>130.80000000000001</v>
      </c>
    </row>
    <row r="432" spans="2:12" ht="15" thickBot="1" x14ac:dyDescent="0.35">
      <c r="B432" s="64">
        <f t="shared" si="7"/>
        <v>24890.649999999991</v>
      </c>
      <c r="C432" s="66"/>
      <c r="G432" s="56">
        <v>428</v>
      </c>
      <c r="H432" s="53" t="s">
        <v>103</v>
      </c>
      <c r="I432" s="55">
        <v>38117</v>
      </c>
      <c r="J432" s="53" t="s">
        <v>105</v>
      </c>
      <c r="K432" s="53">
        <v>41</v>
      </c>
      <c r="L432" s="65">
        <v>125.19</v>
      </c>
    </row>
    <row r="433" spans="2:12" ht="15" thickBot="1" x14ac:dyDescent="0.35">
      <c r="B433" s="64">
        <f t="shared" si="7"/>
        <v>29050.600000000035</v>
      </c>
      <c r="C433" s="66"/>
      <c r="G433" s="56">
        <v>429</v>
      </c>
      <c r="H433" s="53" t="s">
        <v>115</v>
      </c>
      <c r="I433" s="53" t="s">
        <v>126</v>
      </c>
      <c r="J433" s="53" t="s">
        <v>99</v>
      </c>
      <c r="K433" s="53">
        <v>-4</v>
      </c>
      <c r="L433" s="65">
        <v>-9.8800000000000008</v>
      </c>
    </row>
    <row r="434" spans="2:12" ht="15" thickBot="1" x14ac:dyDescent="0.35">
      <c r="B434" s="64">
        <f t="shared" si="7"/>
        <v>25258.95</v>
      </c>
      <c r="C434" s="66"/>
      <c r="G434" s="56">
        <v>430</v>
      </c>
      <c r="H434" s="53" t="s">
        <v>111</v>
      </c>
      <c r="I434" s="53" t="s">
        <v>124</v>
      </c>
      <c r="J434" s="53" t="s">
        <v>96</v>
      </c>
      <c r="K434" s="53">
        <v>6</v>
      </c>
      <c r="L434" s="65">
        <v>20.39</v>
      </c>
    </row>
    <row r="435" spans="2:12" ht="15" thickBot="1" x14ac:dyDescent="0.35">
      <c r="B435" s="64">
        <f t="shared" si="7"/>
        <v>25947.240000000009</v>
      </c>
      <c r="C435" s="66"/>
      <c r="G435" s="56">
        <v>431</v>
      </c>
      <c r="H435" s="53" t="s">
        <v>97</v>
      </c>
      <c r="I435" s="55">
        <v>39026</v>
      </c>
      <c r="J435" s="53" t="s">
        <v>96</v>
      </c>
      <c r="K435" s="53">
        <v>8</v>
      </c>
      <c r="L435" s="65">
        <v>25.12</v>
      </c>
    </row>
    <row r="436" spans="2:12" ht="15" thickBot="1" x14ac:dyDescent="0.35">
      <c r="B436" s="64">
        <f t="shared" si="7"/>
        <v>28705.210000000006</v>
      </c>
      <c r="C436" s="66"/>
      <c r="G436" s="56">
        <v>432</v>
      </c>
      <c r="H436" s="53" t="s">
        <v>95</v>
      </c>
      <c r="I436" s="55">
        <v>38237</v>
      </c>
      <c r="J436" s="53" t="s">
        <v>105</v>
      </c>
      <c r="K436" s="53">
        <v>43</v>
      </c>
      <c r="L436" s="65">
        <v>131.19999999999999</v>
      </c>
    </row>
    <row r="437" spans="2:12" ht="15" thickBot="1" x14ac:dyDescent="0.35">
      <c r="B437" s="64">
        <f t="shared" si="7"/>
        <v>28803.099999999991</v>
      </c>
      <c r="C437" s="66"/>
      <c r="G437" s="56">
        <v>433</v>
      </c>
      <c r="H437" s="53" t="s">
        <v>93</v>
      </c>
      <c r="I437" s="55">
        <v>38144</v>
      </c>
      <c r="J437" s="53" t="s">
        <v>105</v>
      </c>
      <c r="K437" s="53">
        <v>47</v>
      </c>
      <c r="L437" s="65">
        <v>142.66999999999999</v>
      </c>
    </row>
    <row r="438" spans="2:12" ht="15" thickBot="1" x14ac:dyDescent="0.35">
      <c r="B438" s="64">
        <f t="shared" si="7"/>
        <v>28705.210000000006</v>
      </c>
      <c r="C438" s="66"/>
      <c r="G438" s="56">
        <v>434</v>
      </c>
      <c r="H438" s="53" t="s">
        <v>95</v>
      </c>
      <c r="I438" s="53" t="s">
        <v>142</v>
      </c>
      <c r="J438" s="53" t="s">
        <v>94</v>
      </c>
      <c r="K438" s="53">
        <v>13</v>
      </c>
      <c r="L438" s="65">
        <v>41.34</v>
      </c>
    </row>
    <row r="439" spans="2:12" ht="15" thickBot="1" x14ac:dyDescent="0.35">
      <c r="B439" s="64">
        <f t="shared" si="7"/>
        <v>29050.600000000035</v>
      </c>
      <c r="C439" s="66"/>
      <c r="G439" s="56">
        <v>435</v>
      </c>
      <c r="H439" s="53" t="s">
        <v>115</v>
      </c>
      <c r="I439" s="55">
        <v>38719</v>
      </c>
      <c r="J439" s="53" t="s">
        <v>96</v>
      </c>
      <c r="K439" s="53">
        <v>9</v>
      </c>
      <c r="L439" s="65">
        <v>28.8</v>
      </c>
    </row>
    <row r="440" spans="2:12" ht="15" thickBot="1" x14ac:dyDescent="0.35">
      <c r="B440" s="64">
        <f t="shared" si="7"/>
        <v>28803.099999999991</v>
      </c>
      <c r="C440" s="66"/>
      <c r="G440" s="56">
        <v>436</v>
      </c>
      <c r="H440" s="53" t="s">
        <v>93</v>
      </c>
      <c r="I440" s="53" t="s">
        <v>156</v>
      </c>
      <c r="J440" s="53" t="s">
        <v>105</v>
      </c>
      <c r="K440" s="53">
        <v>22</v>
      </c>
      <c r="L440" s="65">
        <v>67.510000000000005</v>
      </c>
    </row>
    <row r="441" spans="2:12" ht="15" thickBot="1" x14ac:dyDescent="0.35">
      <c r="B441" s="64">
        <f t="shared" si="7"/>
        <v>26741.289999999994</v>
      </c>
      <c r="C441" s="66"/>
      <c r="G441" s="56">
        <v>437</v>
      </c>
      <c r="H441" s="53" t="s">
        <v>101</v>
      </c>
      <c r="I441" s="53" t="s">
        <v>147</v>
      </c>
      <c r="J441" s="53" t="s">
        <v>105</v>
      </c>
      <c r="K441" s="53">
        <v>87</v>
      </c>
      <c r="L441" s="65">
        <v>263.07</v>
      </c>
    </row>
    <row r="442" spans="2:12" ht="15" thickBot="1" x14ac:dyDescent="0.35">
      <c r="B442" s="64">
        <f t="shared" si="7"/>
        <v>23849.590000000004</v>
      </c>
      <c r="C442" s="66"/>
      <c r="G442" s="56">
        <v>438</v>
      </c>
      <c r="H442" s="53" t="s">
        <v>106</v>
      </c>
      <c r="I442" s="53" t="s">
        <v>119</v>
      </c>
      <c r="J442" s="53" t="s">
        <v>96</v>
      </c>
      <c r="K442" s="53">
        <v>15</v>
      </c>
      <c r="L442" s="65">
        <v>46.3</v>
      </c>
    </row>
    <row r="443" spans="2:12" ht="15" thickBot="1" x14ac:dyDescent="0.35">
      <c r="B443" s="64">
        <f t="shared" si="7"/>
        <v>27590.549999999988</v>
      </c>
      <c r="C443" s="66"/>
      <c r="G443" s="56">
        <v>439</v>
      </c>
      <c r="H443" s="53" t="s">
        <v>122</v>
      </c>
      <c r="I443" s="53" t="s">
        <v>119</v>
      </c>
      <c r="J443" s="53" t="s">
        <v>105</v>
      </c>
      <c r="K443" s="53">
        <v>27</v>
      </c>
      <c r="L443" s="65">
        <v>83.41</v>
      </c>
    </row>
    <row r="444" spans="2:12" ht="15" thickBot="1" x14ac:dyDescent="0.35">
      <c r="B444" s="64">
        <f t="shared" si="7"/>
        <v>24890.649999999991</v>
      </c>
      <c r="C444" s="66"/>
      <c r="G444" s="56">
        <v>440</v>
      </c>
      <c r="H444" s="53" t="s">
        <v>103</v>
      </c>
      <c r="I444" s="53" t="s">
        <v>114</v>
      </c>
      <c r="J444" s="53" t="s">
        <v>99</v>
      </c>
      <c r="K444" s="53">
        <v>78</v>
      </c>
      <c r="L444" s="65">
        <v>236.44</v>
      </c>
    </row>
    <row r="445" spans="2:12" ht="15" thickBot="1" x14ac:dyDescent="0.35">
      <c r="B445" s="64">
        <f t="shared" si="7"/>
        <v>27590.549999999988</v>
      </c>
      <c r="C445" s="66"/>
      <c r="G445" s="56">
        <v>441</v>
      </c>
      <c r="H445" s="53" t="s">
        <v>122</v>
      </c>
      <c r="I445" s="53" t="s">
        <v>140</v>
      </c>
      <c r="J445" s="53" t="s">
        <v>109</v>
      </c>
      <c r="K445" s="53">
        <v>27</v>
      </c>
      <c r="L445" s="65">
        <v>83</v>
      </c>
    </row>
    <row r="446" spans="2:12" ht="15" thickBot="1" x14ac:dyDescent="0.35">
      <c r="B446" s="64">
        <f t="shared" si="7"/>
        <v>27590.549999999988</v>
      </c>
      <c r="C446" s="66"/>
      <c r="G446" s="56">
        <v>442</v>
      </c>
      <c r="H446" s="53" t="s">
        <v>122</v>
      </c>
      <c r="I446" s="53" t="s">
        <v>163</v>
      </c>
      <c r="J446" s="53" t="s">
        <v>96</v>
      </c>
      <c r="K446" s="53">
        <v>19</v>
      </c>
      <c r="L446" s="65">
        <v>59.62</v>
      </c>
    </row>
    <row r="447" spans="2:12" ht="15" thickBot="1" x14ac:dyDescent="0.35">
      <c r="B447" s="64">
        <f t="shared" si="7"/>
        <v>25947.240000000009</v>
      </c>
      <c r="C447" s="66"/>
      <c r="G447" s="56">
        <v>443</v>
      </c>
      <c r="H447" s="53" t="s">
        <v>97</v>
      </c>
      <c r="I447" s="53" t="s">
        <v>138</v>
      </c>
      <c r="J447" s="53" t="s">
        <v>109</v>
      </c>
      <c r="K447" s="53">
        <v>0</v>
      </c>
      <c r="L447" s="65">
        <v>2.37</v>
      </c>
    </row>
    <row r="448" spans="2:12" ht="15" thickBot="1" x14ac:dyDescent="0.35">
      <c r="B448" s="64">
        <f t="shared" si="7"/>
        <v>28803.099999999991</v>
      </c>
      <c r="C448" s="66"/>
      <c r="G448" s="56">
        <v>444</v>
      </c>
      <c r="H448" s="53" t="s">
        <v>93</v>
      </c>
      <c r="I448" s="55">
        <v>38272</v>
      </c>
      <c r="J448" s="53" t="s">
        <v>105</v>
      </c>
      <c r="K448" s="53">
        <v>30</v>
      </c>
      <c r="L448" s="65">
        <v>91.97</v>
      </c>
    </row>
    <row r="449" spans="2:12" ht="15" thickBot="1" x14ac:dyDescent="0.35">
      <c r="B449" s="64">
        <f t="shared" si="7"/>
        <v>23849.590000000004</v>
      </c>
      <c r="C449" s="66"/>
      <c r="G449" s="56">
        <v>445</v>
      </c>
      <c r="H449" s="53" t="s">
        <v>106</v>
      </c>
      <c r="I449" s="55">
        <v>38906</v>
      </c>
      <c r="J449" s="53" t="s">
        <v>99</v>
      </c>
      <c r="K449" s="53">
        <v>17</v>
      </c>
      <c r="L449" s="65">
        <v>52.94</v>
      </c>
    </row>
    <row r="450" spans="2:12" ht="15" thickBot="1" x14ac:dyDescent="0.35">
      <c r="B450" s="64">
        <f t="shared" si="7"/>
        <v>28705.210000000006</v>
      </c>
      <c r="C450" s="66"/>
      <c r="G450" s="56">
        <v>446</v>
      </c>
      <c r="H450" s="53" t="s">
        <v>95</v>
      </c>
      <c r="I450" s="55">
        <v>38448</v>
      </c>
      <c r="J450" s="53" t="s">
        <v>94</v>
      </c>
      <c r="K450" s="53">
        <v>36</v>
      </c>
      <c r="L450" s="65">
        <v>109.95</v>
      </c>
    </row>
    <row r="451" spans="2:12" ht="15" thickBot="1" x14ac:dyDescent="0.35">
      <c r="B451" s="64">
        <f t="shared" si="7"/>
        <v>28705.210000000006</v>
      </c>
      <c r="C451" s="66"/>
      <c r="G451" s="56">
        <v>447</v>
      </c>
      <c r="H451" s="53" t="s">
        <v>95</v>
      </c>
      <c r="I451" s="53" t="s">
        <v>145</v>
      </c>
      <c r="J451" s="53" t="s">
        <v>96</v>
      </c>
      <c r="K451" s="53">
        <v>-4</v>
      </c>
      <c r="L451" s="65">
        <v>-10.24</v>
      </c>
    </row>
    <row r="452" spans="2:12" ht="15" thickBot="1" x14ac:dyDescent="0.35">
      <c r="B452" s="64">
        <f t="shared" si="7"/>
        <v>27590.549999999988</v>
      </c>
      <c r="C452" s="66"/>
      <c r="G452" s="56">
        <v>448</v>
      </c>
      <c r="H452" s="53" t="s">
        <v>122</v>
      </c>
      <c r="I452" s="53" t="s">
        <v>134</v>
      </c>
      <c r="J452" s="53" t="s">
        <v>109</v>
      </c>
      <c r="K452" s="53">
        <v>4</v>
      </c>
      <c r="L452" s="65">
        <v>14.17</v>
      </c>
    </row>
    <row r="453" spans="2:12" ht="15" thickBot="1" x14ac:dyDescent="0.35">
      <c r="B453" s="64">
        <f t="shared" ref="B453:B516" si="8">SUMIF(name,H453,salePrice)</f>
        <v>25947.240000000009</v>
      </c>
      <c r="C453" s="66"/>
      <c r="G453" s="56">
        <v>449</v>
      </c>
      <c r="H453" s="53" t="s">
        <v>97</v>
      </c>
      <c r="I453" s="55">
        <v>38144</v>
      </c>
      <c r="J453" s="53" t="s">
        <v>105</v>
      </c>
      <c r="K453" s="53">
        <v>81</v>
      </c>
      <c r="L453" s="65">
        <v>244.97</v>
      </c>
    </row>
    <row r="454" spans="2:12" ht="15" thickBot="1" x14ac:dyDescent="0.35">
      <c r="B454" s="64">
        <f t="shared" si="8"/>
        <v>23849.590000000004</v>
      </c>
      <c r="C454" s="66"/>
      <c r="G454" s="56">
        <v>450</v>
      </c>
      <c r="H454" s="53" t="s">
        <v>106</v>
      </c>
      <c r="I454" s="53" t="s">
        <v>132</v>
      </c>
      <c r="J454" s="53" t="s">
        <v>105</v>
      </c>
      <c r="K454" s="53">
        <v>87</v>
      </c>
      <c r="L454" s="65">
        <v>263.83</v>
      </c>
    </row>
    <row r="455" spans="2:12" ht="15" thickBot="1" x14ac:dyDescent="0.35">
      <c r="B455" s="64">
        <f t="shared" si="8"/>
        <v>28803.099999999991</v>
      </c>
      <c r="C455" s="66"/>
      <c r="G455" s="56">
        <v>451</v>
      </c>
      <c r="H455" s="53" t="s">
        <v>93</v>
      </c>
      <c r="I455" s="55">
        <v>38140</v>
      </c>
      <c r="J455" s="53" t="s">
        <v>105</v>
      </c>
      <c r="K455" s="53">
        <v>13</v>
      </c>
      <c r="L455" s="65">
        <v>40.51</v>
      </c>
    </row>
    <row r="456" spans="2:12" ht="15" thickBot="1" x14ac:dyDescent="0.35">
      <c r="B456" s="64">
        <f t="shared" si="8"/>
        <v>26741.289999999994</v>
      </c>
      <c r="C456" s="66"/>
      <c r="G456" s="56">
        <v>452</v>
      </c>
      <c r="H456" s="53" t="s">
        <v>101</v>
      </c>
      <c r="I456" s="55">
        <v>38082</v>
      </c>
      <c r="J456" s="53" t="s">
        <v>94</v>
      </c>
      <c r="K456" s="53">
        <v>48</v>
      </c>
      <c r="L456" s="65">
        <v>145.85</v>
      </c>
    </row>
    <row r="457" spans="2:12" ht="15" thickBot="1" x14ac:dyDescent="0.35">
      <c r="B457" s="64">
        <f t="shared" si="8"/>
        <v>28803.099999999991</v>
      </c>
      <c r="C457" s="66"/>
      <c r="G457" s="56">
        <v>453</v>
      </c>
      <c r="H457" s="53" t="s">
        <v>93</v>
      </c>
      <c r="I457" s="55">
        <v>38421</v>
      </c>
      <c r="J457" s="53" t="s">
        <v>99</v>
      </c>
      <c r="K457" s="53">
        <v>2</v>
      </c>
      <c r="L457" s="65">
        <v>7.1</v>
      </c>
    </row>
    <row r="458" spans="2:12" ht="15" thickBot="1" x14ac:dyDescent="0.35">
      <c r="B458" s="64">
        <f t="shared" si="8"/>
        <v>29050.600000000035</v>
      </c>
      <c r="C458" s="66"/>
      <c r="G458" s="56">
        <v>454</v>
      </c>
      <c r="H458" s="53" t="s">
        <v>115</v>
      </c>
      <c r="I458" s="53" t="s">
        <v>102</v>
      </c>
      <c r="J458" s="53" t="s">
        <v>94</v>
      </c>
      <c r="K458" s="53">
        <v>32</v>
      </c>
      <c r="L458" s="65">
        <v>98.37</v>
      </c>
    </row>
    <row r="459" spans="2:12" ht="15" thickBot="1" x14ac:dyDescent="0.35">
      <c r="B459" s="64">
        <f t="shared" si="8"/>
        <v>25947.240000000009</v>
      </c>
      <c r="C459" s="66"/>
      <c r="G459" s="56">
        <v>455</v>
      </c>
      <c r="H459" s="53" t="s">
        <v>97</v>
      </c>
      <c r="I459" s="53" t="s">
        <v>112</v>
      </c>
      <c r="J459" s="53" t="s">
        <v>94</v>
      </c>
      <c r="K459" s="53">
        <v>13</v>
      </c>
      <c r="L459" s="65">
        <v>41.17</v>
      </c>
    </row>
    <row r="460" spans="2:12" ht="15" thickBot="1" x14ac:dyDescent="0.35">
      <c r="B460" s="64">
        <f t="shared" si="8"/>
        <v>27590.549999999988</v>
      </c>
      <c r="C460" s="66"/>
      <c r="G460" s="56">
        <v>456</v>
      </c>
      <c r="H460" s="53" t="s">
        <v>122</v>
      </c>
      <c r="I460" s="55">
        <v>38727</v>
      </c>
      <c r="J460" s="53" t="s">
        <v>109</v>
      </c>
      <c r="K460" s="53">
        <v>94</v>
      </c>
      <c r="L460" s="65">
        <v>283.45</v>
      </c>
    </row>
    <row r="461" spans="2:12" ht="15" thickBot="1" x14ac:dyDescent="0.35">
      <c r="B461" s="64">
        <f t="shared" si="8"/>
        <v>29050.600000000035</v>
      </c>
      <c r="C461" s="66"/>
      <c r="G461" s="56">
        <v>457</v>
      </c>
      <c r="H461" s="53" t="s">
        <v>115</v>
      </c>
      <c r="I461" s="55">
        <v>38871</v>
      </c>
      <c r="J461" s="53" t="s">
        <v>109</v>
      </c>
      <c r="K461" s="53">
        <v>63</v>
      </c>
      <c r="L461" s="65">
        <v>190.84</v>
      </c>
    </row>
    <row r="462" spans="2:12" ht="15" thickBot="1" x14ac:dyDescent="0.35">
      <c r="B462" s="64">
        <f t="shared" si="8"/>
        <v>26741.289999999994</v>
      </c>
      <c r="C462" s="66"/>
      <c r="G462" s="56">
        <v>458</v>
      </c>
      <c r="H462" s="53" t="s">
        <v>101</v>
      </c>
      <c r="I462" s="53" t="s">
        <v>141</v>
      </c>
      <c r="J462" s="53" t="s">
        <v>96</v>
      </c>
      <c r="K462" s="53">
        <v>45</v>
      </c>
      <c r="L462" s="65">
        <v>136.97999999999999</v>
      </c>
    </row>
    <row r="463" spans="2:12" ht="15" thickBot="1" x14ac:dyDescent="0.35">
      <c r="B463" s="64">
        <f t="shared" si="8"/>
        <v>24890.649999999991</v>
      </c>
      <c r="C463" s="66"/>
      <c r="G463" s="56">
        <v>459</v>
      </c>
      <c r="H463" s="53" t="s">
        <v>103</v>
      </c>
      <c r="I463" s="55">
        <v>38629</v>
      </c>
      <c r="J463" s="53" t="s">
        <v>109</v>
      </c>
      <c r="K463" s="53">
        <v>71</v>
      </c>
      <c r="L463" s="65">
        <v>214.77</v>
      </c>
    </row>
    <row r="464" spans="2:12" ht="15" thickBot="1" x14ac:dyDescent="0.35">
      <c r="B464" s="64">
        <f t="shared" si="8"/>
        <v>24890.649999999991</v>
      </c>
      <c r="C464" s="66"/>
      <c r="G464" s="56">
        <v>460</v>
      </c>
      <c r="H464" s="53" t="s">
        <v>103</v>
      </c>
      <c r="I464" s="53" t="s">
        <v>150</v>
      </c>
      <c r="J464" s="53" t="s">
        <v>109</v>
      </c>
      <c r="K464" s="53">
        <v>74</v>
      </c>
      <c r="L464" s="65">
        <v>224.18</v>
      </c>
    </row>
    <row r="465" spans="2:12" ht="15" thickBot="1" x14ac:dyDescent="0.35">
      <c r="B465" s="64">
        <f t="shared" si="8"/>
        <v>25947.240000000009</v>
      </c>
      <c r="C465" s="66"/>
      <c r="G465" s="56">
        <v>461</v>
      </c>
      <c r="H465" s="53" t="s">
        <v>97</v>
      </c>
      <c r="I465" s="53" t="s">
        <v>163</v>
      </c>
      <c r="J465" s="53" t="s">
        <v>109</v>
      </c>
      <c r="K465" s="53">
        <v>48</v>
      </c>
      <c r="L465" s="65">
        <v>145.65</v>
      </c>
    </row>
    <row r="466" spans="2:12" ht="15" thickBot="1" x14ac:dyDescent="0.35">
      <c r="B466" s="64">
        <f t="shared" si="8"/>
        <v>23849.590000000004</v>
      </c>
      <c r="C466" s="66"/>
      <c r="G466" s="56">
        <v>462</v>
      </c>
      <c r="H466" s="53" t="s">
        <v>106</v>
      </c>
      <c r="I466" s="53" t="s">
        <v>156</v>
      </c>
      <c r="J466" s="53" t="s">
        <v>94</v>
      </c>
      <c r="K466" s="53">
        <v>63</v>
      </c>
      <c r="L466" s="65">
        <v>191.19</v>
      </c>
    </row>
    <row r="467" spans="2:12" ht="15" thickBot="1" x14ac:dyDescent="0.35">
      <c r="B467" s="64">
        <f t="shared" si="8"/>
        <v>24890.649999999991</v>
      </c>
      <c r="C467" s="66"/>
      <c r="G467" s="56">
        <v>463</v>
      </c>
      <c r="H467" s="53" t="s">
        <v>103</v>
      </c>
      <c r="I467" s="53" t="s">
        <v>159</v>
      </c>
      <c r="J467" s="53" t="s">
        <v>94</v>
      </c>
      <c r="K467" s="53">
        <v>48</v>
      </c>
      <c r="L467" s="65">
        <v>145.69</v>
      </c>
    </row>
    <row r="468" spans="2:12" ht="15" thickBot="1" x14ac:dyDescent="0.35">
      <c r="B468" s="64">
        <f t="shared" si="8"/>
        <v>28705.210000000006</v>
      </c>
      <c r="C468" s="66"/>
      <c r="G468" s="56">
        <v>464</v>
      </c>
      <c r="H468" s="53" t="s">
        <v>95</v>
      </c>
      <c r="I468" s="53" t="s">
        <v>160</v>
      </c>
      <c r="J468" s="53" t="s">
        <v>109</v>
      </c>
      <c r="K468" s="53">
        <v>26</v>
      </c>
      <c r="L468" s="65">
        <v>80.61</v>
      </c>
    </row>
    <row r="469" spans="2:12" ht="15" thickBot="1" x14ac:dyDescent="0.35">
      <c r="B469" s="64">
        <f t="shared" si="8"/>
        <v>25947.240000000009</v>
      </c>
      <c r="C469" s="66"/>
      <c r="G469" s="56">
        <v>465</v>
      </c>
      <c r="H469" s="53" t="s">
        <v>97</v>
      </c>
      <c r="I469" s="53" t="s">
        <v>141</v>
      </c>
      <c r="J469" s="53" t="s">
        <v>105</v>
      </c>
      <c r="K469" s="53">
        <v>58</v>
      </c>
      <c r="L469" s="65">
        <v>176.27</v>
      </c>
    </row>
    <row r="470" spans="2:12" ht="15" thickBot="1" x14ac:dyDescent="0.35">
      <c r="B470" s="64">
        <f t="shared" si="8"/>
        <v>26741.289999999994</v>
      </c>
      <c r="C470" s="66"/>
      <c r="G470" s="56">
        <v>466</v>
      </c>
      <c r="H470" s="53" t="s">
        <v>101</v>
      </c>
      <c r="I470" s="55">
        <v>39053</v>
      </c>
      <c r="J470" s="53" t="s">
        <v>94</v>
      </c>
      <c r="K470" s="53">
        <v>2</v>
      </c>
      <c r="L470" s="65">
        <v>8.75</v>
      </c>
    </row>
    <row r="471" spans="2:12" ht="15" thickBot="1" x14ac:dyDescent="0.35">
      <c r="B471" s="64">
        <f t="shared" si="8"/>
        <v>24890.649999999991</v>
      </c>
      <c r="C471" s="66"/>
      <c r="G471" s="56">
        <v>467</v>
      </c>
      <c r="H471" s="53" t="s">
        <v>103</v>
      </c>
      <c r="I471" s="55">
        <v>38906</v>
      </c>
      <c r="J471" s="53" t="s">
        <v>94</v>
      </c>
      <c r="K471" s="53">
        <v>36</v>
      </c>
      <c r="L471" s="65">
        <v>109.68</v>
      </c>
    </row>
    <row r="472" spans="2:12" ht="15" thickBot="1" x14ac:dyDescent="0.35">
      <c r="B472" s="64">
        <f t="shared" si="8"/>
        <v>27590.549999999988</v>
      </c>
      <c r="C472" s="66"/>
      <c r="G472" s="56">
        <v>468</v>
      </c>
      <c r="H472" s="53" t="s">
        <v>122</v>
      </c>
      <c r="I472" s="53" t="s">
        <v>133</v>
      </c>
      <c r="J472" s="53" t="s">
        <v>109</v>
      </c>
      <c r="K472" s="53">
        <v>22</v>
      </c>
      <c r="L472" s="65">
        <v>68.36</v>
      </c>
    </row>
    <row r="473" spans="2:12" ht="15" thickBot="1" x14ac:dyDescent="0.35">
      <c r="B473" s="64">
        <f t="shared" si="8"/>
        <v>27590.549999999988</v>
      </c>
      <c r="C473" s="66"/>
      <c r="G473" s="56">
        <v>469</v>
      </c>
      <c r="H473" s="53" t="s">
        <v>122</v>
      </c>
      <c r="I473" s="55">
        <v>38603</v>
      </c>
      <c r="J473" s="53" t="s">
        <v>94</v>
      </c>
      <c r="K473" s="53">
        <v>92</v>
      </c>
      <c r="L473" s="65">
        <v>277.67</v>
      </c>
    </row>
    <row r="474" spans="2:12" ht="15" thickBot="1" x14ac:dyDescent="0.35">
      <c r="B474" s="64">
        <f t="shared" si="8"/>
        <v>28803.099999999991</v>
      </c>
      <c r="C474" s="66"/>
      <c r="G474" s="56">
        <v>470</v>
      </c>
      <c r="H474" s="53" t="s">
        <v>93</v>
      </c>
      <c r="I474" s="55">
        <v>38117</v>
      </c>
      <c r="J474" s="53" t="s">
        <v>96</v>
      </c>
      <c r="K474" s="53">
        <v>29</v>
      </c>
      <c r="L474" s="65">
        <v>88.71</v>
      </c>
    </row>
    <row r="475" spans="2:12" ht="15" thickBot="1" x14ac:dyDescent="0.35">
      <c r="B475" s="64">
        <f t="shared" si="8"/>
        <v>25947.240000000009</v>
      </c>
      <c r="C475" s="66"/>
      <c r="G475" s="56">
        <v>471</v>
      </c>
      <c r="H475" s="53" t="s">
        <v>97</v>
      </c>
      <c r="I475" s="55">
        <v>39061</v>
      </c>
      <c r="J475" s="53" t="s">
        <v>94</v>
      </c>
      <c r="K475" s="53">
        <v>42</v>
      </c>
      <c r="L475" s="65">
        <v>128.16999999999999</v>
      </c>
    </row>
    <row r="476" spans="2:12" ht="15" thickBot="1" x14ac:dyDescent="0.35">
      <c r="B476" s="64">
        <f t="shared" si="8"/>
        <v>23849.590000000004</v>
      </c>
      <c r="C476" s="66"/>
      <c r="G476" s="56">
        <v>472</v>
      </c>
      <c r="H476" s="53" t="s">
        <v>106</v>
      </c>
      <c r="I476" s="53" t="s">
        <v>150</v>
      </c>
      <c r="J476" s="53" t="s">
        <v>94</v>
      </c>
      <c r="K476" s="53">
        <v>25</v>
      </c>
      <c r="L476" s="65">
        <v>77.319999999999993</v>
      </c>
    </row>
    <row r="477" spans="2:12" ht="15" thickBot="1" x14ac:dyDescent="0.35">
      <c r="B477" s="64">
        <f t="shared" si="8"/>
        <v>24890.649999999991</v>
      </c>
      <c r="C477" s="66"/>
      <c r="G477" s="56">
        <v>473</v>
      </c>
      <c r="H477" s="53" t="s">
        <v>103</v>
      </c>
      <c r="I477" s="53" t="s">
        <v>140</v>
      </c>
      <c r="J477" s="53" t="s">
        <v>96</v>
      </c>
      <c r="K477" s="53">
        <v>40</v>
      </c>
      <c r="L477" s="65">
        <v>122.54</v>
      </c>
    </row>
    <row r="478" spans="2:12" ht="15" thickBot="1" x14ac:dyDescent="0.35">
      <c r="B478" s="64">
        <f t="shared" si="8"/>
        <v>27590.549999999988</v>
      </c>
      <c r="C478" s="66"/>
      <c r="G478" s="56">
        <v>474</v>
      </c>
      <c r="H478" s="53" t="s">
        <v>122</v>
      </c>
      <c r="I478" s="55">
        <v>38082</v>
      </c>
      <c r="J478" s="53" t="s">
        <v>94</v>
      </c>
      <c r="K478" s="53">
        <v>3</v>
      </c>
      <c r="L478" s="65">
        <v>10.57</v>
      </c>
    </row>
    <row r="479" spans="2:12" ht="15" thickBot="1" x14ac:dyDescent="0.35">
      <c r="B479" s="64">
        <f t="shared" si="8"/>
        <v>28803.099999999991</v>
      </c>
      <c r="C479" s="66"/>
      <c r="G479" s="56">
        <v>475</v>
      </c>
      <c r="H479" s="53" t="s">
        <v>93</v>
      </c>
      <c r="I479" s="53" t="s">
        <v>161</v>
      </c>
      <c r="J479" s="53" t="s">
        <v>96</v>
      </c>
      <c r="K479" s="53">
        <v>-1</v>
      </c>
      <c r="L479" s="65">
        <v>-0.82</v>
      </c>
    </row>
    <row r="480" spans="2:12" ht="15" thickBot="1" x14ac:dyDescent="0.35">
      <c r="B480" s="64">
        <f t="shared" si="8"/>
        <v>25947.240000000009</v>
      </c>
      <c r="C480" s="66"/>
      <c r="G480" s="56">
        <v>476</v>
      </c>
      <c r="H480" s="53" t="s">
        <v>97</v>
      </c>
      <c r="I480" s="55">
        <v>38969</v>
      </c>
      <c r="J480" s="53" t="s">
        <v>96</v>
      </c>
      <c r="K480" s="53">
        <v>12</v>
      </c>
      <c r="L480" s="65">
        <v>37.69</v>
      </c>
    </row>
    <row r="481" spans="2:12" ht="15" thickBot="1" x14ac:dyDescent="0.35">
      <c r="B481" s="64">
        <f t="shared" si="8"/>
        <v>27590.549999999988</v>
      </c>
      <c r="C481" s="66"/>
      <c r="G481" s="56">
        <v>477</v>
      </c>
      <c r="H481" s="53" t="s">
        <v>122</v>
      </c>
      <c r="I481" s="53" t="s">
        <v>102</v>
      </c>
      <c r="J481" s="53" t="s">
        <v>105</v>
      </c>
      <c r="K481" s="53">
        <v>0</v>
      </c>
      <c r="L481" s="65">
        <v>2</v>
      </c>
    </row>
    <row r="482" spans="2:12" ht="15" thickBot="1" x14ac:dyDescent="0.35">
      <c r="B482" s="64">
        <f t="shared" si="8"/>
        <v>28705.210000000006</v>
      </c>
      <c r="C482" s="66"/>
      <c r="G482" s="56">
        <v>478</v>
      </c>
      <c r="H482" s="53" t="s">
        <v>95</v>
      </c>
      <c r="I482" s="55">
        <v>39053</v>
      </c>
      <c r="J482" s="53" t="s">
        <v>94</v>
      </c>
      <c r="K482" s="53">
        <v>35</v>
      </c>
      <c r="L482" s="65">
        <v>106.26</v>
      </c>
    </row>
    <row r="483" spans="2:12" ht="15" thickBot="1" x14ac:dyDescent="0.35">
      <c r="B483" s="64">
        <f t="shared" si="8"/>
        <v>25258.95</v>
      </c>
      <c r="C483" s="66"/>
      <c r="G483" s="56">
        <v>479</v>
      </c>
      <c r="H483" s="53" t="s">
        <v>111</v>
      </c>
      <c r="I483" s="53" t="s">
        <v>127</v>
      </c>
      <c r="J483" s="53" t="s">
        <v>96</v>
      </c>
      <c r="K483" s="53">
        <v>2</v>
      </c>
      <c r="L483" s="65">
        <v>7.68</v>
      </c>
    </row>
    <row r="484" spans="2:12" ht="15" thickBot="1" x14ac:dyDescent="0.35">
      <c r="B484" s="64">
        <f t="shared" si="8"/>
        <v>26741.289999999994</v>
      </c>
      <c r="C484" s="66"/>
      <c r="G484" s="56">
        <v>480</v>
      </c>
      <c r="H484" s="53" t="s">
        <v>101</v>
      </c>
      <c r="I484" s="53" t="s">
        <v>100</v>
      </c>
      <c r="J484" s="53" t="s">
        <v>99</v>
      </c>
      <c r="K484" s="53">
        <v>10</v>
      </c>
      <c r="L484" s="65">
        <v>31.79</v>
      </c>
    </row>
    <row r="485" spans="2:12" ht="15" thickBot="1" x14ac:dyDescent="0.35">
      <c r="B485" s="64">
        <f t="shared" si="8"/>
        <v>29050.600000000035</v>
      </c>
      <c r="C485" s="66"/>
      <c r="G485" s="56">
        <v>481</v>
      </c>
      <c r="H485" s="53" t="s">
        <v>115</v>
      </c>
      <c r="I485" s="53" t="s">
        <v>155</v>
      </c>
      <c r="J485" s="53" t="s">
        <v>105</v>
      </c>
      <c r="K485" s="53">
        <v>6</v>
      </c>
      <c r="L485" s="65">
        <v>19.73</v>
      </c>
    </row>
    <row r="486" spans="2:12" ht="15" thickBot="1" x14ac:dyDescent="0.35">
      <c r="B486" s="64">
        <f t="shared" si="8"/>
        <v>29050.600000000035</v>
      </c>
      <c r="C486" s="66"/>
      <c r="G486" s="56">
        <v>482</v>
      </c>
      <c r="H486" s="53" t="s">
        <v>115</v>
      </c>
      <c r="I486" s="55">
        <v>38263</v>
      </c>
      <c r="J486" s="53" t="s">
        <v>94</v>
      </c>
      <c r="K486" s="53">
        <v>4</v>
      </c>
      <c r="L486" s="65">
        <v>14.1</v>
      </c>
    </row>
    <row r="487" spans="2:12" ht="15" thickBot="1" x14ac:dyDescent="0.35">
      <c r="B487" s="64">
        <f t="shared" si="8"/>
        <v>27590.549999999988</v>
      </c>
      <c r="C487" s="66"/>
      <c r="G487" s="56">
        <v>483</v>
      </c>
      <c r="H487" s="53" t="s">
        <v>122</v>
      </c>
      <c r="I487" s="55">
        <v>39061</v>
      </c>
      <c r="J487" s="53" t="s">
        <v>109</v>
      </c>
      <c r="K487" s="53">
        <v>91</v>
      </c>
      <c r="L487" s="65">
        <v>274.92</v>
      </c>
    </row>
    <row r="488" spans="2:12" ht="15" thickBot="1" x14ac:dyDescent="0.35">
      <c r="B488" s="64">
        <f t="shared" si="8"/>
        <v>29050.600000000035</v>
      </c>
      <c r="C488" s="66"/>
      <c r="G488" s="56">
        <v>484</v>
      </c>
      <c r="H488" s="53" t="s">
        <v>115</v>
      </c>
      <c r="I488" s="55">
        <v>38844</v>
      </c>
      <c r="J488" s="53" t="s">
        <v>94</v>
      </c>
      <c r="K488" s="53">
        <v>12</v>
      </c>
      <c r="L488" s="65">
        <v>37.880000000000003</v>
      </c>
    </row>
    <row r="489" spans="2:12" ht="15" thickBot="1" x14ac:dyDescent="0.35">
      <c r="B489" s="64">
        <f t="shared" si="8"/>
        <v>26741.289999999994</v>
      </c>
      <c r="C489" s="66"/>
      <c r="G489" s="56">
        <v>485</v>
      </c>
      <c r="H489" s="53" t="s">
        <v>101</v>
      </c>
      <c r="I489" s="55">
        <v>38179</v>
      </c>
      <c r="J489" s="53" t="s">
        <v>96</v>
      </c>
      <c r="K489" s="53">
        <v>21</v>
      </c>
      <c r="L489" s="65">
        <v>65.28</v>
      </c>
    </row>
    <row r="490" spans="2:12" ht="15" thickBot="1" x14ac:dyDescent="0.35">
      <c r="B490" s="64">
        <f t="shared" si="8"/>
        <v>29050.600000000035</v>
      </c>
      <c r="C490" s="66"/>
      <c r="G490" s="56">
        <v>486</v>
      </c>
      <c r="H490" s="53" t="s">
        <v>115</v>
      </c>
      <c r="I490" s="53" t="s">
        <v>136</v>
      </c>
      <c r="J490" s="53" t="s">
        <v>109</v>
      </c>
      <c r="K490" s="53">
        <v>44</v>
      </c>
      <c r="L490" s="65">
        <v>134.31</v>
      </c>
    </row>
    <row r="491" spans="2:12" ht="15" thickBot="1" x14ac:dyDescent="0.35">
      <c r="B491" s="64">
        <f t="shared" si="8"/>
        <v>28803.099999999991</v>
      </c>
      <c r="C491" s="66"/>
      <c r="G491" s="56">
        <v>487</v>
      </c>
      <c r="H491" s="53" t="s">
        <v>93</v>
      </c>
      <c r="I491" s="53" t="s">
        <v>131</v>
      </c>
      <c r="J491" s="53" t="s">
        <v>105</v>
      </c>
      <c r="K491" s="53">
        <v>75</v>
      </c>
      <c r="L491" s="65">
        <v>227.1</v>
      </c>
    </row>
    <row r="492" spans="2:12" ht="15" thickBot="1" x14ac:dyDescent="0.35">
      <c r="B492" s="64">
        <f t="shared" si="8"/>
        <v>28803.099999999991</v>
      </c>
      <c r="C492" s="66"/>
      <c r="G492" s="56">
        <v>488</v>
      </c>
      <c r="H492" s="53" t="s">
        <v>93</v>
      </c>
      <c r="I492" s="53" t="s">
        <v>76</v>
      </c>
      <c r="J492" s="53" t="s">
        <v>105</v>
      </c>
      <c r="K492" s="53">
        <v>37</v>
      </c>
      <c r="L492" s="65">
        <v>113</v>
      </c>
    </row>
    <row r="493" spans="2:12" ht="15" thickBot="1" x14ac:dyDescent="0.35">
      <c r="B493" s="64">
        <f t="shared" si="8"/>
        <v>26741.289999999994</v>
      </c>
      <c r="C493" s="66"/>
      <c r="G493" s="56">
        <v>489</v>
      </c>
      <c r="H493" s="53" t="s">
        <v>101</v>
      </c>
      <c r="I493" s="53" t="s">
        <v>149</v>
      </c>
      <c r="J493" s="53" t="s">
        <v>105</v>
      </c>
      <c r="K493" s="53">
        <v>58</v>
      </c>
      <c r="L493" s="65">
        <v>176.07</v>
      </c>
    </row>
    <row r="494" spans="2:12" ht="15" thickBot="1" x14ac:dyDescent="0.35">
      <c r="B494" s="64">
        <f t="shared" si="8"/>
        <v>29050.600000000035</v>
      </c>
      <c r="C494" s="66"/>
      <c r="G494" s="56">
        <v>490</v>
      </c>
      <c r="H494" s="53" t="s">
        <v>115</v>
      </c>
      <c r="I494" s="55">
        <v>39053</v>
      </c>
      <c r="J494" s="53" t="s">
        <v>105</v>
      </c>
      <c r="K494" s="53">
        <v>74</v>
      </c>
      <c r="L494" s="65">
        <v>223.61</v>
      </c>
    </row>
    <row r="495" spans="2:12" ht="15" thickBot="1" x14ac:dyDescent="0.35">
      <c r="B495" s="64">
        <f t="shared" si="8"/>
        <v>28705.210000000006</v>
      </c>
      <c r="C495" s="66"/>
      <c r="G495" s="56">
        <v>491</v>
      </c>
      <c r="H495" s="53" t="s">
        <v>95</v>
      </c>
      <c r="I495" s="55">
        <v>38144</v>
      </c>
      <c r="J495" s="53" t="s">
        <v>96</v>
      </c>
      <c r="K495" s="53">
        <v>64</v>
      </c>
      <c r="L495" s="65">
        <v>193.55</v>
      </c>
    </row>
    <row r="496" spans="2:12" ht="15" thickBot="1" x14ac:dyDescent="0.35">
      <c r="B496" s="64">
        <f t="shared" si="8"/>
        <v>28803.099999999991</v>
      </c>
      <c r="C496" s="66"/>
      <c r="G496" s="56">
        <v>492</v>
      </c>
      <c r="H496" s="53" t="s">
        <v>93</v>
      </c>
      <c r="I496" s="53" t="s">
        <v>104</v>
      </c>
      <c r="J496" s="53" t="s">
        <v>99</v>
      </c>
      <c r="K496" s="53">
        <v>53</v>
      </c>
      <c r="L496" s="65">
        <v>160.46</v>
      </c>
    </row>
    <row r="497" spans="2:12" ht="15" thickBot="1" x14ac:dyDescent="0.35">
      <c r="B497" s="64">
        <f t="shared" si="8"/>
        <v>25947.240000000009</v>
      </c>
      <c r="C497" s="66"/>
      <c r="G497" s="56">
        <v>493</v>
      </c>
      <c r="H497" s="53" t="s">
        <v>97</v>
      </c>
      <c r="I497" s="53" t="s">
        <v>150</v>
      </c>
      <c r="J497" s="53" t="s">
        <v>105</v>
      </c>
      <c r="K497" s="53">
        <v>-1</v>
      </c>
      <c r="L497" s="65">
        <v>-0.45</v>
      </c>
    </row>
    <row r="498" spans="2:12" ht="15" thickBot="1" x14ac:dyDescent="0.35">
      <c r="B498" s="64">
        <f t="shared" si="8"/>
        <v>25947.240000000009</v>
      </c>
      <c r="C498" s="66"/>
      <c r="G498" s="56">
        <v>494</v>
      </c>
      <c r="H498" s="53" t="s">
        <v>97</v>
      </c>
      <c r="I498" s="55">
        <v>38871</v>
      </c>
      <c r="J498" s="53" t="s">
        <v>109</v>
      </c>
      <c r="K498" s="53">
        <v>21</v>
      </c>
      <c r="L498" s="65">
        <v>65.069999999999993</v>
      </c>
    </row>
    <row r="499" spans="2:12" ht="15" thickBot="1" x14ac:dyDescent="0.35">
      <c r="B499" s="64">
        <f t="shared" si="8"/>
        <v>29050.600000000035</v>
      </c>
      <c r="C499" s="66"/>
      <c r="G499" s="56">
        <v>495</v>
      </c>
      <c r="H499" s="53" t="s">
        <v>115</v>
      </c>
      <c r="I499" s="53" t="s">
        <v>125</v>
      </c>
      <c r="J499" s="53" t="s">
        <v>109</v>
      </c>
      <c r="K499" s="53">
        <v>90</v>
      </c>
      <c r="L499" s="65">
        <v>271.33999999999997</v>
      </c>
    </row>
    <row r="500" spans="2:12" ht="15" thickBot="1" x14ac:dyDescent="0.35">
      <c r="B500" s="64">
        <f t="shared" si="8"/>
        <v>29050.600000000035</v>
      </c>
      <c r="C500" s="66"/>
      <c r="G500" s="56">
        <v>496</v>
      </c>
      <c r="H500" s="53" t="s">
        <v>115</v>
      </c>
      <c r="I500" s="53" t="s">
        <v>148</v>
      </c>
      <c r="J500" s="53" t="s">
        <v>99</v>
      </c>
      <c r="K500" s="53">
        <v>61</v>
      </c>
      <c r="L500" s="65">
        <v>184.83</v>
      </c>
    </row>
    <row r="501" spans="2:12" ht="15" thickBot="1" x14ac:dyDescent="0.35">
      <c r="B501" s="64">
        <f t="shared" si="8"/>
        <v>28803.099999999991</v>
      </c>
      <c r="C501" s="66"/>
      <c r="G501" s="56">
        <v>497</v>
      </c>
      <c r="H501" s="53" t="s">
        <v>93</v>
      </c>
      <c r="I501" s="53" t="s">
        <v>146</v>
      </c>
      <c r="J501" s="53" t="s">
        <v>109</v>
      </c>
      <c r="K501" s="53">
        <v>64</v>
      </c>
      <c r="L501" s="65">
        <v>193.98</v>
      </c>
    </row>
    <row r="502" spans="2:12" ht="15" thickBot="1" x14ac:dyDescent="0.35">
      <c r="B502" s="64">
        <f t="shared" si="8"/>
        <v>26741.289999999994</v>
      </c>
      <c r="C502" s="66"/>
      <c r="G502" s="56">
        <v>498</v>
      </c>
      <c r="H502" s="53" t="s">
        <v>101</v>
      </c>
      <c r="I502" s="55">
        <v>38871</v>
      </c>
      <c r="J502" s="53" t="s">
        <v>105</v>
      </c>
      <c r="K502" s="53">
        <v>79</v>
      </c>
      <c r="L502" s="65">
        <v>238.61</v>
      </c>
    </row>
    <row r="503" spans="2:12" ht="15" thickBot="1" x14ac:dyDescent="0.35">
      <c r="B503" s="64">
        <f t="shared" si="8"/>
        <v>26741.289999999994</v>
      </c>
      <c r="C503" s="66"/>
      <c r="G503" s="56">
        <v>499</v>
      </c>
      <c r="H503" s="53" t="s">
        <v>101</v>
      </c>
      <c r="I503" s="55">
        <v>39026</v>
      </c>
      <c r="J503" s="53" t="s">
        <v>96</v>
      </c>
      <c r="K503" s="53">
        <v>11</v>
      </c>
      <c r="L503" s="65">
        <v>34.58</v>
      </c>
    </row>
    <row r="504" spans="2:12" ht="15" thickBot="1" x14ac:dyDescent="0.35">
      <c r="B504" s="64">
        <f t="shared" si="8"/>
        <v>24890.649999999991</v>
      </c>
      <c r="C504" s="66"/>
      <c r="G504" s="56">
        <v>500</v>
      </c>
      <c r="H504" s="53" t="s">
        <v>103</v>
      </c>
      <c r="I504" s="53" t="s">
        <v>141</v>
      </c>
      <c r="J504" s="53" t="s">
        <v>109</v>
      </c>
      <c r="K504" s="53">
        <v>17</v>
      </c>
      <c r="L504" s="65">
        <v>52.99</v>
      </c>
    </row>
    <row r="505" spans="2:12" ht="15" thickBot="1" x14ac:dyDescent="0.35">
      <c r="B505" s="64">
        <f t="shared" si="8"/>
        <v>24890.649999999991</v>
      </c>
      <c r="C505" s="66"/>
      <c r="G505" s="56">
        <v>501</v>
      </c>
      <c r="H505" s="53" t="s">
        <v>103</v>
      </c>
      <c r="I505" s="55">
        <v>39061</v>
      </c>
      <c r="J505" s="53" t="s">
        <v>94</v>
      </c>
      <c r="K505" s="53">
        <v>-10</v>
      </c>
      <c r="L505" s="65">
        <v>-28.51</v>
      </c>
    </row>
    <row r="506" spans="2:12" ht="15" thickBot="1" x14ac:dyDescent="0.35">
      <c r="B506" s="64">
        <f t="shared" si="8"/>
        <v>23849.590000000004</v>
      </c>
      <c r="C506" s="66"/>
      <c r="G506" s="56">
        <v>502</v>
      </c>
      <c r="H506" s="53" t="s">
        <v>106</v>
      </c>
      <c r="I506" s="55">
        <v>38082</v>
      </c>
      <c r="J506" s="53" t="s">
        <v>109</v>
      </c>
      <c r="K506" s="53">
        <v>61</v>
      </c>
      <c r="L506" s="65">
        <v>185.38</v>
      </c>
    </row>
    <row r="507" spans="2:12" ht="15" thickBot="1" x14ac:dyDescent="0.35">
      <c r="B507" s="64">
        <f t="shared" si="8"/>
        <v>25947.240000000009</v>
      </c>
      <c r="C507" s="66"/>
      <c r="G507" s="56">
        <v>503</v>
      </c>
      <c r="H507" s="53" t="s">
        <v>97</v>
      </c>
      <c r="I507" s="55">
        <v>38540</v>
      </c>
      <c r="J507" s="53" t="s">
        <v>105</v>
      </c>
      <c r="K507" s="53">
        <v>81</v>
      </c>
      <c r="L507" s="65">
        <v>245.19</v>
      </c>
    </row>
    <row r="508" spans="2:12" ht="15" thickBot="1" x14ac:dyDescent="0.35">
      <c r="B508" s="64">
        <f t="shared" si="8"/>
        <v>24890.649999999991</v>
      </c>
      <c r="C508" s="66"/>
      <c r="G508" s="56">
        <v>504</v>
      </c>
      <c r="H508" s="53" t="s">
        <v>103</v>
      </c>
      <c r="I508" s="53" t="s">
        <v>132</v>
      </c>
      <c r="J508" s="53" t="s">
        <v>109</v>
      </c>
      <c r="K508" s="53">
        <v>86</v>
      </c>
      <c r="L508" s="65">
        <v>259.64999999999998</v>
      </c>
    </row>
    <row r="509" spans="2:12" ht="15" thickBot="1" x14ac:dyDescent="0.35">
      <c r="B509" s="64">
        <f t="shared" si="8"/>
        <v>23849.590000000004</v>
      </c>
      <c r="C509" s="66"/>
      <c r="G509" s="56">
        <v>505</v>
      </c>
      <c r="H509" s="53" t="s">
        <v>106</v>
      </c>
      <c r="I509" s="53" t="s">
        <v>129</v>
      </c>
      <c r="J509" s="53" t="s">
        <v>105</v>
      </c>
      <c r="K509" s="53">
        <v>-6</v>
      </c>
      <c r="L509" s="65">
        <v>-16.600000000000001</v>
      </c>
    </row>
    <row r="510" spans="2:12" ht="15" thickBot="1" x14ac:dyDescent="0.35">
      <c r="B510" s="64">
        <f t="shared" si="8"/>
        <v>29050.600000000035</v>
      </c>
      <c r="C510" s="66"/>
      <c r="G510" s="56">
        <v>506</v>
      </c>
      <c r="H510" s="53" t="s">
        <v>115</v>
      </c>
      <c r="I510" s="53" t="s">
        <v>118</v>
      </c>
      <c r="J510" s="53" t="s">
        <v>99</v>
      </c>
      <c r="K510" s="53">
        <v>75</v>
      </c>
      <c r="L510" s="65">
        <v>226.29</v>
      </c>
    </row>
    <row r="511" spans="2:12" ht="15" thickBot="1" x14ac:dyDescent="0.35">
      <c r="B511" s="64">
        <f t="shared" si="8"/>
        <v>26741.289999999994</v>
      </c>
      <c r="C511" s="66"/>
      <c r="G511" s="56">
        <v>507</v>
      </c>
      <c r="H511" s="53" t="s">
        <v>101</v>
      </c>
      <c r="I511" s="53" t="s">
        <v>161</v>
      </c>
      <c r="J511" s="53" t="s">
        <v>109</v>
      </c>
      <c r="K511" s="53">
        <v>87</v>
      </c>
      <c r="L511" s="65">
        <v>262.5</v>
      </c>
    </row>
    <row r="512" spans="2:12" ht="15" thickBot="1" x14ac:dyDescent="0.35">
      <c r="B512" s="64">
        <f t="shared" si="8"/>
        <v>27590.549999999988</v>
      </c>
      <c r="C512" s="66"/>
      <c r="G512" s="56">
        <v>508</v>
      </c>
      <c r="H512" s="53" t="s">
        <v>122</v>
      </c>
      <c r="I512" s="53" t="s">
        <v>130</v>
      </c>
      <c r="J512" s="53" t="s">
        <v>96</v>
      </c>
      <c r="K512" s="53">
        <v>15</v>
      </c>
      <c r="L512" s="65">
        <v>47.14</v>
      </c>
    </row>
    <row r="513" spans="2:12" ht="15" thickBot="1" x14ac:dyDescent="0.35">
      <c r="B513" s="64">
        <f t="shared" si="8"/>
        <v>29050.600000000035</v>
      </c>
      <c r="C513" s="66"/>
      <c r="G513" s="56">
        <v>509</v>
      </c>
      <c r="H513" s="53" t="s">
        <v>115</v>
      </c>
      <c r="I513" s="53" t="s">
        <v>140</v>
      </c>
      <c r="J513" s="53" t="s">
        <v>99</v>
      </c>
      <c r="K513" s="53">
        <v>6</v>
      </c>
      <c r="L513" s="65">
        <v>20.04</v>
      </c>
    </row>
    <row r="514" spans="2:12" ht="15" thickBot="1" x14ac:dyDescent="0.35">
      <c r="B514" s="64">
        <f t="shared" si="8"/>
        <v>26741.289999999994</v>
      </c>
      <c r="C514" s="66"/>
      <c r="G514" s="56">
        <v>510</v>
      </c>
      <c r="H514" s="53" t="s">
        <v>101</v>
      </c>
      <c r="I514" s="53" t="s">
        <v>156</v>
      </c>
      <c r="J514" s="53" t="s">
        <v>105</v>
      </c>
      <c r="K514" s="53">
        <v>4</v>
      </c>
      <c r="L514" s="65">
        <v>14.01</v>
      </c>
    </row>
    <row r="515" spans="2:12" ht="15" thickBot="1" x14ac:dyDescent="0.35">
      <c r="B515" s="64">
        <f t="shared" si="8"/>
        <v>29050.600000000035</v>
      </c>
      <c r="C515" s="66"/>
      <c r="G515" s="56">
        <v>511</v>
      </c>
      <c r="H515" s="53" t="s">
        <v>115</v>
      </c>
      <c r="I515" s="55">
        <v>38933</v>
      </c>
      <c r="J515" s="53" t="s">
        <v>105</v>
      </c>
      <c r="K515" s="53">
        <v>56</v>
      </c>
      <c r="L515" s="65">
        <v>169.25</v>
      </c>
    </row>
    <row r="516" spans="2:12" ht="15" thickBot="1" x14ac:dyDescent="0.35">
      <c r="B516" s="64">
        <f t="shared" si="8"/>
        <v>28803.099999999991</v>
      </c>
      <c r="C516" s="66"/>
      <c r="G516" s="56">
        <v>512</v>
      </c>
      <c r="H516" s="53" t="s">
        <v>93</v>
      </c>
      <c r="I516" s="55">
        <v>38082</v>
      </c>
      <c r="J516" s="53" t="s">
        <v>96</v>
      </c>
      <c r="K516" s="53">
        <v>76</v>
      </c>
      <c r="L516" s="65">
        <v>230.18</v>
      </c>
    </row>
    <row r="517" spans="2:12" ht="15" thickBot="1" x14ac:dyDescent="0.35">
      <c r="B517" s="64">
        <f t="shared" ref="B517:B580" si="9">SUMIF(name,H517,salePrice)</f>
        <v>28705.210000000006</v>
      </c>
      <c r="C517" s="66"/>
      <c r="G517" s="56">
        <v>513</v>
      </c>
      <c r="H517" s="53" t="s">
        <v>95</v>
      </c>
      <c r="I517" s="55">
        <v>38540</v>
      </c>
      <c r="J517" s="53" t="s">
        <v>99</v>
      </c>
      <c r="K517" s="53">
        <v>27</v>
      </c>
      <c r="L517" s="65">
        <v>82.6</v>
      </c>
    </row>
    <row r="518" spans="2:12" ht="15" thickBot="1" x14ac:dyDescent="0.35">
      <c r="B518" s="64">
        <f t="shared" si="9"/>
        <v>28803.099999999991</v>
      </c>
      <c r="C518" s="66"/>
      <c r="G518" s="56">
        <v>514</v>
      </c>
      <c r="H518" s="53" t="s">
        <v>93</v>
      </c>
      <c r="I518" s="53" t="s">
        <v>139</v>
      </c>
      <c r="J518" s="53" t="s">
        <v>96</v>
      </c>
      <c r="K518" s="53">
        <v>58</v>
      </c>
      <c r="L518" s="65">
        <v>175.77</v>
      </c>
    </row>
    <row r="519" spans="2:12" ht="15" thickBot="1" x14ac:dyDescent="0.35">
      <c r="B519" s="64">
        <f t="shared" si="9"/>
        <v>29050.600000000035</v>
      </c>
      <c r="C519" s="66"/>
      <c r="G519" s="56">
        <v>515</v>
      </c>
      <c r="H519" s="53" t="s">
        <v>115</v>
      </c>
      <c r="I519" s="53" t="s">
        <v>138</v>
      </c>
      <c r="J519" s="53" t="s">
        <v>99</v>
      </c>
      <c r="K519" s="53">
        <v>67</v>
      </c>
      <c r="L519" s="65">
        <v>202.62</v>
      </c>
    </row>
    <row r="520" spans="2:12" ht="15" thickBot="1" x14ac:dyDescent="0.35">
      <c r="B520" s="64">
        <f t="shared" si="9"/>
        <v>24890.649999999991</v>
      </c>
      <c r="C520" s="66"/>
      <c r="G520" s="56">
        <v>516</v>
      </c>
      <c r="H520" s="53" t="s">
        <v>103</v>
      </c>
      <c r="I520" s="55">
        <v>38665</v>
      </c>
      <c r="J520" s="53" t="s">
        <v>94</v>
      </c>
      <c r="K520" s="53">
        <v>79</v>
      </c>
      <c r="L520" s="65">
        <v>238.79</v>
      </c>
    </row>
    <row r="521" spans="2:12" ht="15" thickBot="1" x14ac:dyDescent="0.35">
      <c r="B521" s="64">
        <f t="shared" si="9"/>
        <v>23849.590000000004</v>
      </c>
      <c r="C521" s="66"/>
      <c r="G521" s="56">
        <v>517</v>
      </c>
      <c r="H521" s="53" t="s">
        <v>106</v>
      </c>
      <c r="I521" s="53" t="s">
        <v>124</v>
      </c>
      <c r="J521" s="53" t="s">
        <v>109</v>
      </c>
      <c r="K521" s="53">
        <v>38</v>
      </c>
      <c r="L521" s="65">
        <v>116.69</v>
      </c>
    </row>
    <row r="522" spans="2:12" ht="15" thickBot="1" x14ac:dyDescent="0.35">
      <c r="B522" s="64">
        <f t="shared" si="9"/>
        <v>28803.099999999991</v>
      </c>
      <c r="C522" s="66"/>
      <c r="G522" s="56">
        <v>518</v>
      </c>
      <c r="H522" s="53" t="s">
        <v>93</v>
      </c>
      <c r="I522" s="55">
        <v>37990</v>
      </c>
      <c r="J522" s="53" t="s">
        <v>109</v>
      </c>
      <c r="K522" s="53">
        <v>4</v>
      </c>
      <c r="L522" s="65">
        <v>13.64</v>
      </c>
    </row>
    <row r="523" spans="2:12" ht="15" thickBot="1" x14ac:dyDescent="0.35">
      <c r="B523" s="64">
        <f t="shared" si="9"/>
        <v>26741.289999999994</v>
      </c>
      <c r="C523" s="66"/>
      <c r="G523" s="56">
        <v>519</v>
      </c>
      <c r="H523" s="53" t="s">
        <v>101</v>
      </c>
      <c r="I523" s="53" t="s">
        <v>147</v>
      </c>
      <c r="J523" s="53" t="s">
        <v>105</v>
      </c>
      <c r="K523" s="53">
        <v>45</v>
      </c>
      <c r="L523" s="65">
        <v>137.07</v>
      </c>
    </row>
    <row r="524" spans="2:12" ht="15" thickBot="1" x14ac:dyDescent="0.35">
      <c r="B524" s="64">
        <f t="shared" si="9"/>
        <v>28803.099999999991</v>
      </c>
      <c r="C524" s="66"/>
      <c r="G524" s="56">
        <v>520</v>
      </c>
      <c r="H524" s="53" t="s">
        <v>93</v>
      </c>
      <c r="I524" s="53" t="s">
        <v>154</v>
      </c>
      <c r="J524" s="53" t="s">
        <v>96</v>
      </c>
      <c r="K524" s="53">
        <v>10</v>
      </c>
      <c r="L524" s="65">
        <v>32.19</v>
      </c>
    </row>
    <row r="525" spans="2:12" ht="15" thickBot="1" x14ac:dyDescent="0.35">
      <c r="B525" s="64">
        <f t="shared" si="9"/>
        <v>28705.210000000006</v>
      </c>
      <c r="C525" s="66"/>
      <c r="G525" s="56">
        <v>521</v>
      </c>
      <c r="H525" s="53" t="s">
        <v>95</v>
      </c>
      <c r="I525" s="55">
        <v>38483</v>
      </c>
      <c r="J525" s="53" t="s">
        <v>96</v>
      </c>
      <c r="K525" s="53">
        <v>86</v>
      </c>
      <c r="L525" s="65">
        <v>260.39999999999998</v>
      </c>
    </row>
    <row r="526" spans="2:12" ht="15" thickBot="1" x14ac:dyDescent="0.35">
      <c r="B526" s="64">
        <f t="shared" si="9"/>
        <v>27590.549999999988</v>
      </c>
      <c r="C526" s="66"/>
      <c r="G526" s="56">
        <v>522</v>
      </c>
      <c r="H526" s="53" t="s">
        <v>122</v>
      </c>
      <c r="I526" s="55">
        <v>39026</v>
      </c>
      <c r="J526" s="53" t="s">
        <v>96</v>
      </c>
      <c r="K526" s="53">
        <v>75</v>
      </c>
      <c r="L526" s="65">
        <v>226.71</v>
      </c>
    </row>
    <row r="527" spans="2:12" ht="15" thickBot="1" x14ac:dyDescent="0.35">
      <c r="B527" s="64">
        <f t="shared" si="9"/>
        <v>25258.95</v>
      </c>
      <c r="C527" s="66"/>
      <c r="G527" s="56">
        <v>523</v>
      </c>
      <c r="H527" s="53" t="s">
        <v>111</v>
      </c>
      <c r="I527" s="53" t="s">
        <v>140</v>
      </c>
      <c r="J527" s="53" t="s">
        <v>105</v>
      </c>
      <c r="K527" s="53">
        <v>77</v>
      </c>
      <c r="L527" s="65">
        <v>232.5</v>
      </c>
    </row>
    <row r="528" spans="2:12" ht="15" thickBot="1" x14ac:dyDescent="0.35">
      <c r="B528" s="64">
        <f t="shared" si="9"/>
        <v>25258.95</v>
      </c>
      <c r="C528" s="66"/>
      <c r="G528" s="56">
        <v>524</v>
      </c>
      <c r="H528" s="53" t="s">
        <v>111</v>
      </c>
      <c r="I528" s="53" t="s">
        <v>107</v>
      </c>
      <c r="J528" s="53" t="s">
        <v>105</v>
      </c>
      <c r="K528" s="53">
        <v>10</v>
      </c>
      <c r="L528" s="65">
        <v>31.82</v>
      </c>
    </row>
    <row r="529" spans="2:12" ht="15" thickBot="1" x14ac:dyDescent="0.35">
      <c r="B529" s="64">
        <f t="shared" si="9"/>
        <v>23849.590000000004</v>
      </c>
      <c r="C529" s="66"/>
      <c r="G529" s="56">
        <v>525</v>
      </c>
      <c r="H529" s="53" t="s">
        <v>106</v>
      </c>
      <c r="I529" s="55">
        <v>38117</v>
      </c>
      <c r="J529" s="53" t="s">
        <v>96</v>
      </c>
      <c r="K529" s="53">
        <v>62</v>
      </c>
      <c r="L529" s="65">
        <v>188.38</v>
      </c>
    </row>
    <row r="530" spans="2:12" ht="15" thickBot="1" x14ac:dyDescent="0.35">
      <c r="B530" s="64">
        <f t="shared" si="9"/>
        <v>28803.099999999991</v>
      </c>
      <c r="C530" s="66"/>
      <c r="G530" s="56">
        <v>526</v>
      </c>
      <c r="H530" s="53" t="s">
        <v>93</v>
      </c>
      <c r="I530" s="53" t="s">
        <v>163</v>
      </c>
      <c r="J530" s="53" t="s">
        <v>94</v>
      </c>
      <c r="K530" s="53">
        <v>73</v>
      </c>
      <c r="L530" s="65">
        <v>221.29</v>
      </c>
    </row>
    <row r="531" spans="2:12" ht="15" thickBot="1" x14ac:dyDescent="0.35">
      <c r="B531" s="64">
        <f t="shared" si="9"/>
        <v>29050.600000000035</v>
      </c>
      <c r="C531" s="66"/>
      <c r="G531" s="56">
        <v>527</v>
      </c>
      <c r="H531" s="53" t="s">
        <v>115</v>
      </c>
      <c r="I531" s="53" t="s">
        <v>134</v>
      </c>
      <c r="J531" s="53" t="s">
        <v>96</v>
      </c>
      <c r="K531" s="53">
        <v>62</v>
      </c>
      <c r="L531" s="65">
        <v>187.23</v>
      </c>
    </row>
    <row r="532" spans="2:12" ht="15" thickBot="1" x14ac:dyDescent="0.35">
      <c r="B532" s="64">
        <f t="shared" si="9"/>
        <v>26741.289999999994</v>
      </c>
      <c r="C532" s="66"/>
      <c r="G532" s="56">
        <v>528</v>
      </c>
      <c r="H532" s="53" t="s">
        <v>101</v>
      </c>
      <c r="I532" s="53" t="s">
        <v>126</v>
      </c>
      <c r="J532" s="53" t="s">
        <v>109</v>
      </c>
      <c r="K532" s="53">
        <v>11</v>
      </c>
      <c r="L532" s="65">
        <v>35.72</v>
      </c>
    </row>
    <row r="533" spans="2:12" ht="15" thickBot="1" x14ac:dyDescent="0.35">
      <c r="B533" s="64">
        <f t="shared" si="9"/>
        <v>28705.210000000006</v>
      </c>
      <c r="C533" s="66"/>
      <c r="G533" s="56">
        <v>529</v>
      </c>
      <c r="H533" s="53" t="s">
        <v>95</v>
      </c>
      <c r="I533" s="53" t="s">
        <v>139</v>
      </c>
      <c r="J533" s="53" t="s">
        <v>109</v>
      </c>
      <c r="K533" s="53">
        <v>28</v>
      </c>
      <c r="L533" s="65">
        <v>86.08</v>
      </c>
    </row>
    <row r="534" spans="2:12" ht="15" thickBot="1" x14ac:dyDescent="0.35">
      <c r="B534" s="64">
        <f t="shared" si="9"/>
        <v>28705.210000000006</v>
      </c>
      <c r="C534" s="66"/>
      <c r="G534" s="56">
        <v>530</v>
      </c>
      <c r="H534" s="53" t="s">
        <v>95</v>
      </c>
      <c r="I534" s="53" t="s">
        <v>157</v>
      </c>
      <c r="J534" s="53" t="s">
        <v>109</v>
      </c>
      <c r="K534" s="53">
        <v>57</v>
      </c>
      <c r="L534" s="65">
        <v>172.36</v>
      </c>
    </row>
    <row r="535" spans="2:12" ht="15" thickBot="1" x14ac:dyDescent="0.35">
      <c r="B535" s="64">
        <f t="shared" si="9"/>
        <v>27590.549999999988</v>
      </c>
      <c r="C535" s="66"/>
      <c r="G535" s="56">
        <v>531</v>
      </c>
      <c r="H535" s="53" t="s">
        <v>122</v>
      </c>
      <c r="I535" s="55">
        <v>38272</v>
      </c>
      <c r="J535" s="53" t="s">
        <v>105</v>
      </c>
      <c r="K535" s="53">
        <v>34</v>
      </c>
      <c r="L535" s="65">
        <v>103.49</v>
      </c>
    </row>
    <row r="536" spans="2:12" ht="15" thickBot="1" x14ac:dyDescent="0.35">
      <c r="B536" s="64">
        <f t="shared" si="9"/>
        <v>29050.600000000035</v>
      </c>
      <c r="C536" s="66"/>
      <c r="G536" s="56">
        <v>532</v>
      </c>
      <c r="H536" s="53" t="s">
        <v>115</v>
      </c>
      <c r="I536" s="53" t="s">
        <v>155</v>
      </c>
      <c r="J536" s="53" t="s">
        <v>105</v>
      </c>
      <c r="K536" s="53">
        <v>89</v>
      </c>
      <c r="L536" s="65">
        <v>267.86</v>
      </c>
    </row>
    <row r="537" spans="2:12" ht="15" thickBot="1" x14ac:dyDescent="0.35">
      <c r="B537" s="64">
        <f t="shared" si="9"/>
        <v>28705.210000000006</v>
      </c>
      <c r="C537" s="66"/>
      <c r="G537" s="56">
        <v>533</v>
      </c>
      <c r="H537" s="53" t="s">
        <v>95</v>
      </c>
      <c r="I537" s="53" t="s">
        <v>117</v>
      </c>
      <c r="J537" s="53" t="s">
        <v>94</v>
      </c>
      <c r="K537" s="53">
        <v>32</v>
      </c>
      <c r="L537" s="65">
        <v>97.89</v>
      </c>
    </row>
    <row r="538" spans="2:12" ht="15" thickBot="1" x14ac:dyDescent="0.35">
      <c r="B538" s="64">
        <f t="shared" si="9"/>
        <v>26741.289999999994</v>
      </c>
      <c r="C538" s="66"/>
      <c r="G538" s="56">
        <v>534</v>
      </c>
      <c r="H538" s="53" t="s">
        <v>101</v>
      </c>
      <c r="I538" s="53" t="s">
        <v>144</v>
      </c>
      <c r="J538" s="53" t="s">
        <v>105</v>
      </c>
      <c r="K538" s="53">
        <v>38</v>
      </c>
      <c r="L538" s="65">
        <v>116.04</v>
      </c>
    </row>
    <row r="539" spans="2:12" ht="15" thickBot="1" x14ac:dyDescent="0.35">
      <c r="B539" s="64">
        <f t="shared" si="9"/>
        <v>23849.590000000004</v>
      </c>
      <c r="C539" s="66"/>
      <c r="G539" s="56">
        <v>535</v>
      </c>
      <c r="H539" s="53" t="s">
        <v>106</v>
      </c>
      <c r="I539" s="53" t="s">
        <v>67</v>
      </c>
      <c r="J539" s="53" t="s">
        <v>94</v>
      </c>
      <c r="K539" s="53">
        <v>82</v>
      </c>
      <c r="L539" s="65">
        <v>248.05</v>
      </c>
    </row>
    <row r="540" spans="2:12" ht="15" thickBot="1" x14ac:dyDescent="0.35">
      <c r="B540" s="64">
        <f t="shared" si="9"/>
        <v>29050.600000000035</v>
      </c>
      <c r="C540" s="66"/>
      <c r="G540" s="56">
        <v>536</v>
      </c>
      <c r="H540" s="53" t="s">
        <v>115</v>
      </c>
      <c r="I540" s="53" t="s">
        <v>143</v>
      </c>
      <c r="J540" s="53" t="s">
        <v>96</v>
      </c>
      <c r="K540" s="53">
        <v>29</v>
      </c>
      <c r="L540" s="65">
        <v>89.29</v>
      </c>
    </row>
    <row r="541" spans="2:12" ht="15" thickBot="1" x14ac:dyDescent="0.35">
      <c r="B541" s="64">
        <f t="shared" si="9"/>
        <v>25258.95</v>
      </c>
      <c r="C541" s="66"/>
      <c r="G541" s="56">
        <v>537</v>
      </c>
      <c r="H541" s="53" t="s">
        <v>111</v>
      </c>
      <c r="I541" s="55">
        <v>38727</v>
      </c>
      <c r="J541" s="53" t="s">
        <v>99</v>
      </c>
      <c r="K541" s="53">
        <v>17</v>
      </c>
      <c r="L541" s="65">
        <v>52.25</v>
      </c>
    </row>
    <row r="542" spans="2:12" ht="15" thickBot="1" x14ac:dyDescent="0.35">
      <c r="B542" s="64">
        <f t="shared" si="9"/>
        <v>28705.210000000006</v>
      </c>
      <c r="C542" s="66"/>
      <c r="G542" s="56">
        <v>538</v>
      </c>
      <c r="H542" s="53" t="s">
        <v>95</v>
      </c>
      <c r="I542" s="55">
        <v>38299</v>
      </c>
      <c r="J542" s="53" t="s">
        <v>105</v>
      </c>
      <c r="K542" s="53">
        <v>50</v>
      </c>
      <c r="L542" s="65">
        <v>151.87</v>
      </c>
    </row>
    <row r="543" spans="2:12" ht="15" thickBot="1" x14ac:dyDescent="0.35">
      <c r="B543" s="64">
        <f t="shared" si="9"/>
        <v>24890.649999999991</v>
      </c>
      <c r="C543" s="66"/>
      <c r="G543" s="56">
        <v>539</v>
      </c>
      <c r="H543" s="53" t="s">
        <v>103</v>
      </c>
      <c r="I543" s="55">
        <v>37990</v>
      </c>
      <c r="J543" s="53" t="s">
        <v>99</v>
      </c>
      <c r="K543" s="53">
        <v>7</v>
      </c>
      <c r="L543" s="65">
        <v>22.96</v>
      </c>
    </row>
    <row r="544" spans="2:12" ht="15" thickBot="1" x14ac:dyDescent="0.35">
      <c r="B544" s="64">
        <f t="shared" si="9"/>
        <v>25947.240000000009</v>
      </c>
      <c r="C544" s="66"/>
      <c r="G544" s="56">
        <v>540</v>
      </c>
      <c r="H544" s="53" t="s">
        <v>97</v>
      </c>
      <c r="I544" s="53" t="s">
        <v>140</v>
      </c>
      <c r="J544" s="53" t="s">
        <v>94</v>
      </c>
      <c r="K544" s="53">
        <v>50</v>
      </c>
      <c r="L544" s="65">
        <v>151.36000000000001</v>
      </c>
    </row>
    <row r="545" spans="2:12" ht="15" thickBot="1" x14ac:dyDescent="0.35">
      <c r="B545" s="64">
        <f t="shared" si="9"/>
        <v>23849.590000000004</v>
      </c>
      <c r="C545" s="66"/>
      <c r="G545" s="56">
        <v>541</v>
      </c>
      <c r="H545" s="53" t="s">
        <v>106</v>
      </c>
      <c r="I545" s="53" t="s">
        <v>98</v>
      </c>
      <c r="J545" s="53" t="s">
        <v>99</v>
      </c>
      <c r="K545" s="53">
        <v>20</v>
      </c>
      <c r="L545" s="65">
        <v>61.88</v>
      </c>
    </row>
    <row r="546" spans="2:12" ht="15" thickBot="1" x14ac:dyDescent="0.35">
      <c r="B546" s="64">
        <f t="shared" si="9"/>
        <v>29050.600000000035</v>
      </c>
      <c r="C546" s="66"/>
      <c r="G546" s="56">
        <v>542</v>
      </c>
      <c r="H546" s="53" t="s">
        <v>115</v>
      </c>
      <c r="I546" s="53" t="s">
        <v>98</v>
      </c>
      <c r="J546" s="53" t="s">
        <v>96</v>
      </c>
      <c r="K546" s="53">
        <v>37</v>
      </c>
      <c r="L546" s="65">
        <v>112.83</v>
      </c>
    </row>
    <row r="547" spans="2:12" ht="15" thickBot="1" x14ac:dyDescent="0.35">
      <c r="B547" s="64">
        <f t="shared" si="9"/>
        <v>26741.289999999994</v>
      </c>
      <c r="C547" s="66"/>
      <c r="G547" s="56">
        <v>543</v>
      </c>
      <c r="H547" s="53" t="s">
        <v>101</v>
      </c>
      <c r="I547" s="55">
        <v>38026</v>
      </c>
      <c r="J547" s="53" t="s">
        <v>109</v>
      </c>
      <c r="K547" s="53">
        <v>58</v>
      </c>
      <c r="L547" s="65">
        <v>176.61</v>
      </c>
    </row>
    <row r="548" spans="2:12" ht="15" thickBot="1" x14ac:dyDescent="0.35">
      <c r="B548" s="64">
        <f t="shared" si="9"/>
        <v>24890.649999999991</v>
      </c>
      <c r="C548" s="66"/>
      <c r="G548" s="56">
        <v>544</v>
      </c>
      <c r="H548" s="53" t="s">
        <v>103</v>
      </c>
      <c r="I548" s="53" t="s">
        <v>145</v>
      </c>
      <c r="J548" s="53" t="s">
        <v>96</v>
      </c>
      <c r="K548" s="53">
        <v>25</v>
      </c>
      <c r="L548" s="65">
        <v>76.92</v>
      </c>
    </row>
    <row r="549" spans="2:12" ht="15" thickBot="1" x14ac:dyDescent="0.35">
      <c r="B549" s="64">
        <f t="shared" si="9"/>
        <v>28705.210000000006</v>
      </c>
      <c r="C549" s="66"/>
      <c r="G549" s="56">
        <v>545</v>
      </c>
      <c r="H549" s="53" t="s">
        <v>95</v>
      </c>
      <c r="I549" s="55">
        <v>37990</v>
      </c>
      <c r="J549" s="53" t="s">
        <v>105</v>
      </c>
      <c r="K549" s="53">
        <v>34</v>
      </c>
      <c r="L549" s="65">
        <v>103.18</v>
      </c>
    </row>
    <row r="550" spans="2:12" ht="15" thickBot="1" x14ac:dyDescent="0.35">
      <c r="B550" s="64">
        <f t="shared" si="9"/>
        <v>28803.099999999991</v>
      </c>
      <c r="C550" s="66"/>
      <c r="G550" s="56">
        <v>546</v>
      </c>
      <c r="H550" s="53" t="s">
        <v>93</v>
      </c>
      <c r="I550" s="53" t="s">
        <v>119</v>
      </c>
      <c r="J550" s="53" t="s">
        <v>96</v>
      </c>
      <c r="K550" s="53">
        <v>3</v>
      </c>
      <c r="L550" s="65">
        <v>11.58</v>
      </c>
    </row>
    <row r="551" spans="2:12" ht="15" thickBot="1" x14ac:dyDescent="0.35">
      <c r="B551" s="64">
        <f t="shared" si="9"/>
        <v>28803.099999999991</v>
      </c>
      <c r="C551" s="66"/>
      <c r="G551" s="56">
        <v>547</v>
      </c>
      <c r="H551" s="53" t="s">
        <v>93</v>
      </c>
      <c r="I551" s="55">
        <v>38727</v>
      </c>
      <c r="J551" s="53" t="s">
        <v>99</v>
      </c>
      <c r="K551" s="53">
        <v>63</v>
      </c>
      <c r="L551" s="65">
        <v>190.59</v>
      </c>
    </row>
    <row r="552" spans="2:12" ht="15" thickBot="1" x14ac:dyDescent="0.35">
      <c r="B552" s="64">
        <f t="shared" si="9"/>
        <v>28803.099999999991</v>
      </c>
      <c r="C552" s="66"/>
      <c r="G552" s="56">
        <v>548</v>
      </c>
      <c r="H552" s="53" t="s">
        <v>93</v>
      </c>
      <c r="I552" s="55">
        <v>38991</v>
      </c>
      <c r="J552" s="53" t="s">
        <v>105</v>
      </c>
      <c r="K552" s="53">
        <v>44</v>
      </c>
      <c r="L552" s="65">
        <v>133.62</v>
      </c>
    </row>
    <row r="553" spans="2:12" ht="15" thickBot="1" x14ac:dyDescent="0.35">
      <c r="B553" s="64">
        <f t="shared" si="9"/>
        <v>27590.549999999988</v>
      </c>
      <c r="C553" s="66"/>
      <c r="G553" s="56">
        <v>549</v>
      </c>
      <c r="H553" s="53" t="s">
        <v>122</v>
      </c>
      <c r="I553" s="55">
        <v>38325</v>
      </c>
      <c r="J553" s="53" t="s">
        <v>105</v>
      </c>
      <c r="K553" s="53">
        <v>87</v>
      </c>
      <c r="L553" s="65">
        <v>263.16000000000003</v>
      </c>
    </row>
    <row r="554" spans="2:12" ht="15" thickBot="1" x14ac:dyDescent="0.35">
      <c r="B554" s="64">
        <f t="shared" si="9"/>
        <v>29050.600000000035</v>
      </c>
      <c r="C554" s="66"/>
      <c r="G554" s="56">
        <v>550</v>
      </c>
      <c r="H554" s="53" t="s">
        <v>115</v>
      </c>
      <c r="I554" s="53" t="s">
        <v>98</v>
      </c>
      <c r="J554" s="53" t="s">
        <v>99</v>
      </c>
      <c r="K554" s="53">
        <v>4</v>
      </c>
      <c r="L554" s="65">
        <v>14.19</v>
      </c>
    </row>
    <row r="555" spans="2:12" ht="15" thickBot="1" x14ac:dyDescent="0.35">
      <c r="B555" s="64">
        <f t="shared" si="9"/>
        <v>25947.240000000009</v>
      </c>
      <c r="C555" s="66"/>
      <c r="G555" s="56">
        <v>551</v>
      </c>
      <c r="H555" s="53" t="s">
        <v>97</v>
      </c>
      <c r="I555" s="53" t="s">
        <v>158</v>
      </c>
      <c r="J555" s="53" t="s">
        <v>96</v>
      </c>
      <c r="K555" s="53">
        <v>93</v>
      </c>
      <c r="L555" s="65">
        <v>281.17</v>
      </c>
    </row>
    <row r="556" spans="2:12" ht="15" thickBot="1" x14ac:dyDescent="0.35">
      <c r="B556" s="64">
        <f t="shared" si="9"/>
        <v>23849.590000000004</v>
      </c>
      <c r="C556" s="66"/>
      <c r="G556" s="56">
        <v>552</v>
      </c>
      <c r="H556" s="53" t="s">
        <v>106</v>
      </c>
      <c r="I556" s="53" t="s">
        <v>77</v>
      </c>
      <c r="J556" s="53" t="s">
        <v>99</v>
      </c>
      <c r="K556" s="53">
        <v>10</v>
      </c>
      <c r="L556" s="65">
        <v>32.07</v>
      </c>
    </row>
    <row r="557" spans="2:12" ht="15" thickBot="1" x14ac:dyDescent="0.35">
      <c r="B557" s="64">
        <f t="shared" si="9"/>
        <v>26741.289999999994</v>
      </c>
      <c r="C557" s="66"/>
      <c r="G557" s="56">
        <v>553</v>
      </c>
      <c r="H557" s="53" t="s">
        <v>101</v>
      </c>
      <c r="I557" s="53" t="s">
        <v>108</v>
      </c>
      <c r="J557" s="53" t="s">
        <v>109</v>
      </c>
      <c r="K557" s="53">
        <v>19</v>
      </c>
      <c r="L557" s="65">
        <v>58.97</v>
      </c>
    </row>
    <row r="558" spans="2:12" ht="15" thickBot="1" x14ac:dyDescent="0.35">
      <c r="B558" s="64">
        <f t="shared" si="9"/>
        <v>28705.210000000006</v>
      </c>
      <c r="C558" s="66"/>
      <c r="G558" s="56">
        <v>554</v>
      </c>
      <c r="H558" s="53" t="s">
        <v>95</v>
      </c>
      <c r="I558" s="53" t="s">
        <v>161</v>
      </c>
      <c r="J558" s="53" t="s">
        <v>105</v>
      </c>
      <c r="K558" s="53">
        <v>30</v>
      </c>
      <c r="L558" s="65">
        <v>92.53</v>
      </c>
    </row>
    <row r="559" spans="2:12" ht="15" thickBot="1" x14ac:dyDescent="0.35">
      <c r="B559" s="64">
        <f t="shared" si="9"/>
        <v>25947.240000000009</v>
      </c>
      <c r="C559" s="66"/>
      <c r="G559" s="56">
        <v>555</v>
      </c>
      <c r="H559" s="53" t="s">
        <v>97</v>
      </c>
      <c r="I559" s="53" t="s">
        <v>151</v>
      </c>
      <c r="J559" s="53" t="s">
        <v>109</v>
      </c>
      <c r="K559" s="53">
        <v>-1</v>
      </c>
      <c r="L559" s="65">
        <v>-1.28</v>
      </c>
    </row>
    <row r="560" spans="2:12" ht="15" thickBot="1" x14ac:dyDescent="0.35">
      <c r="B560" s="64">
        <f t="shared" si="9"/>
        <v>29050.600000000035</v>
      </c>
      <c r="C560" s="66"/>
      <c r="G560" s="56">
        <v>556</v>
      </c>
      <c r="H560" s="53" t="s">
        <v>115</v>
      </c>
      <c r="I560" s="53" t="s">
        <v>114</v>
      </c>
      <c r="J560" s="53" t="s">
        <v>105</v>
      </c>
      <c r="K560" s="53">
        <v>46</v>
      </c>
      <c r="L560" s="65">
        <v>139.41</v>
      </c>
    </row>
    <row r="561" spans="2:12" ht="15" thickBot="1" x14ac:dyDescent="0.35">
      <c r="B561" s="64">
        <f t="shared" si="9"/>
        <v>23849.590000000004</v>
      </c>
      <c r="C561" s="66"/>
      <c r="G561" s="56">
        <v>557</v>
      </c>
      <c r="H561" s="53" t="s">
        <v>106</v>
      </c>
      <c r="I561" s="55">
        <v>38026</v>
      </c>
      <c r="J561" s="53" t="s">
        <v>96</v>
      </c>
      <c r="K561" s="53">
        <v>44</v>
      </c>
      <c r="L561" s="65">
        <v>133.51</v>
      </c>
    </row>
    <row r="562" spans="2:12" ht="15" thickBot="1" x14ac:dyDescent="0.35">
      <c r="B562" s="64">
        <f t="shared" si="9"/>
        <v>28803.099999999991</v>
      </c>
      <c r="C562" s="66"/>
      <c r="G562" s="56">
        <v>558</v>
      </c>
      <c r="H562" s="53" t="s">
        <v>93</v>
      </c>
      <c r="I562" s="53" t="s">
        <v>116</v>
      </c>
      <c r="J562" s="53" t="s">
        <v>105</v>
      </c>
      <c r="K562" s="53">
        <v>47</v>
      </c>
      <c r="L562" s="65">
        <v>143.21</v>
      </c>
    </row>
    <row r="563" spans="2:12" ht="15" thickBot="1" x14ac:dyDescent="0.35">
      <c r="B563" s="64">
        <f t="shared" si="9"/>
        <v>29050.600000000035</v>
      </c>
      <c r="C563" s="66"/>
      <c r="G563" s="56">
        <v>559</v>
      </c>
      <c r="H563" s="53" t="s">
        <v>115</v>
      </c>
      <c r="I563" s="55">
        <v>38969</v>
      </c>
      <c r="J563" s="53" t="s">
        <v>105</v>
      </c>
      <c r="K563" s="53">
        <v>86</v>
      </c>
      <c r="L563" s="65">
        <v>260.39</v>
      </c>
    </row>
    <row r="564" spans="2:12" ht="15" thickBot="1" x14ac:dyDescent="0.35">
      <c r="B564" s="64">
        <f t="shared" si="9"/>
        <v>29050.600000000035</v>
      </c>
      <c r="C564" s="66"/>
      <c r="G564" s="56">
        <v>560</v>
      </c>
      <c r="H564" s="53" t="s">
        <v>115</v>
      </c>
      <c r="I564" s="53" t="s">
        <v>149</v>
      </c>
      <c r="J564" s="53" t="s">
        <v>96</v>
      </c>
      <c r="K564" s="53">
        <v>76</v>
      </c>
      <c r="L564" s="65">
        <v>229.96</v>
      </c>
    </row>
    <row r="565" spans="2:12" ht="15" thickBot="1" x14ac:dyDescent="0.35">
      <c r="B565" s="64">
        <f t="shared" si="9"/>
        <v>26741.289999999994</v>
      </c>
      <c r="C565" s="66"/>
      <c r="G565" s="56">
        <v>561</v>
      </c>
      <c r="H565" s="53" t="s">
        <v>101</v>
      </c>
      <c r="I565" s="55">
        <v>37990</v>
      </c>
      <c r="J565" s="53" t="s">
        <v>109</v>
      </c>
      <c r="K565" s="53">
        <v>55</v>
      </c>
      <c r="L565" s="65">
        <v>166.99</v>
      </c>
    </row>
    <row r="566" spans="2:12" ht="15" thickBot="1" x14ac:dyDescent="0.35">
      <c r="B566" s="64">
        <f t="shared" si="9"/>
        <v>25947.240000000009</v>
      </c>
      <c r="C566" s="66"/>
      <c r="G566" s="56">
        <v>562</v>
      </c>
      <c r="H566" s="53" t="s">
        <v>97</v>
      </c>
      <c r="I566" s="53" t="s">
        <v>143</v>
      </c>
      <c r="J566" s="53" t="s">
        <v>105</v>
      </c>
      <c r="K566" s="53">
        <v>-1</v>
      </c>
      <c r="L566" s="65">
        <v>-0.79</v>
      </c>
    </row>
    <row r="567" spans="2:12" ht="15" thickBot="1" x14ac:dyDescent="0.35">
      <c r="B567" s="64">
        <f t="shared" si="9"/>
        <v>25947.240000000009</v>
      </c>
      <c r="C567" s="66"/>
      <c r="G567" s="56">
        <v>563</v>
      </c>
      <c r="H567" s="53" t="s">
        <v>97</v>
      </c>
      <c r="I567" s="53" t="s">
        <v>76</v>
      </c>
      <c r="J567" s="53" t="s">
        <v>109</v>
      </c>
      <c r="K567" s="53">
        <v>62</v>
      </c>
      <c r="L567" s="65">
        <v>187.63</v>
      </c>
    </row>
    <row r="568" spans="2:12" ht="15" thickBot="1" x14ac:dyDescent="0.35">
      <c r="B568" s="64">
        <f t="shared" si="9"/>
        <v>25947.240000000009</v>
      </c>
      <c r="C568" s="66"/>
      <c r="G568" s="56">
        <v>564</v>
      </c>
      <c r="H568" s="53" t="s">
        <v>97</v>
      </c>
      <c r="I568" s="53" t="s">
        <v>163</v>
      </c>
      <c r="J568" s="53" t="s">
        <v>96</v>
      </c>
      <c r="K568" s="53">
        <v>73</v>
      </c>
      <c r="L568" s="65">
        <v>220.97</v>
      </c>
    </row>
    <row r="569" spans="2:12" ht="15" thickBot="1" x14ac:dyDescent="0.35">
      <c r="B569" s="64">
        <f t="shared" si="9"/>
        <v>28705.210000000006</v>
      </c>
      <c r="C569" s="66"/>
      <c r="G569" s="56">
        <v>565</v>
      </c>
      <c r="H569" s="53" t="s">
        <v>95</v>
      </c>
      <c r="I569" s="55">
        <v>38179</v>
      </c>
      <c r="J569" s="53" t="s">
        <v>99</v>
      </c>
      <c r="K569" s="53">
        <v>12</v>
      </c>
      <c r="L569" s="65">
        <v>38.44</v>
      </c>
    </row>
    <row r="570" spans="2:12" ht="15" thickBot="1" x14ac:dyDescent="0.35">
      <c r="B570" s="64">
        <f t="shared" si="9"/>
        <v>25258.95</v>
      </c>
      <c r="C570" s="66"/>
      <c r="G570" s="56">
        <v>566</v>
      </c>
      <c r="H570" s="53" t="s">
        <v>111</v>
      </c>
      <c r="I570" s="53" t="s">
        <v>157</v>
      </c>
      <c r="J570" s="53" t="s">
        <v>109</v>
      </c>
      <c r="K570" s="53">
        <v>0</v>
      </c>
      <c r="L570" s="65">
        <v>1.6</v>
      </c>
    </row>
    <row r="571" spans="2:12" ht="15" thickBot="1" x14ac:dyDescent="0.35">
      <c r="B571" s="64">
        <f t="shared" si="9"/>
        <v>27590.549999999988</v>
      </c>
      <c r="C571" s="66"/>
      <c r="G571" s="56">
        <v>567</v>
      </c>
      <c r="H571" s="53" t="s">
        <v>122</v>
      </c>
      <c r="I571" s="53" t="s">
        <v>142</v>
      </c>
      <c r="J571" s="53" t="s">
        <v>105</v>
      </c>
      <c r="K571" s="53">
        <v>23</v>
      </c>
      <c r="L571" s="65">
        <v>71.400000000000006</v>
      </c>
    </row>
    <row r="572" spans="2:12" ht="15" thickBot="1" x14ac:dyDescent="0.35">
      <c r="B572" s="64">
        <f t="shared" si="9"/>
        <v>27590.549999999988</v>
      </c>
      <c r="C572" s="66"/>
      <c r="G572" s="56">
        <v>568</v>
      </c>
      <c r="H572" s="53" t="s">
        <v>122</v>
      </c>
      <c r="I572" s="53" t="s">
        <v>131</v>
      </c>
      <c r="J572" s="53" t="s">
        <v>105</v>
      </c>
      <c r="K572" s="53">
        <v>73</v>
      </c>
      <c r="L572" s="65">
        <v>220.81</v>
      </c>
    </row>
    <row r="573" spans="2:12" ht="15" thickBot="1" x14ac:dyDescent="0.35">
      <c r="B573" s="64">
        <f t="shared" si="9"/>
        <v>29050.600000000035</v>
      </c>
      <c r="C573" s="66"/>
      <c r="G573" s="56">
        <v>569</v>
      </c>
      <c r="H573" s="53" t="s">
        <v>115</v>
      </c>
      <c r="I573" s="55">
        <v>38448</v>
      </c>
      <c r="J573" s="53" t="s">
        <v>94</v>
      </c>
      <c r="K573" s="53">
        <v>73</v>
      </c>
      <c r="L573" s="65">
        <v>221.78</v>
      </c>
    </row>
    <row r="574" spans="2:12" ht="15" thickBot="1" x14ac:dyDescent="0.35">
      <c r="B574" s="64">
        <f t="shared" si="9"/>
        <v>25258.95</v>
      </c>
      <c r="C574" s="66"/>
      <c r="G574" s="56">
        <v>570</v>
      </c>
      <c r="H574" s="53" t="s">
        <v>111</v>
      </c>
      <c r="I574" s="53" t="s">
        <v>140</v>
      </c>
      <c r="J574" s="53" t="s">
        <v>96</v>
      </c>
      <c r="K574" s="53">
        <v>43</v>
      </c>
      <c r="L574" s="65">
        <v>131.06</v>
      </c>
    </row>
    <row r="575" spans="2:12" ht="15" thickBot="1" x14ac:dyDescent="0.35">
      <c r="B575" s="64">
        <f t="shared" si="9"/>
        <v>28705.210000000006</v>
      </c>
      <c r="C575" s="66"/>
      <c r="G575" s="56">
        <v>571</v>
      </c>
      <c r="H575" s="53" t="s">
        <v>95</v>
      </c>
      <c r="I575" s="53" t="s">
        <v>149</v>
      </c>
      <c r="J575" s="53" t="s">
        <v>99</v>
      </c>
      <c r="K575" s="53">
        <v>60</v>
      </c>
      <c r="L575" s="65">
        <v>182.29</v>
      </c>
    </row>
    <row r="576" spans="2:12" ht="15" thickBot="1" x14ac:dyDescent="0.35">
      <c r="B576" s="64">
        <f t="shared" si="9"/>
        <v>25258.95</v>
      </c>
      <c r="C576" s="66"/>
      <c r="G576" s="56">
        <v>572</v>
      </c>
      <c r="H576" s="53" t="s">
        <v>111</v>
      </c>
      <c r="I576" s="55">
        <v>38880</v>
      </c>
      <c r="J576" s="53" t="s">
        <v>94</v>
      </c>
      <c r="K576" s="53">
        <v>40</v>
      </c>
      <c r="L576" s="65">
        <v>121.87</v>
      </c>
    </row>
    <row r="577" spans="2:12" ht="15" thickBot="1" x14ac:dyDescent="0.35">
      <c r="B577" s="64">
        <f t="shared" si="9"/>
        <v>29050.600000000035</v>
      </c>
      <c r="C577" s="66"/>
      <c r="G577" s="56">
        <v>573</v>
      </c>
      <c r="H577" s="53" t="s">
        <v>115</v>
      </c>
      <c r="I577" s="53" t="s">
        <v>137</v>
      </c>
      <c r="J577" s="53" t="s">
        <v>94</v>
      </c>
      <c r="K577" s="53">
        <v>-7</v>
      </c>
      <c r="L577" s="65">
        <v>-18.920000000000002</v>
      </c>
    </row>
    <row r="578" spans="2:12" ht="15" thickBot="1" x14ac:dyDescent="0.35">
      <c r="B578" s="64">
        <f t="shared" si="9"/>
        <v>28803.099999999991</v>
      </c>
      <c r="C578" s="66"/>
      <c r="G578" s="56">
        <v>574</v>
      </c>
      <c r="H578" s="53" t="s">
        <v>93</v>
      </c>
      <c r="I578" s="53" t="s">
        <v>117</v>
      </c>
      <c r="J578" s="53" t="s">
        <v>96</v>
      </c>
      <c r="K578" s="53">
        <v>39</v>
      </c>
      <c r="L578" s="65">
        <v>118.37</v>
      </c>
    </row>
    <row r="579" spans="2:12" ht="15" thickBot="1" x14ac:dyDescent="0.35">
      <c r="B579" s="64">
        <f t="shared" si="9"/>
        <v>24890.649999999991</v>
      </c>
      <c r="C579" s="66"/>
      <c r="G579" s="56">
        <v>575</v>
      </c>
      <c r="H579" s="53" t="s">
        <v>103</v>
      </c>
      <c r="I579" s="55">
        <v>38353</v>
      </c>
      <c r="J579" s="53" t="s">
        <v>109</v>
      </c>
      <c r="K579" s="53">
        <v>84</v>
      </c>
      <c r="L579" s="65">
        <v>253.79</v>
      </c>
    </row>
    <row r="580" spans="2:12" ht="15" thickBot="1" x14ac:dyDescent="0.35">
      <c r="B580" s="64">
        <f t="shared" si="9"/>
        <v>29050.600000000035</v>
      </c>
      <c r="C580" s="66"/>
      <c r="G580" s="56">
        <v>576</v>
      </c>
      <c r="H580" s="53" t="s">
        <v>115</v>
      </c>
      <c r="I580" s="53" t="s">
        <v>114</v>
      </c>
      <c r="J580" s="53" t="s">
        <v>99</v>
      </c>
      <c r="K580" s="53">
        <v>92</v>
      </c>
      <c r="L580" s="65">
        <v>277.81</v>
      </c>
    </row>
    <row r="581" spans="2:12" ht="15" thickBot="1" x14ac:dyDescent="0.35">
      <c r="B581" s="64">
        <f t="shared" ref="B581:B644" si="10">SUMIF(name,H581,salePrice)</f>
        <v>28705.210000000006</v>
      </c>
      <c r="C581" s="66"/>
      <c r="G581" s="56">
        <v>577</v>
      </c>
      <c r="H581" s="53" t="s">
        <v>95</v>
      </c>
      <c r="I581" s="55">
        <v>38421</v>
      </c>
      <c r="J581" s="53" t="s">
        <v>109</v>
      </c>
      <c r="K581" s="53">
        <v>68</v>
      </c>
      <c r="L581" s="65">
        <v>206.08</v>
      </c>
    </row>
    <row r="582" spans="2:12" ht="15" thickBot="1" x14ac:dyDescent="0.35">
      <c r="B582" s="64">
        <f t="shared" si="10"/>
        <v>28705.210000000006</v>
      </c>
      <c r="C582" s="66"/>
      <c r="G582" s="56">
        <v>578</v>
      </c>
      <c r="H582" s="53" t="s">
        <v>95</v>
      </c>
      <c r="I582" s="55">
        <v>38179</v>
      </c>
      <c r="J582" s="53" t="s">
        <v>94</v>
      </c>
      <c r="K582" s="53">
        <v>7</v>
      </c>
      <c r="L582" s="65">
        <v>23.19</v>
      </c>
    </row>
    <row r="583" spans="2:12" ht="15" thickBot="1" x14ac:dyDescent="0.35">
      <c r="B583" s="64">
        <f t="shared" si="10"/>
        <v>26741.289999999994</v>
      </c>
      <c r="C583" s="66"/>
      <c r="G583" s="56">
        <v>579</v>
      </c>
      <c r="H583" s="53" t="s">
        <v>101</v>
      </c>
      <c r="I583" s="55">
        <v>39061</v>
      </c>
      <c r="J583" s="53" t="s">
        <v>105</v>
      </c>
      <c r="K583" s="53">
        <v>-9</v>
      </c>
      <c r="L583" s="65">
        <v>-24.84</v>
      </c>
    </row>
    <row r="584" spans="2:12" ht="15" thickBot="1" x14ac:dyDescent="0.35">
      <c r="B584" s="64">
        <f t="shared" si="10"/>
        <v>27590.549999999988</v>
      </c>
      <c r="C584" s="66"/>
      <c r="G584" s="56">
        <v>580</v>
      </c>
      <c r="H584" s="53" t="s">
        <v>122</v>
      </c>
      <c r="I584" s="53" t="s">
        <v>155</v>
      </c>
      <c r="J584" s="53" t="s">
        <v>109</v>
      </c>
      <c r="K584" s="53">
        <v>51</v>
      </c>
      <c r="L584" s="65">
        <v>154.4</v>
      </c>
    </row>
    <row r="585" spans="2:12" ht="15" thickBot="1" x14ac:dyDescent="0.35">
      <c r="B585" s="64">
        <f t="shared" si="10"/>
        <v>28705.210000000006</v>
      </c>
      <c r="C585" s="66"/>
      <c r="G585" s="56">
        <v>581</v>
      </c>
      <c r="H585" s="53" t="s">
        <v>95</v>
      </c>
      <c r="I585" s="53" t="s">
        <v>104</v>
      </c>
      <c r="J585" s="53" t="s">
        <v>94</v>
      </c>
      <c r="K585" s="53">
        <v>59</v>
      </c>
      <c r="L585" s="65">
        <v>178.9</v>
      </c>
    </row>
    <row r="586" spans="2:12" ht="15" thickBot="1" x14ac:dyDescent="0.35">
      <c r="B586" s="64">
        <f t="shared" si="10"/>
        <v>23849.590000000004</v>
      </c>
      <c r="C586" s="66"/>
      <c r="G586" s="56">
        <v>582</v>
      </c>
      <c r="H586" s="53" t="s">
        <v>106</v>
      </c>
      <c r="I586" s="55">
        <v>38483</v>
      </c>
      <c r="J586" s="53" t="s">
        <v>109</v>
      </c>
      <c r="K586" s="53">
        <v>64</v>
      </c>
      <c r="L586" s="65">
        <v>194.44</v>
      </c>
    </row>
    <row r="587" spans="2:12" ht="15" thickBot="1" x14ac:dyDescent="0.35">
      <c r="B587" s="64">
        <f t="shared" si="10"/>
        <v>27590.549999999988</v>
      </c>
      <c r="C587" s="66"/>
      <c r="G587" s="56">
        <v>583</v>
      </c>
      <c r="H587" s="53" t="s">
        <v>122</v>
      </c>
      <c r="I587" s="53" t="s">
        <v>120</v>
      </c>
      <c r="J587" s="53" t="s">
        <v>94</v>
      </c>
      <c r="K587" s="53">
        <v>0</v>
      </c>
      <c r="L587" s="65">
        <v>2.52</v>
      </c>
    </row>
    <row r="588" spans="2:12" ht="15" thickBot="1" x14ac:dyDescent="0.35">
      <c r="B588" s="64">
        <f t="shared" si="10"/>
        <v>29050.600000000035</v>
      </c>
      <c r="C588" s="66"/>
      <c r="G588" s="56">
        <v>584</v>
      </c>
      <c r="H588" s="53" t="s">
        <v>115</v>
      </c>
      <c r="I588" s="53" t="s">
        <v>135</v>
      </c>
      <c r="J588" s="53" t="s">
        <v>109</v>
      </c>
      <c r="K588" s="53">
        <v>81</v>
      </c>
      <c r="L588" s="65">
        <v>243.82</v>
      </c>
    </row>
    <row r="589" spans="2:12" ht="15" thickBot="1" x14ac:dyDescent="0.35">
      <c r="B589" s="64">
        <f t="shared" si="10"/>
        <v>25258.95</v>
      </c>
      <c r="C589" s="66"/>
      <c r="G589" s="56">
        <v>585</v>
      </c>
      <c r="H589" s="53" t="s">
        <v>111</v>
      </c>
      <c r="I589" s="55">
        <v>38629</v>
      </c>
      <c r="J589" s="53" t="s">
        <v>99</v>
      </c>
      <c r="K589" s="53">
        <v>93</v>
      </c>
      <c r="L589" s="65">
        <v>280.8</v>
      </c>
    </row>
    <row r="590" spans="2:12" ht="15" thickBot="1" x14ac:dyDescent="0.35">
      <c r="B590" s="64">
        <f t="shared" si="10"/>
        <v>27590.549999999988</v>
      </c>
      <c r="C590" s="66"/>
      <c r="G590" s="56">
        <v>586</v>
      </c>
      <c r="H590" s="53" t="s">
        <v>122</v>
      </c>
      <c r="I590" s="55">
        <v>38719</v>
      </c>
      <c r="J590" s="53" t="s">
        <v>94</v>
      </c>
      <c r="K590" s="53">
        <v>20</v>
      </c>
      <c r="L590" s="65">
        <v>61.97</v>
      </c>
    </row>
    <row r="591" spans="2:12" ht="15" thickBot="1" x14ac:dyDescent="0.35">
      <c r="B591" s="64">
        <f t="shared" si="10"/>
        <v>25947.240000000009</v>
      </c>
      <c r="C591" s="66"/>
      <c r="G591" s="56">
        <v>587</v>
      </c>
      <c r="H591" s="53" t="s">
        <v>97</v>
      </c>
      <c r="I591" s="55">
        <v>38448</v>
      </c>
      <c r="J591" s="53" t="s">
        <v>105</v>
      </c>
      <c r="K591" s="53">
        <v>39</v>
      </c>
      <c r="L591" s="65">
        <v>119.91</v>
      </c>
    </row>
    <row r="592" spans="2:12" ht="15" thickBot="1" x14ac:dyDescent="0.35">
      <c r="B592" s="64">
        <f t="shared" si="10"/>
        <v>23849.590000000004</v>
      </c>
      <c r="C592" s="66"/>
      <c r="G592" s="56">
        <v>588</v>
      </c>
      <c r="H592" s="53" t="s">
        <v>106</v>
      </c>
      <c r="I592" s="53" t="s">
        <v>116</v>
      </c>
      <c r="J592" s="53" t="s">
        <v>96</v>
      </c>
      <c r="K592" s="53">
        <v>6</v>
      </c>
      <c r="L592" s="65">
        <v>20.02</v>
      </c>
    </row>
    <row r="593" spans="2:12" ht="15" thickBot="1" x14ac:dyDescent="0.35">
      <c r="B593" s="64">
        <f t="shared" si="10"/>
        <v>23849.590000000004</v>
      </c>
      <c r="C593" s="66"/>
      <c r="G593" s="56">
        <v>589</v>
      </c>
      <c r="H593" s="53" t="s">
        <v>106</v>
      </c>
      <c r="I593" s="53" t="s">
        <v>138</v>
      </c>
      <c r="J593" s="53" t="s">
        <v>96</v>
      </c>
      <c r="K593" s="53">
        <v>34</v>
      </c>
      <c r="L593" s="65">
        <v>103.68</v>
      </c>
    </row>
    <row r="594" spans="2:12" ht="15" thickBot="1" x14ac:dyDescent="0.35">
      <c r="B594" s="64">
        <f t="shared" si="10"/>
        <v>28705.210000000006</v>
      </c>
      <c r="C594" s="66"/>
      <c r="G594" s="56">
        <v>590</v>
      </c>
      <c r="H594" s="53" t="s">
        <v>95</v>
      </c>
      <c r="I594" s="55">
        <v>38719</v>
      </c>
      <c r="J594" s="53" t="s">
        <v>94</v>
      </c>
      <c r="K594" s="53">
        <v>33</v>
      </c>
      <c r="L594" s="65">
        <v>101.31</v>
      </c>
    </row>
    <row r="595" spans="2:12" ht="15" thickBot="1" x14ac:dyDescent="0.35">
      <c r="B595" s="64">
        <f t="shared" si="10"/>
        <v>25947.240000000009</v>
      </c>
      <c r="C595" s="66"/>
      <c r="G595" s="56">
        <v>591</v>
      </c>
      <c r="H595" s="53" t="s">
        <v>97</v>
      </c>
      <c r="I595" s="53" t="s">
        <v>134</v>
      </c>
      <c r="J595" s="53" t="s">
        <v>99</v>
      </c>
      <c r="K595" s="53">
        <v>-10</v>
      </c>
      <c r="L595" s="65">
        <v>-28.46</v>
      </c>
    </row>
    <row r="596" spans="2:12" ht="15" thickBot="1" x14ac:dyDescent="0.35">
      <c r="B596" s="64">
        <f t="shared" si="10"/>
        <v>27590.549999999988</v>
      </c>
      <c r="C596" s="66"/>
      <c r="G596" s="56">
        <v>592</v>
      </c>
      <c r="H596" s="53" t="s">
        <v>122</v>
      </c>
      <c r="I596" s="55">
        <v>38906</v>
      </c>
      <c r="J596" s="53" t="s">
        <v>105</v>
      </c>
      <c r="K596" s="53">
        <v>47</v>
      </c>
      <c r="L596" s="65">
        <v>141.97</v>
      </c>
    </row>
    <row r="597" spans="2:12" ht="15" thickBot="1" x14ac:dyDescent="0.35">
      <c r="B597" s="64">
        <f t="shared" si="10"/>
        <v>25258.95</v>
      </c>
      <c r="C597" s="66"/>
      <c r="G597" s="56">
        <v>593</v>
      </c>
      <c r="H597" s="53" t="s">
        <v>111</v>
      </c>
      <c r="I597" s="53" t="s">
        <v>134</v>
      </c>
      <c r="J597" s="53" t="s">
        <v>96</v>
      </c>
      <c r="K597" s="53">
        <v>94</v>
      </c>
      <c r="L597" s="65">
        <v>284.61</v>
      </c>
    </row>
    <row r="598" spans="2:12" ht="15" thickBot="1" x14ac:dyDescent="0.35">
      <c r="B598" s="64">
        <f t="shared" si="10"/>
        <v>28705.210000000006</v>
      </c>
      <c r="C598" s="66"/>
      <c r="G598" s="56">
        <v>594</v>
      </c>
      <c r="H598" s="53" t="s">
        <v>95</v>
      </c>
      <c r="I598" s="55">
        <v>38754</v>
      </c>
      <c r="J598" s="53" t="s">
        <v>96</v>
      </c>
      <c r="K598" s="53">
        <v>92</v>
      </c>
      <c r="L598" s="65">
        <v>278.23</v>
      </c>
    </row>
    <row r="599" spans="2:12" ht="15" thickBot="1" x14ac:dyDescent="0.35">
      <c r="B599" s="64">
        <f t="shared" si="10"/>
        <v>24890.649999999991</v>
      </c>
      <c r="C599" s="66"/>
      <c r="G599" s="56">
        <v>595</v>
      </c>
      <c r="H599" s="53" t="s">
        <v>103</v>
      </c>
      <c r="I599" s="55">
        <v>38687</v>
      </c>
      <c r="J599" s="53" t="s">
        <v>94</v>
      </c>
      <c r="K599" s="53">
        <v>68</v>
      </c>
      <c r="L599" s="65">
        <v>205.96</v>
      </c>
    </row>
    <row r="600" spans="2:12" ht="15" thickBot="1" x14ac:dyDescent="0.35">
      <c r="B600" s="64">
        <f t="shared" si="10"/>
        <v>29050.600000000035</v>
      </c>
      <c r="C600" s="66"/>
      <c r="G600" s="56">
        <v>596</v>
      </c>
      <c r="H600" s="53" t="s">
        <v>115</v>
      </c>
      <c r="I600" s="53" t="s">
        <v>107</v>
      </c>
      <c r="J600" s="53" t="s">
        <v>94</v>
      </c>
      <c r="K600" s="53">
        <v>37</v>
      </c>
      <c r="L600" s="65">
        <v>112.85</v>
      </c>
    </row>
    <row r="601" spans="2:12" ht="15" thickBot="1" x14ac:dyDescent="0.35">
      <c r="B601" s="64">
        <f t="shared" si="10"/>
        <v>25258.95</v>
      </c>
      <c r="C601" s="66"/>
      <c r="G601" s="56">
        <v>597</v>
      </c>
      <c r="H601" s="53" t="s">
        <v>111</v>
      </c>
      <c r="I601" s="53" t="s">
        <v>76</v>
      </c>
      <c r="J601" s="53" t="s">
        <v>105</v>
      </c>
      <c r="K601" s="53">
        <v>78</v>
      </c>
      <c r="L601" s="65">
        <v>235.37</v>
      </c>
    </row>
    <row r="602" spans="2:12" ht="15" thickBot="1" x14ac:dyDescent="0.35">
      <c r="B602" s="64">
        <f t="shared" si="10"/>
        <v>28705.210000000006</v>
      </c>
      <c r="C602" s="66"/>
      <c r="G602" s="56">
        <v>598</v>
      </c>
      <c r="H602" s="53" t="s">
        <v>95</v>
      </c>
      <c r="I602" s="55">
        <v>38880</v>
      </c>
      <c r="J602" s="53" t="s">
        <v>105</v>
      </c>
      <c r="K602" s="53">
        <v>14</v>
      </c>
      <c r="L602" s="65">
        <v>43.76</v>
      </c>
    </row>
    <row r="603" spans="2:12" ht="15" thickBot="1" x14ac:dyDescent="0.35">
      <c r="B603" s="64">
        <f t="shared" si="10"/>
        <v>27590.549999999988</v>
      </c>
      <c r="C603" s="66"/>
      <c r="G603" s="56">
        <v>599</v>
      </c>
      <c r="H603" s="53" t="s">
        <v>122</v>
      </c>
      <c r="I603" s="55">
        <v>38787</v>
      </c>
      <c r="J603" s="53" t="s">
        <v>96</v>
      </c>
      <c r="K603" s="53">
        <v>33</v>
      </c>
      <c r="L603" s="65">
        <v>100.55</v>
      </c>
    </row>
    <row r="604" spans="2:12" ht="15" thickBot="1" x14ac:dyDescent="0.35">
      <c r="B604" s="64">
        <f t="shared" si="10"/>
        <v>25258.95</v>
      </c>
      <c r="C604" s="66"/>
      <c r="G604" s="56">
        <v>600</v>
      </c>
      <c r="H604" s="53" t="s">
        <v>111</v>
      </c>
      <c r="I604" s="53" t="s">
        <v>102</v>
      </c>
      <c r="J604" s="53" t="s">
        <v>105</v>
      </c>
      <c r="K604" s="53">
        <v>64</v>
      </c>
      <c r="L604" s="65">
        <v>194.18</v>
      </c>
    </row>
    <row r="605" spans="2:12" ht="15" thickBot="1" x14ac:dyDescent="0.35">
      <c r="B605" s="64">
        <f t="shared" si="10"/>
        <v>26741.289999999994</v>
      </c>
      <c r="C605" s="66"/>
      <c r="G605" s="56">
        <v>601</v>
      </c>
      <c r="H605" s="53" t="s">
        <v>101</v>
      </c>
      <c r="I605" s="55">
        <v>38906</v>
      </c>
      <c r="J605" s="53" t="s">
        <v>94</v>
      </c>
      <c r="K605" s="53">
        <v>6</v>
      </c>
      <c r="L605" s="65">
        <v>20.23</v>
      </c>
    </row>
    <row r="606" spans="2:12" ht="15" thickBot="1" x14ac:dyDescent="0.35">
      <c r="B606" s="64">
        <f t="shared" si="10"/>
        <v>27590.549999999988</v>
      </c>
      <c r="C606" s="66"/>
      <c r="G606" s="56">
        <v>602</v>
      </c>
      <c r="H606" s="53" t="s">
        <v>122</v>
      </c>
      <c r="I606" s="55">
        <v>38754</v>
      </c>
      <c r="J606" s="53" t="s">
        <v>99</v>
      </c>
      <c r="K606" s="53">
        <v>65</v>
      </c>
      <c r="L606" s="65">
        <v>197.49</v>
      </c>
    </row>
    <row r="607" spans="2:12" ht="15" thickBot="1" x14ac:dyDescent="0.35">
      <c r="B607" s="64">
        <f t="shared" si="10"/>
        <v>28803.099999999991</v>
      </c>
      <c r="C607" s="66"/>
      <c r="G607" s="56">
        <v>603</v>
      </c>
      <c r="H607" s="53" t="s">
        <v>93</v>
      </c>
      <c r="I607" s="53" t="s">
        <v>134</v>
      </c>
      <c r="J607" s="53" t="s">
        <v>109</v>
      </c>
      <c r="K607" s="53">
        <v>24</v>
      </c>
      <c r="L607" s="65">
        <v>74.28</v>
      </c>
    </row>
    <row r="608" spans="2:12" ht="15" thickBot="1" x14ac:dyDescent="0.35">
      <c r="B608" s="64">
        <f t="shared" si="10"/>
        <v>24890.649999999991</v>
      </c>
      <c r="C608" s="66"/>
      <c r="G608" s="56">
        <v>604</v>
      </c>
      <c r="H608" s="53" t="s">
        <v>103</v>
      </c>
      <c r="I608" s="53" t="s">
        <v>139</v>
      </c>
      <c r="J608" s="53" t="s">
        <v>99</v>
      </c>
      <c r="K608" s="53">
        <v>89</v>
      </c>
      <c r="L608" s="65">
        <v>269.01</v>
      </c>
    </row>
    <row r="609" spans="2:12" ht="15" thickBot="1" x14ac:dyDescent="0.35">
      <c r="B609" s="64">
        <f t="shared" si="10"/>
        <v>24890.649999999991</v>
      </c>
      <c r="C609" s="66"/>
      <c r="G609" s="56">
        <v>605</v>
      </c>
      <c r="H609" s="53" t="s">
        <v>103</v>
      </c>
      <c r="I609" s="55">
        <v>38421</v>
      </c>
      <c r="J609" s="53" t="s">
        <v>109</v>
      </c>
      <c r="K609" s="53">
        <v>94</v>
      </c>
      <c r="L609" s="65">
        <v>284.25</v>
      </c>
    </row>
    <row r="610" spans="2:12" ht="15" thickBot="1" x14ac:dyDescent="0.35">
      <c r="B610" s="64">
        <f t="shared" si="10"/>
        <v>26741.289999999994</v>
      </c>
      <c r="C610" s="66"/>
      <c r="G610" s="56">
        <v>606</v>
      </c>
      <c r="H610" s="53" t="s">
        <v>101</v>
      </c>
      <c r="I610" s="55">
        <v>38576</v>
      </c>
      <c r="J610" s="53" t="s">
        <v>96</v>
      </c>
      <c r="K610" s="53">
        <v>67</v>
      </c>
      <c r="L610" s="65">
        <v>203.71</v>
      </c>
    </row>
    <row r="611" spans="2:12" ht="15" thickBot="1" x14ac:dyDescent="0.35">
      <c r="B611" s="64">
        <f t="shared" si="10"/>
        <v>24890.649999999991</v>
      </c>
      <c r="C611" s="66"/>
      <c r="G611" s="56">
        <v>607</v>
      </c>
      <c r="H611" s="53" t="s">
        <v>103</v>
      </c>
      <c r="I611" s="55">
        <v>38299</v>
      </c>
      <c r="J611" s="53" t="s">
        <v>109</v>
      </c>
      <c r="K611" s="53">
        <v>7</v>
      </c>
      <c r="L611" s="65">
        <v>23.43</v>
      </c>
    </row>
    <row r="612" spans="2:12" ht="15" thickBot="1" x14ac:dyDescent="0.35">
      <c r="B612" s="64">
        <f t="shared" si="10"/>
        <v>24890.649999999991</v>
      </c>
      <c r="C612" s="66"/>
      <c r="G612" s="56">
        <v>608</v>
      </c>
      <c r="H612" s="53" t="s">
        <v>103</v>
      </c>
      <c r="I612" s="53" t="s">
        <v>117</v>
      </c>
      <c r="J612" s="53" t="s">
        <v>96</v>
      </c>
      <c r="K612" s="53">
        <v>58</v>
      </c>
      <c r="L612" s="65">
        <v>176</v>
      </c>
    </row>
    <row r="613" spans="2:12" ht="15" thickBot="1" x14ac:dyDescent="0.35">
      <c r="B613" s="64">
        <f t="shared" si="10"/>
        <v>29050.600000000035</v>
      </c>
      <c r="C613" s="66"/>
      <c r="G613" s="56">
        <v>609</v>
      </c>
      <c r="H613" s="53" t="s">
        <v>115</v>
      </c>
      <c r="I613" s="53" t="s">
        <v>102</v>
      </c>
      <c r="J613" s="53" t="s">
        <v>109</v>
      </c>
      <c r="K613" s="53">
        <v>77</v>
      </c>
      <c r="L613" s="65">
        <v>232.67</v>
      </c>
    </row>
    <row r="614" spans="2:12" ht="15" thickBot="1" x14ac:dyDescent="0.35">
      <c r="B614" s="64">
        <f t="shared" si="10"/>
        <v>26741.289999999994</v>
      </c>
      <c r="C614" s="66"/>
      <c r="G614" s="56">
        <v>610</v>
      </c>
      <c r="H614" s="53" t="s">
        <v>101</v>
      </c>
      <c r="I614" s="55">
        <v>38665</v>
      </c>
      <c r="J614" s="53" t="s">
        <v>105</v>
      </c>
      <c r="K614" s="53">
        <v>50</v>
      </c>
      <c r="L614" s="65">
        <v>151.12</v>
      </c>
    </row>
    <row r="615" spans="2:12" ht="15" thickBot="1" x14ac:dyDescent="0.35">
      <c r="B615" s="64">
        <f t="shared" si="10"/>
        <v>28803.099999999991</v>
      </c>
      <c r="C615" s="66"/>
      <c r="G615" s="56">
        <v>611</v>
      </c>
      <c r="H615" s="53" t="s">
        <v>93</v>
      </c>
      <c r="I615" s="55">
        <v>38906</v>
      </c>
      <c r="J615" s="53" t="s">
        <v>94</v>
      </c>
      <c r="K615" s="53">
        <v>10</v>
      </c>
      <c r="L615" s="65">
        <v>32.14</v>
      </c>
    </row>
    <row r="616" spans="2:12" ht="15" thickBot="1" x14ac:dyDescent="0.35">
      <c r="B616" s="64">
        <f t="shared" si="10"/>
        <v>28705.210000000006</v>
      </c>
      <c r="C616" s="66"/>
      <c r="G616" s="56">
        <v>612</v>
      </c>
      <c r="H616" s="53" t="s">
        <v>95</v>
      </c>
      <c r="I616" s="53" t="s">
        <v>112</v>
      </c>
      <c r="J616" s="53" t="s">
        <v>109</v>
      </c>
      <c r="K616" s="53">
        <v>2</v>
      </c>
      <c r="L616" s="65">
        <v>7.78</v>
      </c>
    </row>
    <row r="617" spans="2:12" ht="15" thickBot="1" x14ac:dyDescent="0.35">
      <c r="B617" s="64">
        <f t="shared" si="10"/>
        <v>25947.240000000009</v>
      </c>
      <c r="C617" s="66"/>
      <c r="G617" s="56">
        <v>613</v>
      </c>
      <c r="H617" s="53" t="s">
        <v>97</v>
      </c>
      <c r="I617" s="53" t="s">
        <v>149</v>
      </c>
      <c r="J617" s="53" t="s">
        <v>109</v>
      </c>
      <c r="K617" s="53">
        <v>17</v>
      </c>
      <c r="L617" s="65">
        <v>53.69</v>
      </c>
    </row>
    <row r="618" spans="2:12" ht="15" thickBot="1" x14ac:dyDescent="0.35">
      <c r="B618" s="64">
        <f t="shared" si="10"/>
        <v>23849.590000000004</v>
      </c>
      <c r="C618" s="66"/>
      <c r="G618" s="56">
        <v>614</v>
      </c>
      <c r="H618" s="53" t="s">
        <v>106</v>
      </c>
      <c r="I618" s="55">
        <v>38388</v>
      </c>
      <c r="J618" s="53" t="s">
        <v>109</v>
      </c>
      <c r="K618" s="53">
        <v>90</v>
      </c>
      <c r="L618" s="65">
        <v>272.41000000000003</v>
      </c>
    </row>
    <row r="619" spans="2:12" ht="15" thickBot="1" x14ac:dyDescent="0.35">
      <c r="B619" s="64">
        <f t="shared" si="10"/>
        <v>28705.210000000006</v>
      </c>
      <c r="C619" s="66"/>
      <c r="G619" s="56">
        <v>615</v>
      </c>
      <c r="H619" s="53" t="s">
        <v>95</v>
      </c>
      <c r="I619" s="53" t="s">
        <v>144</v>
      </c>
      <c r="J619" s="53" t="s">
        <v>96</v>
      </c>
      <c r="K619" s="53">
        <v>58</v>
      </c>
      <c r="L619" s="65">
        <v>175.59</v>
      </c>
    </row>
    <row r="620" spans="2:12" ht="15" thickBot="1" x14ac:dyDescent="0.35">
      <c r="B620" s="64">
        <f t="shared" si="10"/>
        <v>23849.590000000004</v>
      </c>
      <c r="C620" s="66"/>
      <c r="G620" s="56">
        <v>616</v>
      </c>
      <c r="H620" s="53" t="s">
        <v>106</v>
      </c>
      <c r="I620" s="53" t="s">
        <v>145</v>
      </c>
      <c r="J620" s="53" t="s">
        <v>109</v>
      </c>
      <c r="K620" s="53">
        <v>66</v>
      </c>
      <c r="L620" s="65">
        <v>199.93</v>
      </c>
    </row>
    <row r="621" spans="2:12" ht="15" thickBot="1" x14ac:dyDescent="0.35">
      <c r="B621" s="64">
        <f t="shared" si="10"/>
        <v>29050.600000000035</v>
      </c>
      <c r="C621" s="66"/>
      <c r="G621" s="56">
        <v>617</v>
      </c>
      <c r="H621" s="53" t="s">
        <v>115</v>
      </c>
      <c r="I621" s="53" t="s">
        <v>129</v>
      </c>
      <c r="J621" s="53" t="s">
        <v>105</v>
      </c>
      <c r="K621" s="53">
        <v>6</v>
      </c>
      <c r="L621" s="65">
        <v>20.239999999999998</v>
      </c>
    </row>
    <row r="622" spans="2:12" ht="15" thickBot="1" x14ac:dyDescent="0.35">
      <c r="B622" s="64">
        <f t="shared" si="10"/>
        <v>24890.649999999991</v>
      </c>
      <c r="C622" s="66"/>
      <c r="G622" s="56">
        <v>618</v>
      </c>
      <c r="H622" s="53" t="s">
        <v>103</v>
      </c>
      <c r="I622" s="53" t="s">
        <v>158</v>
      </c>
      <c r="J622" s="53" t="s">
        <v>94</v>
      </c>
      <c r="K622" s="53">
        <v>90</v>
      </c>
      <c r="L622" s="65">
        <v>272.58999999999997</v>
      </c>
    </row>
    <row r="623" spans="2:12" ht="15" thickBot="1" x14ac:dyDescent="0.35">
      <c r="B623" s="64">
        <f t="shared" si="10"/>
        <v>24890.649999999991</v>
      </c>
      <c r="C623" s="66"/>
      <c r="G623" s="56">
        <v>619</v>
      </c>
      <c r="H623" s="53" t="s">
        <v>103</v>
      </c>
      <c r="I623" s="53" t="s">
        <v>100</v>
      </c>
      <c r="J623" s="53" t="s">
        <v>94</v>
      </c>
      <c r="K623" s="53">
        <v>38</v>
      </c>
      <c r="L623" s="65">
        <v>115.86</v>
      </c>
    </row>
    <row r="624" spans="2:12" ht="15" thickBot="1" x14ac:dyDescent="0.35">
      <c r="B624" s="64">
        <f t="shared" si="10"/>
        <v>23849.590000000004</v>
      </c>
      <c r="C624" s="66"/>
      <c r="G624" s="56">
        <v>620</v>
      </c>
      <c r="H624" s="53" t="s">
        <v>106</v>
      </c>
      <c r="I624" s="55">
        <v>38117</v>
      </c>
      <c r="J624" s="53" t="s">
        <v>109</v>
      </c>
      <c r="K624" s="53">
        <v>3</v>
      </c>
      <c r="L624" s="65">
        <v>10.91</v>
      </c>
    </row>
    <row r="625" spans="2:12" ht="15" thickBot="1" x14ac:dyDescent="0.35">
      <c r="B625" s="64">
        <f t="shared" si="10"/>
        <v>25258.95</v>
      </c>
      <c r="C625" s="66"/>
      <c r="G625" s="56">
        <v>621</v>
      </c>
      <c r="H625" s="53" t="s">
        <v>111</v>
      </c>
      <c r="I625" s="55">
        <v>38325</v>
      </c>
      <c r="J625" s="53" t="s">
        <v>96</v>
      </c>
      <c r="K625" s="53">
        <v>-4</v>
      </c>
      <c r="L625" s="65">
        <v>-10.39</v>
      </c>
    </row>
    <row r="626" spans="2:12" ht="15" thickBot="1" x14ac:dyDescent="0.35">
      <c r="B626" s="64">
        <f t="shared" si="10"/>
        <v>25947.240000000009</v>
      </c>
      <c r="C626" s="66"/>
      <c r="G626" s="56">
        <v>622</v>
      </c>
      <c r="H626" s="53" t="s">
        <v>97</v>
      </c>
      <c r="I626" s="53" t="s">
        <v>102</v>
      </c>
      <c r="J626" s="53" t="s">
        <v>105</v>
      </c>
      <c r="K626" s="53">
        <v>8</v>
      </c>
      <c r="L626" s="65">
        <v>25.9</v>
      </c>
    </row>
    <row r="627" spans="2:12" ht="15" thickBot="1" x14ac:dyDescent="0.35">
      <c r="B627" s="64">
        <f t="shared" si="10"/>
        <v>24890.649999999991</v>
      </c>
      <c r="C627" s="66"/>
      <c r="G627" s="56">
        <v>623</v>
      </c>
      <c r="H627" s="53" t="s">
        <v>103</v>
      </c>
      <c r="I627" s="55">
        <v>37990</v>
      </c>
      <c r="J627" s="53" t="s">
        <v>109</v>
      </c>
      <c r="K627" s="53">
        <v>-8</v>
      </c>
      <c r="L627" s="65">
        <v>-22.23</v>
      </c>
    </row>
    <row r="628" spans="2:12" ht="15" thickBot="1" x14ac:dyDescent="0.35">
      <c r="B628" s="64">
        <f t="shared" si="10"/>
        <v>28705.210000000006</v>
      </c>
      <c r="C628" s="66"/>
      <c r="G628" s="56">
        <v>624</v>
      </c>
      <c r="H628" s="53" t="s">
        <v>95</v>
      </c>
      <c r="I628" s="53" t="s">
        <v>117</v>
      </c>
      <c r="J628" s="53" t="s">
        <v>109</v>
      </c>
      <c r="K628" s="53">
        <v>72</v>
      </c>
      <c r="L628" s="65">
        <v>218.69</v>
      </c>
    </row>
    <row r="629" spans="2:12" ht="15" thickBot="1" x14ac:dyDescent="0.35">
      <c r="B629" s="64">
        <f t="shared" si="10"/>
        <v>29050.600000000035</v>
      </c>
      <c r="C629" s="66"/>
      <c r="G629" s="56">
        <v>625</v>
      </c>
      <c r="H629" s="53" t="s">
        <v>115</v>
      </c>
      <c r="I629" s="53" t="s">
        <v>145</v>
      </c>
      <c r="J629" s="53" t="s">
        <v>105</v>
      </c>
      <c r="K629" s="53">
        <v>83</v>
      </c>
      <c r="L629" s="65">
        <v>250.67</v>
      </c>
    </row>
    <row r="630" spans="2:12" ht="15" thickBot="1" x14ac:dyDescent="0.35">
      <c r="B630" s="64">
        <f t="shared" si="10"/>
        <v>26741.289999999994</v>
      </c>
      <c r="C630" s="66"/>
      <c r="G630" s="56">
        <v>626</v>
      </c>
      <c r="H630" s="53" t="s">
        <v>101</v>
      </c>
      <c r="I630" s="55">
        <v>38754</v>
      </c>
      <c r="J630" s="53" t="s">
        <v>96</v>
      </c>
      <c r="K630" s="53">
        <v>12</v>
      </c>
      <c r="L630" s="65">
        <v>38.979999999999997</v>
      </c>
    </row>
    <row r="631" spans="2:12" ht="15" thickBot="1" x14ac:dyDescent="0.35">
      <c r="B631" s="64">
        <f t="shared" si="10"/>
        <v>24890.649999999991</v>
      </c>
      <c r="C631" s="66"/>
      <c r="G631" s="56">
        <v>627</v>
      </c>
      <c r="H631" s="53" t="s">
        <v>103</v>
      </c>
      <c r="I631" s="53" t="s">
        <v>100</v>
      </c>
      <c r="J631" s="53" t="s">
        <v>96</v>
      </c>
      <c r="K631" s="53">
        <v>-8</v>
      </c>
      <c r="L631" s="65">
        <v>-21.53</v>
      </c>
    </row>
    <row r="632" spans="2:12" ht="15" thickBot="1" x14ac:dyDescent="0.35">
      <c r="B632" s="64">
        <f t="shared" si="10"/>
        <v>28803.099999999991</v>
      </c>
      <c r="C632" s="66"/>
      <c r="G632" s="56">
        <v>628</v>
      </c>
      <c r="H632" s="53" t="s">
        <v>93</v>
      </c>
      <c r="I632" s="55">
        <v>39053</v>
      </c>
      <c r="J632" s="53" t="s">
        <v>105</v>
      </c>
      <c r="K632" s="53">
        <v>22</v>
      </c>
      <c r="L632" s="65">
        <v>68.13</v>
      </c>
    </row>
    <row r="633" spans="2:12" ht="15" thickBot="1" x14ac:dyDescent="0.35">
      <c r="B633" s="64">
        <f t="shared" si="10"/>
        <v>23849.590000000004</v>
      </c>
      <c r="C633" s="66"/>
      <c r="G633" s="56">
        <v>629</v>
      </c>
      <c r="H633" s="53" t="s">
        <v>106</v>
      </c>
      <c r="I633" s="55">
        <v>38787</v>
      </c>
      <c r="J633" s="53" t="s">
        <v>109</v>
      </c>
      <c r="K633" s="53">
        <v>-2</v>
      </c>
      <c r="L633" s="65">
        <v>-3.83</v>
      </c>
    </row>
    <row r="634" spans="2:12" ht="15" thickBot="1" x14ac:dyDescent="0.35">
      <c r="B634" s="64">
        <f t="shared" si="10"/>
        <v>28705.210000000006</v>
      </c>
      <c r="C634" s="66"/>
      <c r="G634" s="56">
        <v>630</v>
      </c>
      <c r="H634" s="53" t="s">
        <v>95</v>
      </c>
      <c r="I634" s="55">
        <v>38991</v>
      </c>
      <c r="J634" s="53" t="s">
        <v>96</v>
      </c>
      <c r="K634" s="53">
        <v>55</v>
      </c>
      <c r="L634" s="65">
        <v>166.77</v>
      </c>
    </row>
    <row r="635" spans="2:12" ht="15" thickBot="1" x14ac:dyDescent="0.35">
      <c r="B635" s="64">
        <f t="shared" si="10"/>
        <v>29050.600000000035</v>
      </c>
      <c r="C635" s="66"/>
      <c r="G635" s="56">
        <v>631</v>
      </c>
      <c r="H635" s="53" t="s">
        <v>115</v>
      </c>
      <c r="I635" s="53" t="s">
        <v>126</v>
      </c>
      <c r="J635" s="53" t="s">
        <v>105</v>
      </c>
      <c r="K635" s="53">
        <v>40</v>
      </c>
      <c r="L635" s="65">
        <v>122.55</v>
      </c>
    </row>
    <row r="636" spans="2:12" ht="15" thickBot="1" x14ac:dyDescent="0.35">
      <c r="B636" s="64">
        <f t="shared" si="10"/>
        <v>28803.099999999991</v>
      </c>
      <c r="C636" s="66"/>
      <c r="G636" s="56">
        <v>632</v>
      </c>
      <c r="H636" s="53" t="s">
        <v>93</v>
      </c>
      <c r="I636" s="53" t="s">
        <v>133</v>
      </c>
      <c r="J636" s="53" t="s">
        <v>96</v>
      </c>
      <c r="K636" s="53">
        <v>61</v>
      </c>
      <c r="L636" s="65">
        <v>183.96</v>
      </c>
    </row>
    <row r="637" spans="2:12" ht="15" thickBot="1" x14ac:dyDescent="0.35">
      <c r="B637" s="64">
        <f t="shared" si="10"/>
        <v>28705.210000000006</v>
      </c>
      <c r="C637" s="66"/>
      <c r="G637" s="56">
        <v>633</v>
      </c>
      <c r="H637" s="53" t="s">
        <v>95</v>
      </c>
      <c r="I637" s="53" t="s">
        <v>128</v>
      </c>
      <c r="J637" s="53" t="s">
        <v>105</v>
      </c>
      <c r="K637" s="53">
        <v>40</v>
      </c>
      <c r="L637" s="65">
        <v>122.54</v>
      </c>
    </row>
    <row r="638" spans="2:12" ht="15" thickBot="1" x14ac:dyDescent="0.35">
      <c r="B638" s="64">
        <f t="shared" si="10"/>
        <v>29050.600000000035</v>
      </c>
      <c r="C638" s="66"/>
      <c r="G638" s="56">
        <v>634</v>
      </c>
      <c r="H638" s="53" t="s">
        <v>115</v>
      </c>
      <c r="I638" s="55">
        <v>38969</v>
      </c>
      <c r="J638" s="53" t="s">
        <v>105</v>
      </c>
      <c r="K638" s="53">
        <v>31</v>
      </c>
      <c r="L638" s="65">
        <v>94.68</v>
      </c>
    </row>
    <row r="639" spans="2:12" ht="15" thickBot="1" x14ac:dyDescent="0.35">
      <c r="B639" s="64">
        <f t="shared" si="10"/>
        <v>28803.099999999991</v>
      </c>
      <c r="C639" s="66"/>
      <c r="G639" s="56">
        <v>635</v>
      </c>
      <c r="H639" s="53" t="s">
        <v>93</v>
      </c>
      <c r="I639" s="53" t="s">
        <v>150</v>
      </c>
      <c r="J639" s="53" t="s">
        <v>109</v>
      </c>
      <c r="K639" s="53">
        <v>6</v>
      </c>
      <c r="L639" s="65">
        <v>20.45</v>
      </c>
    </row>
    <row r="640" spans="2:12" ht="15" thickBot="1" x14ac:dyDescent="0.35">
      <c r="B640" s="64">
        <f t="shared" si="10"/>
        <v>28705.210000000006</v>
      </c>
      <c r="C640" s="66"/>
      <c r="G640" s="56">
        <v>636</v>
      </c>
      <c r="H640" s="53" t="s">
        <v>95</v>
      </c>
      <c r="I640" s="53" t="s">
        <v>148</v>
      </c>
      <c r="J640" s="53" t="s">
        <v>96</v>
      </c>
      <c r="K640" s="53">
        <v>-6</v>
      </c>
      <c r="L640" s="65">
        <v>-16.100000000000001</v>
      </c>
    </row>
    <row r="641" spans="2:12" ht="15" thickBot="1" x14ac:dyDescent="0.35">
      <c r="B641" s="64">
        <f t="shared" si="10"/>
        <v>28705.210000000006</v>
      </c>
      <c r="C641" s="66"/>
      <c r="G641" s="56">
        <v>637</v>
      </c>
      <c r="H641" s="53" t="s">
        <v>95</v>
      </c>
      <c r="I641" s="55">
        <v>38540</v>
      </c>
      <c r="J641" s="53" t="s">
        <v>105</v>
      </c>
      <c r="K641" s="53">
        <v>14</v>
      </c>
      <c r="L641" s="65">
        <v>43.4</v>
      </c>
    </row>
    <row r="642" spans="2:12" ht="15" thickBot="1" x14ac:dyDescent="0.35">
      <c r="B642" s="64">
        <f t="shared" si="10"/>
        <v>28705.210000000006</v>
      </c>
      <c r="C642" s="66"/>
      <c r="G642" s="56">
        <v>638</v>
      </c>
      <c r="H642" s="53" t="s">
        <v>95</v>
      </c>
      <c r="I642" s="53" t="s">
        <v>162</v>
      </c>
      <c r="J642" s="53" t="s">
        <v>109</v>
      </c>
      <c r="K642" s="53">
        <v>94</v>
      </c>
      <c r="L642" s="65">
        <v>283.88</v>
      </c>
    </row>
    <row r="643" spans="2:12" ht="15" thickBot="1" x14ac:dyDescent="0.35">
      <c r="B643" s="64">
        <f t="shared" si="10"/>
        <v>29050.600000000035</v>
      </c>
      <c r="C643" s="66"/>
      <c r="G643" s="56">
        <v>639</v>
      </c>
      <c r="H643" s="53" t="s">
        <v>115</v>
      </c>
      <c r="I643" s="53" t="s">
        <v>137</v>
      </c>
      <c r="J643" s="53" t="s">
        <v>109</v>
      </c>
      <c r="K643" s="53">
        <v>70</v>
      </c>
      <c r="L643" s="65">
        <v>212.27</v>
      </c>
    </row>
    <row r="644" spans="2:12" ht="15" thickBot="1" x14ac:dyDescent="0.35">
      <c r="B644" s="64">
        <f t="shared" si="10"/>
        <v>25258.95</v>
      </c>
      <c r="C644" s="66"/>
      <c r="G644" s="56">
        <v>640</v>
      </c>
      <c r="H644" s="53" t="s">
        <v>111</v>
      </c>
      <c r="I644" s="55">
        <v>38179</v>
      </c>
      <c r="J644" s="53" t="s">
        <v>94</v>
      </c>
      <c r="K644" s="53">
        <v>-8</v>
      </c>
      <c r="L644" s="65">
        <v>-21.44</v>
      </c>
    </row>
    <row r="645" spans="2:12" ht="15" thickBot="1" x14ac:dyDescent="0.35">
      <c r="B645" s="64">
        <f t="shared" ref="B645:B708" si="11">SUMIF(name,H645,salePrice)</f>
        <v>25258.95</v>
      </c>
      <c r="C645" s="66"/>
      <c r="G645" s="56">
        <v>641</v>
      </c>
      <c r="H645" s="53" t="s">
        <v>111</v>
      </c>
      <c r="I645" s="55">
        <v>38787</v>
      </c>
      <c r="J645" s="53" t="s">
        <v>94</v>
      </c>
      <c r="K645" s="53">
        <v>-8</v>
      </c>
      <c r="L645" s="65">
        <v>-21.91</v>
      </c>
    </row>
    <row r="646" spans="2:12" ht="15" thickBot="1" x14ac:dyDescent="0.35">
      <c r="B646" s="64">
        <f t="shared" si="11"/>
        <v>25947.240000000009</v>
      </c>
      <c r="C646" s="66"/>
      <c r="G646" s="56">
        <v>642</v>
      </c>
      <c r="H646" s="53" t="s">
        <v>97</v>
      </c>
      <c r="I646" s="53" t="s">
        <v>153</v>
      </c>
      <c r="J646" s="53" t="s">
        <v>109</v>
      </c>
      <c r="K646" s="53">
        <v>2</v>
      </c>
      <c r="L646" s="65">
        <v>7.64</v>
      </c>
    </row>
    <row r="647" spans="2:12" ht="15" thickBot="1" x14ac:dyDescent="0.35">
      <c r="B647" s="64">
        <f t="shared" si="11"/>
        <v>28705.210000000006</v>
      </c>
      <c r="C647" s="66"/>
      <c r="G647" s="56">
        <v>643</v>
      </c>
      <c r="H647" s="53" t="s">
        <v>95</v>
      </c>
      <c r="I647" s="55">
        <v>38078</v>
      </c>
      <c r="J647" s="53" t="s">
        <v>99</v>
      </c>
      <c r="K647" s="53">
        <v>10</v>
      </c>
      <c r="L647" s="65">
        <v>31.84</v>
      </c>
    </row>
    <row r="648" spans="2:12" ht="15" thickBot="1" x14ac:dyDescent="0.35">
      <c r="B648" s="64">
        <f t="shared" si="11"/>
        <v>27590.549999999988</v>
      </c>
      <c r="C648" s="66"/>
      <c r="G648" s="56">
        <v>644</v>
      </c>
      <c r="H648" s="53" t="s">
        <v>122</v>
      </c>
      <c r="I648" s="55">
        <v>38388</v>
      </c>
      <c r="J648" s="53" t="s">
        <v>105</v>
      </c>
      <c r="K648" s="53">
        <v>51</v>
      </c>
      <c r="L648" s="65">
        <v>154.53</v>
      </c>
    </row>
    <row r="649" spans="2:12" ht="15" thickBot="1" x14ac:dyDescent="0.35">
      <c r="B649" s="64">
        <f t="shared" si="11"/>
        <v>27590.549999999988</v>
      </c>
      <c r="C649" s="66"/>
      <c r="G649" s="56">
        <v>645</v>
      </c>
      <c r="H649" s="53" t="s">
        <v>122</v>
      </c>
      <c r="I649" s="55">
        <v>37990</v>
      </c>
      <c r="J649" s="53" t="s">
        <v>105</v>
      </c>
      <c r="K649" s="53">
        <v>5</v>
      </c>
      <c r="L649" s="65">
        <v>16.850000000000001</v>
      </c>
    </row>
    <row r="650" spans="2:12" ht="15" thickBot="1" x14ac:dyDescent="0.35">
      <c r="B650" s="64">
        <f t="shared" si="11"/>
        <v>25258.95</v>
      </c>
      <c r="C650" s="66"/>
      <c r="G650" s="56">
        <v>646</v>
      </c>
      <c r="H650" s="53" t="s">
        <v>111</v>
      </c>
      <c r="I650" s="55">
        <v>38754</v>
      </c>
      <c r="J650" s="53" t="s">
        <v>105</v>
      </c>
      <c r="K650" s="53">
        <v>39</v>
      </c>
      <c r="L650" s="65">
        <v>119.49</v>
      </c>
    </row>
    <row r="651" spans="2:12" ht="15" thickBot="1" x14ac:dyDescent="0.35">
      <c r="B651" s="64">
        <f t="shared" si="11"/>
        <v>25947.240000000009</v>
      </c>
      <c r="C651" s="66"/>
      <c r="G651" s="56">
        <v>647</v>
      </c>
      <c r="H651" s="53" t="s">
        <v>97</v>
      </c>
      <c r="I651" s="53" t="s">
        <v>107</v>
      </c>
      <c r="J651" s="53" t="s">
        <v>105</v>
      </c>
      <c r="K651" s="53">
        <v>20</v>
      </c>
      <c r="L651" s="65">
        <v>61.93</v>
      </c>
    </row>
    <row r="652" spans="2:12" ht="15" thickBot="1" x14ac:dyDescent="0.35">
      <c r="B652" s="64">
        <f t="shared" si="11"/>
        <v>25258.95</v>
      </c>
      <c r="C652" s="66"/>
      <c r="G652" s="56">
        <v>648</v>
      </c>
      <c r="H652" s="53" t="s">
        <v>111</v>
      </c>
      <c r="I652" s="53" t="s">
        <v>77</v>
      </c>
      <c r="J652" s="53" t="s">
        <v>96</v>
      </c>
      <c r="K652" s="53">
        <v>29</v>
      </c>
      <c r="L652" s="65">
        <v>88.79</v>
      </c>
    </row>
    <row r="653" spans="2:12" ht="15" thickBot="1" x14ac:dyDescent="0.35">
      <c r="B653" s="64">
        <f t="shared" si="11"/>
        <v>26741.289999999994</v>
      </c>
      <c r="C653" s="66"/>
      <c r="G653" s="56">
        <v>649</v>
      </c>
      <c r="H653" s="53" t="s">
        <v>101</v>
      </c>
      <c r="I653" s="55">
        <v>38719</v>
      </c>
      <c r="J653" s="53" t="s">
        <v>96</v>
      </c>
      <c r="K653" s="53">
        <v>43</v>
      </c>
      <c r="L653" s="65">
        <v>130.6</v>
      </c>
    </row>
    <row r="654" spans="2:12" ht="15" thickBot="1" x14ac:dyDescent="0.35">
      <c r="B654" s="64">
        <f t="shared" si="11"/>
        <v>25947.240000000009</v>
      </c>
      <c r="C654" s="66"/>
      <c r="G654" s="56">
        <v>650</v>
      </c>
      <c r="H654" s="53" t="s">
        <v>97</v>
      </c>
      <c r="I654" s="55">
        <v>38026</v>
      </c>
      <c r="J654" s="53" t="s">
        <v>109</v>
      </c>
      <c r="K654" s="53">
        <v>40</v>
      </c>
      <c r="L654" s="65">
        <v>122.34</v>
      </c>
    </row>
    <row r="655" spans="2:12" ht="15" thickBot="1" x14ac:dyDescent="0.35">
      <c r="B655" s="64">
        <f t="shared" si="11"/>
        <v>25258.95</v>
      </c>
      <c r="C655" s="66"/>
      <c r="G655" s="56">
        <v>651</v>
      </c>
      <c r="H655" s="53" t="s">
        <v>111</v>
      </c>
      <c r="I655" s="55">
        <v>39053</v>
      </c>
      <c r="J655" s="53" t="s">
        <v>96</v>
      </c>
      <c r="K655" s="53">
        <v>36</v>
      </c>
      <c r="L655" s="65">
        <v>109.41</v>
      </c>
    </row>
    <row r="656" spans="2:12" ht="15" thickBot="1" x14ac:dyDescent="0.35">
      <c r="B656" s="64">
        <f t="shared" si="11"/>
        <v>25258.95</v>
      </c>
      <c r="C656" s="66"/>
      <c r="G656" s="56">
        <v>652</v>
      </c>
      <c r="H656" s="53" t="s">
        <v>111</v>
      </c>
      <c r="I656" s="53" t="s">
        <v>131</v>
      </c>
      <c r="J656" s="53" t="s">
        <v>105</v>
      </c>
      <c r="K656" s="53">
        <v>88</v>
      </c>
      <c r="L656" s="65">
        <v>265.7</v>
      </c>
    </row>
    <row r="657" spans="2:12" ht="15" thickBot="1" x14ac:dyDescent="0.35">
      <c r="B657" s="64">
        <f t="shared" si="11"/>
        <v>28803.099999999991</v>
      </c>
      <c r="C657" s="66"/>
      <c r="G657" s="56">
        <v>653</v>
      </c>
      <c r="H657" s="53" t="s">
        <v>93</v>
      </c>
      <c r="I657" s="55">
        <v>38413</v>
      </c>
      <c r="J657" s="53" t="s">
        <v>109</v>
      </c>
      <c r="K657" s="53">
        <v>55</v>
      </c>
      <c r="L657" s="65">
        <v>166.43</v>
      </c>
    </row>
    <row r="658" spans="2:12" ht="15" thickBot="1" x14ac:dyDescent="0.35">
      <c r="B658" s="64">
        <f t="shared" si="11"/>
        <v>29050.600000000035</v>
      </c>
      <c r="C658" s="66"/>
      <c r="G658" s="56">
        <v>654</v>
      </c>
      <c r="H658" s="53" t="s">
        <v>115</v>
      </c>
      <c r="I658" s="53" t="s">
        <v>132</v>
      </c>
      <c r="J658" s="53" t="s">
        <v>105</v>
      </c>
      <c r="K658" s="53">
        <v>65</v>
      </c>
      <c r="L658" s="65">
        <v>196.86</v>
      </c>
    </row>
    <row r="659" spans="2:12" ht="15" thickBot="1" x14ac:dyDescent="0.35">
      <c r="B659" s="64">
        <f t="shared" si="11"/>
        <v>29050.600000000035</v>
      </c>
      <c r="C659" s="66"/>
      <c r="G659" s="56">
        <v>655</v>
      </c>
      <c r="H659" s="53" t="s">
        <v>115</v>
      </c>
      <c r="I659" s="55">
        <v>38540</v>
      </c>
      <c r="J659" s="53" t="s">
        <v>94</v>
      </c>
      <c r="K659" s="53">
        <v>6</v>
      </c>
      <c r="L659" s="65">
        <v>19.489999999999998</v>
      </c>
    </row>
    <row r="660" spans="2:12" ht="15" thickBot="1" x14ac:dyDescent="0.35">
      <c r="B660" s="64">
        <f t="shared" si="11"/>
        <v>27590.549999999988</v>
      </c>
      <c r="C660" s="66"/>
      <c r="G660" s="56">
        <v>656</v>
      </c>
      <c r="H660" s="53" t="s">
        <v>122</v>
      </c>
      <c r="I660" s="53" t="s">
        <v>100</v>
      </c>
      <c r="J660" s="53" t="s">
        <v>96</v>
      </c>
      <c r="K660" s="53">
        <v>-1</v>
      </c>
      <c r="L660" s="65">
        <v>-1.23</v>
      </c>
    </row>
    <row r="661" spans="2:12" ht="15" thickBot="1" x14ac:dyDescent="0.35">
      <c r="B661" s="64">
        <f t="shared" si="11"/>
        <v>29050.600000000035</v>
      </c>
      <c r="C661" s="66"/>
      <c r="G661" s="56">
        <v>657</v>
      </c>
      <c r="H661" s="53" t="s">
        <v>115</v>
      </c>
      <c r="I661" s="53" t="s">
        <v>113</v>
      </c>
      <c r="J661" s="53" t="s">
        <v>96</v>
      </c>
      <c r="K661" s="53">
        <v>32</v>
      </c>
      <c r="L661" s="65">
        <v>97.81</v>
      </c>
    </row>
    <row r="662" spans="2:12" ht="15" thickBot="1" x14ac:dyDescent="0.35">
      <c r="B662" s="64">
        <f t="shared" si="11"/>
        <v>28705.210000000006</v>
      </c>
      <c r="C662" s="66"/>
      <c r="G662" s="56">
        <v>658</v>
      </c>
      <c r="H662" s="53" t="s">
        <v>95</v>
      </c>
      <c r="I662" s="53" t="s">
        <v>145</v>
      </c>
      <c r="J662" s="53" t="s">
        <v>109</v>
      </c>
      <c r="K662" s="53">
        <v>17</v>
      </c>
      <c r="L662" s="65">
        <v>53.06</v>
      </c>
    </row>
    <row r="663" spans="2:12" ht="15" thickBot="1" x14ac:dyDescent="0.35">
      <c r="B663" s="64">
        <f t="shared" si="11"/>
        <v>26741.289999999994</v>
      </c>
      <c r="C663" s="66"/>
      <c r="G663" s="56">
        <v>659</v>
      </c>
      <c r="H663" s="53" t="s">
        <v>101</v>
      </c>
      <c r="I663" s="55">
        <v>38237</v>
      </c>
      <c r="J663" s="53" t="s">
        <v>105</v>
      </c>
      <c r="K663" s="53">
        <v>25</v>
      </c>
      <c r="L663" s="65">
        <v>76.38</v>
      </c>
    </row>
    <row r="664" spans="2:12" ht="15" thickBot="1" x14ac:dyDescent="0.35">
      <c r="B664" s="64">
        <f t="shared" si="11"/>
        <v>26741.289999999994</v>
      </c>
      <c r="C664" s="66"/>
      <c r="G664" s="56">
        <v>660</v>
      </c>
      <c r="H664" s="53" t="s">
        <v>101</v>
      </c>
      <c r="I664" s="53" t="s">
        <v>136</v>
      </c>
      <c r="J664" s="53" t="s">
        <v>105</v>
      </c>
      <c r="K664" s="53">
        <v>11</v>
      </c>
      <c r="L664" s="65">
        <v>35.75</v>
      </c>
    </row>
    <row r="665" spans="2:12" ht="15" thickBot="1" x14ac:dyDescent="0.35">
      <c r="B665" s="64">
        <f t="shared" si="11"/>
        <v>26741.289999999994</v>
      </c>
      <c r="C665" s="66"/>
      <c r="G665" s="56">
        <v>661</v>
      </c>
      <c r="H665" s="53" t="s">
        <v>101</v>
      </c>
      <c r="I665" s="53" t="s">
        <v>138</v>
      </c>
      <c r="J665" s="53" t="s">
        <v>109</v>
      </c>
      <c r="K665" s="53">
        <v>51</v>
      </c>
      <c r="L665" s="65">
        <v>155.02000000000001</v>
      </c>
    </row>
    <row r="666" spans="2:12" ht="15" thickBot="1" x14ac:dyDescent="0.35">
      <c r="B666" s="64">
        <f t="shared" si="11"/>
        <v>25258.95</v>
      </c>
      <c r="C666" s="66"/>
      <c r="G666" s="56">
        <v>662</v>
      </c>
      <c r="H666" s="53" t="s">
        <v>111</v>
      </c>
      <c r="I666" s="55">
        <v>38787</v>
      </c>
      <c r="J666" s="53" t="s">
        <v>99</v>
      </c>
      <c r="K666" s="53">
        <v>25</v>
      </c>
      <c r="L666" s="65">
        <v>78.069999999999993</v>
      </c>
    </row>
    <row r="667" spans="2:12" ht="15" thickBot="1" x14ac:dyDescent="0.35">
      <c r="B667" s="64">
        <f t="shared" si="11"/>
        <v>28705.210000000006</v>
      </c>
      <c r="C667" s="66"/>
      <c r="G667" s="56">
        <v>663</v>
      </c>
      <c r="H667" s="53" t="s">
        <v>95</v>
      </c>
      <c r="I667" s="53" t="s">
        <v>151</v>
      </c>
      <c r="J667" s="53" t="s">
        <v>105</v>
      </c>
      <c r="K667" s="53">
        <v>27</v>
      </c>
      <c r="L667" s="65">
        <v>82.45</v>
      </c>
    </row>
    <row r="668" spans="2:12" ht="15" thickBot="1" x14ac:dyDescent="0.35">
      <c r="B668" s="64">
        <f t="shared" si="11"/>
        <v>28803.099999999991</v>
      </c>
      <c r="C668" s="66"/>
      <c r="G668" s="56">
        <v>664</v>
      </c>
      <c r="H668" s="53" t="s">
        <v>93</v>
      </c>
      <c r="I668" s="53" t="s">
        <v>128</v>
      </c>
      <c r="J668" s="53" t="s">
        <v>94</v>
      </c>
      <c r="K668" s="53">
        <v>38</v>
      </c>
      <c r="L668" s="65">
        <v>116.79</v>
      </c>
    </row>
    <row r="669" spans="2:12" ht="15" thickBot="1" x14ac:dyDescent="0.35">
      <c r="B669" s="64">
        <f t="shared" si="11"/>
        <v>23849.590000000004</v>
      </c>
      <c r="C669" s="66"/>
      <c r="G669" s="56">
        <v>665</v>
      </c>
      <c r="H669" s="53" t="s">
        <v>106</v>
      </c>
      <c r="I669" s="53" t="s">
        <v>113</v>
      </c>
      <c r="J669" s="53" t="s">
        <v>96</v>
      </c>
      <c r="K669" s="53">
        <v>27</v>
      </c>
      <c r="L669" s="65">
        <v>82.57</v>
      </c>
    </row>
    <row r="670" spans="2:12" ht="15" thickBot="1" x14ac:dyDescent="0.35">
      <c r="B670" s="64">
        <f t="shared" si="11"/>
        <v>29050.600000000035</v>
      </c>
      <c r="C670" s="66"/>
      <c r="G670" s="56">
        <v>666</v>
      </c>
      <c r="H670" s="53" t="s">
        <v>115</v>
      </c>
      <c r="I670" s="53" t="s">
        <v>141</v>
      </c>
      <c r="J670" s="53" t="s">
        <v>105</v>
      </c>
      <c r="K670" s="53">
        <v>59</v>
      </c>
      <c r="L670" s="65">
        <v>178.63</v>
      </c>
    </row>
    <row r="671" spans="2:12" ht="15" thickBot="1" x14ac:dyDescent="0.35">
      <c r="B671" s="64">
        <f t="shared" si="11"/>
        <v>27590.549999999988</v>
      </c>
      <c r="C671" s="66"/>
      <c r="G671" s="56">
        <v>667</v>
      </c>
      <c r="H671" s="53" t="s">
        <v>122</v>
      </c>
      <c r="I671" s="55">
        <v>39053</v>
      </c>
      <c r="J671" s="53" t="s">
        <v>96</v>
      </c>
      <c r="K671" s="53">
        <v>73</v>
      </c>
      <c r="L671" s="65">
        <v>220.45</v>
      </c>
    </row>
    <row r="672" spans="2:12" ht="15" thickBot="1" x14ac:dyDescent="0.35">
      <c r="B672" s="64">
        <f t="shared" si="11"/>
        <v>24890.649999999991</v>
      </c>
      <c r="C672" s="66"/>
      <c r="G672" s="56">
        <v>668</v>
      </c>
      <c r="H672" s="53" t="s">
        <v>103</v>
      </c>
      <c r="I672" s="53" t="s">
        <v>112</v>
      </c>
      <c r="J672" s="53" t="s">
        <v>105</v>
      </c>
      <c r="K672" s="53">
        <v>43</v>
      </c>
      <c r="L672" s="65">
        <v>131.44999999999999</v>
      </c>
    </row>
    <row r="673" spans="2:12" ht="15" thickBot="1" x14ac:dyDescent="0.35">
      <c r="B673" s="64">
        <f t="shared" si="11"/>
        <v>23849.590000000004</v>
      </c>
      <c r="C673" s="66"/>
      <c r="G673" s="56">
        <v>669</v>
      </c>
      <c r="H673" s="53" t="s">
        <v>106</v>
      </c>
      <c r="I673" s="55">
        <v>38844</v>
      </c>
      <c r="J673" s="53" t="s">
        <v>109</v>
      </c>
      <c r="K673" s="53">
        <v>51</v>
      </c>
      <c r="L673" s="65">
        <v>154.78</v>
      </c>
    </row>
    <row r="674" spans="2:12" ht="15" thickBot="1" x14ac:dyDescent="0.35">
      <c r="B674" s="64">
        <f t="shared" si="11"/>
        <v>28803.099999999991</v>
      </c>
      <c r="C674" s="66"/>
      <c r="G674" s="56">
        <v>670</v>
      </c>
      <c r="H674" s="53" t="s">
        <v>93</v>
      </c>
      <c r="I674" s="53" t="s">
        <v>124</v>
      </c>
      <c r="J674" s="53" t="s">
        <v>94</v>
      </c>
      <c r="K674" s="53">
        <v>32</v>
      </c>
      <c r="L674" s="65">
        <v>98.01</v>
      </c>
    </row>
    <row r="675" spans="2:12" ht="15" thickBot="1" x14ac:dyDescent="0.35">
      <c r="B675" s="64">
        <f t="shared" si="11"/>
        <v>26741.289999999994</v>
      </c>
      <c r="C675" s="66"/>
      <c r="G675" s="56">
        <v>671</v>
      </c>
      <c r="H675" s="53" t="s">
        <v>101</v>
      </c>
      <c r="I675" s="55">
        <v>38933</v>
      </c>
      <c r="J675" s="53" t="s">
        <v>94</v>
      </c>
      <c r="K675" s="53">
        <v>89</v>
      </c>
      <c r="L675" s="65">
        <v>268.58999999999997</v>
      </c>
    </row>
    <row r="676" spans="2:12" ht="15" thickBot="1" x14ac:dyDescent="0.35">
      <c r="B676" s="64">
        <f t="shared" si="11"/>
        <v>29050.600000000035</v>
      </c>
      <c r="C676" s="66"/>
      <c r="G676" s="56">
        <v>672</v>
      </c>
      <c r="H676" s="53" t="s">
        <v>115</v>
      </c>
      <c r="I676" s="53" t="s">
        <v>104</v>
      </c>
      <c r="J676" s="53" t="s">
        <v>109</v>
      </c>
      <c r="K676" s="53">
        <v>-1</v>
      </c>
      <c r="L676" s="65">
        <v>-0.61</v>
      </c>
    </row>
    <row r="677" spans="2:12" ht="15" thickBot="1" x14ac:dyDescent="0.35">
      <c r="B677" s="64">
        <f t="shared" si="11"/>
        <v>28705.210000000006</v>
      </c>
      <c r="C677" s="66"/>
      <c r="G677" s="56">
        <v>673</v>
      </c>
      <c r="H677" s="53" t="s">
        <v>95</v>
      </c>
      <c r="I677" s="53" t="s">
        <v>147</v>
      </c>
      <c r="J677" s="53" t="s">
        <v>105</v>
      </c>
      <c r="K677" s="53">
        <v>26</v>
      </c>
      <c r="L677" s="65">
        <v>81.09</v>
      </c>
    </row>
    <row r="678" spans="2:12" ht="15" thickBot="1" x14ac:dyDescent="0.35">
      <c r="B678" s="64">
        <f t="shared" si="11"/>
        <v>29050.600000000035</v>
      </c>
      <c r="C678" s="66"/>
      <c r="G678" s="56">
        <v>674</v>
      </c>
      <c r="H678" s="53" t="s">
        <v>115</v>
      </c>
      <c r="I678" s="53" t="s">
        <v>98</v>
      </c>
      <c r="J678" s="53" t="s">
        <v>96</v>
      </c>
      <c r="K678" s="53">
        <v>56</v>
      </c>
      <c r="L678" s="65">
        <v>170.29</v>
      </c>
    </row>
    <row r="679" spans="2:12" ht="15" thickBot="1" x14ac:dyDescent="0.35">
      <c r="B679" s="64">
        <f t="shared" si="11"/>
        <v>28803.099999999991</v>
      </c>
      <c r="C679" s="66"/>
      <c r="G679" s="56">
        <v>675</v>
      </c>
      <c r="H679" s="53" t="s">
        <v>93</v>
      </c>
      <c r="I679" s="53" t="s">
        <v>157</v>
      </c>
      <c r="J679" s="53" t="s">
        <v>94</v>
      </c>
      <c r="K679" s="53">
        <v>10</v>
      </c>
      <c r="L679" s="65">
        <v>32.450000000000003</v>
      </c>
    </row>
    <row r="680" spans="2:12" ht="15" thickBot="1" x14ac:dyDescent="0.35">
      <c r="B680" s="64">
        <f t="shared" si="11"/>
        <v>28705.210000000006</v>
      </c>
      <c r="C680" s="66"/>
      <c r="G680" s="56">
        <v>676</v>
      </c>
      <c r="H680" s="53" t="s">
        <v>95</v>
      </c>
      <c r="I680" s="55">
        <v>38140</v>
      </c>
      <c r="J680" s="53" t="s">
        <v>99</v>
      </c>
      <c r="K680" s="53">
        <v>8</v>
      </c>
      <c r="L680" s="65">
        <v>25.64</v>
      </c>
    </row>
    <row r="681" spans="2:12" ht="15" thickBot="1" x14ac:dyDescent="0.35">
      <c r="B681" s="64">
        <f t="shared" si="11"/>
        <v>24890.649999999991</v>
      </c>
      <c r="C681" s="66"/>
      <c r="G681" s="56">
        <v>677</v>
      </c>
      <c r="H681" s="53" t="s">
        <v>103</v>
      </c>
      <c r="I681" s="55">
        <v>38388</v>
      </c>
      <c r="J681" s="53" t="s">
        <v>105</v>
      </c>
      <c r="K681" s="53">
        <v>75</v>
      </c>
      <c r="L681" s="65">
        <v>226.81</v>
      </c>
    </row>
    <row r="682" spans="2:12" ht="15" thickBot="1" x14ac:dyDescent="0.35">
      <c r="B682" s="64">
        <f t="shared" si="11"/>
        <v>29050.600000000035</v>
      </c>
      <c r="C682" s="66"/>
      <c r="G682" s="56">
        <v>678</v>
      </c>
      <c r="H682" s="53" t="s">
        <v>115</v>
      </c>
      <c r="I682" s="55">
        <v>38413</v>
      </c>
      <c r="J682" s="53" t="s">
        <v>96</v>
      </c>
      <c r="K682" s="53">
        <v>79</v>
      </c>
      <c r="L682" s="65">
        <v>239.48</v>
      </c>
    </row>
    <row r="683" spans="2:12" ht="15" thickBot="1" x14ac:dyDescent="0.35">
      <c r="B683" s="64">
        <f t="shared" si="11"/>
        <v>24890.649999999991</v>
      </c>
      <c r="C683" s="66"/>
      <c r="G683" s="56">
        <v>679</v>
      </c>
      <c r="H683" s="53" t="s">
        <v>103</v>
      </c>
      <c r="I683" s="53" t="s">
        <v>146</v>
      </c>
      <c r="J683" s="53" t="s">
        <v>96</v>
      </c>
      <c r="K683" s="53">
        <v>25</v>
      </c>
      <c r="L683" s="65">
        <v>75.94</v>
      </c>
    </row>
    <row r="684" spans="2:12" ht="15" thickBot="1" x14ac:dyDescent="0.35">
      <c r="B684" s="64">
        <f t="shared" si="11"/>
        <v>23849.590000000004</v>
      </c>
      <c r="C684" s="66"/>
      <c r="G684" s="56">
        <v>680</v>
      </c>
      <c r="H684" s="53" t="s">
        <v>106</v>
      </c>
      <c r="I684" s="55">
        <v>39061</v>
      </c>
      <c r="J684" s="53" t="s">
        <v>94</v>
      </c>
      <c r="K684" s="53">
        <v>22</v>
      </c>
      <c r="L684" s="65">
        <v>68.81</v>
      </c>
    </row>
    <row r="685" spans="2:12" ht="15" thickBot="1" x14ac:dyDescent="0.35">
      <c r="B685" s="64">
        <f t="shared" si="11"/>
        <v>28803.099999999991</v>
      </c>
      <c r="C685" s="66"/>
      <c r="G685" s="56">
        <v>681</v>
      </c>
      <c r="H685" s="53" t="s">
        <v>93</v>
      </c>
      <c r="I685" s="53" t="s">
        <v>124</v>
      </c>
      <c r="J685" s="53" t="s">
        <v>99</v>
      </c>
      <c r="K685" s="53">
        <v>88</v>
      </c>
      <c r="L685" s="65">
        <v>265.64</v>
      </c>
    </row>
    <row r="686" spans="2:12" ht="15" thickBot="1" x14ac:dyDescent="0.35">
      <c r="B686" s="64">
        <f t="shared" si="11"/>
        <v>25258.95</v>
      </c>
      <c r="C686" s="66"/>
      <c r="G686" s="56">
        <v>682</v>
      </c>
      <c r="H686" s="53" t="s">
        <v>111</v>
      </c>
      <c r="I686" s="55">
        <v>38179</v>
      </c>
      <c r="J686" s="53" t="s">
        <v>96</v>
      </c>
      <c r="K686" s="53">
        <v>94</v>
      </c>
      <c r="L686" s="65">
        <v>284.33</v>
      </c>
    </row>
    <row r="687" spans="2:12" ht="15" thickBot="1" x14ac:dyDescent="0.35">
      <c r="B687" s="64">
        <f t="shared" si="11"/>
        <v>29050.600000000035</v>
      </c>
      <c r="C687" s="66"/>
      <c r="G687" s="56">
        <v>683</v>
      </c>
      <c r="H687" s="53" t="s">
        <v>115</v>
      </c>
      <c r="I687" s="55">
        <v>38421</v>
      </c>
      <c r="J687" s="53" t="s">
        <v>109</v>
      </c>
      <c r="K687" s="53">
        <v>58</v>
      </c>
      <c r="L687" s="65">
        <v>176.73</v>
      </c>
    </row>
    <row r="688" spans="2:12" ht="15" thickBot="1" x14ac:dyDescent="0.35">
      <c r="B688" s="64">
        <f t="shared" si="11"/>
        <v>25258.95</v>
      </c>
      <c r="C688" s="66"/>
      <c r="G688" s="56">
        <v>684</v>
      </c>
      <c r="H688" s="53" t="s">
        <v>111</v>
      </c>
      <c r="I688" s="55">
        <v>38448</v>
      </c>
      <c r="J688" s="53" t="s">
        <v>94</v>
      </c>
      <c r="K688" s="53">
        <v>66</v>
      </c>
      <c r="L688" s="65">
        <v>200.21</v>
      </c>
    </row>
    <row r="689" spans="2:12" ht="15" thickBot="1" x14ac:dyDescent="0.35">
      <c r="B689" s="64">
        <f t="shared" si="11"/>
        <v>29050.600000000035</v>
      </c>
      <c r="C689" s="66"/>
      <c r="G689" s="56">
        <v>685</v>
      </c>
      <c r="H689" s="53" t="s">
        <v>115</v>
      </c>
      <c r="I689" s="55">
        <v>38906</v>
      </c>
      <c r="J689" s="53" t="s">
        <v>105</v>
      </c>
      <c r="K689" s="53">
        <v>82</v>
      </c>
      <c r="L689" s="65">
        <v>247.94</v>
      </c>
    </row>
    <row r="690" spans="2:12" ht="15" thickBot="1" x14ac:dyDescent="0.35">
      <c r="B690" s="64">
        <f t="shared" si="11"/>
        <v>28705.210000000006</v>
      </c>
      <c r="C690" s="66"/>
      <c r="G690" s="56">
        <v>686</v>
      </c>
      <c r="H690" s="53" t="s">
        <v>95</v>
      </c>
      <c r="I690" s="55">
        <v>38727</v>
      </c>
      <c r="J690" s="53" t="s">
        <v>96</v>
      </c>
      <c r="K690" s="53">
        <v>94</v>
      </c>
      <c r="L690" s="65">
        <v>283.77</v>
      </c>
    </row>
    <row r="691" spans="2:12" ht="15" thickBot="1" x14ac:dyDescent="0.35">
      <c r="B691" s="64">
        <f t="shared" si="11"/>
        <v>25947.240000000009</v>
      </c>
      <c r="C691" s="66"/>
      <c r="G691" s="56">
        <v>687</v>
      </c>
      <c r="H691" s="53" t="s">
        <v>97</v>
      </c>
      <c r="I691" s="53" t="s">
        <v>123</v>
      </c>
      <c r="J691" s="53" t="s">
        <v>94</v>
      </c>
      <c r="K691" s="53">
        <v>27</v>
      </c>
      <c r="L691" s="65">
        <v>82.88</v>
      </c>
    </row>
    <row r="692" spans="2:12" ht="15" thickBot="1" x14ac:dyDescent="0.35">
      <c r="B692" s="64">
        <f t="shared" si="11"/>
        <v>28803.099999999991</v>
      </c>
      <c r="C692" s="66"/>
      <c r="G692" s="56">
        <v>688</v>
      </c>
      <c r="H692" s="53" t="s">
        <v>93</v>
      </c>
      <c r="I692" s="55">
        <v>38325</v>
      </c>
      <c r="J692" s="53" t="s">
        <v>99</v>
      </c>
      <c r="K692" s="53">
        <v>56</v>
      </c>
      <c r="L692" s="65">
        <v>169.96</v>
      </c>
    </row>
    <row r="693" spans="2:12" ht="15" thickBot="1" x14ac:dyDescent="0.35">
      <c r="B693" s="64">
        <f t="shared" si="11"/>
        <v>25258.95</v>
      </c>
      <c r="C693" s="66"/>
      <c r="G693" s="56">
        <v>689</v>
      </c>
      <c r="H693" s="53" t="s">
        <v>111</v>
      </c>
      <c r="I693" s="53" t="s">
        <v>158</v>
      </c>
      <c r="J693" s="53" t="s">
        <v>109</v>
      </c>
      <c r="K693" s="53">
        <v>82</v>
      </c>
      <c r="L693" s="65">
        <v>247.8</v>
      </c>
    </row>
    <row r="694" spans="2:12" ht="15" thickBot="1" x14ac:dyDescent="0.35">
      <c r="B694" s="64">
        <f t="shared" si="11"/>
        <v>25258.95</v>
      </c>
      <c r="C694" s="66"/>
      <c r="G694" s="56">
        <v>690</v>
      </c>
      <c r="H694" s="53" t="s">
        <v>111</v>
      </c>
      <c r="I694" s="55">
        <v>38665</v>
      </c>
      <c r="J694" s="53" t="s">
        <v>109</v>
      </c>
      <c r="K694" s="53">
        <v>7</v>
      </c>
      <c r="L694" s="65">
        <v>23.07</v>
      </c>
    </row>
    <row r="695" spans="2:12" ht="15" thickBot="1" x14ac:dyDescent="0.35">
      <c r="B695" s="64">
        <f t="shared" si="11"/>
        <v>28803.099999999991</v>
      </c>
      <c r="C695" s="66"/>
      <c r="G695" s="56">
        <v>691</v>
      </c>
      <c r="H695" s="53" t="s">
        <v>93</v>
      </c>
      <c r="I695" s="55">
        <v>38991</v>
      </c>
      <c r="J695" s="53" t="s">
        <v>94</v>
      </c>
      <c r="K695" s="53">
        <v>25</v>
      </c>
      <c r="L695" s="65">
        <v>77.37</v>
      </c>
    </row>
    <row r="696" spans="2:12" ht="15" thickBot="1" x14ac:dyDescent="0.35">
      <c r="B696" s="64">
        <f t="shared" si="11"/>
        <v>25947.240000000009</v>
      </c>
      <c r="C696" s="66"/>
      <c r="G696" s="56">
        <v>692</v>
      </c>
      <c r="H696" s="53" t="s">
        <v>97</v>
      </c>
      <c r="I696" s="53" t="s">
        <v>123</v>
      </c>
      <c r="J696" s="53" t="s">
        <v>96</v>
      </c>
      <c r="K696" s="53">
        <v>15</v>
      </c>
      <c r="L696" s="65">
        <v>46.81</v>
      </c>
    </row>
    <row r="697" spans="2:12" ht="15" thickBot="1" x14ac:dyDescent="0.35">
      <c r="B697" s="64">
        <f t="shared" si="11"/>
        <v>29050.600000000035</v>
      </c>
      <c r="C697" s="66"/>
      <c r="G697" s="56">
        <v>693</v>
      </c>
      <c r="H697" s="53" t="s">
        <v>115</v>
      </c>
      <c r="I697" s="55">
        <v>38117</v>
      </c>
      <c r="J697" s="53" t="s">
        <v>96</v>
      </c>
      <c r="K697" s="53">
        <v>39</v>
      </c>
      <c r="L697" s="65">
        <v>118.82</v>
      </c>
    </row>
    <row r="698" spans="2:12" ht="15" thickBot="1" x14ac:dyDescent="0.35">
      <c r="B698" s="64">
        <f t="shared" si="11"/>
        <v>28803.099999999991</v>
      </c>
      <c r="C698" s="66"/>
      <c r="G698" s="56">
        <v>694</v>
      </c>
      <c r="H698" s="53" t="s">
        <v>93</v>
      </c>
      <c r="I698" s="55">
        <v>38421</v>
      </c>
      <c r="J698" s="53" t="s">
        <v>94</v>
      </c>
      <c r="K698" s="53">
        <v>22</v>
      </c>
      <c r="L698" s="65">
        <v>67.92</v>
      </c>
    </row>
    <row r="699" spans="2:12" ht="15" thickBot="1" x14ac:dyDescent="0.35">
      <c r="B699" s="64">
        <f t="shared" si="11"/>
        <v>26741.289999999994</v>
      </c>
      <c r="C699" s="66"/>
      <c r="G699" s="56">
        <v>695</v>
      </c>
      <c r="H699" s="53" t="s">
        <v>101</v>
      </c>
      <c r="I699" s="53" t="s">
        <v>140</v>
      </c>
      <c r="J699" s="53" t="s">
        <v>99</v>
      </c>
      <c r="K699" s="53">
        <v>0</v>
      </c>
      <c r="L699" s="65">
        <v>1.58</v>
      </c>
    </row>
    <row r="700" spans="2:12" ht="15" thickBot="1" x14ac:dyDescent="0.35">
      <c r="B700" s="64">
        <f t="shared" si="11"/>
        <v>28803.099999999991</v>
      </c>
      <c r="C700" s="66"/>
      <c r="G700" s="56">
        <v>696</v>
      </c>
      <c r="H700" s="53" t="s">
        <v>93</v>
      </c>
      <c r="I700" s="53" t="s">
        <v>76</v>
      </c>
      <c r="J700" s="53" t="s">
        <v>109</v>
      </c>
      <c r="K700" s="53">
        <v>47</v>
      </c>
      <c r="L700" s="65">
        <v>142.63</v>
      </c>
    </row>
    <row r="701" spans="2:12" ht="15" thickBot="1" x14ac:dyDescent="0.35">
      <c r="B701" s="64">
        <f t="shared" si="11"/>
        <v>29050.600000000035</v>
      </c>
      <c r="C701" s="66"/>
      <c r="G701" s="56">
        <v>697</v>
      </c>
      <c r="H701" s="53" t="s">
        <v>115</v>
      </c>
      <c r="I701" s="55">
        <v>38871</v>
      </c>
      <c r="J701" s="53" t="s">
        <v>99</v>
      </c>
      <c r="K701" s="53">
        <v>36</v>
      </c>
      <c r="L701" s="65">
        <v>110.26</v>
      </c>
    </row>
    <row r="702" spans="2:12" ht="15" thickBot="1" x14ac:dyDescent="0.35">
      <c r="B702" s="64">
        <f t="shared" si="11"/>
        <v>29050.600000000035</v>
      </c>
      <c r="C702" s="66"/>
      <c r="G702" s="56">
        <v>698</v>
      </c>
      <c r="H702" s="53" t="s">
        <v>115</v>
      </c>
      <c r="I702" s="53" t="s">
        <v>124</v>
      </c>
      <c r="J702" s="53" t="s">
        <v>105</v>
      </c>
      <c r="K702" s="53">
        <v>46</v>
      </c>
      <c r="L702" s="65">
        <v>139.53</v>
      </c>
    </row>
    <row r="703" spans="2:12" ht="15" thickBot="1" x14ac:dyDescent="0.35">
      <c r="B703" s="64">
        <f t="shared" si="11"/>
        <v>25258.95</v>
      </c>
      <c r="C703" s="66"/>
      <c r="G703" s="56">
        <v>699</v>
      </c>
      <c r="H703" s="53" t="s">
        <v>111</v>
      </c>
      <c r="I703" s="53" t="s">
        <v>114</v>
      </c>
      <c r="J703" s="53" t="s">
        <v>105</v>
      </c>
      <c r="K703" s="53">
        <v>84</v>
      </c>
      <c r="L703" s="65">
        <v>253.68</v>
      </c>
    </row>
    <row r="704" spans="2:12" ht="15" thickBot="1" x14ac:dyDescent="0.35">
      <c r="B704" s="64">
        <f t="shared" si="11"/>
        <v>23849.590000000004</v>
      </c>
      <c r="C704" s="66"/>
      <c r="G704" s="56">
        <v>700</v>
      </c>
      <c r="H704" s="53" t="s">
        <v>106</v>
      </c>
      <c r="I704" s="53" t="s">
        <v>107</v>
      </c>
      <c r="J704" s="53" t="s">
        <v>94</v>
      </c>
      <c r="K704" s="53">
        <v>38</v>
      </c>
      <c r="L704" s="65">
        <v>115.77</v>
      </c>
    </row>
    <row r="705" spans="2:12" ht="15" thickBot="1" x14ac:dyDescent="0.35">
      <c r="B705" s="64">
        <f t="shared" si="11"/>
        <v>28803.099999999991</v>
      </c>
      <c r="C705" s="66"/>
      <c r="G705" s="56">
        <v>701</v>
      </c>
      <c r="H705" s="53" t="s">
        <v>93</v>
      </c>
      <c r="I705" s="53" t="s">
        <v>143</v>
      </c>
      <c r="J705" s="53" t="s">
        <v>94</v>
      </c>
      <c r="K705" s="53">
        <v>13</v>
      </c>
      <c r="L705" s="65">
        <v>40.47</v>
      </c>
    </row>
    <row r="706" spans="2:12" ht="15" thickBot="1" x14ac:dyDescent="0.35">
      <c r="B706" s="64">
        <f t="shared" si="11"/>
        <v>25258.95</v>
      </c>
      <c r="C706" s="66"/>
      <c r="G706" s="56">
        <v>702</v>
      </c>
      <c r="H706" s="53" t="s">
        <v>111</v>
      </c>
      <c r="I706" s="53" t="s">
        <v>158</v>
      </c>
      <c r="J706" s="53" t="s">
        <v>96</v>
      </c>
      <c r="K706" s="53">
        <v>40</v>
      </c>
      <c r="L706" s="65">
        <v>122.42</v>
      </c>
    </row>
    <row r="707" spans="2:12" ht="15" thickBot="1" x14ac:dyDescent="0.35">
      <c r="B707" s="64">
        <f t="shared" si="11"/>
        <v>24890.649999999991</v>
      </c>
      <c r="C707" s="66"/>
      <c r="G707" s="56">
        <v>703</v>
      </c>
      <c r="H707" s="53" t="s">
        <v>103</v>
      </c>
      <c r="I707" s="53" t="s">
        <v>102</v>
      </c>
      <c r="J707" s="53" t="s">
        <v>99</v>
      </c>
      <c r="K707" s="53">
        <v>46</v>
      </c>
      <c r="L707" s="65">
        <v>139.41</v>
      </c>
    </row>
    <row r="708" spans="2:12" ht="15" thickBot="1" x14ac:dyDescent="0.35">
      <c r="B708" s="64">
        <f t="shared" si="11"/>
        <v>27590.549999999988</v>
      </c>
      <c r="C708" s="66"/>
      <c r="G708" s="56">
        <v>704</v>
      </c>
      <c r="H708" s="53" t="s">
        <v>122</v>
      </c>
      <c r="I708" s="53" t="s">
        <v>162</v>
      </c>
      <c r="J708" s="53" t="s">
        <v>105</v>
      </c>
      <c r="K708" s="53">
        <v>11</v>
      </c>
      <c r="L708" s="65">
        <v>35.11</v>
      </c>
    </row>
    <row r="709" spans="2:12" ht="15" thickBot="1" x14ac:dyDescent="0.35">
      <c r="B709" s="64">
        <f t="shared" ref="B709:B772" si="12">SUMIF(name,H709,salePrice)</f>
        <v>25947.240000000009</v>
      </c>
      <c r="C709" s="66"/>
      <c r="G709" s="56">
        <v>705</v>
      </c>
      <c r="H709" s="53" t="s">
        <v>97</v>
      </c>
      <c r="I709" s="53" t="s">
        <v>128</v>
      </c>
      <c r="J709" s="53" t="s">
        <v>94</v>
      </c>
      <c r="K709" s="53">
        <v>-1</v>
      </c>
      <c r="L709" s="65">
        <v>-0.9</v>
      </c>
    </row>
    <row r="710" spans="2:12" ht="15" thickBot="1" x14ac:dyDescent="0.35">
      <c r="B710" s="64">
        <f t="shared" si="12"/>
        <v>25947.240000000009</v>
      </c>
      <c r="C710" s="66"/>
      <c r="G710" s="56">
        <v>706</v>
      </c>
      <c r="H710" s="53" t="s">
        <v>97</v>
      </c>
      <c r="I710" s="55">
        <v>38263</v>
      </c>
      <c r="J710" s="53" t="s">
        <v>94</v>
      </c>
      <c r="K710" s="53">
        <v>32</v>
      </c>
      <c r="L710" s="65">
        <v>98.62</v>
      </c>
    </row>
    <row r="711" spans="2:12" ht="15" thickBot="1" x14ac:dyDescent="0.35">
      <c r="B711" s="64">
        <f t="shared" si="12"/>
        <v>27590.549999999988</v>
      </c>
      <c r="C711" s="66"/>
      <c r="G711" s="56">
        <v>707</v>
      </c>
      <c r="H711" s="53" t="s">
        <v>122</v>
      </c>
      <c r="I711" s="53" t="s">
        <v>134</v>
      </c>
      <c r="J711" s="53" t="s">
        <v>96</v>
      </c>
      <c r="K711" s="53">
        <v>78</v>
      </c>
      <c r="L711" s="65">
        <v>235.38</v>
      </c>
    </row>
    <row r="712" spans="2:12" ht="15" thickBot="1" x14ac:dyDescent="0.35">
      <c r="B712" s="64">
        <f t="shared" si="12"/>
        <v>25947.240000000009</v>
      </c>
      <c r="C712" s="66"/>
      <c r="G712" s="56">
        <v>708</v>
      </c>
      <c r="H712" s="53" t="s">
        <v>97</v>
      </c>
      <c r="I712" s="53" t="s">
        <v>131</v>
      </c>
      <c r="J712" s="53" t="s">
        <v>99</v>
      </c>
      <c r="K712" s="53">
        <v>71</v>
      </c>
      <c r="L712" s="65">
        <v>215.14</v>
      </c>
    </row>
    <row r="713" spans="2:12" ht="15" thickBot="1" x14ac:dyDescent="0.35">
      <c r="B713" s="64">
        <f t="shared" si="12"/>
        <v>24890.649999999991</v>
      </c>
      <c r="C713" s="66"/>
      <c r="G713" s="56">
        <v>709</v>
      </c>
      <c r="H713" s="53" t="s">
        <v>103</v>
      </c>
      <c r="I713" s="53" t="s">
        <v>150</v>
      </c>
      <c r="J713" s="53" t="s">
        <v>94</v>
      </c>
      <c r="K713" s="53">
        <v>36</v>
      </c>
      <c r="L713" s="65">
        <v>109.8</v>
      </c>
    </row>
    <row r="714" spans="2:12" ht="15" thickBot="1" x14ac:dyDescent="0.35">
      <c r="B714" s="64">
        <f t="shared" si="12"/>
        <v>29050.600000000035</v>
      </c>
      <c r="C714" s="66"/>
      <c r="G714" s="56">
        <v>710</v>
      </c>
      <c r="H714" s="53" t="s">
        <v>115</v>
      </c>
      <c r="I714" s="53" t="s">
        <v>157</v>
      </c>
      <c r="J714" s="53" t="s">
        <v>109</v>
      </c>
      <c r="K714" s="53">
        <v>79</v>
      </c>
      <c r="L714" s="65">
        <v>238.75</v>
      </c>
    </row>
    <row r="715" spans="2:12" ht="15" thickBot="1" x14ac:dyDescent="0.35">
      <c r="B715" s="64">
        <f t="shared" si="12"/>
        <v>25947.240000000009</v>
      </c>
      <c r="C715" s="66"/>
      <c r="G715" s="56">
        <v>711</v>
      </c>
      <c r="H715" s="53" t="s">
        <v>97</v>
      </c>
      <c r="I715" s="55">
        <v>38603</v>
      </c>
      <c r="J715" s="53" t="s">
        <v>99</v>
      </c>
      <c r="K715" s="53">
        <v>92</v>
      </c>
      <c r="L715" s="65">
        <v>278.33999999999997</v>
      </c>
    </row>
    <row r="716" spans="2:12" ht="15" thickBot="1" x14ac:dyDescent="0.35">
      <c r="B716" s="64">
        <f t="shared" si="12"/>
        <v>28705.210000000006</v>
      </c>
      <c r="C716" s="66"/>
      <c r="G716" s="56">
        <v>712</v>
      </c>
      <c r="H716" s="53" t="s">
        <v>95</v>
      </c>
      <c r="I716" s="53" t="s">
        <v>134</v>
      </c>
      <c r="J716" s="53" t="s">
        <v>96</v>
      </c>
      <c r="K716" s="53">
        <v>38</v>
      </c>
      <c r="L716" s="65">
        <v>116.2</v>
      </c>
    </row>
    <row r="717" spans="2:12" ht="15" thickBot="1" x14ac:dyDescent="0.35">
      <c r="B717" s="64">
        <f t="shared" si="12"/>
        <v>28803.099999999991</v>
      </c>
      <c r="C717" s="66"/>
      <c r="G717" s="56">
        <v>713</v>
      </c>
      <c r="H717" s="53" t="s">
        <v>93</v>
      </c>
      <c r="I717" s="55">
        <v>38880</v>
      </c>
      <c r="J717" s="53" t="s">
        <v>109</v>
      </c>
      <c r="K717" s="53">
        <v>50</v>
      </c>
      <c r="L717" s="65">
        <v>152.08000000000001</v>
      </c>
    </row>
    <row r="718" spans="2:12" ht="15" thickBot="1" x14ac:dyDescent="0.35">
      <c r="B718" s="64">
        <f t="shared" si="12"/>
        <v>23849.590000000004</v>
      </c>
      <c r="C718" s="66"/>
      <c r="G718" s="56">
        <v>714</v>
      </c>
      <c r="H718" s="53" t="s">
        <v>106</v>
      </c>
      <c r="I718" s="53" t="s">
        <v>125</v>
      </c>
      <c r="J718" s="53" t="s">
        <v>96</v>
      </c>
      <c r="K718" s="53">
        <v>31</v>
      </c>
      <c r="L718" s="65">
        <v>93.73</v>
      </c>
    </row>
    <row r="719" spans="2:12" ht="15" thickBot="1" x14ac:dyDescent="0.35">
      <c r="B719" s="64">
        <f t="shared" si="12"/>
        <v>29050.600000000035</v>
      </c>
      <c r="C719" s="66"/>
      <c r="G719" s="56">
        <v>715</v>
      </c>
      <c r="H719" s="53" t="s">
        <v>115</v>
      </c>
      <c r="I719" s="53" t="s">
        <v>141</v>
      </c>
      <c r="J719" s="53" t="s">
        <v>94</v>
      </c>
      <c r="K719" s="53">
        <v>9</v>
      </c>
      <c r="L719" s="65">
        <v>29.39</v>
      </c>
    </row>
    <row r="720" spans="2:12" ht="15" thickBot="1" x14ac:dyDescent="0.35">
      <c r="B720" s="64">
        <f t="shared" si="12"/>
        <v>28705.210000000006</v>
      </c>
      <c r="C720" s="66"/>
      <c r="G720" s="56">
        <v>716</v>
      </c>
      <c r="H720" s="53" t="s">
        <v>95</v>
      </c>
      <c r="I720" s="53" t="s">
        <v>98</v>
      </c>
      <c r="J720" s="53" t="s">
        <v>105</v>
      </c>
      <c r="K720" s="53">
        <v>24</v>
      </c>
      <c r="L720" s="65">
        <v>73.28</v>
      </c>
    </row>
    <row r="721" spans="2:12" ht="15" thickBot="1" x14ac:dyDescent="0.35">
      <c r="B721" s="64">
        <f t="shared" si="12"/>
        <v>25947.240000000009</v>
      </c>
      <c r="C721" s="66"/>
      <c r="G721" s="56">
        <v>717</v>
      </c>
      <c r="H721" s="53" t="s">
        <v>97</v>
      </c>
      <c r="I721" s="55">
        <v>38687</v>
      </c>
      <c r="J721" s="53" t="s">
        <v>94</v>
      </c>
      <c r="K721" s="53">
        <v>50</v>
      </c>
      <c r="L721" s="65">
        <v>152.59</v>
      </c>
    </row>
    <row r="722" spans="2:12" ht="15" thickBot="1" x14ac:dyDescent="0.35">
      <c r="B722" s="64">
        <f t="shared" si="12"/>
        <v>29050.600000000035</v>
      </c>
      <c r="C722" s="66"/>
      <c r="G722" s="56">
        <v>718</v>
      </c>
      <c r="H722" s="53" t="s">
        <v>115</v>
      </c>
      <c r="I722" s="55">
        <v>39053</v>
      </c>
      <c r="J722" s="53" t="s">
        <v>99</v>
      </c>
      <c r="K722" s="53">
        <v>32</v>
      </c>
      <c r="L722" s="65">
        <v>98.19</v>
      </c>
    </row>
    <row r="723" spans="2:12" ht="15" thickBot="1" x14ac:dyDescent="0.35">
      <c r="B723" s="64">
        <f t="shared" si="12"/>
        <v>27590.549999999988</v>
      </c>
      <c r="C723" s="66"/>
      <c r="G723" s="56">
        <v>719</v>
      </c>
      <c r="H723" s="53" t="s">
        <v>122</v>
      </c>
      <c r="I723" s="53" t="s">
        <v>124</v>
      </c>
      <c r="J723" s="53" t="s">
        <v>96</v>
      </c>
      <c r="K723" s="53">
        <v>71</v>
      </c>
      <c r="L723" s="65">
        <v>214.93</v>
      </c>
    </row>
    <row r="724" spans="2:12" ht="15" thickBot="1" x14ac:dyDescent="0.35">
      <c r="B724" s="64">
        <f t="shared" si="12"/>
        <v>23849.590000000004</v>
      </c>
      <c r="C724" s="66"/>
      <c r="G724" s="56">
        <v>720</v>
      </c>
      <c r="H724" s="53" t="s">
        <v>106</v>
      </c>
      <c r="I724" s="55">
        <v>38787</v>
      </c>
      <c r="J724" s="53" t="s">
        <v>109</v>
      </c>
      <c r="K724" s="53">
        <v>28</v>
      </c>
      <c r="L724" s="65">
        <v>86.11</v>
      </c>
    </row>
    <row r="725" spans="2:12" ht="15" thickBot="1" x14ac:dyDescent="0.35">
      <c r="B725" s="64">
        <f t="shared" si="12"/>
        <v>25947.240000000009</v>
      </c>
      <c r="C725" s="66"/>
      <c r="G725" s="56">
        <v>721</v>
      </c>
      <c r="H725" s="53" t="s">
        <v>97</v>
      </c>
      <c r="I725" s="53" t="s">
        <v>119</v>
      </c>
      <c r="J725" s="53" t="s">
        <v>94</v>
      </c>
      <c r="K725" s="53">
        <v>40</v>
      </c>
      <c r="L725" s="65">
        <v>121.83</v>
      </c>
    </row>
    <row r="726" spans="2:12" ht="15" thickBot="1" x14ac:dyDescent="0.35">
      <c r="B726" s="64">
        <f t="shared" si="12"/>
        <v>23849.590000000004</v>
      </c>
      <c r="C726" s="66"/>
      <c r="G726" s="56">
        <v>722</v>
      </c>
      <c r="H726" s="53" t="s">
        <v>106</v>
      </c>
      <c r="I726" s="53" t="s">
        <v>134</v>
      </c>
      <c r="J726" s="53" t="s">
        <v>105</v>
      </c>
      <c r="K726" s="53">
        <v>75</v>
      </c>
      <c r="L726" s="65">
        <v>226.99</v>
      </c>
    </row>
    <row r="727" spans="2:12" ht="15" thickBot="1" x14ac:dyDescent="0.35">
      <c r="B727" s="64">
        <f t="shared" si="12"/>
        <v>26741.289999999994</v>
      </c>
      <c r="C727" s="66"/>
      <c r="G727" s="56">
        <v>723</v>
      </c>
      <c r="H727" s="53" t="s">
        <v>101</v>
      </c>
      <c r="I727" s="53" t="s">
        <v>157</v>
      </c>
      <c r="J727" s="53" t="s">
        <v>94</v>
      </c>
      <c r="K727" s="53">
        <v>30</v>
      </c>
      <c r="L727" s="65">
        <v>92.03</v>
      </c>
    </row>
    <row r="728" spans="2:12" ht="15" thickBot="1" x14ac:dyDescent="0.35">
      <c r="B728" s="64">
        <f t="shared" si="12"/>
        <v>29050.600000000035</v>
      </c>
      <c r="C728" s="66"/>
      <c r="G728" s="56">
        <v>724</v>
      </c>
      <c r="H728" s="53" t="s">
        <v>115</v>
      </c>
      <c r="I728" s="55">
        <v>38576</v>
      </c>
      <c r="J728" s="53" t="s">
        <v>94</v>
      </c>
      <c r="K728" s="53">
        <v>78</v>
      </c>
      <c r="L728" s="65">
        <v>235.9</v>
      </c>
    </row>
    <row r="729" spans="2:12" ht="15" thickBot="1" x14ac:dyDescent="0.35">
      <c r="B729" s="64">
        <f t="shared" si="12"/>
        <v>24890.649999999991</v>
      </c>
      <c r="C729" s="66"/>
      <c r="G729" s="56">
        <v>725</v>
      </c>
      <c r="H729" s="53" t="s">
        <v>103</v>
      </c>
      <c r="I729" s="55">
        <v>38603</v>
      </c>
      <c r="J729" s="53" t="s">
        <v>109</v>
      </c>
      <c r="K729" s="53">
        <v>15</v>
      </c>
      <c r="L729" s="65">
        <v>47.1</v>
      </c>
    </row>
    <row r="730" spans="2:12" ht="15" thickBot="1" x14ac:dyDescent="0.35">
      <c r="B730" s="64">
        <f t="shared" si="12"/>
        <v>23849.590000000004</v>
      </c>
      <c r="C730" s="66"/>
      <c r="G730" s="56">
        <v>726</v>
      </c>
      <c r="H730" s="53" t="s">
        <v>106</v>
      </c>
      <c r="I730" s="55">
        <v>38179</v>
      </c>
      <c r="J730" s="53" t="s">
        <v>99</v>
      </c>
      <c r="K730" s="53">
        <v>30</v>
      </c>
      <c r="L730" s="65">
        <v>91.8</v>
      </c>
    </row>
    <row r="731" spans="2:12" ht="15" thickBot="1" x14ac:dyDescent="0.35">
      <c r="B731" s="64">
        <f t="shared" si="12"/>
        <v>26741.289999999994</v>
      </c>
      <c r="C731" s="66"/>
      <c r="G731" s="56">
        <v>727</v>
      </c>
      <c r="H731" s="53" t="s">
        <v>101</v>
      </c>
      <c r="I731" s="55">
        <v>38421</v>
      </c>
      <c r="J731" s="53" t="s">
        <v>96</v>
      </c>
      <c r="K731" s="53">
        <v>27</v>
      </c>
      <c r="L731" s="65">
        <v>83.56</v>
      </c>
    </row>
    <row r="732" spans="2:12" ht="15" thickBot="1" x14ac:dyDescent="0.35">
      <c r="B732" s="64">
        <f t="shared" si="12"/>
        <v>28705.210000000006</v>
      </c>
      <c r="C732" s="66"/>
      <c r="G732" s="56">
        <v>728</v>
      </c>
      <c r="H732" s="53" t="s">
        <v>95</v>
      </c>
      <c r="I732" s="53" t="s">
        <v>141</v>
      </c>
      <c r="J732" s="53" t="s">
        <v>94</v>
      </c>
      <c r="K732" s="53">
        <v>95</v>
      </c>
      <c r="L732" s="65">
        <v>286.68</v>
      </c>
    </row>
    <row r="733" spans="2:12" ht="15" thickBot="1" x14ac:dyDescent="0.35">
      <c r="B733" s="64">
        <f t="shared" si="12"/>
        <v>29050.600000000035</v>
      </c>
      <c r="C733" s="66"/>
      <c r="G733" s="56">
        <v>729</v>
      </c>
      <c r="H733" s="53" t="s">
        <v>115</v>
      </c>
      <c r="I733" s="53" t="s">
        <v>138</v>
      </c>
      <c r="J733" s="53" t="s">
        <v>96</v>
      </c>
      <c r="K733" s="53">
        <v>62</v>
      </c>
      <c r="L733" s="65">
        <v>188.7</v>
      </c>
    </row>
    <row r="734" spans="2:12" ht="15" thickBot="1" x14ac:dyDescent="0.35">
      <c r="B734" s="64">
        <f t="shared" si="12"/>
        <v>23849.590000000004</v>
      </c>
      <c r="C734" s="66"/>
      <c r="G734" s="56">
        <v>730</v>
      </c>
      <c r="H734" s="53" t="s">
        <v>106</v>
      </c>
      <c r="I734" s="53" t="s">
        <v>147</v>
      </c>
      <c r="J734" s="53" t="s">
        <v>94</v>
      </c>
      <c r="K734" s="53">
        <v>-4</v>
      </c>
      <c r="L734" s="65">
        <v>-10.15</v>
      </c>
    </row>
    <row r="735" spans="2:12" ht="15" thickBot="1" x14ac:dyDescent="0.35">
      <c r="B735" s="64">
        <f t="shared" si="12"/>
        <v>28803.099999999991</v>
      </c>
      <c r="C735" s="66"/>
      <c r="G735" s="56">
        <v>731</v>
      </c>
      <c r="H735" s="53" t="s">
        <v>93</v>
      </c>
      <c r="I735" s="53" t="s">
        <v>76</v>
      </c>
      <c r="J735" s="53" t="s">
        <v>109</v>
      </c>
      <c r="K735" s="53">
        <v>-3</v>
      </c>
      <c r="L735" s="65">
        <v>-7.23</v>
      </c>
    </row>
    <row r="736" spans="2:12" ht="15" thickBot="1" x14ac:dyDescent="0.35">
      <c r="B736" s="64">
        <f t="shared" si="12"/>
        <v>28705.210000000006</v>
      </c>
      <c r="C736" s="66"/>
      <c r="G736" s="56">
        <v>732</v>
      </c>
      <c r="H736" s="53" t="s">
        <v>95</v>
      </c>
      <c r="I736" s="55">
        <v>38540</v>
      </c>
      <c r="J736" s="53" t="s">
        <v>109</v>
      </c>
      <c r="K736" s="53">
        <v>62</v>
      </c>
      <c r="L736" s="65">
        <v>187.71</v>
      </c>
    </row>
    <row r="737" spans="2:12" ht="15" thickBot="1" x14ac:dyDescent="0.35">
      <c r="B737" s="64">
        <f t="shared" si="12"/>
        <v>28803.099999999991</v>
      </c>
      <c r="C737" s="66"/>
      <c r="G737" s="56">
        <v>733</v>
      </c>
      <c r="H737" s="53" t="s">
        <v>93</v>
      </c>
      <c r="I737" s="55">
        <v>38299</v>
      </c>
      <c r="J737" s="53" t="s">
        <v>99</v>
      </c>
      <c r="K737" s="53">
        <v>92</v>
      </c>
      <c r="L737" s="65">
        <v>277.68</v>
      </c>
    </row>
    <row r="738" spans="2:12" ht="15" thickBot="1" x14ac:dyDescent="0.35">
      <c r="B738" s="64">
        <f t="shared" si="12"/>
        <v>26741.289999999994</v>
      </c>
      <c r="C738" s="66"/>
      <c r="G738" s="56">
        <v>734</v>
      </c>
      <c r="H738" s="53" t="s">
        <v>101</v>
      </c>
      <c r="I738" s="53" t="s">
        <v>108</v>
      </c>
      <c r="J738" s="53" t="s">
        <v>96</v>
      </c>
      <c r="K738" s="53">
        <v>35</v>
      </c>
      <c r="L738" s="65">
        <v>107.1</v>
      </c>
    </row>
    <row r="739" spans="2:12" ht="15" thickBot="1" x14ac:dyDescent="0.35">
      <c r="B739" s="64">
        <f t="shared" si="12"/>
        <v>28803.099999999991</v>
      </c>
      <c r="C739" s="66"/>
      <c r="G739" s="56">
        <v>735</v>
      </c>
      <c r="H739" s="53" t="s">
        <v>93</v>
      </c>
      <c r="I739" s="55">
        <v>38388</v>
      </c>
      <c r="J739" s="53" t="s">
        <v>105</v>
      </c>
      <c r="K739" s="53">
        <v>91</v>
      </c>
      <c r="L739" s="65">
        <v>274.95999999999998</v>
      </c>
    </row>
    <row r="740" spans="2:12" ht="15" thickBot="1" x14ac:dyDescent="0.35">
      <c r="B740" s="64">
        <f t="shared" si="12"/>
        <v>23849.590000000004</v>
      </c>
      <c r="C740" s="66"/>
      <c r="G740" s="56">
        <v>736</v>
      </c>
      <c r="H740" s="53" t="s">
        <v>106</v>
      </c>
      <c r="I740" s="55">
        <v>38237</v>
      </c>
      <c r="J740" s="53" t="s">
        <v>109</v>
      </c>
      <c r="K740" s="53">
        <v>21</v>
      </c>
      <c r="L740" s="65">
        <v>64.319999999999993</v>
      </c>
    </row>
    <row r="741" spans="2:12" ht="15" thickBot="1" x14ac:dyDescent="0.35">
      <c r="B741" s="64">
        <f t="shared" si="12"/>
        <v>24890.649999999991</v>
      </c>
      <c r="C741" s="66"/>
      <c r="G741" s="56">
        <v>737</v>
      </c>
      <c r="H741" s="53" t="s">
        <v>103</v>
      </c>
      <c r="I741" s="53" t="s">
        <v>145</v>
      </c>
      <c r="J741" s="53" t="s">
        <v>109</v>
      </c>
      <c r="K741" s="53">
        <v>49</v>
      </c>
      <c r="L741" s="65">
        <v>148.74</v>
      </c>
    </row>
    <row r="742" spans="2:12" ht="15" thickBot="1" x14ac:dyDescent="0.35">
      <c r="B742" s="64">
        <f t="shared" si="12"/>
        <v>26741.289999999994</v>
      </c>
      <c r="C742" s="66"/>
      <c r="G742" s="56">
        <v>738</v>
      </c>
      <c r="H742" s="53" t="s">
        <v>101</v>
      </c>
      <c r="I742" s="53" t="s">
        <v>140</v>
      </c>
      <c r="J742" s="53" t="s">
        <v>96</v>
      </c>
      <c r="K742" s="53">
        <v>34</v>
      </c>
      <c r="L742" s="65">
        <v>103.35</v>
      </c>
    </row>
    <row r="743" spans="2:12" ht="15" thickBot="1" x14ac:dyDescent="0.35">
      <c r="B743" s="64">
        <f t="shared" si="12"/>
        <v>28705.210000000006</v>
      </c>
      <c r="C743" s="66"/>
      <c r="G743" s="56">
        <v>739</v>
      </c>
      <c r="H743" s="53" t="s">
        <v>95</v>
      </c>
      <c r="I743" s="53" t="s">
        <v>131</v>
      </c>
      <c r="J743" s="53" t="s">
        <v>94</v>
      </c>
      <c r="K743" s="53">
        <v>56</v>
      </c>
      <c r="L743" s="65">
        <v>170.12</v>
      </c>
    </row>
    <row r="744" spans="2:12" ht="15" thickBot="1" x14ac:dyDescent="0.35">
      <c r="B744" s="64">
        <f t="shared" si="12"/>
        <v>23849.590000000004</v>
      </c>
      <c r="C744" s="66"/>
      <c r="G744" s="56">
        <v>740</v>
      </c>
      <c r="H744" s="53" t="s">
        <v>106</v>
      </c>
      <c r="I744" s="53" t="s">
        <v>143</v>
      </c>
      <c r="J744" s="53" t="s">
        <v>105</v>
      </c>
      <c r="K744" s="53">
        <v>81</v>
      </c>
      <c r="L744" s="65">
        <v>244.85</v>
      </c>
    </row>
    <row r="745" spans="2:12" ht="15" thickBot="1" x14ac:dyDescent="0.35">
      <c r="B745" s="64">
        <f t="shared" si="12"/>
        <v>28803.099999999991</v>
      </c>
      <c r="C745" s="66"/>
      <c r="G745" s="56">
        <v>741</v>
      </c>
      <c r="H745" s="53" t="s">
        <v>93</v>
      </c>
      <c r="I745" s="55">
        <v>38325</v>
      </c>
      <c r="J745" s="53" t="s">
        <v>105</v>
      </c>
      <c r="K745" s="53">
        <v>63</v>
      </c>
      <c r="L745" s="65">
        <v>191.25</v>
      </c>
    </row>
    <row r="746" spans="2:12" ht="15" thickBot="1" x14ac:dyDescent="0.35">
      <c r="B746" s="64">
        <f t="shared" si="12"/>
        <v>23849.590000000004</v>
      </c>
      <c r="C746" s="66"/>
      <c r="G746" s="56">
        <v>742</v>
      </c>
      <c r="H746" s="53" t="s">
        <v>106</v>
      </c>
      <c r="I746" s="55">
        <v>38388</v>
      </c>
      <c r="J746" s="53" t="s">
        <v>96</v>
      </c>
      <c r="K746" s="53">
        <v>-3</v>
      </c>
      <c r="L746" s="65">
        <v>-7.37</v>
      </c>
    </row>
    <row r="747" spans="2:12" ht="15" thickBot="1" x14ac:dyDescent="0.35">
      <c r="B747" s="64">
        <f t="shared" si="12"/>
        <v>24890.649999999991</v>
      </c>
      <c r="C747" s="66"/>
      <c r="G747" s="56">
        <v>743</v>
      </c>
      <c r="H747" s="53" t="s">
        <v>103</v>
      </c>
      <c r="I747" s="55">
        <v>38540</v>
      </c>
      <c r="J747" s="53" t="s">
        <v>96</v>
      </c>
      <c r="K747" s="53">
        <v>8</v>
      </c>
      <c r="L747" s="65">
        <v>25.81</v>
      </c>
    </row>
    <row r="748" spans="2:12" ht="15" thickBot="1" x14ac:dyDescent="0.35">
      <c r="B748" s="64">
        <f t="shared" si="12"/>
        <v>29050.600000000035</v>
      </c>
      <c r="C748" s="66"/>
      <c r="G748" s="56">
        <v>744</v>
      </c>
      <c r="H748" s="53" t="s">
        <v>115</v>
      </c>
      <c r="I748" s="55">
        <v>37990</v>
      </c>
      <c r="J748" s="53" t="s">
        <v>94</v>
      </c>
      <c r="K748" s="53">
        <v>46</v>
      </c>
      <c r="L748" s="65">
        <v>139.62</v>
      </c>
    </row>
    <row r="749" spans="2:12" ht="15" thickBot="1" x14ac:dyDescent="0.35">
      <c r="B749" s="64">
        <f t="shared" si="12"/>
        <v>24890.649999999991</v>
      </c>
      <c r="C749" s="66"/>
      <c r="G749" s="56">
        <v>745</v>
      </c>
      <c r="H749" s="53" t="s">
        <v>103</v>
      </c>
      <c r="I749" s="53" t="s">
        <v>135</v>
      </c>
      <c r="J749" s="53" t="s">
        <v>94</v>
      </c>
      <c r="K749" s="53">
        <v>3</v>
      </c>
      <c r="L749" s="65">
        <v>10.88</v>
      </c>
    </row>
    <row r="750" spans="2:12" ht="15" thickBot="1" x14ac:dyDescent="0.35">
      <c r="B750" s="64">
        <f t="shared" si="12"/>
        <v>24890.649999999991</v>
      </c>
      <c r="C750" s="66"/>
      <c r="G750" s="56">
        <v>746</v>
      </c>
      <c r="H750" s="53" t="s">
        <v>103</v>
      </c>
      <c r="I750" s="53" t="s">
        <v>100</v>
      </c>
      <c r="J750" s="53" t="s">
        <v>96</v>
      </c>
      <c r="K750" s="53">
        <v>68</v>
      </c>
      <c r="L750" s="65">
        <v>205.86</v>
      </c>
    </row>
    <row r="751" spans="2:12" ht="15" thickBot="1" x14ac:dyDescent="0.35">
      <c r="B751" s="64">
        <f t="shared" si="12"/>
        <v>28803.099999999991</v>
      </c>
      <c r="C751" s="66"/>
      <c r="G751" s="56">
        <v>747</v>
      </c>
      <c r="H751" s="53" t="s">
        <v>93</v>
      </c>
      <c r="I751" s="53" t="s">
        <v>158</v>
      </c>
      <c r="J751" s="53" t="s">
        <v>96</v>
      </c>
      <c r="K751" s="53">
        <v>83</v>
      </c>
      <c r="L751" s="65">
        <v>251.06</v>
      </c>
    </row>
    <row r="752" spans="2:12" ht="15" thickBot="1" x14ac:dyDescent="0.35">
      <c r="B752" s="64">
        <f t="shared" si="12"/>
        <v>23849.590000000004</v>
      </c>
      <c r="C752" s="66"/>
      <c r="G752" s="56">
        <v>748</v>
      </c>
      <c r="H752" s="53" t="s">
        <v>106</v>
      </c>
      <c r="I752" s="53" t="s">
        <v>135</v>
      </c>
      <c r="J752" s="53" t="s">
        <v>105</v>
      </c>
      <c r="K752" s="53">
        <v>51</v>
      </c>
      <c r="L752" s="65">
        <v>155.12</v>
      </c>
    </row>
    <row r="753" spans="2:12" ht="15" thickBot="1" x14ac:dyDescent="0.35">
      <c r="B753" s="64">
        <f t="shared" si="12"/>
        <v>27590.549999999988</v>
      </c>
      <c r="C753" s="66"/>
      <c r="G753" s="56">
        <v>749</v>
      </c>
      <c r="H753" s="53" t="s">
        <v>122</v>
      </c>
      <c r="I753" s="53" t="s">
        <v>158</v>
      </c>
      <c r="J753" s="53" t="s">
        <v>96</v>
      </c>
      <c r="K753" s="53">
        <v>16</v>
      </c>
      <c r="L753" s="65">
        <v>50.2</v>
      </c>
    </row>
    <row r="754" spans="2:12" ht="15" thickBot="1" x14ac:dyDescent="0.35">
      <c r="B754" s="64">
        <f t="shared" si="12"/>
        <v>27590.549999999988</v>
      </c>
      <c r="C754" s="66"/>
      <c r="G754" s="56">
        <v>750</v>
      </c>
      <c r="H754" s="53" t="s">
        <v>122</v>
      </c>
      <c r="I754" s="55">
        <v>39026</v>
      </c>
      <c r="J754" s="53" t="s">
        <v>105</v>
      </c>
      <c r="K754" s="53">
        <v>-2</v>
      </c>
      <c r="L754" s="65">
        <v>-3.91</v>
      </c>
    </row>
    <row r="755" spans="2:12" ht="15" thickBot="1" x14ac:dyDescent="0.35">
      <c r="B755" s="64">
        <f t="shared" si="12"/>
        <v>23849.590000000004</v>
      </c>
      <c r="C755" s="66"/>
      <c r="G755" s="56">
        <v>751</v>
      </c>
      <c r="H755" s="53" t="s">
        <v>106</v>
      </c>
      <c r="I755" s="53" t="s">
        <v>77</v>
      </c>
      <c r="J755" s="53" t="s">
        <v>94</v>
      </c>
      <c r="K755" s="53">
        <v>6</v>
      </c>
      <c r="L755" s="65">
        <v>20.37</v>
      </c>
    </row>
    <row r="756" spans="2:12" ht="15" thickBot="1" x14ac:dyDescent="0.35">
      <c r="B756" s="64">
        <f t="shared" si="12"/>
        <v>24890.649999999991</v>
      </c>
      <c r="C756" s="66"/>
      <c r="G756" s="56">
        <v>752</v>
      </c>
      <c r="H756" s="53" t="s">
        <v>103</v>
      </c>
      <c r="I756" s="53" t="s">
        <v>148</v>
      </c>
      <c r="J756" s="53" t="s">
        <v>94</v>
      </c>
      <c r="K756" s="53">
        <v>-5</v>
      </c>
      <c r="L756" s="65">
        <v>-12.57</v>
      </c>
    </row>
    <row r="757" spans="2:12" ht="15" thickBot="1" x14ac:dyDescent="0.35">
      <c r="B757" s="64">
        <f t="shared" si="12"/>
        <v>28803.099999999991</v>
      </c>
      <c r="C757" s="66"/>
      <c r="G757" s="56">
        <v>753</v>
      </c>
      <c r="H757" s="53" t="s">
        <v>93</v>
      </c>
      <c r="I757" s="53" t="s">
        <v>145</v>
      </c>
      <c r="J757" s="53" t="s">
        <v>105</v>
      </c>
      <c r="K757" s="53">
        <v>42</v>
      </c>
      <c r="L757" s="65">
        <v>127.71</v>
      </c>
    </row>
    <row r="758" spans="2:12" ht="15" thickBot="1" x14ac:dyDescent="0.35">
      <c r="B758" s="64">
        <f t="shared" si="12"/>
        <v>23849.590000000004</v>
      </c>
      <c r="C758" s="66"/>
      <c r="G758" s="56">
        <v>754</v>
      </c>
      <c r="H758" s="53" t="s">
        <v>106</v>
      </c>
      <c r="I758" s="55">
        <v>38687</v>
      </c>
      <c r="J758" s="53" t="s">
        <v>105</v>
      </c>
      <c r="K758" s="53">
        <v>47</v>
      </c>
      <c r="L758" s="65">
        <v>143.38</v>
      </c>
    </row>
    <row r="759" spans="2:12" ht="15" thickBot="1" x14ac:dyDescent="0.35">
      <c r="B759" s="64">
        <f t="shared" si="12"/>
        <v>28705.210000000006</v>
      </c>
      <c r="C759" s="66"/>
      <c r="G759" s="56">
        <v>755</v>
      </c>
      <c r="H759" s="53" t="s">
        <v>95</v>
      </c>
      <c r="I759" s="53" t="s">
        <v>149</v>
      </c>
      <c r="J759" s="53" t="s">
        <v>109</v>
      </c>
      <c r="K759" s="53">
        <v>16</v>
      </c>
      <c r="L759" s="65">
        <v>50.19</v>
      </c>
    </row>
    <row r="760" spans="2:12" ht="15" thickBot="1" x14ac:dyDescent="0.35">
      <c r="B760" s="64">
        <f t="shared" si="12"/>
        <v>27590.549999999988</v>
      </c>
      <c r="C760" s="66"/>
      <c r="G760" s="56">
        <v>756</v>
      </c>
      <c r="H760" s="53" t="s">
        <v>122</v>
      </c>
      <c r="I760" s="53" t="s">
        <v>154</v>
      </c>
      <c r="J760" s="53" t="s">
        <v>94</v>
      </c>
      <c r="K760" s="53">
        <v>11</v>
      </c>
      <c r="L760" s="65">
        <v>35.36</v>
      </c>
    </row>
    <row r="761" spans="2:12" ht="15" thickBot="1" x14ac:dyDescent="0.35">
      <c r="B761" s="64">
        <f t="shared" si="12"/>
        <v>28803.099999999991</v>
      </c>
      <c r="C761" s="66"/>
      <c r="G761" s="56">
        <v>757</v>
      </c>
      <c r="H761" s="53" t="s">
        <v>93</v>
      </c>
      <c r="I761" s="53" t="s">
        <v>77</v>
      </c>
      <c r="J761" s="53" t="s">
        <v>105</v>
      </c>
      <c r="K761" s="53">
        <v>-10</v>
      </c>
      <c r="L761" s="65">
        <v>-27.9</v>
      </c>
    </row>
    <row r="762" spans="2:12" ht="15" thickBot="1" x14ac:dyDescent="0.35">
      <c r="B762" s="64">
        <f t="shared" si="12"/>
        <v>25947.240000000009</v>
      </c>
      <c r="C762" s="66"/>
      <c r="G762" s="56">
        <v>758</v>
      </c>
      <c r="H762" s="53" t="s">
        <v>97</v>
      </c>
      <c r="I762" s="55">
        <v>38263</v>
      </c>
      <c r="J762" s="53" t="s">
        <v>105</v>
      </c>
      <c r="K762" s="53">
        <v>21</v>
      </c>
      <c r="L762" s="65">
        <v>65.38</v>
      </c>
    </row>
    <row r="763" spans="2:12" ht="15" thickBot="1" x14ac:dyDescent="0.35">
      <c r="B763" s="64">
        <f t="shared" si="12"/>
        <v>27590.549999999988</v>
      </c>
      <c r="C763" s="66"/>
      <c r="G763" s="56">
        <v>759</v>
      </c>
      <c r="H763" s="53" t="s">
        <v>122</v>
      </c>
      <c r="I763" s="53" t="s">
        <v>148</v>
      </c>
      <c r="J763" s="53" t="s">
        <v>109</v>
      </c>
      <c r="K763" s="53">
        <v>52</v>
      </c>
      <c r="L763" s="65">
        <v>157.72999999999999</v>
      </c>
    </row>
    <row r="764" spans="2:12" ht="15" thickBot="1" x14ac:dyDescent="0.35">
      <c r="B764" s="64">
        <f t="shared" si="12"/>
        <v>23849.590000000004</v>
      </c>
      <c r="C764" s="66"/>
      <c r="G764" s="56">
        <v>760</v>
      </c>
      <c r="H764" s="53" t="s">
        <v>106</v>
      </c>
      <c r="I764" s="55">
        <v>38325</v>
      </c>
      <c r="J764" s="53" t="s">
        <v>99</v>
      </c>
      <c r="K764" s="53">
        <v>5</v>
      </c>
      <c r="L764" s="65">
        <v>17.010000000000002</v>
      </c>
    </row>
    <row r="765" spans="2:12" ht="15" thickBot="1" x14ac:dyDescent="0.35">
      <c r="B765" s="64">
        <f t="shared" si="12"/>
        <v>23849.590000000004</v>
      </c>
      <c r="C765" s="66"/>
      <c r="G765" s="56">
        <v>761</v>
      </c>
      <c r="H765" s="53" t="s">
        <v>106</v>
      </c>
      <c r="I765" s="53" t="s">
        <v>137</v>
      </c>
      <c r="J765" s="53" t="s">
        <v>105</v>
      </c>
      <c r="K765" s="53">
        <v>52</v>
      </c>
      <c r="L765" s="65">
        <v>158.43</v>
      </c>
    </row>
    <row r="766" spans="2:12" ht="15" thickBot="1" x14ac:dyDescent="0.35">
      <c r="B766" s="64">
        <f t="shared" si="12"/>
        <v>24890.649999999991</v>
      </c>
      <c r="C766" s="66"/>
      <c r="G766" s="56">
        <v>762</v>
      </c>
      <c r="H766" s="53" t="s">
        <v>103</v>
      </c>
      <c r="I766" s="53" t="s">
        <v>136</v>
      </c>
      <c r="J766" s="53" t="s">
        <v>109</v>
      </c>
      <c r="K766" s="53">
        <v>38</v>
      </c>
      <c r="L766" s="65">
        <v>115.39</v>
      </c>
    </row>
    <row r="767" spans="2:12" ht="15" thickBot="1" x14ac:dyDescent="0.35">
      <c r="B767" s="64">
        <f t="shared" si="12"/>
        <v>25258.95</v>
      </c>
      <c r="C767" s="66"/>
      <c r="G767" s="56">
        <v>763</v>
      </c>
      <c r="H767" s="53" t="s">
        <v>111</v>
      </c>
      <c r="I767" s="55">
        <v>39026</v>
      </c>
      <c r="J767" s="53" t="s">
        <v>109</v>
      </c>
      <c r="K767" s="53">
        <v>84</v>
      </c>
      <c r="L767" s="65">
        <v>254.26</v>
      </c>
    </row>
    <row r="768" spans="2:12" ht="15" thickBot="1" x14ac:dyDescent="0.35">
      <c r="B768" s="64">
        <f t="shared" si="12"/>
        <v>27590.549999999988</v>
      </c>
      <c r="C768" s="66"/>
      <c r="G768" s="56">
        <v>764</v>
      </c>
      <c r="H768" s="53" t="s">
        <v>122</v>
      </c>
      <c r="I768" s="55">
        <v>38880</v>
      </c>
      <c r="J768" s="53" t="s">
        <v>99</v>
      </c>
      <c r="K768" s="53">
        <v>18</v>
      </c>
      <c r="L768" s="65">
        <v>55.34</v>
      </c>
    </row>
    <row r="769" spans="2:12" ht="15" thickBot="1" x14ac:dyDescent="0.35">
      <c r="B769" s="64">
        <f t="shared" si="12"/>
        <v>29050.600000000035</v>
      </c>
      <c r="C769" s="66"/>
      <c r="G769" s="56">
        <v>765</v>
      </c>
      <c r="H769" s="53" t="s">
        <v>115</v>
      </c>
      <c r="I769" s="55">
        <v>38082</v>
      </c>
      <c r="J769" s="53" t="s">
        <v>94</v>
      </c>
      <c r="K769" s="53">
        <v>-6</v>
      </c>
      <c r="L769" s="65">
        <v>-15.74</v>
      </c>
    </row>
    <row r="770" spans="2:12" ht="15" thickBot="1" x14ac:dyDescent="0.35">
      <c r="B770" s="64">
        <f t="shared" si="12"/>
        <v>27590.549999999988</v>
      </c>
      <c r="C770" s="66"/>
      <c r="G770" s="56">
        <v>766</v>
      </c>
      <c r="H770" s="53" t="s">
        <v>122</v>
      </c>
      <c r="I770" s="55">
        <v>37990</v>
      </c>
      <c r="J770" s="53" t="s">
        <v>94</v>
      </c>
      <c r="K770" s="53">
        <v>5</v>
      </c>
      <c r="L770" s="65">
        <v>16.91</v>
      </c>
    </row>
    <row r="771" spans="2:12" ht="15" thickBot="1" x14ac:dyDescent="0.35">
      <c r="B771" s="64">
        <f t="shared" si="12"/>
        <v>24890.649999999991</v>
      </c>
      <c r="C771" s="66"/>
      <c r="G771" s="56">
        <v>767</v>
      </c>
      <c r="H771" s="53" t="s">
        <v>103</v>
      </c>
      <c r="I771" s="55">
        <v>38880</v>
      </c>
      <c r="J771" s="53" t="s">
        <v>96</v>
      </c>
      <c r="K771" s="53">
        <v>59</v>
      </c>
      <c r="L771" s="65">
        <v>178.9</v>
      </c>
    </row>
    <row r="772" spans="2:12" ht="15" thickBot="1" x14ac:dyDescent="0.35">
      <c r="B772" s="64">
        <f t="shared" si="12"/>
        <v>24890.649999999991</v>
      </c>
      <c r="C772" s="66"/>
      <c r="G772" s="56">
        <v>768</v>
      </c>
      <c r="H772" s="53" t="s">
        <v>103</v>
      </c>
      <c r="I772" s="53" t="s">
        <v>133</v>
      </c>
      <c r="J772" s="53" t="s">
        <v>109</v>
      </c>
      <c r="K772" s="53">
        <v>-1</v>
      </c>
      <c r="L772" s="65">
        <v>-1.43</v>
      </c>
    </row>
    <row r="773" spans="2:12" ht="15" thickBot="1" x14ac:dyDescent="0.35">
      <c r="B773" s="64">
        <f t="shared" ref="B773:B836" si="13">SUMIF(name,H773,salePrice)</f>
        <v>29050.600000000035</v>
      </c>
      <c r="C773" s="66"/>
      <c r="G773" s="56">
        <v>769</v>
      </c>
      <c r="H773" s="53" t="s">
        <v>115</v>
      </c>
      <c r="I773" s="53" t="s">
        <v>131</v>
      </c>
      <c r="J773" s="53" t="s">
        <v>99</v>
      </c>
      <c r="K773" s="53">
        <v>12</v>
      </c>
      <c r="L773" s="65">
        <v>37.85</v>
      </c>
    </row>
    <row r="774" spans="2:12" ht="15" thickBot="1" x14ac:dyDescent="0.35">
      <c r="B774" s="64">
        <f t="shared" si="13"/>
        <v>24890.649999999991</v>
      </c>
      <c r="C774" s="66"/>
      <c r="G774" s="56">
        <v>770</v>
      </c>
      <c r="H774" s="53" t="s">
        <v>103</v>
      </c>
      <c r="I774" s="53" t="s">
        <v>107</v>
      </c>
      <c r="J774" s="53" t="s">
        <v>99</v>
      </c>
      <c r="K774" s="53">
        <v>25</v>
      </c>
      <c r="L774" s="65">
        <v>76.81</v>
      </c>
    </row>
    <row r="775" spans="2:12" ht="15" thickBot="1" x14ac:dyDescent="0.35">
      <c r="B775" s="64">
        <f t="shared" si="13"/>
        <v>23849.590000000004</v>
      </c>
      <c r="C775" s="66"/>
      <c r="G775" s="56">
        <v>771</v>
      </c>
      <c r="H775" s="53" t="s">
        <v>106</v>
      </c>
      <c r="I775" s="53" t="s">
        <v>133</v>
      </c>
      <c r="J775" s="53" t="s">
        <v>109</v>
      </c>
      <c r="K775" s="53">
        <v>33</v>
      </c>
      <c r="L775" s="65">
        <v>101.42</v>
      </c>
    </row>
    <row r="776" spans="2:12" ht="15" thickBot="1" x14ac:dyDescent="0.35">
      <c r="B776" s="64">
        <f t="shared" si="13"/>
        <v>28803.099999999991</v>
      </c>
      <c r="C776" s="66"/>
      <c r="G776" s="56">
        <v>772</v>
      </c>
      <c r="H776" s="53" t="s">
        <v>93</v>
      </c>
      <c r="I776" s="53" t="s">
        <v>156</v>
      </c>
      <c r="J776" s="53" t="s">
        <v>109</v>
      </c>
      <c r="K776" s="53">
        <v>12</v>
      </c>
      <c r="L776" s="65">
        <v>37.89</v>
      </c>
    </row>
    <row r="777" spans="2:12" ht="15" thickBot="1" x14ac:dyDescent="0.35">
      <c r="B777" s="64">
        <f t="shared" si="13"/>
        <v>25258.95</v>
      </c>
      <c r="C777" s="66"/>
      <c r="G777" s="56">
        <v>773</v>
      </c>
      <c r="H777" s="53" t="s">
        <v>111</v>
      </c>
      <c r="I777" s="55">
        <v>38603</v>
      </c>
      <c r="J777" s="53" t="s">
        <v>105</v>
      </c>
      <c r="K777" s="53">
        <v>52</v>
      </c>
      <c r="L777" s="65">
        <v>158.31</v>
      </c>
    </row>
    <row r="778" spans="2:12" ht="15" thickBot="1" x14ac:dyDescent="0.35">
      <c r="B778" s="64">
        <f t="shared" si="13"/>
        <v>29050.600000000035</v>
      </c>
      <c r="C778" s="66"/>
      <c r="G778" s="56">
        <v>774</v>
      </c>
      <c r="H778" s="53" t="s">
        <v>115</v>
      </c>
      <c r="I778" s="53" t="s">
        <v>136</v>
      </c>
      <c r="J778" s="53" t="s">
        <v>105</v>
      </c>
      <c r="K778" s="53">
        <v>34</v>
      </c>
      <c r="L778" s="65">
        <v>103.62</v>
      </c>
    </row>
    <row r="779" spans="2:12" ht="15" thickBot="1" x14ac:dyDescent="0.35">
      <c r="B779" s="64">
        <f t="shared" si="13"/>
        <v>23849.590000000004</v>
      </c>
      <c r="C779" s="66"/>
      <c r="G779" s="56">
        <v>775</v>
      </c>
      <c r="H779" s="53" t="s">
        <v>106</v>
      </c>
      <c r="I779" s="53" t="s">
        <v>137</v>
      </c>
      <c r="J779" s="53" t="s">
        <v>96</v>
      </c>
      <c r="K779" s="53">
        <v>66</v>
      </c>
      <c r="L779" s="65">
        <v>200.66</v>
      </c>
    </row>
    <row r="780" spans="2:12" ht="15" thickBot="1" x14ac:dyDescent="0.35">
      <c r="B780" s="64">
        <f t="shared" si="13"/>
        <v>23849.590000000004</v>
      </c>
      <c r="C780" s="66"/>
      <c r="G780" s="56">
        <v>776</v>
      </c>
      <c r="H780" s="53" t="s">
        <v>106</v>
      </c>
      <c r="I780" s="53" t="s">
        <v>162</v>
      </c>
      <c r="J780" s="53" t="s">
        <v>99</v>
      </c>
      <c r="K780" s="53">
        <v>10</v>
      </c>
      <c r="L780" s="65">
        <v>31.85</v>
      </c>
    </row>
    <row r="781" spans="2:12" ht="15" thickBot="1" x14ac:dyDescent="0.35">
      <c r="B781" s="64">
        <f t="shared" si="13"/>
        <v>27590.549999999988</v>
      </c>
      <c r="C781" s="66"/>
      <c r="G781" s="56">
        <v>777</v>
      </c>
      <c r="H781" s="53" t="s">
        <v>122</v>
      </c>
      <c r="I781" s="53" t="s">
        <v>156</v>
      </c>
      <c r="J781" s="53" t="s">
        <v>96</v>
      </c>
      <c r="K781" s="53">
        <v>-5</v>
      </c>
      <c r="L781" s="65">
        <v>-12.55</v>
      </c>
    </row>
    <row r="782" spans="2:12" ht="15" thickBot="1" x14ac:dyDescent="0.35">
      <c r="B782" s="64">
        <f t="shared" si="13"/>
        <v>25947.240000000009</v>
      </c>
      <c r="C782" s="66"/>
      <c r="G782" s="56">
        <v>778</v>
      </c>
      <c r="H782" s="53" t="s">
        <v>97</v>
      </c>
      <c r="I782" s="55">
        <v>38603</v>
      </c>
      <c r="J782" s="53" t="s">
        <v>109</v>
      </c>
      <c r="K782" s="53">
        <v>89</v>
      </c>
      <c r="L782" s="65">
        <v>269.49</v>
      </c>
    </row>
    <row r="783" spans="2:12" ht="15" thickBot="1" x14ac:dyDescent="0.35">
      <c r="B783" s="64">
        <f t="shared" si="13"/>
        <v>27590.549999999988</v>
      </c>
      <c r="C783" s="66"/>
      <c r="G783" s="56">
        <v>779</v>
      </c>
      <c r="H783" s="53" t="s">
        <v>122</v>
      </c>
      <c r="I783" s="55">
        <v>38629</v>
      </c>
      <c r="J783" s="53" t="s">
        <v>96</v>
      </c>
      <c r="K783" s="53">
        <v>5</v>
      </c>
      <c r="L783" s="65">
        <v>16.82</v>
      </c>
    </row>
    <row r="784" spans="2:12" ht="15" thickBot="1" x14ac:dyDescent="0.35">
      <c r="B784" s="64">
        <f t="shared" si="13"/>
        <v>29050.600000000035</v>
      </c>
      <c r="C784" s="66"/>
      <c r="G784" s="56">
        <v>780</v>
      </c>
      <c r="H784" s="53" t="s">
        <v>115</v>
      </c>
      <c r="I784" s="55">
        <v>39061</v>
      </c>
      <c r="J784" s="53" t="s">
        <v>109</v>
      </c>
      <c r="K784" s="53">
        <v>48</v>
      </c>
      <c r="L784" s="65">
        <v>145.99</v>
      </c>
    </row>
    <row r="785" spans="2:12" ht="15" thickBot="1" x14ac:dyDescent="0.35">
      <c r="B785" s="64">
        <f t="shared" si="13"/>
        <v>28803.099999999991</v>
      </c>
      <c r="C785" s="66"/>
      <c r="G785" s="56">
        <v>781</v>
      </c>
      <c r="H785" s="53" t="s">
        <v>93</v>
      </c>
      <c r="I785" s="55">
        <v>38880</v>
      </c>
      <c r="J785" s="53" t="s">
        <v>109</v>
      </c>
      <c r="K785" s="53">
        <v>36</v>
      </c>
      <c r="L785" s="65">
        <v>109.92</v>
      </c>
    </row>
    <row r="786" spans="2:12" ht="15" thickBot="1" x14ac:dyDescent="0.35">
      <c r="B786" s="64">
        <f t="shared" si="13"/>
        <v>23849.590000000004</v>
      </c>
      <c r="C786" s="66"/>
      <c r="G786" s="56">
        <v>782</v>
      </c>
      <c r="H786" s="53" t="s">
        <v>106</v>
      </c>
      <c r="I786" s="53" t="s">
        <v>151</v>
      </c>
      <c r="J786" s="53" t="s">
        <v>109</v>
      </c>
      <c r="K786" s="53">
        <v>80</v>
      </c>
      <c r="L786" s="65">
        <v>242</v>
      </c>
    </row>
    <row r="787" spans="2:12" ht="15" thickBot="1" x14ac:dyDescent="0.35">
      <c r="B787" s="64">
        <f t="shared" si="13"/>
        <v>28803.099999999991</v>
      </c>
      <c r="C787" s="66"/>
      <c r="G787" s="56">
        <v>783</v>
      </c>
      <c r="H787" s="53" t="s">
        <v>93</v>
      </c>
      <c r="I787" s="53" t="s">
        <v>144</v>
      </c>
      <c r="J787" s="53" t="s">
        <v>94</v>
      </c>
      <c r="K787" s="53">
        <v>64</v>
      </c>
      <c r="L787" s="65">
        <v>193.89</v>
      </c>
    </row>
    <row r="788" spans="2:12" ht="15" thickBot="1" x14ac:dyDescent="0.35">
      <c r="B788" s="64">
        <f t="shared" si="13"/>
        <v>28803.099999999991</v>
      </c>
      <c r="C788" s="66"/>
      <c r="G788" s="56">
        <v>784</v>
      </c>
      <c r="H788" s="53" t="s">
        <v>93</v>
      </c>
      <c r="I788" s="53" t="s">
        <v>155</v>
      </c>
      <c r="J788" s="53" t="s">
        <v>96</v>
      </c>
      <c r="K788" s="53">
        <v>51</v>
      </c>
      <c r="L788" s="65">
        <v>155.5</v>
      </c>
    </row>
    <row r="789" spans="2:12" ht="15" thickBot="1" x14ac:dyDescent="0.35">
      <c r="B789" s="64">
        <f t="shared" si="13"/>
        <v>25947.240000000009</v>
      </c>
      <c r="C789" s="66"/>
      <c r="G789" s="56">
        <v>785</v>
      </c>
      <c r="H789" s="53" t="s">
        <v>97</v>
      </c>
      <c r="I789" s="55">
        <v>38629</v>
      </c>
      <c r="J789" s="53" t="s">
        <v>105</v>
      </c>
      <c r="K789" s="53">
        <v>92</v>
      </c>
      <c r="L789" s="65">
        <v>278.33999999999997</v>
      </c>
    </row>
    <row r="790" spans="2:12" ht="15" thickBot="1" x14ac:dyDescent="0.35">
      <c r="B790" s="64">
        <f t="shared" si="13"/>
        <v>27590.549999999988</v>
      </c>
      <c r="C790" s="66"/>
      <c r="G790" s="56">
        <v>786</v>
      </c>
      <c r="H790" s="53" t="s">
        <v>122</v>
      </c>
      <c r="I790" s="53" t="s">
        <v>159</v>
      </c>
      <c r="J790" s="53" t="s">
        <v>105</v>
      </c>
      <c r="K790" s="53">
        <v>93</v>
      </c>
      <c r="L790" s="65">
        <v>280.86</v>
      </c>
    </row>
    <row r="791" spans="2:12" ht="15" thickBot="1" x14ac:dyDescent="0.35">
      <c r="B791" s="64">
        <f t="shared" si="13"/>
        <v>29050.600000000035</v>
      </c>
      <c r="C791" s="66"/>
      <c r="G791" s="56">
        <v>787</v>
      </c>
      <c r="H791" s="53" t="s">
        <v>115</v>
      </c>
      <c r="I791" s="55">
        <v>38413</v>
      </c>
      <c r="J791" s="53" t="s">
        <v>96</v>
      </c>
      <c r="K791" s="53">
        <v>36</v>
      </c>
      <c r="L791" s="65">
        <v>110.48</v>
      </c>
    </row>
    <row r="792" spans="2:12" ht="15" thickBot="1" x14ac:dyDescent="0.35">
      <c r="B792" s="64">
        <f t="shared" si="13"/>
        <v>25947.240000000009</v>
      </c>
      <c r="C792" s="66"/>
      <c r="G792" s="56">
        <v>788</v>
      </c>
      <c r="H792" s="53" t="s">
        <v>97</v>
      </c>
      <c r="I792" s="55">
        <v>39061</v>
      </c>
      <c r="J792" s="53" t="s">
        <v>94</v>
      </c>
      <c r="K792" s="53">
        <v>-9</v>
      </c>
      <c r="L792" s="65">
        <v>-24.83</v>
      </c>
    </row>
    <row r="793" spans="2:12" ht="15" thickBot="1" x14ac:dyDescent="0.35">
      <c r="B793" s="64">
        <f t="shared" si="13"/>
        <v>29050.600000000035</v>
      </c>
      <c r="C793" s="66"/>
      <c r="G793" s="56">
        <v>789</v>
      </c>
      <c r="H793" s="53" t="s">
        <v>115</v>
      </c>
      <c r="I793" s="53" t="s">
        <v>127</v>
      </c>
      <c r="J793" s="53" t="s">
        <v>94</v>
      </c>
      <c r="K793" s="53">
        <v>48</v>
      </c>
      <c r="L793" s="65">
        <v>146.22999999999999</v>
      </c>
    </row>
    <row r="794" spans="2:12" ht="15" thickBot="1" x14ac:dyDescent="0.35">
      <c r="B794" s="64">
        <f t="shared" si="13"/>
        <v>27590.549999999988</v>
      </c>
      <c r="C794" s="66"/>
      <c r="G794" s="56">
        <v>790</v>
      </c>
      <c r="H794" s="53" t="s">
        <v>122</v>
      </c>
      <c r="I794" s="53" t="s">
        <v>120</v>
      </c>
      <c r="J794" s="53" t="s">
        <v>105</v>
      </c>
      <c r="K794" s="53">
        <v>11</v>
      </c>
      <c r="L794" s="65">
        <v>34.549999999999997</v>
      </c>
    </row>
    <row r="795" spans="2:12" ht="15" thickBot="1" x14ac:dyDescent="0.35">
      <c r="B795" s="64">
        <f t="shared" si="13"/>
        <v>27590.549999999988</v>
      </c>
      <c r="C795" s="66"/>
      <c r="G795" s="56">
        <v>791</v>
      </c>
      <c r="H795" s="53" t="s">
        <v>122</v>
      </c>
      <c r="I795" s="53" t="s">
        <v>76</v>
      </c>
      <c r="J795" s="53" t="s">
        <v>99</v>
      </c>
      <c r="K795" s="53">
        <v>8</v>
      </c>
      <c r="L795" s="65">
        <v>25.45</v>
      </c>
    </row>
    <row r="796" spans="2:12" ht="15" thickBot="1" x14ac:dyDescent="0.35">
      <c r="B796" s="64">
        <f t="shared" si="13"/>
        <v>24890.649999999991</v>
      </c>
      <c r="C796" s="66"/>
      <c r="G796" s="56">
        <v>792</v>
      </c>
      <c r="H796" s="53" t="s">
        <v>103</v>
      </c>
      <c r="I796" s="55">
        <v>38325</v>
      </c>
      <c r="J796" s="53" t="s">
        <v>96</v>
      </c>
      <c r="K796" s="53">
        <v>36</v>
      </c>
      <c r="L796" s="65">
        <v>110.09</v>
      </c>
    </row>
    <row r="797" spans="2:12" ht="15" thickBot="1" x14ac:dyDescent="0.35">
      <c r="B797" s="64">
        <f t="shared" si="13"/>
        <v>27590.549999999988</v>
      </c>
      <c r="C797" s="66"/>
      <c r="G797" s="56">
        <v>793</v>
      </c>
      <c r="H797" s="53" t="s">
        <v>122</v>
      </c>
      <c r="I797" s="55">
        <v>38483</v>
      </c>
      <c r="J797" s="53" t="s">
        <v>109</v>
      </c>
      <c r="K797" s="53">
        <v>93</v>
      </c>
      <c r="L797" s="65">
        <v>280.77999999999997</v>
      </c>
    </row>
    <row r="798" spans="2:12" ht="15" thickBot="1" x14ac:dyDescent="0.35">
      <c r="B798" s="64">
        <f t="shared" si="13"/>
        <v>28705.210000000006</v>
      </c>
      <c r="C798" s="66"/>
      <c r="G798" s="56">
        <v>794</v>
      </c>
      <c r="H798" s="53" t="s">
        <v>95</v>
      </c>
      <c r="I798" s="55">
        <v>38325</v>
      </c>
      <c r="J798" s="53" t="s">
        <v>94</v>
      </c>
      <c r="K798" s="53">
        <v>39</v>
      </c>
      <c r="L798" s="65">
        <v>119.2</v>
      </c>
    </row>
    <row r="799" spans="2:12" ht="15" thickBot="1" x14ac:dyDescent="0.35">
      <c r="B799" s="64">
        <f t="shared" si="13"/>
        <v>28705.210000000006</v>
      </c>
      <c r="C799" s="66"/>
      <c r="G799" s="56">
        <v>795</v>
      </c>
      <c r="H799" s="53" t="s">
        <v>95</v>
      </c>
      <c r="I799" s="53" t="s">
        <v>143</v>
      </c>
      <c r="J799" s="53" t="s">
        <v>105</v>
      </c>
      <c r="K799" s="53">
        <v>72</v>
      </c>
      <c r="L799" s="65">
        <v>218.08</v>
      </c>
    </row>
    <row r="800" spans="2:12" ht="15" thickBot="1" x14ac:dyDescent="0.35">
      <c r="B800" s="64">
        <f t="shared" si="13"/>
        <v>25258.95</v>
      </c>
      <c r="C800" s="66"/>
      <c r="G800" s="56">
        <v>796</v>
      </c>
      <c r="H800" s="53" t="s">
        <v>111</v>
      </c>
      <c r="I800" s="55">
        <v>38871</v>
      </c>
      <c r="J800" s="53" t="s">
        <v>94</v>
      </c>
      <c r="K800" s="53">
        <v>3</v>
      </c>
      <c r="L800" s="65">
        <v>10.42</v>
      </c>
    </row>
    <row r="801" spans="2:12" ht="15" thickBot="1" x14ac:dyDescent="0.35">
      <c r="B801" s="64">
        <f t="shared" si="13"/>
        <v>26741.289999999994</v>
      </c>
      <c r="C801" s="66"/>
      <c r="G801" s="56">
        <v>797</v>
      </c>
      <c r="H801" s="53" t="s">
        <v>101</v>
      </c>
      <c r="I801" s="55">
        <v>38353</v>
      </c>
      <c r="J801" s="53" t="s">
        <v>109</v>
      </c>
      <c r="K801" s="53">
        <v>47</v>
      </c>
      <c r="L801" s="65">
        <v>142.84</v>
      </c>
    </row>
    <row r="802" spans="2:12" ht="15" thickBot="1" x14ac:dyDescent="0.35">
      <c r="B802" s="64">
        <f t="shared" si="13"/>
        <v>23849.590000000004</v>
      </c>
      <c r="C802" s="66"/>
      <c r="G802" s="56">
        <v>798</v>
      </c>
      <c r="H802" s="53" t="s">
        <v>106</v>
      </c>
      <c r="I802" s="53" t="s">
        <v>123</v>
      </c>
      <c r="J802" s="53" t="s">
        <v>109</v>
      </c>
      <c r="K802" s="53">
        <v>72</v>
      </c>
      <c r="L802" s="65">
        <v>217.32</v>
      </c>
    </row>
    <row r="803" spans="2:12" ht="15" thickBot="1" x14ac:dyDescent="0.35">
      <c r="B803" s="64">
        <f t="shared" si="13"/>
        <v>24890.649999999991</v>
      </c>
      <c r="C803" s="66"/>
      <c r="G803" s="56">
        <v>799</v>
      </c>
      <c r="H803" s="53" t="s">
        <v>103</v>
      </c>
      <c r="I803" s="55">
        <v>38880</v>
      </c>
      <c r="J803" s="53" t="s">
        <v>109</v>
      </c>
      <c r="K803" s="53">
        <v>26</v>
      </c>
      <c r="L803" s="65">
        <v>79.75</v>
      </c>
    </row>
    <row r="804" spans="2:12" ht="15" thickBot="1" x14ac:dyDescent="0.35">
      <c r="B804" s="64">
        <f t="shared" si="13"/>
        <v>26741.289999999994</v>
      </c>
      <c r="C804" s="66"/>
      <c r="G804" s="56">
        <v>800</v>
      </c>
      <c r="H804" s="53" t="s">
        <v>101</v>
      </c>
      <c r="I804" s="55">
        <v>38117</v>
      </c>
      <c r="J804" s="53" t="s">
        <v>105</v>
      </c>
      <c r="K804" s="53">
        <v>47</v>
      </c>
      <c r="L804" s="65">
        <v>142.49</v>
      </c>
    </row>
    <row r="805" spans="2:12" ht="15" thickBot="1" x14ac:dyDescent="0.35">
      <c r="B805" s="64">
        <f t="shared" si="13"/>
        <v>23849.590000000004</v>
      </c>
      <c r="C805" s="66"/>
      <c r="G805" s="56">
        <v>801</v>
      </c>
      <c r="H805" s="53" t="s">
        <v>106</v>
      </c>
      <c r="I805" s="55">
        <v>38991</v>
      </c>
      <c r="J805" s="53" t="s">
        <v>94</v>
      </c>
      <c r="K805" s="53">
        <v>14</v>
      </c>
      <c r="L805" s="65">
        <v>43.4</v>
      </c>
    </row>
    <row r="806" spans="2:12" ht="15" thickBot="1" x14ac:dyDescent="0.35">
      <c r="B806" s="64">
        <f t="shared" si="13"/>
        <v>26741.289999999994</v>
      </c>
      <c r="C806" s="66"/>
      <c r="G806" s="56">
        <v>802</v>
      </c>
      <c r="H806" s="53" t="s">
        <v>101</v>
      </c>
      <c r="I806" s="53" t="s">
        <v>133</v>
      </c>
      <c r="J806" s="53" t="s">
        <v>109</v>
      </c>
      <c r="K806" s="53">
        <v>71</v>
      </c>
      <c r="L806" s="65">
        <v>215.08</v>
      </c>
    </row>
    <row r="807" spans="2:12" ht="15" thickBot="1" x14ac:dyDescent="0.35">
      <c r="B807" s="64">
        <f t="shared" si="13"/>
        <v>28705.210000000006</v>
      </c>
      <c r="C807" s="66"/>
      <c r="G807" s="56">
        <v>803</v>
      </c>
      <c r="H807" s="53" t="s">
        <v>95</v>
      </c>
      <c r="I807" s="53" t="s">
        <v>142</v>
      </c>
      <c r="J807" s="53" t="s">
        <v>96</v>
      </c>
      <c r="K807" s="53">
        <v>95</v>
      </c>
      <c r="L807" s="65">
        <v>287.8</v>
      </c>
    </row>
    <row r="808" spans="2:12" ht="15" thickBot="1" x14ac:dyDescent="0.35">
      <c r="B808" s="64">
        <f t="shared" si="13"/>
        <v>27590.549999999988</v>
      </c>
      <c r="C808" s="66"/>
      <c r="G808" s="56">
        <v>804</v>
      </c>
      <c r="H808" s="53" t="s">
        <v>122</v>
      </c>
      <c r="I808" s="55">
        <v>38871</v>
      </c>
      <c r="J808" s="53" t="s">
        <v>109</v>
      </c>
      <c r="K808" s="53">
        <v>37</v>
      </c>
      <c r="L808" s="65">
        <v>112.78</v>
      </c>
    </row>
    <row r="809" spans="2:12" ht="15" thickBot="1" x14ac:dyDescent="0.35">
      <c r="B809" s="64">
        <f t="shared" si="13"/>
        <v>28705.210000000006</v>
      </c>
      <c r="C809" s="66"/>
      <c r="G809" s="56">
        <v>805</v>
      </c>
      <c r="H809" s="53" t="s">
        <v>95</v>
      </c>
      <c r="I809" s="55">
        <v>38576</v>
      </c>
      <c r="J809" s="53" t="s">
        <v>94</v>
      </c>
      <c r="K809" s="53">
        <v>-1</v>
      </c>
      <c r="L809" s="65">
        <v>-0.39</v>
      </c>
    </row>
    <row r="810" spans="2:12" ht="15" thickBot="1" x14ac:dyDescent="0.35">
      <c r="B810" s="64">
        <f t="shared" si="13"/>
        <v>25258.95</v>
      </c>
      <c r="C810" s="66"/>
      <c r="G810" s="56">
        <v>806</v>
      </c>
      <c r="H810" s="53" t="s">
        <v>111</v>
      </c>
      <c r="I810" s="53" t="s">
        <v>142</v>
      </c>
      <c r="J810" s="53" t="s">
        <v>105</v>
      </c>
      <c r="K810" s="53">
        <v>26</v>
      </c>
      <c r="L810" s="65">
        <v>80.209999999999994</v>
      </c>
    </row>
    <row r="811" spans="2:12" ht="15" thickBot="1" x14ac:dyDescent="0.35">
      <c r="B811" s="64">
        <f t="shared" si="13"/>
        <v>26741.289999999994</v>
      </c>
      <c r="C811" s="66"/>
      <c r="G811" s="56">
        <v>807</v>
      </c>
      <c r="H811" s="53" t="s">
        <v>101</v>
      </c>
      <c r="I811" s="55">
        <v>38078</v>
      </c>
      <c r="J811" s="53" t="s">
        <v>105</v>
      </c>
      <c r="K811" s="53">
        <v>67</v>
      </c>
      <c r="L811" s="65">
        <v>203.54</v>
      </c>
    </row>
    <row r="812" spans="2:12" ht="15" thickBot="1" x14ac:dyDescent="0.35">
      <c r="B812" s="64">
        <f t="shared" si="13"/>
        <v>25258.95</v>
      </c>
      <c r="C812" s="66"/>
      <c r="G812" s="56">
        <v>808</v>
      </c>
      <c r="H812" s="53" t="s">
        <v>111</v>
      </c>
      <c r="I812" s="53" t="s">
        <v>138</v>
      </c>
      <c r="J812" s="53" t="s">
        <v>94</v>
      </c>
      <c r="K812" s="53">
        <v>15</v>
      </c>
      <c r="L812" s="65">
        <v>47.2</v>
      </c>
    </row>
    <row r="813" spans="2:12" ht="15" thickBot="1" x14ac:dyDescent="0.35">
      <c r="B813" s="64">
        <f t="shared" si="13"/>
        <v>29050.600000000035</v>
      </c>
      <c r="C813" s="66"/>
      <c r="G813" s="56">
        <v>809</v>
      </c>
      <c r="H813" s="53" t="s">
        <v>115</v>
      </c>
      <c r="I813" s="53" t="s">
        <v>125</v>
      </c>
      <c r="J813" s="53" t="s">
        <v>94</v>
      </c>
      <c r="K813" s="53">
        <v>73</v>
      </c>
      <c r="L813" s="65">
        <v>221.34</v>
      </c>
    </row>
    <row r="814" spans="2:12" ht="15" thickBot="1" x14ac:dyDescent="0.35">
      <c r="B814" s="64">
        <f t="shared" si="13"/>
        <v>29050.600000000035</v>
      </c>
      <c r="C814" s="66"/>
      <c r="G814" s="56">
        <v>810</v>
      </c>
      <c r="H814" s="53" t="s">
        <v>115</v>
      </c>
      <c r="I814" s="55">
        <v>38117</v>
      </c>
      <c r="J814" s="53" t="s">
        <v>109</v>
      </c>
      <c r="K814" s="53">
        <v>13</v>
      </c>
      <c r="L814" s="65">
        <v>40.9</v>
      </c>
    </row>
    <row r="815" spans="2:12" ht="15" thickBot="1" x14ac:dyDescent="0.35">
      <c r="B815" s="64">
        <f t="shared" si="13"/>
        <v>25258.95</v>
      </c>
      <c r="C815" s="66"/>
      <c r="G815" s="56">
        <v>811</v>
      </c>
      <c r="H815" s="53" t="s">
        <v>111</v>
      </c>
      <c r="I815" s="53" t="s">
        <v>107</v>
      </c>
      <c r="J815" s="53" t="s">
        <v>96</v>
      </c>
      <c r="K815" s="53">
        <v>76</v>
      </c>
      <c r="L815" s="65">
        <v>229.56</v>
      </c>
    </row>
    <row r="816" spans="2:12" ht="15" thickBot="1" x14ac:dyDescent="0.35">
      <c r="B816" s="64">
        <f t="shared" si="13"/>
        <v>27590.549999999988</v>
      </c>
      <c r="C816" s="66"/>
      <c r="G816" s="56">
        <v>812</v>
      </c>
      <c r="H816" s="53" t="s">
        <v>122</v>
      </c>
      <c r="I816" s="55">
        <v>38144</v>
      </c>
      <c r="J816" s="53" t="s">
        <v>105</v>
      </c>
      <c r="K816" s="53">
        <v>-9</v>
      </c>
      <c r="L816" s="65">
        <v>-24.93</v>
      </c>
    </row>
    <row r="817" spans="2:12" ht="15" thickBot="1" x14ac:dyDescent="0.35">
      <c r="B817" s="64">
        <f t="shared" si="13"/>
        <v>24890.649999999991</v>
      </c>
      <c r="C817" s="66"/>
      <c r="G817" s="56">
        <v>813</v>
      </c>
      <c r="H817" s="53" t="s">
        <v>103</v>
      </c>
      <c r="I817" s="55">
        <v>38448</v>
      </c>
      <c r="J817" s="53" t="s">
        <v>99</v>
      </c>
      <c r="K817" s="53">
        <v>36</v>
      </c>
      <c r="L817" s="65">
        <v>109.53</v>
      </c>
    </row>
    <row r="818" spans="2:12" ht="15" thickBot="1" x14ac:dyDescent="0.35">
      <c r="B818" s="64">
        <f t="shared" si="13"/>
        <v>25947.240000000009</v>
      </c>
      <c r="C818" s="66"/>
      <c r="G818" s="56">
        <v>814</v>
      </c>
      <c r="H818" s="53" t="s">
        <v>97</v>
      </c>
      <c r="I818" s="53" t="s">
        <v>143</v>
      </c>
      <c r="J818" s="53" t="s">
        <v>96</v>
      </c>
      <c r="K818" s="53">
        <v>11</v>
      </c>
      <c r="L818" s="65">
        <v>35.520000000000003</v>
      </c>
    </row>
    <row r="819" spans="2:12" ht="15" thickBot="1" x14ac:dyDescent="0.35">
      <c r="B819" s="64">
        <f t="shared" si="13"/>
        <v>24890.649999999991</v>
      </c>
      <c r="C819" s="66"/>
      <c r="G819" s="56">
        <v>815</v>
      </c>
      <c r="H819" s="53" t="s">
        <v>103</v>
      </c>
      <c r="I819" s="53" t="s">
        <v>145</v>
      </c>
      <c r="J819" s="53" t="s">
        <v>94</v>
      </c>
      <c r="K819" s="53">
        <v>73</v>
      </c>
      <c r="L819" s="65">
        <v>220.5</v>
      </c>
    </row>
    <row r="820" spans="2:12" ht="15" thickBot="1" x14ac:dyDescent="0.35">
      <c r="B820" s="64">
        <f t="shared" si="13"/>
        <v>29050.600000000035</v>
      </c>
      <c r="C820" s="66"/>
      <c r="G820" s="56">
        <v>816</v>
      </c>
      <c r="H820" s="53" t="s">
        <v>115</v>
      </c>
      <c r="I820" s="53" t="s">
        <v>152</v>
      </c>
      <c r="J820" s="53" t="s">
        <v>99</v>
      </c>
      <c r="K820" s="53">
        <v>93</v>
      </c>
      <c r="L820" s="65">
        <v>280.27</v>
      </c>
    </row>
    <row r="821" spans="2:12" ht="15" thickBot="1" x14ac:dyDescent="0.35">
      <c r="B821" s="64">
        <f t="shared" si="13"/>
        <v>28803.099999999991</v>
      </c>
      <c r="C821" s="66"/>
      <c r="G821" s="56">
        <v>817</v>
      </c>
      <c r="H821" s="53" t="s">
        <v>93</v>
      </c>
      <c r="I821" s="55">
        <v>38933</v>
      </c>
      <c r="J821" s="53" t="s">
        <v>96</v>
      </c>
      <c r="K821" s="53">
        <v>69</v>
      </c>
      <c r="L821" s="65">
        <v>209.32</v>
      </c>
    </row>
    <row r="822" spans="2:12" ht="15" thickBot="1" x14ac:dyDescent="0.35">
      <c r="B822" s="64">
        <f t="shared" si="13"/>
        <v>28705.210000000006</v>
      </c>
      <c r="C822" s="66"/>
      <c r="G822" s="56">
        <v>818</v>
      </c>
      <c r="H822" s="53" t="s">
        <v>95</v>
      </c>
      <c r="I822" s="55">
        <v>38325</v>
      </c>
      <c r="J822" s="53" t="s">
        <v>105</v>
      </c>
      <c r="K822" s="53">
        <v>86</v>
      </c>
      <c r="L822" s="65">
        <v>259.48</v>
      </c>
    </row>
    <row r="823" spans="2:12" ht="15" thickBot="1" x14ac:dyDescent="0.35">
      <c r="B823" s="64">
        <f t="shared" si="13"/>
        <v>28803.099999999991</v>
      </c>
      <c r="C823" s="66"/>
      <c r="G823" s="56">
        <v>819</v>
      </c>
      <c r="H823" s="53" t="s">
        <v>93</v>
      </c>
      <c r="I823" s="55">
        <v>38754</v>
      </c>
      <c r="J823" s="53" t="s">
        <v>109</v>
      </c>
      <c r="K823" s="53">
        <v>54</v>
      </c>
      <c r="L823" s="65">
        <v>164.38</v>
      </c>
    </row>
    <row r="824" spans="2:12" ht="15" thickBot="1" x14ac:dyDescent="0.35">
      <c r="B824" s="64">
        <f t="shared" si="13"/>
        <v>23849.590000000004</v>
      </c>
      <c r="C824" s="66"/>
      <c r="G824" s="56">
        <v>820</v>
      </c>
      <c r="H824" s="53" t="s">
        <v>106</v>
      </c>
      <c r="I824" s="53" t="s">
        <v>159</v>
      </c>
      <c r="J824" s="53" t="s">
        <v>109</v>
      </c>
      <c r="K824" s="53">
        <v>-2</v>
      </c>
      <c r="L824" s="65">
        <v>-4.04</v>
      </c>
    </row>
    <row r="825" spans="2:12" ht="15" thickBot="1" x14ac:dyDescent="0.35">
      <c r="B825" s="64">
        <f t="shared" si="13"/>
        <v>26741.289999999994</v>
      </c>
      <c r="C825" s="66"/>
      <c r="G825" s="56">
        <v>821</v>
      </c>
      <c r="H825" s="53" t="s">
        <v>101</v>
      </c>
      <c r="I825" s="53" t="s">
        <v>113</v>
      </c>
      <c r="J825" s="53" t="s">
        <v>96</v>
      </c>
      <c r="K825" s="53">
        <v>83</v>
      </c>
      <c r="L825" s="65">
        <v>250.17</v>
      </c>
    </row>
    <row r="826" spans="2:12" ht="15" thickBot="1" x14ac:dyDescent="0.35">
      <c r="B826" s="64">
        <f t="shared" si="13"/>
        <v>27590.549999999988</v>
      </c>
      <c r="C826" s="66"/>
      <c r="G826" s="56">
        <v>822</v>
      </c>
      <c r="H826" s="53" t="s">
        <v>122</v>
      </c>
      <c r="I826" s="53" t="s">
        <v>155</v>
      </c>
      <c r="J826" s="53" t="s">
        <v>109</v>
      </c>
      <c r="K826" s="53">
        <v>2</v>
      </c>
      <c r="L826" s="65">
        <v>8</v>
      </c>
    </row>
    <row r="827" spans="2:12" ht="15" thickBot="1" x14ac:dyDescent="0.35">
      <c r="B827" s="64">
        <f t="shared" si="13"/>
        <v>24890.649999999991</v>
      </c>
      <c r="C827" s="66"/>
      <c r="G827" s="56">
        <v>823</v>
      </c>
      <c r="H827" s="53" t="s">
        <v>103</v>
      </c>
      <c r="I827" s="53" t="s">
        <v>142</v>
      </c>
      <c r="J827" s="53" t="s">
        <v>105</v>
      </c>
      <c r="K827" s="53">
        <v>54</v>
      </c>
      <c r="L827" s="65">
        <v>164.15</v>
      </c>
    </row>
    <row r="828" spans="2:12" ht="15" thickBot="1" x14ac:dyDescent="0.35">
      <c r="B828" s="64">
        <f t="shared" si="13"/>
        <v>28705.210000000006</v>
      </c>
      <c r="C828" s="66"/>
      <c r="G828" s="56">
        <v>824</v>
      </c>
      <c r="H828" s="53" t="s">
        <v>95</v>
      </c>
      <c r="I828" s="55">
        <v>37990</v>
      </c>
      <c r="J828" s="53" t="s">
        <v>96</v>
      </c>
      <c r="K828" s="53">
        <v>76</v>
      </c>
      <c r="L828" s="65">
        <v>230.42</v>
      </c>
    </row>
    <row r="829" spans="2:12" ht="15" thickBot="1" x14ac:dyDescent="0.35">
      <c r="B829" s="64">
        <f t="shared" si="13"/>
        <v>28803.099999999991</v>
      </c>
      <c r="C829" s="66"/>
      <c r="G829" s="56">
        <v>825</v>
      </c>
      <c r="H829" s="53" t="s">
        <v>93</v>
      </c>
      <c r="I829" s="53" t="s">
        <v>112</v>
      </c>
      <c r="J829" s="53" t="s">
        <v>105</v>
      </c>
      <c r="K829" s="53">
        <v>10</v>
      </c>
      <c r="L829" s="65">
        <v>32.25</v>
      </c>
    </row>
    <row r="830" spans="2:12" ht="15" thickBot="1" x14ac:dyDescent="0.35">
      <c r="B830" s="64">
        <f t="shared" si="13"/>
        <v>29050.600000000035</v>
      </c>
      <c r="C830" s="66"/>
      <c r="G830" s="56">
        <v>826</v>
      </c>
      <c r="H830" s="53" t="s">
        <v>115</v>
      </c>
      <c r="I830" s="55">
        <v>39061</v>
      </c>
      <c r="J830" s="53" t="s">
        <v>96</v>
      </c>
      <c r="K830" s="53">
        <v>81</v>
      </c>
      <c r="L830" s="65">
        <v>245.04</v>
      </c>
    </row>
    <row r="831" spans="2:12" ht="15" thickBot="1" x14ac:dyDescent="0.35">
      <c r="B831" s="64">
        <f t="shared" si="13"/>
        <v>29050.600000000035</v>
      </c>
      <c r="C831" s="66"/>
      <c r="G831" s="56">
        <v>827</v>
      </c>
      <c r="H831" s="53" t="s">
        <v>115</v>
      </c>
      <c r="I831" s="53" t="s">
        <v>113</v>
      </c>
      <c r="J831" s="53" t="s">
        <v>105</v>
      </c>
      <c r="K831" s="53">
        <v>83</v>
      </c>
      <c r="L831" s="65">
        <v>251.14</v>
      </c>
    </row>
    <row r="832" spans="2:12" ht="15" thickBot="1" x14ac:dyDescent="0.35">
      <c r="B832" s="64">
        <f t="shared" si="13"/>
        <v>26741.289999999994</v>
      </c>
      <c r="C832" s="66"/>
      <c r="G832" s="56">
        <v>828</v>
      </c>
      <c r="H832" s="53" t="s">
        <v>101</v>
      </c>
      <c r="I832" s="55">
        <v>38787</v>
      </c>
      <c r="J832" s="53" t="s">
        <v>96</v>
      </c>
      <c r="K832" s="53">
        <v>6</v>
      </c>
      <c r="L832" s="65">
        <v>19.52</v>
      </c>
    </row>
    <row r="833" spans="2:12" ht="15" thickBot="1" x14ac:dyDescent="0.35">
      <c r="B833" s="64">
        <f t="shared" si="13"/>
        <v>24890.649999999991</v>
      </c>
      <c r="C833" s="66"/>
      <c r="G833" s="56">
        <v>829</v>
      </c>
      <c r="H833" s="53" t="s">
        <v>103</v>
      </c>
      <c r="I833" s="53" t="s">
        <v>151</v>
      </c>
      <c r="J833" s="53" t="s">
        <v>109</v>
      </c>
      <c r="K833" s="53">
        <v>77</v>
      </c>
      <c r="L833" s="65">
        <v>233.16</v>
      </c>
    </row>
    <row r="834" spans="2:12" ht="15" thickBot="1" x14ac:dyDescent="0.35">
      <c r="B834" s="64">
        <f t="shared" si="13"/>
        <v>29050.600000000035</v>
      </c>
      <c r="C834" s="66"/>
      <c r="G834" s="56">
        <v>830</v>
      </c>
      <c r="H834" s="53" t="s">
        <v>115</v>
      </c>
      <c r="I834" s="53" t="s">
        <v>121</v>
      </c>
      <c r="J834" s="53" t="s">
        <v>109</v>
      </c>
      <c r="K834" s="53">
        <v>41</v>
      </c>
      <c r="L834" s="65">
        <v>125.28</v>
      </c>
    </row>
    <row r="835" spans="2:12" ht="15" thickBot="1" x14ac:dyDescent="0.35">
      <c r="B835" s="64">
        <f t="shared" si="13"/>
        <v>25947.240000000009</v>
      </c>
      <c r="C835" s="66"/>
      <c r="G835" s="56">
        <v>831</v>
      </c>
      <c r="H835" s="53" t="s">
        <v>97</v>
      </c>
      <c r="I835" s="55">
        <v>38880</v>
      </c>
      <c r="J835" s="53" t="s">
        <v>94</v>
      </c>
      <c r="K835" s="53">
        <v>80</v>
      </c>
      <c r="L835" s="65">
        <v>241.71</v>
      </c>
    </row>
    <row r="836" spans="2:12" ht="15" thickBot="1" x14ac:dyDescent="0.35">
      <c r="B836" s="64">
        <f t="shared" si="13"/>
        <v>26741.289999999994</v>
      </c>
      <c r="C836" s="66"/>
      <c r="G836" s="56">
        <v>832</v>
      </c>
      <c r="H836" s="53" t="s">
        <v>101</v>
      </c>
      <c r="I836" s="53" t="s">
        <v>100</v>
      </c>
      <c r="J836" s="53" t="s">
        <v>105</v>
      </c>
      <c r="K836" s="53">
        <v>20</v>
      </c>
      <c r="L836" s="65">
        <v>62.21</v>
      </c>
    </row>
    <row r="837" spans="2:12" ht="15" thickBot="1" x14ac:dyDescent="0.35">
      <c r="B837" s="64">
        <f t="shared" ref="B837:B900" si="14">SUMIF(name,H837,salePrice)</f>
        <v>25258.95</v>
      </c>
      <c r="C837" s="66"/>
      <c r="G837" s="56">
        <v>833</v>
      </c>
      <c r="H837" s="53" t="s">
        <v>111</v>
      </c>
      <c r="I837" s="53" t="s">
        <v>163</v>
      </c>
      <c r="J837" s="53" t="s">
        <v>105</v>
      </c>
      <c r="K837" s="53">
        <v>31</v>
      </c>
      <c r="L837" s="65">
        <v>95.33</v>
      </c>
    </row>
    <row r="838" spans="2:12" ht="15" thickBot="1" x14ac:dyDescent="0.35">
      <c r="B838" s="64">
        <f t="shared" si="14"/>
        <v>28705.210000000006</v>
      </c>
      <c r="C838" s="66"/>
      <c r="G838" s="56">
        <v>834</v>
      </c>
      <c r="H838" s="53" t="s">
        <v>95</v>
      </c>
      <c r="I838" s="55">
        <v>38991</v>
      </c>
      <c r="J838" s="53" t="s">
        <v>96</v>
      </c>
      <c r="K838" s="53">
        <v>34</v>
      </c>
      <c r="L838" s="65">
        <v>103.9</v>
      </c>
    </row>
    <row r="839" spans="2:12" ht="15" thickBot="1" x14ac:dyDescent="0.35">
      <c r="B839" s="64">
        <f t="shared" si="14"/>
        <v>25947.240000000009</v>
      </c>
      <c r="C839" s="66"/>
      <c r="G839" s="56">
        <v>835</v>
      </c>
      <c r="H839" s="53" t="s">
        <v>97</v>
      </c>
      <c r="I839" s="53" t="s">
        <v>112</v>
      </c>
      <c r="J839" s="53" t="s">
        <v>96</v>
      </c>
      <c r="K839" s="53">
        <v>2</v>
      </c>
      <c r="L839" s="65">
        <v>8.0299999999999994</v>
      </c>
    </row>
    <row r="840" spans="2:12" ht="15" thickBot="1" x14ac:dyDescent="0.35">
      <c r="B840" s="64">
        <f t="shared" si="14"/>
        <v>29050.600000000035</v>
      </c>
      <c r="C840" s="66"/>
      <c r="G840" s="56">
        <v>836</v>
      </c>
      <c r="H840" s="53" t="s">
        <v>115</v>
      </c>
      <c r="I840" s="55">
        <v>39053</v>
      </c>
      <c r="J840" s="53" t="s">
        <v>96</v>
      </c>
      <c r="K840" s="53">
        <v>17</v>
      </c>
      <c r="L840" s="65">
        <v>53.33</v>
      </c>
    </row>
    <row r="841" spans="2:12" ht="15" thickBot="1" x14ac:dyDescent="0.35">
      <c r="B841" s="64">
        <f t="shared" si="14"/>
        <v>25258.95</v>
      </c>
      <c r="C841" s="66"/>
      <c r="G841" s="56">
        <v>837</v>
      </c>
      <c r="H841" s="53" t="s">
        <v>111</v>
      </c>
      <c r="I841" s="55">
        <v>38754</v>
      </c>
      <c r="J841" s="53" t="s">
        <v>105</v>
      </c>
      <c r="K841" s="53">
        <v>16</v>
      </c>
      <c r="L841" s="65">
        <v>50.31</v>
      </c>
    </row>
    <row r="842" spans="2:12" ht="15" thickBot="1" x14ac:dyDescent="0.35">
      <c r="B842" s="64">
        <f t="shared" si="14"/>
        <v>23849.590000000004</v>
      </c>
      <c r="C842" s="66"/>
      <c r="G842" s="56">
        <v>838</v>
      </c>
      <c r="H842" s="53" t="s">
        <v>106</v>
      </c>
      <c r="I842" s="55">
        <v>38871</v>
      </c>
      <c r="J842" s="53" t="s">
        <v>96</v>
      </c>
      <c r="K842" s="53">
        <v>54</v>
      </c>
      <c r="L842" s="65">
        <v>163.69999999999999</v>
      </c>
    </row>
    <row r="843" spans="2:12" ht="15" thickBot="1" x14ac:dyDescent="0.35">
      <c r="B843" s="64">
        <f t="shared" si="14"/>
        <v>26741.289999999994</v>
      </c>
      <c r="C843" s="66"/>
      <c r="G843" s="56">
        <v>839</v>
      </c>
      <c r="H843" s="53" t="s">
        <v>101</v>
      </c>
      <c r="I843" s="53" t="s">
        <v>138</v>
      </c>
      <c r="J843" s="53" t="s">
        <v>94</v>
      </c>
      <c r="K843" s="53">
        <v>-9</v>
      </c>
      <c r="L843" s="65">
        <v>-24.92</v>
      </c>
    </row>
    <row r="844" spans="2:12" ht="15" thickBot="1" x14ac:dyDescent="0.35">
      <c r="B844" s="64">
        <f t="shared" si="14"/>
        <v>26741.289999999994</v>
      </c>
      <c r="C844" s="66"/>
      <c r="G844" s="56">
        <v>840</v>
      </c>
      <c r="H844" s="53" t="s">
        <v>101</v>
      </c>
      <c r="I844" s="53" t="s">
        <v>114</v>
      </c>
      <c r="J844" s="53" t="s">
        <v>105</v>
      </c>
      <c r="K844" s="53">
        <v>94</v>
      </c>
      <c r="L844" s="65">
        <v>284.54000000000002</v>
      </c>
    </row>
    <row r="845" spans="2:12" ht="15" thickBot="1" x14ac:dyDescent="0.35">
      <c r="B845" s="64">
        <f t="shared" si="14"/>
        <v>29050.600000000035</v>
      </c>
      <c r="C845" s="66"/>
      <c r="G845" s="56">
        <v>841</v>
      </c>
      <c r="H845" s="53" t="s">
        <v>115</v>
      </c>
      <c r="I845" s="55">
        <v>38026</v>
      </c>
      <c r="J845" s="53" t="s">
        <v>96</v>
      </c>
      <c r="K845" s="53">
        <v>-3</v>
      </c>
      <c r="L845" s="65">
        <v>-7.45</v>
      </c>
    </row>
    <row r="846" spans="2:12" ht="15" thickBot="1" x14ac:dyDescent="0.35">
      <c r="B846" s="64">
        <f t="shared" si="14"/>
        <v>23849.590000000004</v>
      </c>
      <c r="C846" s="66"/>
      <c r="G846" s="56">
        <v>842</v>
      </c>
      <c r="H846" s="53" t="s">
        <v>106</v>
      </c>
      <c r="I846" s="55">
        <v>38179</v>
      </c>
      <c r="J846" s="53" t="s">
        <v>109</v>
      </c>
      <c r="K846" s="53">
        <v>9</v>
      </c>
      <c r="L846" s="65">
        <v>28.83</v>
      </c>
    </row>
    <row r="847" spans="2:12" ht="15" thickBot="1" x14ac:dyDescent="0.35">
      <c r="B847" s="64">
        <f t="shared" si="14"/>
        <v>28705.210000000006</v>
      </c>
      <c r="C847" s="66"/>
      <c r="G847" s="56">
        <v>843</v>
      </c>
      <c r="H847" s="53" t="s">
        <v>95</v>
      </c>
      <c r="I847" s="53" t="s">
        <v>107</v>
      </c>
      <c r="J847" s="53" t="s">
        <v>96</v>
      </c>
      <c r="K847" s="53">
        <v>25</v>
      </c>
      <c r="L847" s="65">
        <v>77.11</v>
      </c>
    </row>
    <row r="848" spans="2:12" ht="15" thickBot="1" x14ac:dyDescent="0.35">
      <c r="B848" s="64">
        <f t="shared" si="14"/>
        <v>25947.240000000009</v>
      </c>
      <c r="C848" s="66"/>
      <c r="G848" s="56">
        <v>844</v>
      </c>
      <c r="H848" s="53" t="s">
        <v>97</v>
      </c>
      <c r="I848" s="53" t="s">
        <v>119</v>
      </c>
      <c r="J848" s="53" t="s">
        <v>94</v>
      </c>
      <c r="K848" s="53">
        <v>29</v>
      </c>
      <c r="L848" s="65">
        <v>89.31</v>
      </c>
    </row>
    <row r="849" spans="2:12" ht="15" thickBot="1" x14ac:dyDescent="0.35">
      <c r="B849" s="64">
        <f t="shared" si="14"/>
        <v>27590.549999999988</v>
      </c>
      <c r="C849" s="66"/>
      <c r="G849" s="56">
        <v>845</v>
      </c>
      <c r="H849" s="53" t="s">
        <v>122</v>
      </c>
      <c r="I849" s="53" t="s">
        <v>157</v>
      </c>
      <c r="J849" s="53" t="s">
        <v>105</v>
      </c>
      <c r="K849" s="53">
        <v>37</v>
      </c>
      <c r="L849" s="65">
        <v>113.21</v>
      </c>
    </row>
    <row r="850" spans="2:12" ht="15" thickBot="1" x14ac:dyDescent="0.35">
      <c r="B850" s="64">
        <f t="shared" si="14"/>
        <v>26741.289999999994</v>
      </c>
      <c r="C850" s="66"/>
      <c r="G850" s="56">
        <v>846</v>
      </c>
      <c r="H850" s="53" t="s">
        <v>101</v>
      </c>
      <c r="I850" s="53" t="s">
        <v>133</v>
      </c>
      <c r="J850" s="53" t="s">
        <v>96</v>
      </c>
      <c r="K850" s="53">
        <v>19</v>
      </c>
      <c r="L850" s="65">
        <v>59</v>
      </c>
    </row>
    <row r="851" spans="2:12" ht="15" thickBot="1" x14ac:dyDescent="0.35">
      <c r="B851" s="64">
        <f t="shared" si="14"/>
        <v>23849.590000000004</v>
      </c>
      <c r="C851" s="66"/>
      <c r="G851" s="56">
        <v>847</v>
      </c>
      <c r="H851" s="53" t="s">
        <v>106</v>
      </c>
      <c r="I851" s="55">
        <v>38325</v>
      </c>
      <c r="J851" s="53" t="s">
        <v>94</v>
      </c>
      <c r="K851" s="53">
        <v>28</v>
      </c>
      <c r="L851" s="65">
        <v>86.05</v>
      </c>
    </row>
    <row r="852" spans="2:12" ht="15" thickBot="1" x14ac:dyDescent="0.35">
      <c r="B852" s="64">
        <f t="shared" si="14"/>
        <v>29050.600000000035</v>
      </c>
      <c r="C852" s="66"/>
      <c r="G852" s="56">
        <v>848</v>
      </c>
      <c r="H852" s="53" t="s">
        <v>115</v>
      </c>
      <c r="I852" s="55">
        <v>38144</v>
      </c>
      <c r="J852" s="53" t="s">
        <v>105</v>
      </c>
      <c r="K852" s="53">
        <v>18</v>
      </c>
      <c r="L852" s="65">
        <v>55.86</v>
      </c>
    </row>
    <row r="853" spans="2:12" ht="15" thickBot="1" x14ac:dyDescent="0.35">
      <c r="B853" s="64">
        <f t="shared" si="14"/>
        <v>25947.240000000009</v>
      </c>
      <c r="C853" s="66"/>
      <c r="G853" s="56">
        <v>849</v>
      </c>
      <c r="H853" s="53" t="s">
        <v>97</v>
      </c>
      <c r="I853" s="55">
        <v>38754</v>
      </c>
      <c r="J853" s="53" t="s">
        <v>99</v>
      </c>
      <c r="K853" s="53">
        <v>84</v>
      </c>
      <c r="L853" s="65">
        <v>254.04</v>
      </c>
    </row>
    <row r="854" spans="2:12" ht="15" thickBot="1" x14ac:dyDescent="0.35">
      <c r="B854" s="64">
        <f t="shared" si="14"/>
        <v>25258.95</v>
      </c>
      <c r="C854" s="66"/>
      <c r="G854" s="56">
        <v>850</v>
      </c>
      <c r="H854" s="53" t="s">
        <v>111</v>
      </c>
      <c r="I854" s="53" t="s">
        <v>152</v>
      </c>
      <c r="J854" s="53" t="s">
        <v>96</v>
      </c>
      <c r="K854" s="53">
        <v>79</v>
      </c>
      <c r="L854" s="65">
        <v>238.83</v>
      </c>
    </row>
    <row r="855" spans="2:12" ht="15" thickBot="1" x14ac:dyDescent="0.35">
      <c r="B855" s="64">
        <f t="shared" si="14"/>
        <v>27590.549999999988</v>
      </c>
      <c r="C855" s="66"/>
      <c r="G855" s="56">
        <v>851</v>
      </c>
      <c r="H855" s="53" t="s">
        <v>122</v>
      </c>
      <c r="I855" s="55">
        <v>38179</v>
      </c>
      <c r="J855" s="53" t="s">
        <v>96</v>
      </c>
      <c r="K855" s="53">
        <v>31</v>
      </c>
      <c r="L855" s="65">
        <v>94.97</v>
      </c>
    </row>
    <row r="856" spans="2:12" ht="15" thickBot="1" x14ac:dyDescent="0.35">
      <c r="B856" s="64">
        <f t="shared" si="14"/>
        <v>29050.600000000035</v>
      </c>
      <c r="C856" s="66"/>
      <c r="G856" s="56">
        <v>852</v>
      </c>
      <c r="H856" s="53" t="s">
        <v>115</v>
      </c>
      <c r="I856" s="53" t="s">
        <v>149</v>
      </c>
      <c r="J856" s="53" t="s">
        <v>99</v>
      </c>
      <c r="K856" s="53">
        <v>34</v>
      </c>
      <c r="L856" s="65">
        <v>103.4</v>
      </c>
    </row>
    <row r="857" spans="2:12" ht="15" thickBot="1" x14ac:dyDescent="0.35">
      <c r="B857" s="64">
        <f t="shared" si="14"/>
        <v>27590.549999999988</v>
      </c>
      <c r="C857" s="66"/>
      <c r="G857" s="56">
        <v>853</v>
      </c>
      <c r="H857" s="53" t="s">
        <v>122</v>
      </c>
      <c r="I857" s="53" t="s">
        <v>120</v>
      </c>
      <c r="J857" s="53" t="s">
        <v>109</v>
      </c>
      <c r="K857" s="53">
        <v>66</v>
      </c>
      <c r="L857" s="65">
        <v>201.26</v>
      </c>
    </row>
    <row r="858" spans="2:12" ht="15" thickBot="1" x14ac:dyDescent="0.35">
      <c r="B858" s="64">
        <f t="shared" si="14"/>
        <v>25258.95</v>
      </c>
      <c r="C858" s="66"/>
      <c r="G858" s="56">
        <v>854</v>
      </c>
      <c r="H858" s="53" t="s">
        <v>111</v>
      </c>
      <c r="I858" s="53" t="s">
        <v>100</v>
      </c>
      <c r="J858" s="53" t="s">
        <v>109</v>
      </c>
      <c r="K858" s="53">
        <v>44</v>
      </c>
      <c r="L858" s="65">
        <v>134.44999999999999</v>
      </c>
    </row>
    <row r="859" spans="2:12" ht="15" thickBot="1" x14ac:dyDescent="0.35">
      <c r="B859" s="64">
        <f t="shared" si="14"/>
        <v>28803.099999999991</v>
      </c>
      <c r="C859" s="66"/>
      <c r="G859" s="56">
        <v>855</v>
      </c>
      <c r="H859" s="53" t="s">
        <v>93</v>
      </c>
      <c r="I859" s="53" t="s">
        <v>131</v>
      </c>
      <c r="J859" s="53" t="s">
        <v>105</v>
      </c>
      <c r="K859" s="53">
        <v>94</v>
      </c>
      <c r="L859" s="65">
        <v>284.42</v>
      </c>
    </row>
    <row r="860" spans="2:12" ht="15" thickBot="1" x14ac:dyDescent="0.35">
      <c r="B860" s="64">
        <f t="shared" si="14"/>
        <v>24890.649999999991</v>
      </c>
      <c r="C860" s="66"/>
      <c r="G860" s="56">
        <v>856</v>
      </c>
      <c r="H860" s="53" t="s">
        <v>103</v>
      </c>
      <c r="I860" s="55">
        <v>38325</v>
      </c>
      <c r="J860" s="53" t="s">
        <v>96</v>
      </c>
      <c r="K860" s="53">
        <v>11</v>
      </c>
      <c r="L860" s="65">
        <v>35.299999999999997</v>
      </c>
    </row>
    <row r="861" spans="2:12" ht="15" thickBot="1" x14ac:dyDescent="0.35">
      <c r="B861" s="64">
        <f t="shared" si="14"/>
        <v>28705.210000000006</v>
      </c>
      <c r="C861" s="66"/>
      <c r="G861" s="56">
        <v>857</v>
      </c>
      <c r="H861" s="53" t="s">
        <v>95</v>
      </c>
      <c r="I861" s="53" t="s">
        <v>157</v>
      </c>
      <c r="J861" s="53" t="s">
        <v>94</v>
      </c>
      <c r="K861" s="53">
        <v>74</v>
      </c>
      <c r="L861" s="65">
        <v>223.97</v>
      </c>
    </row>
    <row r="862" spans="2:12" ht="15" thickBot="1" x14ac:dyDescent="0.35">
      <c r="B862" s="64">
        <f t="shared" si="14"/>
        <v>29050.600000000035</v>
      </c>
      <c r="C862" s="66"/>
      <c r="G862" s="56">
        <v>858</v>
      </c>
      <c r="H862" s="53" t="s">
        <v>115</v>
      </c>
      <c r="I862" s="55">
        <v>38880</v>
      </c>
      <c r="J862" s="53" t="s">
        <v>109</v>
      </c>
      <c r="K862" s="53">
        <v>28</v>
      </c>
      <c r="L862" s="65">
        <v>86.49</v>
      </c>
    </row>
    <row r="863" spans="2:12" ht="15" thickBot="1" x14ac:dyDescent="0.35">
      <c r="B863" s="64">
        <f t="shared" si="14"/>
        <v>23849.590000000004</v>
      </c>
      <c r="C863" s="66"/>
      <c r="G863" s="56">
        <v>859</v>
      </c>
      <c r="H863" s="53" t="s">
        <v>106</v>
      </c>
      <c r="I863" s="55">
        <v>38448</v>
      </c>
      <c r="J863" s="53" t="s">
        <v>94</v>
      </c>
      <c r="K863" s="53">
        <v>40</v>
      </c>
      <c r="L863" s="65">
        <v>121.92</v>
      </c>
    </row>
    <row r="864" spans="2:12" ht="15" thickBot="1" x14ac:dyDescent="0.35">
      <c r="B864" s="64">
        <f t="shared" si="14"/>
        <v>23849.590000000004</v>
      </c>
      <c r="C864" s="66"/>
      <c r="G864" s="56">
        <v>860</v>
      </c>
      <c r="H864" s="53" t="s">
        <v>106</v>
      </c>
      <c r="I864" s="55">
        <v>38140</v>
      </c>
      <c r="J864" s="53" t="s">
        <v>94</v>
      </c>
      <c r="K864" s="53">
        <v>34</v>
      </c>
      <c r="L864" s="65">
        <v>104.17</v>
      </c>
    </row>
    <row r="865" spans="2:12" ht="15" thickBot="1" x14ac:dyDescent="0.35">
      <c r="B865" s="64">
        <f t="shared" si="14"/>
        <v>28803.099999999991</v>
      </c>
      <c r="C865" s="66"/>
      <c r="G865" s="56">
        <v>861</v>
      </c>
      <c r="H865" s="53" t="s">
        <v>93</v>
      </c>
      <c r="I865" s="55">
        <v>38665</v>
      </c>
      <c r="J865" s="53" t="s">
        <v>105</v>
      </c>
      <c r="K865" s="53">
        <v>38</v>
      </c>
      <c r="L865" s="65">
        <v>115.85</v>
      </c>
    </row>
    <row r="866" spans="2:12" ht="15" thickBot="1" x14ac:dyDescent="0.35">
      <c r="B866" s="64">
        <f t="shared" si="14"/>
        <v>28705.210000000006</v>
      </c>
      <c r="C866" s="66"/>
      <c r="G866" s="56">
        <v>862</v>
      </c>
      <c r="H866" s="53" t="s">
        <v>95</v>
      </c>
      <c r="I866" s="53" t="s">
        <v>128</v>
      </c>
      <c r="J866" s="53" t="s">
        <v>109</v>
      </c>
      <c r="K866" s="53">
        <v>69</v>
      </c>
      <c r="L866" s="65">
        <v>209.14</v>
      </c>
    </row>
    <row r="867" spans="2:12" ht="15" thickBot="1" x14ac:dyDescent="0.35">
      <c r="B867" s="64">
        <f t="shared" si="14"/>
        <v>25947.240000000009</v>
      </c>
      <c r="C867" s="66"/>
      <c r="G867" s="56">
        <v>863</v>
      </c>
      <c r="H867" s="53" t="s">
        <v>97</v>
      </c>
      <c r="I867" s="53" t="s">
        <v>67</v>
      </c>
      <c r="J867" s="53" t="s">
        <v>105</v>
      </c>
      <c r="K867" s="53">
        <v>34</v>
      </c>
      <c r="L867" s="65">
        <v>103.97</v>
      </c>
    </row>
    <row r="868" spans="2:12" ht="15" thickBot="1" x14ac:dyDescent="0.35">
      <c r="B868" s="64">
        <f t="shared" si="14"/>
        <v>28803.099999999991</v>
      </c>
      <c r="C868" s="66"/>
      <c r="G868" s="56">
        <v>864</v>
      </c>
      <c r="H868" s="53" t="s">
        <v>93</v>
      </c>
      <c r="I868" s="55">
        <v>38603</v>
      </c>
      <c r="J868" s="53" t="s">
        <v>109</v>
      </c>
      <c r="K868" s="53">
        <v>29</v>
      </c>
      <c r="L868" s="65">
        <v>89.38</v>
      </c>
    </row>
    <row r="869" spans="2:12" ht="15" thickBot="1" x14ac:dyDescent="0.35">
      <c r="B869" s="64">
        <f t="shared" si="14"/>
        <v>24890.649999999991</v>
      </c>
      <c r="C869" s="66"/>
      <c r="G869" s="56">
        <v>865</v>
      </c>
      <c r="H869" s="53" t="s">
        <v>103</v>
      </c>
      <c r="I869" s="53" t="s">
        <v>138</v>
      </c>
      <c r="J869" s="53" t="s">
        <v>96</v>
      </c>
      <c r="K869" s="53">
        <v>-10</v>
      </c>
      <c r="L869" s="65">
        <v>-27.72</v>
      </c>
    </row>
    <row r="870" spans="2:12" ht="15" thickBot="1" x14ac:dyDescent="0.35">
      <c r="B870" s="64">
        <f t="shared" si="14"/>
        <v>27590.549999999988</v>
      </c>
      <c r="C870" s="66"/>
      <c r="G870" s="56">
        <v>866</v>
      </c>
      <c r="H870" s="53" t="s">
        <v>122</v>
      </c>
      <c r="I870" s="53" t="s">
        <v>116</v>
      </c>
      <c r="J870" s="53" t="s">
        <v>99</v>
      </c>
      <c r="K870" s="53">
        <v>42</v>
      </c>
      <c r="L870" s="65">
        <v>128.43</v>
      </c>
    </row>
    <row r="871" spans="2:12" ht="15" thickBot="1" x14ac:dyDescent="0.35">
      <c r="B871" s="64">
        <f t="shared" si="14"/>
        <v>26741.289999999994</v>
      </c>
      <c r="C871" s="66"/>
      <c r="G871" s="56">
        <v>867</v>
      </c>
      <c r="H871" s="53" t="s">
        <v>101</v>
      </c>
      <c r="I871" s="53" t="s">
        <v>147</v>
      </c>
      <c r="J871" s="53" t="s">
        <v>109</v>
      </c>
      <c r="K871" s="53">
        <v>58</v>
      </c>
      <c r="L871" s="65">
        <v>175.97</v>
      </c>
    </row>
    <row r="872" spans="2:12" ht="15" thickBot="1" x14ac:dyDescent="0.35">
      <c r="B872" s="64">
        <f t="shared" si="14"/>
        <v>25258.95</v>
      </c>
      <c r="C872" s="66"/>
      <c r="G872" s="56">
        <v>868</v>
      </c>
      <c r="H872" s="53" t="s">
        <v>111</v>
      </c>
      <c r="I872" s="55">
        <v>38263</v>
      </c>
      <c r="J872" s="53" t="s">
        <v>96</v>
      </c>
      <c r="K872" s="53">
        <v>27</v>
      </c>
      <c r="L872" s="65">
        <v>83.02</v>
      </c>
    </row>
    <row r="873" spans="2:12" ht="15" thickBot="1" x14ac:dyDescent="0.35">
      <c r="B873" s="64">
        <f t="shared" si="14"/>
        <v>27590.549999999988</v>
      </c>
      <c r="C873" s="66"/>
      <c r="G873" s="56">
        <v>869</v>
      </c>
      <c r="H873" s="53" t="s">
        <v>122</v>
      </c>
      <c r="I873" s="55">
        <v>38844</v>
      </c>
      <c r="J873" s="53" t="s">
        <v>105</v>
      </c>
      <c r="K873" s="53">
        <v>47</v>
      </c>
      <c r="L873" s="65">
        <v>143.27000000000001</v>
      </c>
    </row>
    <row r="874" spans="2:12" ht="15" thickBot="1" x14ac:dyDescent="0.35">
      <c r="B874" s="64">
        <f t="shared" si="14"/>
        <v>25258.95</v>
      </c>
      <c r="C874" s="66"/>
      <c r="G874" s="56">
        <v>870</v>
      </c>
      <c r="H874" s="53" t="s">
        <v>111</v>
      </c>
      <c r="I874" s="55">
        <v>38140</v>
      </c>
      <c r="J874" s="53" t="s">
        <v>96</v>
      </c>
      <c r="K874" s="53">
        <v>29</v>
      </c>
      <c r="L874" s="65">
        <v>88.7</v>
      </c>
    </row>
    <row r="875" spans="2:12" ht="15" thickBot="1" x14ac:dyDescent="0.35">
      <c r="B875" s="64">
        <f t="shared" si="14"/>
        <v>27590.549999999988</v>
      </c>
      <c r="C875" s="66"/>
      <c r="G875" s="56">
        <v>871</v>
      </c>
      <c r="H875" s="53" t="s">
        <v>122</v>
      </c>
      <c r="I875" s="55">
        <v>39026</v>
      </c>
      <c r="J875" s="53" t="s">
        <v>109</v>
      </c>
      <c r="K875" s="53">
        <v>28</v>
      </c>
      <c r="L875" s="65">
        <v>86.23</v>
      </c>
    </row>
    <row r="876" spans="2:12" ht="15" thickBot="1" x14ac:dyDescent="0.35">
      <c r="B876" s="64">
        <f t="shared" si="14"/>
        <v>28803.099999999991</v>
      </c>
      <c r="C876" s="66"/>
      <c r="G876" s="56">
        <v>872</v>
      </c>
      <c r="H876" s="53" t="s">
        <v>93</v>
      </c>
      <c r="I876" s="53" t="s">
        <v>113</v>
      </c>
      <c r="J876" s="53" t="s">
        <v>105</v>
      </c>
      <c r="K876" s="53">
        <v>79</v>
      </c>
      <c r="L876" s="65">
        <v>239.06</v>
      </c>
    </row>
    <row r="877" spans="2:12" ht="15" thickBot="1" x14ac:dyDescent="0.35">
      <c r="B877" s="64">
        <f t="shared" si="14"/>
        <v>25947.240000000009</v>
      </c>
      <c r="C877" s="66"/>
      <c r="G877" s="56">
        <v>873</v>
      </c>
      <c r="H877" s="53" t="s">
        <v>97</v>
      </c>
      <c r="I877" s="55">
        <v>38179</v>
      </c>
      <c r="J877" s="53" t="s">
        <v>105</v>
      </c>
      <c r="K877" s="53">
        <v>41</v>
      </c>
      <c r="L877" s="65">
        <v>124.82</v>
      </c>
    </row>
    <row r="878" spans="2:12" ht="15" thickBot="1" x14ac:dyDescent="0.35">
      <c r="B878" s="64">
        <f t="shared" si="14"/>
        <v>25258.95</v>
      </c>
      <c r="C878" s="66"/>
      <c r="G878" s="56">
        <v>874</v>
      </c>
      <c r="H878" s="53" t="s">
        <v>111</v>
      </c>
      <c r="I878" s="55">
        <v>38540</v>
      </c>
      <c r="J878" s="53" t="s">
        <v>99</v>
      </c>
      <c r="K878" s="53">
        <v>57</v>
      </c>
      <c r="L878" s="65">
        <v>172.96</v>
      </c>
    </row>
    <row r="879" spans="2:12" ht="15" thickBot="1" x14ac:dyDescent="0.35">
      <c r="B879" s="64">
        <f t="shared" si="14"/>
        <v>27590.549999999988</v>
      </c>
      <c r="C879" s="66"/>
      <c r="G879" s="56">
        <v>875</v>
      </c>
      <c r="H879" s="53" t="s">
        <v>122</v>
      </c>
      <c r="I879" s="53" t="s">
        <v>130</v>
      </c>
      <c r="J879" s="53" t="s">
        <v>94</v>
      </c>
      <c r="K879" s="53">
        <v>45</v>
      </c>
      <c r="L879" s="65">
        <v>137.62</v>
      </c>
    </row>
    <row r="880" spans="2:12" ht="15" thickBot="1" x14ac:dyDescent="0.35">
      <c r="B880" s="64">
        <f t="shared" si="14"/>
        <v>29050.600000000035</v>
      </c>
      <c r="C880" s="66"/>
      <c r="G880" s="56">
        <v>876</v>
      </c>
      <c r="H880" s="53" t="s">
        <v>115</v>
      </c>
      <c r="I880" s="53" t="s">
        <v>147</v>
      </c>
      <c r="J880" s="53" t="s">
        <v>109</v>
      </c>
      <c r="K880" s="53">
        <v>91</v>
      </c>
      <c r="L880" s="65">
        <v>274.91000000000003</v>
      </c>
    </row>
    <row r="881" spans="2:12" ht="15" thickBot="1" x14ac:dyDescent="0.35">
      <c r="B881" s="64">
        <f t="shared" si="14"/>
        <v>25258.95</v>
      </c>
      <c r="C881" s="66"/>
      <c r="G881" s="56">
        <v>877</v>
      </c>
      <c r="H881" s="53" t="s">
        <v>111</v>
      </c>
      <c r="I881" s="53" t="s">
        <v>131</v>
      </c>
      <c r="J881" s="53" t="s">
        <v>109</v>
      </c>
      <c r="K881" s="53">
        <v>49</v>
      </c>
      <c r="L881" s="65">
        <v>149.04</v>
      </c>
    </row>
    <row r="882" spans="2:12" ht="15" thickBot="1" x14ac:dyDescent="0.35">
      <c r="B882" s="64">
        <f t="shared" si="14"/>
        <v>28803.099999999991</v>
      </c>
      <c r="C882" s="66"/>
      <c r="G882" s="56">
        <v>878</v>
      </c>
      <c r="H882" s="53" t="s">
        <v>93</v>
      </c>
      <c r="I882" s="53" t="s">
        <v>117</v>
      </c>
      <c r="J882" s="53" t="s">
        <v>94</v>
      </c>
      <c r="K882" s="53">
        <v>68</v>
      </c>
      <c r="L882" s="65">
        <v>206.16</v>
      </c>
    </row>
    <row r="883" spans="2:12" ht="15" thickBot="1" x14ac:dyDescent="0.35">
      <c r="B883" s="64">
        <f t="shared" si="14"/>
        <v>24890.649999999991</v>
      </c>
      <c r="C883" s="66"/>
      <c r="G883" s="56">
        <v>879</v>
      </c>
      <c r="H883" s="53" t="s">
        <v>103</v>
      </c>
      <c r="I883" s="53" t="s">
        <v>135</v>
      </c>
      <c r="J883" s="53" t="s">
        <v>99</v>
      </c>
      <c r="K883" s="53">
        <v>38</v>
      </c>
      <c r="L883" s="65">
        <v>116.64</v>
      </c>
    </row>
    <row r="884" spans="2:12" ht="15" thickBot="1" x14ac:dyDescent="0.35">
      <c r="B884" s="64">
        <f t="shared" si="14"/>
        <v>25947.240000000009</v>
      </c>
      <c r="C884" s="66"/>
      <c r="G884" s="56">
        <v>880</v>
      </c>
      <c r="H884" s="53" t="s">
        <v>97</v>
      </c>
      <c r="I884" s="53" t="s">
        <v>113</v>
      </c>
      <c r="J884" s="53" t="s">
        <v>96</v>
      </c>
      <c r="K884" s="53">
        <v>4</v>
      </c>
      <c r="L884" s="65">
        <v>15.21</v>
      </c>
    </row>
    <row r="885" spans="2:12" ht="15" thickBot="1" x14ac:dyDescent="0.35">
      <c r="B885" s="64">
        <f t="shared" si="14"/>
        <v>25258.95</v>
      </c>
      <c r="C885" s="66"/>
      <c r="G885" s="56">
        <v>881</v>
      </c>
      <c r="H885" s="53" t="s">
        <v>111</v>
      </c>
      <c r="I885" s="55">
        <v>38629</v>
      </c>
      <c r="J885" s="53" t="s">
        <v>109</v>
      </c>
      <c r="K885" s="53">
        <v>45</v>
      </c>
      <c r="L885" s="65">
        <v>137.05000000000001</v>
      </c>
    </row>
    <row r="886" spans="2:12" ht="15" thickBot="1" x14ac:dyDescent="0.35">
      <c r="B886" s="64">
        <f t="shared" si="14"/>
        <v>23849.590000000004</v>
      </c>
      <c r="C886" s="66"/>
      <c r="G886" s="56">
        <v>882</v>
      </c>
      <c r="H886" s="53" t="s">
        <v>106</v>
      </c>
      <c r="I886" s="55">
        <v>38272</v>
      </c>
      <c r="J886" s="53" t="s">
        <v>109</v>
      </c>
      <c r="K886" s="53">
        <v>85</v>
      </c>
      <c r="L886" s="65">
        <v>256.66000000000003</v>
      </c>
    </row>
    <row r="887" spans="2:12" ht="15" thickBot="1" x14ac:dyDescent="0.35">
      <c r="B887" s="64">
        <f t="shared" si="14"/>
        <v>25258.95</v>
      </c>
      <c r="C887" s="66"/>
      <c r="G887" s="56">
        <v>883</v>
      </c>
      <c r="H887" s="53" t="s">
        <v>111</v>
      </c>
      <c r="I887" s="55">
        <v>38540</v>
      </c>
      <c r="J887" s="53" t="s">
        <v>99</v>
      </c>
      <c r="K887" s="53">
        <v>57</v>
      </c>
      <c r="L887" s="65">
        <v>173.06</v>
      </c>
    </row>
    <row r="888" spans="2:12" ht="15" thickBot="1" x14ac:dyDescent="0.35">
      <c r="B888" s="64">
        <f t="shared" si="14"/>
        <v>26741.289999999994</v>
      </c>
      <c r="C888" s="66"/>
      <c r="G888" s="56">
        <v>884</v>
      </c>
      <c r="H888" s="53" t="s">
        <v>101</v>
      </c>
      <c r="I888" s="53" t="s">
        <v>120</v>
      </c>
      <c r="J888" s="53" t="s">
        <v>109</v>
      </c>
      <c r="K888" s="53">
        <v>-3</v>
      </c>
      <c r="L888" s="65">
        <v>-6.36</v>
      </c>
    </row>
    <row r="889" spans="2:12" ht="15" thickBot="1" x14ac:dyDescent="0.35">
      <c r="B889" s="64">
        <f t="shared" si="14"/>
        <v>27590.549999999988</v>
      </c>
      <c r="C889" s="66"/>
      <c r="G889" s="56">
        <v>885</v>
      </c>
      <c r="H889" s="53" t="s">
        <v>122</v>
      </c>
      <c r="I889" s="55">
        <v>38906</v>
      </c>
      <c r="J889" s="53" t="s">
        <v>96</v>
      </c>
      <c r="K889" s="53">
        <v>-9</v>
      </c>
      <c r="L889" s="65">
        <v>-24.86</v>
      </c>
    </row>
    <row r="890" spans="2:12" ht="15" thickBot="1" x14ac:dyDescent="0.35">
      <c r="B890" s="64">
        <f t="shared" si="14"/>
        <v>26741.289999999994</v>
      </c>
      <c r="C890" s="66"/>
      <c r="G890" s="56">
        <v>886</v>
      </c>
      <c r="H890" s="53" t="s">
        <v>101</v>
      </c>
      <c r="I890" s="53" t="s">
        <v>150</v>
      </c>
      <c r="J890" s="53" t="s">
        <v>105</v>
      </c>
      <c r="K890" s="53">
        <v>86</v>
      </c>
      <c r="L890" s="65">
        <v>260.29000000000002</v>
      </c>
    </row>
    <row r="891" spans="2:12" ht="15" thickBot="1" x14ac:dyDescent="0.35">
      <c r="B891" s="64">
        <f t="shared" si="14"/>
        <v>29050.600000000035</v>
      </c>
      <c r="C891" s="66"/>
      <c r="G891" s="56">
        <v>887</v>
      </c>
      <c r="H891" s="53" t="s">
        <v>115</v>
      </c>
      <c r="I891" s="55">
        <v>38567</v>
      </c>
      <c r="J891" s="53" t="s">
        <v>96</v>
      </c>
      <c r="K891" s="53">
        <v>11</v>
      </c>
      <c r="L891" s="65">
        <v>35.04</v>
      </c>
    </row>
    <row r="892" spans="2:12" ht="15" thickBot="1" x14ac:dyDescent="0.35">
      <c r="B892" s="64">
        <f t="shared" si="14"/>
        <v>24890.649999999991</v>
      </c>
      <c r="C892" s="66"/>
      <c r="G892" s="56">
        <v>888</v>
      </c>
      <c r="H892" s="53" t="s">
        <v>103</v>
      </c>
      <c r="I892" s="53" t="s">
        <v>134</v>
      </c>
      <c r="J892" s="53" t="s">
        <v>109</v>
      </c>
      <c r="K892" s="53">
        <v>87</v>
      </c>
      <c r="L892" s="65">
        <v>262.76</v>
      </c>
    </row>
    <row r="893" spans="2:12" ht="15" thickBot="1" x14ac:dyDescent="0.35">
      <c r="B893" s="64">
        <f t="shared" si="14"/>
        <v>24890.649999999991</v>
      </c>
      <c r="C893" s="66"/>
      <c r="G893" s="56">
        <v>889</v>
      </c>
      <c r="H893" s="53" t="s">
        <v>103</v>
      </c>
      <c r="I893" s="53" t="s">
        <v>162</v>
      </c>
      <c r="J893" s="53" t="s">
        <v>105</v>
      </c>
      <c r="K893" s="53">
        <v>86</v>
      </c>
      <c r="L893" s="65">
        <v>260.01</v>
      </c>
    </row>
    <row r="894" spans="2:12" ht="15" thickBot="1" x14ac:dyDescent="0.35">
      <c r="B894" s="64">
        <f t="shared" si="14"/>
        <v>28803.099999999991</v>
      </c>
      <c r="C894" s="66"/>
      <c r="G894" s="56">
        <v>890</v>
      </c>
      <c r="H894" s="53" t="s">
        <v>93</v>
      </c>
      <c r="I894" s="55">
        <v>38719</v>
      </c>
      <c r="J894" s="53" t="s">
        <v>94</v>
      </c>
      <c r="K894" s="53">
        <v>62</v>
      </c>
      <c r="L894" s="65">
        <v>187.81</v>
      </c>
    </row>
    <row r="895" spans="2:12" ht="15" thickBot="1" x14ac:dyDescent="0.35">
      <c r="B895" s="64">
        <f t="shared" si="14"/>
        <v>25258.95</v>
      </c>
      <c r="C895" s="66"/>
      <c r="G895" s="56">
        <v>891</v>
      </c>
      <c r="H895" s="53" t="s">
        <v>111</v>
      </c>
      <c r="I895" s="53" t="s">
        <v>130</v>
      </c>
      <c r="J895" s="53" t="s">
        <v>109</v>
      </c>
      <c r="K895" s="53">
        <v>80</v>
      </c>
      <c r="L895" s="65">
        <v>241.86</v>
      </c>
    </row>
    <row r="896" spans="2:12" ht="15" thickBot="1" x14ac:dyDescent="0.35">
      <c r="B896" s="64">
        <f t="shared" si="14"/>
        <v>24890.649999999991</v>
      </c>
      <c r="C896" s="66"/>
      <c r="G896" s="56">
        <v>892</v>
      </c>
      <c r="H896" s="53" t="s">
        <v>103</v>
      </c>
      <c r="I896" s="53" t="s">
        <v>76</v>
      </c>
      <c r="J896" s="53" t="s">
        <v>99</v>
      </c>
      <c r="K896" s="53">
        <v>11</v>
      </c>
      <c r="L896" s="65">
        <v>34.78</v>
      </c>
    </row>
    <row r="897" spans="2:12" ht="15" thickBot="1" x14ac:dyDescent="0.35">
      <c r="B897" s="64">
        <f t="shared" si="14"/>
        <v>24890.649999999991</v>
      </c>
      <c r="C897" s="66"/>
      <c r="G897" s="56">
        <v>893</v>
      </c>
      <c r="H897" s="53" t="s">
        <v>103</v>
      </c>
      <c r="I897" s="55">
        <v>38576</v>
      </c>
      <c r="J897" s="53" t="s">
        <v>99</v>
      </c>
      <c r="K897" s="53">
        <v>11</v>
      </c>
      <c r="L897" s="65">
        <v>34.68</v>
      </c>
    </row>
    <row r="898" spans="2:12" ht="15" thickBot="1" x14ac:dyDescent="0.35">
      <c r="B898" s="64">
        <f t="shared" si="14"/>
        <v>27590.549999999988</v>
      </c>
      <c r="C898" s="66"/>
      <c r="G898" s="56">
        <v>894</v>
      </c>
      <c r="H898" s="53" t="s">
        <v>122</v>
      </c>
      <c r="I898" s="55">
        <v>38483</v>
      </c>
      <c r="J898" s="53" t="s">
        <v>105</v>
      </c>
      <c r="K898" s="53">
        <v>-4</v>
      </c>
      <c r="L898" s="65">
        <v>-9.7899999999999991</v>
      </c>
    </row>
    <row r="899" spans="2:12" ht="15" thickBot="1" x14ac:dyDescent="0.35">
      <c r="B899" s="64">
        <f t="shared" si="14"/>
        <v>23849.590000000004</v>
      </c>
      <c r="C899" s="66"/>
      <c r="G899" s="56">
        <v>895</v>
      </c>
      <c r="H899" s="53" t="s">
        <v>106</v>
      </c>
      <c r="I899" s="55">
        <v>38272</v>
      </c>
      <c r="J899" s="53" t="s">
        <v>99</v>
      </c>
      <c r="K899" s="53">
        <v>42</v>
      </c>
      <c r="L899" s="65">
        <v>128.03</v>
      </c>
    </row>
    <row r="900" spans="2:12" ht="15" thickBot="1" x14ac:dyDescent="0.35">
      <c r="B900" s="64">
        <f t="shared" si="14"/>
        <v>23849.590000000004</v>
      </c>
      <c r="C900" s="66"/>
      <c r="G900" s="56">
        <v>896</v>
      </c>
      <c r="H900" s="53" t="s">
        <v>106</v>
      </c>
      <c r="I900" s="53" t="s">
        <v>129</v>
      </c>
      <c r="J900" s="53" t="s">
        <v>94</v>
      </c>
      <c r="K900" s="53">
        <v>51</v>
      </c>
      <c r="L900" s="65">
        <v>154.72</v>
      </c>
    </row>
    <row r="901" spans="2:12" ht="15" thickBot="1" x14ac:dyDescent="0.35">
      <c r="B901" s="64">
        <f t="shared" ref="B901:B964" si="15">SUMIF(name,H901,salePrice)</f>
        <v>24890.649999999991</v>
      </c>
      <c r="C901" s="66"/>
      <c r="G901" s="56">
        <v>897</v>
      </c>
      <c r="H901" s="53" t="s">
        <v>103</v>
      </c>
      <c r="I901" s="53" t="s">
        <v>76</v>
      </c>
      <c r="J901" s="53" t="s">
        <v>96</v>
      </c>
      <c r="K901" s="53">
        <v>91</v>
      </c>
      <c r="L901" s="65">
        <v>274.77</v>
      </c>
    </row>
    <row r="902" spans="2:12" ht="15" thickBot="1" x14ac:dyDescent="0.35">
      <c r="B902" s="64">
        <f t="shared" si="15"/>
        <v>25258.95</v>
      </c>
      <c r="C902" s="66"/>
      <c r="G902" s="56">
        <v>898</v>
      </c>
      <c r="H902" s="53" t="s">
        <v>111</v>
      </c>
      <c r="I902" s="53" t="s">
        <v>142</v>
      </c>
      <c r="J902" s="53" t="s">
        <v>94</v>
      </c>
      <c r="K902" s="53">
        <v>24</v>
      </c>
      <c r="L902" s="65">
        <v>73.41</v>
      </c>
    </row>
    <row r="903" spans="2:12" ht="15" thickBot="1" x14ac:dyDescent="0.35">
      <c r="B903" s="64">
        <f t="shared" si="15"/>
        <v>25258.95</v>
      </c>
      <c r="C903" s="66"/>
      <c r="G903" s="56">
        <v>899</v>
      </c>
      <c r="H903" s="53" t="s">
        <v>111</v>
      </c>
      <c r="I903" s="53" t="s">
        <v>163</v>
      </c>
      <c r="J903" s="53" t="s">
        <v>105</v>
      </c>
      <c r="K903" s="53">
        <v>19</v>
      </c>
      <c r="L903" s="65">
        <v>59.12</v>
      </c>
    </row>
    <row r="904" spans="2:12" ht="15" thickBot="1" x14ac:dyDescent="0.35">
      <c r="B904" s="64">
        <f t="shared" si="15"/>
        <v>24890.649999999991</v>
      </c>
      <c r="C904" s="66"/>
      <c r="G904" s="56">
        <v>900</v>
      </c>
      <c r="H904" s="53" t="s">
        <v>103</v>
      </c>
      <c r="I904" s="53" t="s">
        <v>107</v>
      </c>
      <c r="J904" s="53" t="s">
        <v>94</v>
      </c>
      <c r="K904" s="53">
        <v>80</v>
      </c>
      <c r="L904" s="65">
        <v>241.75</v>
      </c>
    </row>
    <row r="905" spans="2:12" ht="15" thickBot="1" x14ac:dyDescent="0.35">
      <c r="B905" s="64">
        <f t="shared" si="15"/>
        <v>28803.099999999991</v>
      </c>
      <c r="C905" s="66"/>
      <c r="G905" s="56">
        <v>901</v>
      </c>
      <c r="H905" s="53" t="s">
        <v>93</v>
      </c>
      <c r="I905" s="55">
        <v>38880</v>
      </c>
      <c r="J905" s="53" t="s">
        <v>96</v>
      </c>
      <c r="K905" s="53">
        <v>0</v>
      </c>
      <c r="L905" s="65">
        <v>1.68</v>
      </c>
    </row>
    <row r="906" spans="2:12" ht="15" thickBot="1" x14ac:dyDescent="0.35">
      <c r="B906" s="64">
        <f t="shared" si="15"/>
        <v>29050.600000000035</v>
      </c>
      <c r="C906" s="66"/>
      <c r="G906" s="56">
        <v>902</v>
      </c>
      <c r="H906" s="53" t="s">
        <v>115</v>
      </c>
      <c r="I906" s="55">
        <v>38727</v>
      </c>
      <c r="J906" s="53" t="s">
        <v>96</v>
      </c>
      <c r="K906" s="53">
        <v>69</v>
      </c>
      <c r="L906" s="65">
        <v>209.14</v>
      </c>
    </row>
    <row r="907" spans="2:12" ht="15" thickBot="1" x14ac:dyDescent="0.35">
      <c r="B907" s="64">
        <f t="shared" si="15"/>
        <v>25258.95</v>
      </c>
      <c r="C907" s="66"/>
      <c r="G907" s="56">
        <v>903</v>
      </c>
      <c r="H907" s="53" t="s">
        <v>111</v>
      </c>
      <c r="I907" s="53" t="s">
        <v>130</v>
      </c>
      <c r="J907" s="53" t="s">
        <v>109</v>
      </c>
      <c r="K907" s="53">
        <v>84</v>
      </c>
      <c r="L907" s="65">
        <v>253.78</v>
      </c>
    </row>
    <row r="908" spans="2:12" ht="15" thickBot="1" x14ac:dyDescent="0.35">
      <c r="B908" s="64">
        <f t="shared" si="15"/>
        <v>28705.210000000006</v>
      </c>
      <c r="C908" s="66"/>
      <c r="G908" s="56">
        <v>904</v>
      </c>
      <c r="H908" s="53" t="s">
        <v>95</v>
      </c>
      <c r="I908" s="53" t="s">
        <v>67</v>
      </c>
      <c r="J908" s="53" t="s">
        <v>99</v>
      </c>
      <c r="K908" s="53">
        <v>31</v>
      </c>
      <c r="L908" s="65">
        <v>94.75</v>
      </c>
    </row>
    <row r="909" spans="2:12" ht="15" thickBot="1" x14ac:dyDescent="0.35">
      <c r="B909" s="64">
        <f t="shared" si="15"/>
        <v>26741.289999999994</v>
      </c>
      <c r="C909" s="66"/>
      <c r="G909" s="56">
        <v>905</v>
      </c>
      <c r="H909" s="53" t="s">
        <v>101</v>
      </c>
      <c r="I909" s="53" t="s">
        <v>112</v>
      </c>
      <c r="J909" s="53" t="s">
        <v>105</v>
      </c>
      <c r="K909" s="53">
        <v>11</v>
      </c>
      <c r="L909" s="65">
        <v>35.270000000000003</v>
      </c>
    </row>
    <row r="910" spans="2:12" ht="15" thickBot="1" x14ac:dyDescent="0.35">
      <c r="B910" s="64">
        <f t="shared" si="15"/>
        <v>25947.240000000009</v>
      </c>
      <c r="C910" s="66"/>
      <c r="G910" s="56">
        <v>906</v>
      </c>
      <c r="H910" s="53" t="s">
        <v>97</v>
      </c>
      <c r="I910" s="53" t="s">
        <v>136</v>
      </c>
      <c r="J910" s="53" t="s">
        <v>94</v>
      </c>
      <c r="K910" s="53">
        <v>79</v>
      </c>
      <c r="L910" s="65">
        <v>239.34</v>
      </c>
    </row>
    <row r="911" spans="2:12" ht="15" thickBot="1" x14ac:dyDescent="0.35">
      <c r="B911" s="64">
        <f t="shared" si="15"/>
        <v>29050.600000000035</v>
      </c>
      <c r="C911" s="66"/>
      <c r="G911" s="56">
        <v>907</v>
      </c>
      <c r="H911" s="53" t="s">
        <v>115</v>
      </c>
      <c r="I911" s="53" t="s">
        <v>126</v>
      </c>
      <c r="J911" s="53" t="s">
        <v>105</v>
      </c>
      <c r="K911" s="53">
        <v>22</v>
      </c>
      <c r="L911" s="65">
        <v>68.55</v>
      </c>
    </row>
    <row r="912" spans="2:12" ht="15" thickBot="1" x14ac:dyDescent="0.35">
      <c r="B912" s="64">
        <f t="shared" si="15"/>
        <v>28803.099999999991</v>
      </c>
      <c r="C912" s="66"/>
      <c r="G912" s="56">
        <v>908</v>
      </c>
      <c r="H912" s="53" t="s">
        <v>93</v>
      </c>
      <c r="I912" s="55">
        <v>38413</v>
      </c>
      <c r="J912" s="53" t="s">
        <v>96</v>
      </c>
      <c r="K912" s="53">
        <v>76</v>
      </c>
      <c r="L912" s="65">
        <v>231.13</v>
      </c>
    </row>
    <row r="913" spans="2:12" ht="15" thickBot="1" x14ac:dyDescent="0.35">
      <c r="B913" s="64">
        <f t="shared" si="15"/>
        <v>25947.240000000009</v>
      </c>
      <c r="C913" s="66"/>
      <c r="G913" s="56">
        <v>909</v>
      </c>
      <c r="H913" s="53" t="s">
        <v>97</v>
      </c>
      <c r="I913" s="55">
        <v>38117</v>
      </c>
      <c r="J913" s="53" t="s">
        <v>105</v>
      </c>
      <c r="K913" s="53">
        <v>0</v>
      </c>
      <c r="L913" s="65">
        <v>2.74</v>
      </c>
    </row>
    <row r="914" spans="2:12" ht="15" thickBot="1" x14ac:dyDescent="0.35">
      <c r="B914" s="64">
        <f t="shared" si="15"/>
        <v>25258.95</v>
      </c>
      <c r="C914" s="66"/>
      <c r="G914" s="56">
        <v>910</v>
      </c>
      <c r="H914" s="53" t="s">
        <v>111</v>
      </c>
      <c r="I914" s="53" t="s">
        <v>140</v>
      </c>
      <c r="J914" s="53" t="s">
        <v>94</v>
      </c>
      <c r="K914" s="53">
        <v>94</v>
      </c>
      <c r="L914" s="65">
        <v>283.56</v>
      </c>
    </row>
    <row r="915" spans="2:12" ht="15" thickBot="1" x14ac:dyDescent="0.35">
      <c r="B915" s="64">
        <f t="shared" si="15"/>
        <v>26741.289999999994</v>
      </c>
      <c r="C915" s="66"/>
      <c r="G915" s="56">
        <v>911</v>
      </c>
      <c r="H915" s="53" t="s">
        <v>101</v>
      </c>
      <c r="I915" s="55">
        <v>38179</v>
      </c>
      <c r="J915" s="53" t="s">
        <v>96</v>
      </c>
      <c r="K915" s="53">
        <v>14</v>
      </c>
      <c r="L915" s="65">
        <v>44.25</v>
      </c>
    </row>
    <row r="916" spans="2:12" ht="15" thickBot="1" x14ac:dyDescent="0.35">
      <c r="B916" s="64">
        <f t="shared" si="15"/>
        <v>25258.95</v>
      </c>
      <c r="C916" s="66"/>
      <c r="G916" s="56">
        <v>912</v>
      </c>
      <c r="H916" s="53" t="s">
        <v>111</v>
      </c>
      <c r="I916" s="55">
        <v>38844</v>
      </c>
      <c r="J916" s="53" t="s">
        <v>109</v>
      </c>
      <c r="K916" s="53">
        <v>57</v>
      </c>
      <c r="L916" s="65">
        <v>172.7</v>
      </c>
    </row>
    <row r="917" spans="2:12" ht="15" thickBot="1" x14ac:dyDescent="0.35">
      <c r="B917" s="64">
        <f t="shared" si="15"/>
        <v>29050.600000000035</v>
      </c>
      <c r="C917" s="66"/>
      <c r="G917" s="56">
        <v>913</v>
      </c>
      <c r="H917" s="53" t="s">
        <v>115</v>
      </c>
      <c r="I917" s="53" t="s">
        <v>159</v>
      </c>
      <c r="J917" s="53" t="s">
        <v>94</v>
      </c>
      <c r="K917" s="53">
        <v>3</v>
      </c>
      <c r="L917" s="65">
        <v>11.08</v>
      </c>
    </row>
    <row r="918" spans="2:12" ht="15" thickBot="1" x14ac:dyDescent="0.35">
      <c r="B918" s="64">
        <f t="shared" si="15"/>
        <v>27590.549999999988</v>
      </c>
      <c r="C918" s="66"/>
      <c r="G918" s="56">
        <v>914</v>
      </c>
      <c r="H918" s="53" t="s">
        <v>122</v>
      </c>
      <c r="I918" s="55">
        <v>38844</v>
      </c>
      <c r="J918" s="53" t="s">
        <v>94</v>
      </c>
      <c r="K918" s="53">
        <v>50</v>
      </c>
      <c r="L918" s="65">
        <v>151.96</v>
      </c>
    </row>
    <row r="919" spans="2:12" ht="15" thickBot="1" x14ac:dyDescent="0.35">
      <c r="B919" s="64">
        <f t="shared" si="15"/>
        <v>25947.240000000009</v>
      </c>
      <c r="C919" s="66"/>
      <c r="G919" s="56">
        <v>915</v>
      </c>
      <c r="H919" s="53" t="s">
        <v>97</v>
      </c>
      <c r="I919" s="53" t="s">
        <v>141</v>
      </c>
      <c r="J919" s="53" t="s">
        <v>105</v>
      </c>
      <c r="K919" s="53">
        <v>25</v>
      </c>
      <c r="L919" s="65">
        <v>76.62</v>
      </c>
    </row>
    <row r="920" spans="2:12" ht="15" thickBot="1" x14ac:dyDescent="0.35">
      <c r="B920" s="64">
        <f t="shared" si="15"/>
        <v>23849.590000000004</v>
      </c>
      <c r="C920" s="66"/>
      <c r="G920" s="56">
        <v>916</v>
      </c>
      <c r="H920" s="53" t="s">
        <v>106</v>
      </c>
      <c r="I920" s="53" t="s">
        <v>112</v>
      </c>
      <c r="J920" s="53" t="s">
        <v>96</v>
      </c>
      <c r="K920" s="53">
        <v>46</v>
      </c>
      <c r="L920" s="65">
        <v>140.27000000000001</v>
      </c>
    </row>
    <row r="921" spans="2:12" ht="15" thickBot="1" x14ac:dyDescent="0.35">
      <c r="B921" s="64">
        <f t="shared" si="15"/>
        <v>26741.289999999994</v>
      </c>
      <c r="C921" s="66"/>
      <c r="G921" s="56">
        <v>917</v>
      </c>
      <c r="H921" s="53" t="s">
        <v>101</v>
      </c>
      <c r="I921" s="53" t="s">
        <v>130</v>
      </c>
      <c r="J921" s="53" t="s">
        <v>94</v>
      </c>
      <c r="K921" s="53">
        <v>19</v>
      </c>
      <c r="L921" s="65">
        <v>58.74</v>
      </c>
    </row>
    <row r="922" spans="2:12" ht="15" thickBot="1" x14ac:dyDescent="0.35">
      <c r="B922" s="64">
        <f t="shared" si="15"/>
        <v>25258.95</v>
      </c>
      <c r="C922" s="66"/>
      <c r="G922" s="56">
        <v>918</v>
      </c>
      <c r="H922" s="53" t="s">
        <v>111</v>
      </c>
      <c r="I922" s="53" t="s">
        <v>100</v>
      </c>
      <c r="J922" s="53" t="s">
        <v>105</v>
      </c>
      <c r="K922" s="53">
        <v>6</v>
      </c>
      <c r="L922" s="65">
        <v>20.100000000000001</v>
      </c>
    </row>
    <row r="923" spans="2:12" ht="15" thickBot="1" x14ac:dyDescent="0.35">
      <c r="B923" s="64">
        <f t="shared" si="15"/>
        <v>29050.600000000035</v>
      </c>
      <c r="C923" s="66"/>
      <c r="G923" s="56">
        <v>919</v>
      </c>
      <c r="H923" s="53" t="s">
        <v>115</v>
      </c>
      <c r="I923" s="55">
        <v>38844</v>
      </c>
      <c r="J923" s="53" t="s">
        <v>99</v>
      </c>
      <c r="K923" s="53">
        <v>8</v>
      </c>
      <c r="L923" s="65">
        <v>26.08</v>
      </c>
    </row>
    <row r="924" spans="2:12" ht="15" thickBot="1" x14ac:dyDescent="0.35">
      <c r="B924" s="64">
        <f t="shared" si="15"/>
        <v>25258.95</v>
      </c>
      <c r="C924" s="66"/>
      <c r="G924" s="56">
        <v>920</v>
      </c>
      <c r="H924" s="53" t="s">
        <v>111</v>
      </c>
      <c r="I924" s="55">
        <v>38991</v>
      </c>
      <c r="J924" s="53" t="s">
        <v>109</v>
      </c>
      <c r="K924" s="53">
        <v>-2</v>
      </c>
      <c r="L924" s="65">
        <v>-3.73</v>
      </c>
    </row>
    <row r="925" spans="2:12" ht="15" thickBot="1" x14ac:dyDescent="0.35">
      <c r="B925" s="64">
        <f t="shared" si="15"/>
        <v>26741.289999999994</v>
      </c>
      <c r="C925" s="66"/>
      <c r="G925" s="56">
        <v>921</v>
      </c>
      <c r="H925" s="53" t="s">
        <v>101</v>
      </c>
      <c r="I925" s="55">
        <v>38629</v>
      </c>
      <c r="J925" s="53" t="s">
        <v>94</v>
      </c>
      <c r="K925" s="53">
        <v>80</v>
      </c>
      <c r="L925" s="65">
        <v>240.69</v>
      </c>
    </row>
    <row r="926" spans="2:12" ht="15" thickBot="1" x14ac:dyDescent="0.35">
      <c r="B926" s="64">
        <f t="shared" si="15"/>
        <v>29050.600000000035</v>
      </c>
      <c r="C926" s="66"/>
      <c r="G926" s="56">
        <v>922</v>
      </c>
      <c r="H926" s="53" t="s">
        <v>115</v>
      </c>
      <c r="I926" s="55">
        <v>38388</v>
      </c>
      <c r="J926" s="53" t="s">
        <v>96</v>
      </c>
      <c r="K926" s="53">
        <v>19</v>
      </c>
      <c r="L926" s="65">
        <v>58.9</v>
      </c>
    </row>
    <row r="927" spans="2:12" ht="15" thickBot="1" x14ac:dyDescent="0.35">
      <c r="B927" s="64">
        <f t="shared" si="15"/>
        <v>28803.099999999991</v>
      </c>
      <c r="C927" s="66"/>
      <c r="G927" s="56">
        <v>923</v>
      </c>
      <c r="H927" s="53" t="s">
        <v>93</v>
      </c>
      <c r="I927" s="55">
        <v>38629</v>
      </c>
      <c r="J927" s="53" t="s">
        <v>99</v>
      </c>
      <c r="K927" s="53">
        <v>27</v>
      </c>
      <c r="L927" s="65">
        <v>82.99</v>
      </c>
    </row>
    <row r="928" spans="2:12" ht="15" thickBot="1" x14ac:dyDescent="0.35">
      <c r="B928" s="64">
        <f t="shared" si="15"/>
        <v>25947.240000000009</v>
      </c>
      <c r="C928" s="66"/>
      <c r="G928" s="56">
        <v>924</v>
      </c>
      <c r="H928" s="53" t="s">
        <v>97</v>
      </c>
      <c r="I928" s="55">
        <v>38140</v>
      </c>
      <c r="J928" s="53" t="s">
        <v>109</v>
      </c>
      <c r="K928" s="53">
        <v>79</v>
      </c>
      <c r="L928" s="65">
        <v>239.45</v>
      </c>
    </row>
    <row r="929" spans="2:12" ht="15" thickBot="1" x14ac:dyDescent="0.35">
      <c r="B929" s="64">
        <f t="shared" si="15"/>
        <v>29050.600000000035</v>
      </c>
      <c r="C929" s="66"/>
      <c r="G929" s="56">
        <v>925</v>
      </c>
      <c r="H929" s="53" t="s">
        <v>115</v>
      </c>
      <c r="I929" s="55">
        <v>38991</v>
      </c>
      <c r="J929" s="53" t="s">
        <v>96</v>
      </c>
      <c r="K929" s="53">
        <v>57</v>
      </c>
      <c r="L929" s="65">
        <v>173.33</v>
      </c>
    </row>
    <row r="930" spans="2:12" ht="15" thickBot="1" x14ac:dyDescent="0.35">
      <c r="B930" s="64">
        <f t="shared" si="15"/>
        <v>27590.549999999988</v>
      </c>
      <c r="C930" s="66"/>
      <c r="G930" s="56">
        <v>926</v>
      </c>
      <c r="H930" s="53" t="s">
        <v>122</v>
      </c>
      <c r="I930" s="53" t="s">
        <v>139</v>
      </c>
      <c r="J930" s="53" t="s">
        <v>94</v>
      </c>
      <c r="K930" s="53">
        <v>47</v>
      </c>
      <c r="L930" s="65">
        <v>143.6</v>
      </c>
    </row>
    <row r="931" spans="2:12" ht="15" thickBot="1" x14ac:dyDescent="0.35">
      <c r="B931" s="64">
        <f t="shared" si="15"/>
        <v>27590.549999999988</v>
      </c>
      <c r="C931" s="66"/>
      <c r="G931" s="56">
        <v>927</v>
      </c>
      <c r="H931" s="53" t="s">
        <v>122</v>
      </c>
      <c r="I931" s="55">
        <v>38179</v>
      </c>
      <c r="J931" s="53" t="s">
        <v>94</v>
      </c>
      <c r="K931" s="53">
        <v>9</v>
      </c>
      <c r="L931" s="65">
        <v>28.83</v>
      </c>
    </row>
    <row r="932" spans="2:12" ht="15" thickBot="1" x14ac:dyDescent="0.35">
      <c r="B932" s="64">
        <f t="shared" si="15"/>
        <v>29050.600000000035</v>
      </c>
      <c r="C932" s="66"/>
      <c r="G932" s="56">
        <v>928</v>
      </c>
      <c r="H932" s="53" t="s">
        <v>115</v>
      </c>
      <c r="I932" s="53" t="s">
        <v>104</v>
      </c>
      <c r="J932" s="53" t="s">
        <v>94</v>
      </c>
      <c r="K932" s="53">
        <v>65</v>
      </c>
      <c r="L932" s="65">
        <v>196.86</v>
      </c>
    </row>
    <row r="933" spans="2:12" ht="15" thickBot="1" x14ac:dyDescent="0.35">
      <c r="B933" s="64">
        <f t="shared" si="15"/>
        <v>26741.289999999994</v>
      </c>
      <c r="C933" s="66"/>
      <c r="G933" s="56">
        <v>929</v>
      </c>
      <c r="H933" s="53" t="s">
        <v>101</v>
      </c>
      <c r="I933" s="55">
        <v>38263</v>
      </c>
      <c r="J933" s="53" t="s">
        <v>96</v>
      </c>
      <c r="K933" s="53">
        <v>58</v>
      </c>
      <c r="L933" s="65">
        <v>175.22</v>
      </c>
    </row>
    <row r="934" spans="2:12" ht="15" thickBot="1" x14ac:dyDescent="0.35">
      <c r="B934" s="64">
        <f t="shared" si="15"/>
        <v>27590.549999999988</v>
      </c>
      <c r="C934" s="66"/>
      <c r="G934" s="56">
        <v>930</v>
      </c>
      <c r="H934" s="53" t="s">
        <v>122</v>
      </c>
      <c r="I934" s="53" t="s">
        <v>124</v>
      </c>
      <c r="J934" s="53" t="s">
        <v>109</v>
      </c>
      <c r="K934" s="53">
        <v>48</v>
      </c>
      <c r="L934" s="65">
        <v>145.94</v>
      </c>
    </row>
    <row r="935" spans="2:12" ht="15" thickBot="1" x14ac:dyDescent="0.35">
      <c r="B935" s="64">
        <f t="shared" si="15"/>
        <v>26741.289999999994</v>
      </c>
      <c r="C935" s="66"/>
      <c r="G935" s="56">
        <v>931</v>
      </c>
      <c r="H935" s="53" t="s">
        <v>101</v>
      </c>
      <c r="I935" s="53" t="s">
        <v>155</v>
      </c>
      <c r="J935" s="53" t="s">
        <v>96</v>
      </c>
      <c r="K935" s="53">
        <v>75</v>
      </c>
      <c r="L935" s="65">
        <v>226.61</v>
      </c>
    </row>
    <row r="936" spans="2:12" ht="15" thickBot="1" x14ac:dyDescent="0.35">
      <c r="B936" s="64">
        <f t="shared" si="15"/>
        <v>27590.549999999988</v>
      </c>
      <c r="C936" s="66"/>
      <c r="G936" s="56">
        <v>932</v>
      </c>
      <c r="H936" s="53" t="s">
        <v>122</v>
      </c>
      <c r="I936" s="53" t="s">
        <v>145</v>
      </c>
      <c r="J936" s="53" t="s">
        <v>96</v>
      </c>
      <c r="K936" s="53">
        <v>59</v>
      </c>
      <c r="L936" s="65">
        <v>179.37</v>
      </c>
    </row>
    <row r="937" spans="2:12" ht="15" thickBot="1" x14ac:dyDescent="0.35">
      <c r="B937" s="64">
        <f t="shared" si="15"/>
        <v>29050.600000000035</v>
      </c>
      <c r="C937" s="66"/>
      <c r="G937" s="56">
        <v>933</v>
      </c>
      <c r="H937" s="53" t="s">
        <v>115</v>
      </c>
      <c r="I937" s="53" t="s">
        <v>131</v>
      </c>
      <c r="J937" s="53" t="s">
        <v>109</v>
      </c>
      <c r="K937" s="53">
        <v>34</v>
      </c>
      <c r="L937" s="65">
        <v>104.45</v>
      </c>
    </row>
    <row r="938" spans="2:12" ht="15" thickBot="1" x14ac:dyDescent="0.35">
      <c r="B938" s="64">
        <f t="shared" si="15"/>
        <v>26741.289999999994</v>
      </c>
      <c r="C938" s="66"/>
      <c r="G938" s="56">
        <v>934</v>
      </c>
      <c r="H938" s="53" t="s">
        <v>101</v>
      </c>
      <c r="I938" s="55">
        <v>37990</v>
      </c>
      <c r="J938" s="53" t="s">
        <v>99</v>
      </c>
      <c r="K938" s="53">
        <v>57</v>
      </c>
      <c r="L938" s="65">
        <v>173.07</v>
      </c>
    </row>
    <row r="939" spans="2:12" ht="15" thickBot="1" x14ac:dyDescent="0.35">
      <c r="B939" s="64">
        <f t="shared" si="15"/>
        <v>25258.95</v>
      </c>
      <c r="C939" s="66"/>
      <c r="G939" s="56">
        <v>935</v>
      </c>
      <c r="H939" s="53" t="s">
        <v>111</v>
      </c>
      <c r="I939" s="53" t="s">
        <v>121</v>
      </c>
      <c r="J939" s="53" t="s">
        <v>94</v>
      </c>
      <c r="K939" s="53">
        <v>62</v>
      </c>
      <c r="L939" s="65">
        <v>187.89</v>
      </c>
    </row>
    <row r="940" spans="2:12" ht="15" thickBot="1" x14ac:dyDescent="0.35">
      <c r="B940" s="64">
        <f t="shared" si="15"/>
        <v>23849.590000000004</v>
      </c>
      <c r="C940" s="66"/>
      <c r="G940" s="56">
        <v>936</v>
      </c>
      <c r="H940" s="53" t="s">
        <v>106</v>
      </c>
      <c r="I940" s="55">
        <v>38844</v>
      </c>
      <c r="J940" s="53" t="s">
        <v>99</v>
      </c>
      <c r="K940" s="53">
        <v>17</v>
      </c>
      <c r="L940" s="65">
        <v>53.05</v>
      </c>
    </row>
    <row r="941" spans="2:12" ht="15" thickBot="1" x14ac:dyDescent="0.35">
      <c r="B941" s="64">
        <f t="shared" si="15"/>
        <v>25947.240000000009</v>
      </c>
      <c r="C941" s="66"/>
      <c r="G941" s="56">
        <v>937</v>
      </c>
      <c r="H941" s="53" t="s">
        <v>97</v>
      </c>
      <c r="I941" s="53" t="s">
        <v>137</v>
      </c>
      <c r="J941" s="53" t="s">
        <v>96</v>
      </c>
      <c r="K941" s="53">
        <v>83</v>
      </c>
      <c r="L941" s="65">
        <v>250.82</v>
      </c>
    </row>
    <row r="942" spans="2:12" ht="15" thickBot="1" x14ac:dyDescent="0.35">
      <c r="B942" s="64">
        <f t="shared" si="15"/>
        <v>25947.240000000009</v>
      </c>
      <c r="C942" s="66"/>
      <c r="G942" s="56">
        <v>938</v>
      </c>
      <c r="H942" s="53" t="s">
        <v>97</v>
      </c>
      <c r="I942" s="53" t="s">
        <v>76</v>
      </c>
      <c r="J942" s="53" t="s">
        <v>94</v>
      </c>
      <c r="K942" s="53">
        <v>56</v>
      </c>
      <c r="L942" s="65">
        <v>169.84</v>
      </c>
    </row>
    <row r="943" spans="2:12" ht="15" thickBot="1" x14ac:dyDescent="0.35">
      <c r="B943" s="64">
        <f t="shared" si="15"/>
        <v>28705.210000000006</v>
      </c>
      <c r="C943" s="66"/>
      <c r="G943" s="56">
        <v>939</v>
      </c>
      <c r="H943" s="53" t="s">
        <v>95</v>
      </c>
      <c r="I943" s="53" t="s">
        <v>156</v>
      </c>
      <c r="J943" s="53" t="s">
        <v>94</v>
      </c>
      <c r="K943" s="53">
        <v>14</v>
      </c>
      <c r="L943" s="65">
        <v>44.19</v>
      </c>
    </row>
    <row r="944" spans="2:12" ht="15" thickBot="1" x14ac:dyDescent="0.35">
      <c r="B944" s="64">
        <f t="shared" si="15"/>
        <v>24890.649999999991</v>
      </c>
      <c r="C944" s="66"/>
      <c r="G944" s="56">
        <v>940</v>
      </c>
      <c r="H944" s="53" t="s">
        <v>103</v>
      </c>
      <c r="I944" s="55">
        <v>38353</v>
      </c>
      <c r="J944" s="53" t="s">
        <v>99</v>
      </c>
      <c r="K944" s="53">
        <v>-9</v>
      </c>
      <c r="L944" s="65">
        <v>-24.56</v>
      </c>
    </row>
    <row r="945" spans="2:12" ht="15" thickBot="1" x14ac:dyDescent="0.35">
      <c r="B945" s="64">
        <f t="shared" si="15"/>
        <v>28803.099999999991</v>
      </c>
      <c r="C945" s="66"/>
      <c r="G945" s="56">
        <v>941</v>
      </c>
      <c r="H945" s="53" t="s">
        <v>93</v>
      </c>
      <c r="I945" s="53" t="s">
        <v>161</v>
      </c>
      <c r="J945" s="53" t="s">
        <v>96</v>
      </c>
      <c r="K945" s="53">
        <v>44</v>
      </c>
      <c r="L945" s="65">
        <v>134.5</v>
      </c>
    </row>
    <row r="946" spans="2:12" ht="15" thickBot="1" x14ac:dyDescent="0.35">
      <c r="B946" s="64">
        <f t="shared" si="15"/>
        <v>26741.289999999994</v>
      </c>
      <c r="C946" s="66"/>
      <c r="G946" s="56">
        <v>942</v>
      </c>
      <c r="H946" s="53" t="s">
        <v>101</v>
      </c>
      <c r="I946" s="55">
        <v>38140</v>
      </c>
      <c r="J946" s="53" t="s">
        <v>105</v>
      </c>
      <c r="K946" s="53">
        <v>32</v>
      </c>
      <c r="L946" s="65">
        <v>97.65</v>
      </c>
    </row>
    <row r="947" spans="2:12" ht="15" thickBot="1" x14ac:dyDescent="0.35">
      <c r="B947" s="64">
        <f t="shared" si="15"/>
        <v>29050.600000000035</v>
      </c>
      <c r="C947" s="66"/>
      <c r="G947" s="56">
        <v>943</v>
      </c>
      <c r="H947" s="53" t="s">
        <v>115</v>
      </c>
      <c r="I947" s="55">
        <v>38687</v>
      </c>
      <c r="J947" s="53" t="s">
        <v>105</v>
      </c>
      <c r="K947" s="53">
        <v>85</v>
      </c>
      <c r="L947" s="65">
        <v>256.97000000000003</v>
      </c>
    </row>
    <row r="948" spans="2:12" ht="15" thickBot="1" x14ac:dyDescent="0.35">
      <c r="B948" s="64">
        <f t="shared" si="15"/>
        <v>28803.099999999991</v>
      </c>
      <c r="C948" s="66"/>
      <c r="G948" s="56">
        <v>944</v>
      </c>
      <c r="H948" s="53" t="s">
        <v>93</v>
      </c>
      <c r="I948" s="53" t="s">
        <v>117</v>
      </c>
      <c r="J948" s="53" t="s">
        <v>94</v>
      </c>
      <c r="K948" s="53">
        <v>-2</v>
      </c>
      <c r="L948" s="65">
        <v>-3.72</v>
      </c>
    </row>
    <row r="949" spans="2:12" ht="15" thickBot="1" x14ac:dyDescent="0.35">
      <c r="B949" s="64">
        <f t="shared" si="15"/>
        <v>25258.95</v>
      </c>
      <c r="C949" s="66"/>
      <c r="G949" s="56">
        <v>945</v>
      </c>
      <c r="H949" s="53" t="s">
        <v>111</v>
      </c>
      <c r="I949" s="55">
        <v>38413</v>
      </c>
      <c r="J949" s="53" t="s">
        <v>99</v>
      </c>
      <c r="K949" s="53">
        <v>31</v>
      </c>
      <c r="L949" s="65">
        <v>94.44</v>
      </c>
    </row>
    <row r="950" spans="2:12" ht="15" thickBot="1" x14ac:dyDescent="0.35">
      <c r="B950" s="64">
        <f t="shared" si="15"/>
        <v>27590.549999999988</v>
      </c>
      <c r="C950" s="66"/>
      <c r="G950" s="56">
        <v>946</v>
      </c>
      <c r="H950" s="53" t="s">
        <v>122</v>
      </c>
      <c r="I950" s="53" t="s">
        <v>157</v>
      </c>
      <c r="J950" s="53" t="s">
        <v>105</v>
      </c>
      <c r="K950" s="53">
        <v>-7</v>
      </c>
      <c r="L950" s="65">
        <v>-19.82</v>
      </c>
    </row>
    <row r="951" spans="2:12" ht="15" thickBot="1" x14ac:dyDescent="0.35">
      <c r="B951" s="64">
        <f t="shared" si="15"/>
        <v>24890.649999999991</v>
      </c>
      <c r="C951" s="66"/>
      <c r="G951" s="56">
        <v>947</v>
      </c>
      <c r="H951" s="53" t="s">
        <v>103</v>
      </c>
      <c r="I951" s="53" t="s">
        <v>163</v>
      </c>
      <c r="J951" s="53" t="s">
        <v>99</v>
      </c>
      <c r="K951" s="53">
        <v>-1</v>
      </c>
      <c r="L951" s="65">
        <v>-0.28999999999999998</v>
      </c>
    </row>
    <row r="952" spans="2:12" ht="15" thickBot="1" x14ac:dyDescent="0.35">
      <c r="B952" s="64">
        <f t="shared" si="15"/>
        <v>25947.240000000009</v>
      </c>
      <c r="C952" s="66"/>
      <c r="G952" s="56">
        <v>948</v>
      </c>
      <c r="H952" s="53" t="s">
        <v>97</v>
      </c>
      <c r="I952" s="53" t="s">
        <v>144</v>
      </c>
      <c r="J952" s="53" t="s">
        <v>94</v>
      </c>
      <c r="K952" s="53">
        <v>6</v>
      </c>
      <c r="L952" s="65">
        <v>20.399999999999999</v>
      </c>
    </row>
    <row r="953" spans="2:12" ht="15" thickBot="1" x14ac:dyDescent="0.35">
      <c r="B953" s="64">
        <f t="shared" si="15"/>
        <v>23849.590000000004</v>
      </c>
      <c r="C953" s="66"/>
      <c r="G953" s="56">
        <v>949</v>
      </c>
      <c r="H953" s="53" t="s">
        <v>106</v>
      </c>
      <c r="I953" s="55">
        <v>38144</v>
      </c>
      <c r="J953" s="53" t="s">
        <v>96</v>
      </c>
      <c r="K953" s="53">
        <v>13</v>
      </c>
      <c r="L953" s="65">
        <v>41.83</v>
      </c>
    </row>
    <row r="954" spans="2:12" ht="15" thickBot="1" x14ac:dyDescent="0.35">
      <c r="B954" s="64">
        <f t="shared" si="15"/>
        <v>25947.240000000009</v>
      </c>
      <c r="C954" s="66"/>
      <c r="G954" s="56">
        <v>950</v>
      </c>
      <c r="H954" s="53" t="s">
        <v>97</v>
      </c>
      <c r="I954" s="53" t="s">
        <v>116</v>
      </c>
      <c r="J954" s="53" t="s">
        <v>94</v>
      </c>
      <c r="K954" s="53">
        <v>70</v>
      </c>
      <c r="L954" s="65">
        <v>212.46</v>
      </c>
    </row>
    <row r="955" spans="2:12" ht="15" thickBot="1" x14ac:dyDescent="0.35">
      <c r="B955" s="64">
        <f t="shared" si="15"/>
        <v>24890.649999999991</v>
      </c>
      <c r="C955" s="66"/>
      <c r="G955" s="56">
        <v>951</v>
      </c>
      <c r="H955" s="53" t="s">
        <v>103</v>
      </c>
      <c r="I955" s="53" t="s">
        <v>102</v>
      </c>
      <c r="J955" s="53" t="s">
        <v>96</v>
      </c>
      <c r="K955" s="53">
        <v>15</v>
      </c>
      <c r="L955" s="65">
        <v>47.75</v>
      </c>
    </row>
    <row r="956" spans="2:12" ht="15" thickBot="1" x14ac:dyDescent="0.35">
      <c r="B956" s="64">
        <f t="shared" si="15"/>
        <v>23849.590000000004</v>
      </c>
      <c r="C956" s="66"/>
      <c r="G956" s="56">
        <v>952</v>
      </c>
      <c r="H956" s="53" t="s">
        <v>106</v>
      </c>
      <c r="I956" s="53" t="s">
        <v>158</v>
      </c>
      <c r="J956" s="53" t="s">
        <v>109</v>
      </c>
      <c r="K956" s="53">
        <v>18</v>
      </c>
      <c r="L956" s="65">
        <v>56.26</v>
      </c>
    </row>
    <row r="957" spans="2:12" ht="15" thickBot="1" x14ac:dyDescent="0.35">
      <c r="B957" s="64">
        <f t="shared" si="15"/>
        <v>23849.590000000004</v>
      </c>
      <c r="C957" s="66"/>
      <c r="G957" s="56">
        <v>953</v>
      </c>
      <c r="H957" s="53" t="s">
        <v>106</v>
      </c>
      <c r="I957" s="53" t="s">
        <v>125</v>
      </c>
      <c r="J957" s="53" t="s">
        <v>105</v>
      </c>
      <c r="K957" s="53">
        <v>30</v>
      </c>
      <c r="L957" s="65">
        <v>92.2</v>
      </c>
    </row>
    <row r="958" spans="2:12" ht="15" thickBot="1" x14ac:dyDescent="0.35">
      <c r="B958" s="64">
        <f t="shared" si="15"/>
        <v>26741.289999999994</v>
      </c>
      <c r="C958" s="66"/>
      <c r="G958" s="56">
        <v>954</v>
      </c>
      <c r="H958" s="53" t="s">
        <v>101</v>
      </c>
      <c r="I958" s="55">
        <v>38787</v>
      </c>
      <c r="J958" s="53" t="s">
        <v>109</v>
      </c>
      <c r="K958" s="53">
        <v>17</v>
      </c>
      <c r="L958" s="65">
        <v>53.07</v>
      </c>
    </row>
    <row r="959" spans="2:12" ht="15" thickBot="1" x14ac:dyDescent="0.35">
      <c r="B959" s="64">
        <f t="shared" si="15"/>
        <v>26741.289999999994</v>
      </c>
      <c r="C959" s="66"/>
      <c r="G959" s="56">
        <v>955</v>
      </c>
      <c r="H959" s="53" t="s">
        <v>101</v>
      </c>
      <c r="I959" s="55">
        <v>38687</v>
      </c>
      <c r="J959" s="53" t="s">
        <v>105</v>
      </c>
      <c r="K959" s="53">
        <v>-1</v>
      </c>
      <c r="L959" s="65">
        <v>-1.45</v>
      </c>
    </row>
    <row r="960" spans="2:12" ht="15" thickBot="1" x14ac:dyDescent="0.35">
      <c r="B960" s="64">
        <f t="shared" si="15"/>
        <v>29050.600000000035</v>
      </c>
      <c r="C960" s="66"/>
      <c r="G960" s="56">
        <v>956</v>
      </c>
      <c r="H960" s="53" t="s">
        <v>115</v>
      </c>
      <c r="I960" s="53" t="s">
        <v>140</v>
      </c>
      <c r="J960" s="53" t="s">
        <v>96</v>
      </c>
      <c r="K960" s="53">
        <v>50</v>
      </c>
      <c r="L960" s="65">
        <v>152.32</v>
      </c>
    </row>
    <row r="961" spans="2:12" ht="15" thickBot="1" x14ac:dyDescent="0.35">
      <c r="B961" s="64">
        <f t="shared" si="15"/>
        <v>25947.240000000009</v>
      </c>
      <c r="C961" s="66"/>
      <c r="G961" s="56">
        <v>957</v>
      </c>
      <c r="H961" s="53" t="s">
        <v>97</v>
      </c>
      <c r="I961" s="53" t="s">
        <v>153</v>
      </c>
      <c r="J961" s="53" t="s">
        <v>94</v>
      </c>
      <c r="K961" s="53">
        <v>83</v>
      </c>
      <c r="L961" s="65">
        <v>251.09</v>
      </c>
    </row>
    <row r="962" spans="2:12" ht="15" thickBot="1" x14ac:dyDescent="0.35">
      <c r="B962" s="64">
        <f t="shared" si="15"/>
        <v>25258.95</v>
      </c>
      <c r="C962" s="66"/>
      <c r="G962" s="56">
        <v>958</v>
      </c>
      <c r="H962" s="53" t="s">
        <v>111</v>
      </c>
      <c r="I962" s="55">
        <v>38082</v>
      </c>
      <c r="J962" s="53" t="s">
        <v>109</v>
      </c>
      <c r="K962" s="53">
        <v>54</v>
      </c>
      <c r="L962" s="65">
        <v>164.08</v>
      </c>
    </row>
    <row r="963" spans="2:12" ht="15" thickBot="1" x14ac:dyDescent="0.35">
      <c r="B963" s="64">
        <f t="shared" si="15"/>
        <v>25947.240000000009</v>
      </c>
      <c r="C963" s="66"/>
      <c r="G963" s="56">
        <v>959</v>
      </c>
      <c r="H963" s="53" t="s">
        <v>97</v>
      </c>
      <c r="I963" s="53" t="s">
        <v>159</v>
      </c>
      <c r="J963" s="53" t="s">
        <v>94</v>
      </c>
      <c r="K963" s="53">
        <v>16</v>
      </c>
      <c r="L963" s="65">
        <v>49.97</v>
      </c>
    </row>
    <row r="964" spans="2:12" ht="15" thickBot="1" x14ac:dyDescent="0.35">
      <c r="B964" s="64">
        <f t="shared" si="15"/>
        <v>25258.95</v>
      </c>
      <c r="C964" s="66"/>
      <c r="G964" s="56">
        <v>960</v>
      </c>
      <c r="H964" s="53" t="s">
        <v>111</v>
      </c>
      <c r="I964" s="53" t="s">
        <v>113</v>
      </c>
      <c r="J964" s="53" t="s">
        <v>94</v>
      </c>
      <c r="K964" s="53">
        <v>53</v>
      </c>
      <c r="L964" s="65">
        <v>160.96</v>
      </c>
    </row>
    <row r="965" spans="2:12" ht="15" thickBot="1" x14ac:dyDescent="0.35">
      <c r="B965" s="64">
        <f t="shared" ref="B965:B1028" si="16">SUMIF(name,H965,salePrice)</f>
        <v>23849.590000000004</v>
      </c>
      <c r="C965" s="66"/>
      <c r="G965" s="56">
        <v>961</v>
      </c>
      <c r="H965" s="53" t="s">
        <v>106</v>
      </c>
      <c r="I965" s="55">
        <v>38991</v>
      </c>
      <c r="J965" s="53" t="s">
        <v>105</v>
      </c>
      <c r="K965" s="53">
        <v>95</v>
      </c>
      <c r="L965" s="65">
        <v>286.72000000000003</v>
      </c>
    </row>
    <row r="966" spans="2:12" ht="15" thickBot="1" x14ac:dyDescent="0.35">
      <c r="B966" s="64">
        <f t="shared" si="16"/>
        <v>25947.240000000009</v>
      </c>
      <c r="C966" s="66"/>
      <c r="G966" s="56">
        <v>962</v>
      </c>
      <c r="H966" s="53" t="s">
        <v>97</v>
      </c>
      <c r="I966" s="55">
        <v>38078</v>
      </c>
      <c r="J966" s="53" t="s">
        <v>109</v>
      </c>
      <c r="K966" s="53">
        <v>74</v>
      </c>
      <c r="L966" s="65">
        <v>224.13</v>
      </c>
    </row>
    <row r="967" spans="2:12" ht="15" thickBot="1" x14ac:dyDescent="0.35">
      <c r="B967" s="64">
        <f t="shared" si="16"/>
        <v>24890.649999999991</v>
      </c>
      <c r="C967" s="66"/>
      <c r="G967" s="56">
        <v>963</v>
      </c>
      <c r="H967" s="53" t="s">
        <v>103</v>
      </c>
      <c r="I967" s="53" t="s">
        <v>67</v>
      </c>
      <c r="J967" s="53" t="s">
        <v>109</v>
      </c>
      <c r="K967" s="53">
        <v>11</v>
      </c>
      <c r="L967" s="65">
        <v>35.130000000000003</v>
      </c>
    </row>
    <row r="968" spans="2:12" ht="15" thickBot="1" x14ac:dyDescent="0.35">
      <c r="B968" s="64">
        <f t="shared" si="16"/>
        <v>28705.210000000006</v>
      </c>
      <c r="C968" s="66"/>
      <c r="G968" s="56">
        <v>964</v>
      </c>
      <c r="H968" s="53" t="s">
        <v>95</v>
      </c>
      <c r="I968" s="53" t="s">
        <v>113</v>
      </c>
      <c r="J968" s="53" t="s">
        <v>96</v>
      </c>
      <c r="K968" s="53">
        <v>63</v>
      </c>
      <c r="L968" s="65">
        <v>191</v>
      </c>
    </row>
    <row r="969" spans="2:12" ht="15" thickBot="1" x14ac:dyDescent="0.35">
      <c r="B969" s="64">
        <f t="shared" si="16"/>
        <v>28803.099999999991</v>
      </c>
      <c r="C969" s="66"/>
      <c r="G969" s="56">
        <v>965</v>
      </c>
      <c r="H969" s="53" t="s">
        <v>93</v>
      </c>
      <c r="I969" s="53" t="s">
        <v>112</v>
      </c>
      <c r="J969" s="53" t="s">
        <v>105</v>
      </c>
      <c r="K969" s="53">
        <v>53</v>
      </c>
      <c r="L969" s="65">
        <v>161.24</v>
      </c>
    </row>
    <row r="970" spans="2:12" ht="15" thickBot="1" x14ac:dyDescent="0.35">
      <c r="B970" s="64">
        <f t="shared" si="16"/>
        <v>26741.289999999994</v>
      </c>
      <c r="C970" s="66"/>
      <c r="G970" s="56">
        <v>966</v>
      </c>
      <c r="H970" s="53" t="s">
        <v>101</v>
      </c>
      <c r="I970" s="53" t="s">
        <v>149</v>
      </c>
      <c r="J970" s="53" t="s">
        <v>94</v>
      </c>
      <c r="K970" s="53">
        <v>1</v>
      </c>
      <c r="L970" s="65">
        <v>5.28</v>
      </c>
    </row>
    <row r="971" spans="2:12" ht="15" thickBot="1" x14ac:dyDescent="0.35">
      <c r="B971" s="64">
        <f t="shared" si="16"/>
        <v>23849.590000000004</v>
      </c>
      <c r="C971" s="66"/>
      <c r="G971" s="56">
        <v>967</v>
      </c>
      <c r="H971" s="53" t="s">
        <v>106</v>
      </c>
      <c r="I971" s="53" t="s">
        <v>110</v>
      </c>
      <c r="J971" s="53" t="s">
        <v>96</v>
      </c>
      <c r="K971" s="53">
        <v>24</v>
      </c>
      <c r="L971" s="65">
        <v>74.31</v>
      </c>
    </row>
    <row r="972" spans="2:12" ht="15" thickBot="1" x14ac:dyDescent="0.35">
      <c r="B972" s="64">
        <f t="shared" si="16"/>
        <v>26741.289999999994</v>
      </c>
      <c r="C972" s="66"/>
      <c r="G972" s="56">
        <v>968</v>
      </c>
      <c r="H972" s="53" t="s">
        <v>101</v>
      </c>
      <c r="I972" s="55">
        <v>38933</v>
      </c>
      <c r="J972" s="53" t="s">
        <v>99</v>
      </c>
      <c r="K972" s="53">
        <v>5</v>
      </c>
      <c r="L972" s="65">
        <v>16.420000000000002</v>
      </c>
    </row>
    <row r="973" spans="2:12" ht="15" thickBot="1" x14ac:dyDescent="0.35">
      <c r="B973" s="64">
        <f t="shared" si="16"/>
        <v>28803.099999999991</v>
      </c>
      <c r="C973" s="66"/>
      <c r="G973" s="56">
        <v>969</v>
      </c>
      <c r="H973" s="53" t="s">
        <v>93</v>
      </c>
      <c r="I973" s="53" t="s">
        <v>98</v>
      </c>
      <c r="J973" s="53" t="s">
        <v>94</v>
      </c>
      <c r="K973" s="53">
        <v>35</v>
      </c>
      <c r="L973" s="65">
        <v>107.34</v>
      </c>
    </row>
    <row r="974" spans="2:12" ht="15" thickBot="1" x14ac:dyDescent="0.35">
      <c r="B974" s="64">
        <f t="shared" si="16"/>
        <v>28803.099999999991</v>
      </c>
      <c r="C974" s="66"/>
      <c r="G974" s="56">
        <v>970</v>
      </c>
      <c r="H974" s="53" t="s">
        <v>93</v>
      </c>
      <c r="I974" s="53" t="s">
        <v>100</v>
      </c>
      <c r="J974" s="53" t="s">
        <v>105</v>
      </c>
      <c r="K974" s="53">
        <v>33</v>
      </c>
      <c r="L974" s="65">
        <v>100.62</v>
      </c>
    </row>
    <row r="975" spans="2:12" ht="15" thickBot="1" x14ac:dyDescent="0.35">
      <c r="B975" s="64">
        <f t="shared" si="16"/>
        <v>25258.95</v>
      </c>
      <c r="C975" s="66"/>
      <c r="G975" s="56">
        <v>971</v>
      </c>
      <c r="H975" s="53" t="s">
        <v>111</v>
      </c>
      <c r="I975" s="55">
        <v>38719</v>
      </c>
      <c r="J975" s="53" t="s">
        <v>109</v>
      </c>
      <c r="K975" s="53">
        <v>65</v>
      </c>
      <c r="L975" s="65">
        <v>196.64</v>
      </c>
    </row>
    <row r="976" spans="2:12" ht="15" thickBot="1" x14ac:dyDescent="0.35">
      <c r="B976" s="64">
        <f t="shared" si="16"/>
        <v>27590.549999999988</v>
      </c>
      <c r="C976" s="66"/>
      <c r="G976" s="56">
        <v>972</v>
      </c>
      <c r="H976" s="53" t="s">
        <v>122</v>
      </c>
      <c r="I976" s="55">
        <v>39053</v>
      </c>
      <c r="J976" s="53" t="s">
        <v>109</v>
      </c>
      <c r="K976" s="53">
        <v>52</v>
      </c>
      <c r="L976" s="65">
        <v>158.34</v>
      </c>
    </row>
    <row r="977" spans="2:12" ht="15" thickBot="1" x14ac:dyDescent="0.35">
      <c r="B977" s="64">
        <f t="shared" si="16"/>
        <v>27590.549999999988</v>
      </c>
      <c r="C977" s="66"/>
      <c r="G977" s="56">
        <v>973</v>
      </c>
      <c r="H977" s="53" t="s">
        <v>122</v>
      </c>
      <c r="I977" s="53" t="s">
        <v>142</v>
      </c>
      <c r="J977" s="53" t="s">
        <v>109</v>
      </c>
      <c r="K977" s="53">
        <v>44</v>
      </c>
      <c r="L977" s="65">
        <v>133.41999999999999</v>
      </c>
    </row>
    <row r="978" spans="2:12" ht="15" thickBot="1" x14ac:dyDescent="0.35">
      <c r="B978" s="64">
        <f t="shared" si="16"/>
        <v>25947.240000000009</v>
      </c>
      <c r="C978" s="66"/>
      <c r="G978" s="56">
        <v>974</v>
      </c>
      <c r="H978" s="53" t="s">
        <v>97</v>
      </c>
      <c r="I978" s="55">
        <v>39061</v>
      </c>
      <c r="J978" s="53" t="s">
        <v>99</v>
      </c>
      <c r="K978" s="53">
        <v>72</v>
      </c>
      <c r="L978" s="65">
        <v>218.06</v>
      </c>
    </row>
    <row r="979" spans="2:12" ht="15" thickBot="1" x14ac:dyDescent="0.35">
      <c r="B979" s="64">
        <f t="shared" si="16"/>
        <v>25258.95</v>
      </c>
      <c r="C979" s="66"/>
      <c r="G979" s="56">
        <v>975</v>
      </c>
      <c r="H979" s="53" t="s">
        <v>111</v>
      </c>
      <c r="I979" s="53" t="s">
        <v>124</v>
      </c>
      <c r="J979" s="53" t="s">
        <v>109</v>
      </c>
      <c r="K979" s="53">
        <v>13</v>
      </c>
      <c r="L979" s="65">
        <v>41.14</v>
      </c>
    </row>
    <row r="980" spans="2:12" ht="15" thickBot="1" x14ac:dyDescent="0.35">
      <c r="B980" s="64">
        <f t="shared" si="16"/>
        <v>26741.289999999994</v>
      </c>
      <c r="C980" s="66"/>
      <c r="G980" s="56">
        <v>976</v>
      </c>
      <c r="H980" s="53" t="s">
        <v>101</v>
      </c>
      <c r="I980" s="55">
        <v>38969</v>
      </c>
      <c r="J980" s="53" t="s">
        <v>96</v>
      </c>
      <c r="K980" s="53">
        <v>16</v>
      </c>
      <c r="L980" s="65">
        <v>50.16</v>
      </c>
    </row>
    <row r="981" spans="2:12" ht="15" thickBot="1" x14ac:dyDescent="0.35">
      <c r="B981" s="64">
        <f t="shared" si="16"/>
        <v>27590.549999999988</v>
      </c>
      <c r="C981" s="66"/>
      <c r="G981" s="56">
        <v>977</v>
      </c>
      <c r="H981" s="53" t="s">
        <v>122</v>
      </c>
      <c r="I981" s="55">
        <v>39053</v>
      </c>
      <c r="J981" s="53" t="s">
        <v>96</v>
      </c>
      <c r="K981" s="53">
        <v>19</v>
      </c>
      <c r="L981" s="65">
        <v>59.27</v>
      </c>
    </row>
    <row r="982" spans="2:12" ht="15" thickBot="1" x14ac:dyDescent="0.35">
      <c r="B982" s="64">
        <f t="shared" si="16"/>
        <v>26741.289999999994</v>
      </c>
      <c r="C982" s="66"/>
      <c r="G982" s="56">
        <v>978</v>
      </c>
      <c r="H982" s="53" t="s">
        <v>101</v>
      </c>
      <c r="I982" s="53" t="s">
        <v>146</v>
      </c>
      <c r="J982" s="53" t="s">
        <v>109</v>
      </c>
      <c r="K982" s="53">
        <v>67</v>
      </c>
      <c r="L982" s="65">
        <v>203.43</v>
      </c>
    </row>
    <row r="983" spans="2:12" ht="15" thickBot="1" x14ac:dyDescent="0.35">
      <c r="B983" s="64">
        <f t="shared" si="16"/>
        <v>25258.95</v>
      </c>
      <c r="C983" s="66"/>
      <c r="G983" s="56">
        <v>979</v>
      </c>
      <c r="H983" s="53" t="s">
        <v>111</v>
      </c>
      <c r="I983" s="55">
        <v>39053</v>
      </c>
      <c r="J983" s="53" t="s">
        <v>94</v>
      </c>
      <c r="K983" s="53">
        <v>2</v>
      </c>
      <c r="L983" s="65">
        <v>8.31</v>
      </c>
    </row>
    <row r="984" spans="2:12" ht="15" thickBot="1" x14ac:dyDescent="0.35">
      <c r="B984" s="64">
        <f t="shared" si="16"/>
        <v>26741.289999999994</v>
      </c>
      <c r="C984" s="66"/>
      <c r="G984" s="56">
        <v>980</v>
      </c>
      <c r="H984" s="53" t="s">
        <v>101</v>
      </c>
      <c r="I984" s="55">
        <v>38754</v>
      </c>
      <c r="J984" s="53" t="s">
        <v>109</v>
      </c>
      <c r="K984" s="53">
        <v>28</v>
      </c>
      <c r="L984" s="65">
        <v>85.79</v>
      </c>
    </row>
    <row r="985" spans="2:12" ht="15" thickBot="1" x14ac:dyDescent="0.35">
      <c r="B985" s="64">
        <f t="shared" si="16"/>
        <v>24890.649999999991</v>
      </c>
      <c r="C985" s="66"/>
      <c r="G985" s="56">
        <v>981</v>
      </c>
      <c r="H985" s="53" t="s">
        <v>103</v>
      </c>
      <c r="I985" s="53" t="s">
        <v>67</v>
      </c>
      <c r="J985" s="53" t="s">
        <v>96</v>
      </c>
      <c r="K985" s="53">
        <v>-6</v>
      </c>
      <c r="L985" s="65">
        <v>-15.85</v>
      </c>
    </row>
    <row r="986" spans="2:12" ht="15" thickBot="1" x14ac:dyDescent="0.35">
      <c r="B986" s="64">
        <f t="shared" si="16"/>
        <v>25947.240000000009</v>
      </c>
      <c r="C986" s="66"/>
      <c r="G986" s="56">
        <v>982</v>
      </c>
      <c r="H986" s="53" t="s">
        <v>97</v>
      </c>
      <c r="I986" s="53" t="s">
        <v>136</v>
      </c>
      <c r="J986" s="53" t="s">
        <v>109</v>
      </c>
      <c r="K986" s="53">
        <v>70</v>
      </c>
      <c r="L986" s="65">
        <v>212.03</v>
      </c>
    </row>
    <row r="987" spans="2:12" ht="15" thickBot="1" x14ac:dyDescent="0.35">
      <c r="B987" s="64">
        <f t="shared" si="16"/>
        <v>28705.210000000006</v>
      </c>
      <c r="C987" s="66"/>
      <c r="G987" s="56">
        <v>983</v>
      </c>
      <c r="H987" s="53" t="s">
        <v>95</v>
      </c>
      <c r="I987" s="53" t="s">
        <v>125</v>
      </c>
      <c r="J987" s="53" t="s">
        <v>94</v>
      </c>
      <c r="K987" s="53">
        <v>65</v>
      </c>
      <c r="L987" s="65">
        <v>197.19</v>
      </c>
    </row>
    <row r="988" spans="2:12" ht="15" thickBot="1" x14ac:dyDescent="0.35">
      <c r="B988" s="64">
        <f t="shared" si="16"/>
        <v>25258.95</v>
      </c>
      <c r="C988" s="66"/>
      <c r="G988" s="56">
        <v>984</v>
      </c>
      <c r="H988" s="53" t="s">
        <v>111</v>
      </c>
      <c r="I988" s="53" t="s">
        <v>123</v>
      </c>
      <c r="J988" s="53" t="s">
        <v>96</v>
      </c>
      <c r="K988" s="53">
        <v>39</v>
      </c>
      <c r="L988" s="65">
        <v>119.05</v>
      </c>
    </row>
    <row r="989" spans="2:12" ht="15" thickBot="1" x14ac:dyDescent="0.35">
      <c r="B989" s="64">
        <f t="shared" si="16"/>
        <v>28705.210000000006</v>
      </c>
      <c r="C989" s="66"/>
      <c r="G989" s="56">
        <v>985</v>
      </c>
      <c r="H989" s="53" t="s">
        <v>95</v>
      </c>
      <c r="I989" s="53" t="s">
        <v>160</v>
      </c>
      <c r="J989" s="53" t="s">
        <v>96</v>
      </c>
      <c r="K989" s="53">
        <v>72</v>
      </c>
      <c r="L989" s="65">
        <v>218.19</v>
      </c>
    </row>
    <row r="990" spans="2:12" ht="15" thickBot="1" x14ac:dyDescent="0.35">
      <c r="B990" s="64">
        <f t="shared" si="16"/>
        <v>28803.099999999991</v>
      </c>
      <c r="C990" s="66"/>
      <c r="G990" s="56">
        <v>986</v>
      </c>
      <c r="H990" s="53" t="s">
        <v>93</v>
      </c>
      <c r="I990" s="55">
        <v>38388</v>
      </c>
      <c r="J990" s="53" t="s">
        <v>99</v>
      </c>
      <c r="K990" s="53">
        <v>47</v>
      </c>
      <c r="L990" s="65">
        <v>142.54</v>
      </c>
    </row>
    <row r="991" spans="2:12" ht="15" thickBot="1" x14ac:dyDescent="0.35">
      <c r="B991" s="64">
        <f t="shared" si="16"/>
        <v>25258.95</v>
      </c>
      <c r="C991" s="66"/>
      <c r="G991" s="56">
        <v>987</v>
      </c>
      <c r="H991" s="53" t="s">
        <v>111</v>
      </c>
      <c r="I991" s="55">
        <v>39026</v>
      </c>
      <c r="J991" s="53" t="s">
        <v>94</v>
      </c>
      <c r="K991" s="53">
        <v>94</v>
      </c>
      <c r="L991" s="65">
        <v>283.58</v>
      </c>
    </row>
    <row r="992" spans="2:12" ht="15" thickBot="1" x14ac:dyDescent="0.35">
      <c r="B992" s="64">
        <f t="shared" si="16"/>
        <v>28803.099999999991</v>
      </c>
      <c r="C992" s="66"/>
      <c r="G992" s="56">
        <v>988</v>
      </c>
      <c r="H992" s="53" t="s">
        <v>93</v>
      </c>
      <c r="I992" s="53" t="s">
        <v>146</v>
      </c>
      <c r="J992" s="53" t="s">
        <v>94</v>
      </c>
      <c r="K992" s="53">
        <v>58</v>
      </c>
      <c r="L992" s="65">
        <v>175.82</v>
      </c>
    </row>
    <row r="993" spans="2:12" ht="15" thickBot="1" x14ac:dyDescent="0.35">
      <c r="B993" s="64">
        <f t="shared" si="16"/>
        <v>29050.600000000035</v>
      </c>
      <c r="C993" s="66"/>
      <c r="G993" s="56">
        <v>989</v>
      </c>
      <c r="H993" s="53" t="s">
        <v>115</v>
      </c>
      <c r="I993" s="53" t="s">
        <v>154</v>
      </c>
      <c r="J993" s="53" t="s">
        <v>105</v>
      </c>
      <c r="K993" s="53">
        <v>-6</v>
      </c>
      <c r="L993" s="65">
        <v>-17.29</v>
      </c>
    </row>
    <row r="994" spans="2:12" ht="15" thickBot="1" x14ac:dyDescent="0.35">
      <c r="B994" s="64">
        <f t="shared" si="16"/>
        <v>24890.649999999991</v>
      </c>
      <c r="C994" s="66"/>
      <c r="G994" s="56">
        <v>990</v>
      </c>
      <c r="H994" s="53" t="s">
        <v>103</v>
      </c>
      <c r="I994" s="53" t="s">
        <v>138</v>
      </c>
      <c r="J994" s="53" t="s">
        <v>105</v>
      </c>
      <c r="K994" s="53">
        <v>38</v>
      </c>
      <c r="L994" s="65">
        <v>115.96</v>
      </c>
    </row>
    <row r="995" spans="2:12" ht="15" thickBot="1" x14ac:dyDescent="0.35">
      <c r="B995" s="64">
        <f t="shared" si="16"/>
        <v>23849.590000000004</v>
      </c>
      <c r="C995" s="66"/>
      <c r="G995" s="56">
        <v>991</v>
      </c>
      <c r="H995" s="53" t="s">
        <v>106</v>
      </c>
      <c r="I995" s="53" t="s">
        <v>134</v>
      </c>
      <c r="J995" s="53" t="s">
        <v>105</v>
      </c>
      <c r="K995" s="53">
        <v>-1</v>
      </c>
      <c r="L995" s="65">
        <v>-1.02</v>
      </c>
    </row>
    <row r="996" spans="2:12" ht="15" thickBot="1" x14ac:dyDescent="0.35">
      <c r="B996" s="64">
        <f t="shared" si="16"/>
        <v>29050.600000000035</v>
      </c>
      <c r="C996" s="66"/>
      <c r="G996" s="56">
        <v>992</v>
      </c>
      <c r="H996" s="53" t="s">
        <v>115</v>
      </c>
      <c r="I996" s="53" t="s">
        <v>120</v>
      </c>
      <c r="J996" s="53" t="s">
        <v>105</v>
      </c>
      <c r="K996" s="53">
        <v>34</v>
      </c>
      <c r="L996" s="65">
        <v>104.58</v>
      </c>
    </row>
    <row r="997" spans="2:12" ht="15" thickBot="1" x14ac:dyDescent="0.35">
      <c r="B997" s="64">
        <f t="shared" si="16"/>
        <v>26741.289999999994</v>
      </c>
      <c r="C997" s="66"/>
      <c r="G997" s="56">
        <v>993</v>
      </c>
      <c r="H997" s="53" t="s">
        <v>101</v>
      </c>
      <c r="I997" s="55">
        <v>37990</v>
      </c>
      <c r="J997" s="53" t="s">
        <v>94</v>
      </c>
      <c r="K997" s="53">
        <v>30</v>
      </c>
      <c r="L997" s="65">
        <v>91.72</v>
      </c>
    </row>
    <row r="998" spans="2:12" ht="15" thickBot="1" x14ac:dyDescent="0.35">
      <c r="B998" s="64">
        <f t="shared" si="16"/>
        <v>24890.649999999991</v>
      </c>
      <c r="C998" s="66"/>
      <c r="G998" s="56">
        <v>994</v>
      </c>
      <c r="H998" s="53" t="s">
        <v>103</v>
      </c>
      <c r="I998" s="53" t="s">
        <v>143</v>
      </c>
      <c r="J998" s="53" t="s">
        <v>96</v>
      </c>
      <c r="K998" s="53">
        <v>62</v>
      </c>
      <c r="L998" s="65">
        <v>187.43</v>
      </c>
    </row>
    <row r="999" spans="2:12" ht="15" thickBot="1" x14ac:dyDescent="0.35">
      <c r="B999" s="64">
        <f t="shared" si="16"/>
        <v>28803.099999999991</v>
      </c>
      <c r="C999" s="66"/>
      <c r="G999" s="56">
        <v>995</v>
      </c>
      <c r="H999" s="53" t="s">
        <v>93</v>
      </c>
      <c r="I999" s="55">
        <v>39053</v>
      </c>
      <c r="J999" s="53" t="s">
        <v>94</v>
      </c>
      <c r="K999" s="53">
        <v>24</v>
      </c>
      <c r="L999" s="65">
        <v>74.209999999999994</v>
      </c>
    </row>
    <row r="1000" spans="2:12" ht="15" thickBot="1" x14ac:dyDescent="0.35">
      <c r="B1000" s="64">
        <f t="shared" si="16"/>
        <v>24890.649999999991</v>
      </c>
      <c r="C1000" s="66"/>
      <c r="G1000" s="56">
        <v>996</v>
      </c>
      <c r="H1000" s="53" t="s">
        <v>103</v>
      </c>
      <c r="I1000" s="53" t="s">
        <v>124</v>
      </c>
      <c r="J1000" s="53" t="s">
        <v>105</v>
      </c>
      <c r="K1000" s="53">
        <v>4</v>
      </c>
      <c r="L1000" s="65">
        <v>13.65</v>
      </c>
    </row>
    <row r="1001" spans="2:12" ht="15" thickBot="1" x14ac:dyDescent="0.35">
      <c r="B1001" s="64">
        <f t="shared" si="16"/>
        <v>25258.95</v>
      </c>
      <c r="C1001" s="66"/>
      <c r="G1001" s="56">
        <v>997</v>
      </c>
      <c r="H1001" s="53" t="s">
        <v>111</v>
      </c>
      <c r="I1001" s="55">
        <v>38144</v>
      </c>
      <c r="J1001" s="53" t="s">
        <v>94</v>
      </c>
      <c r="K1001" s="53">
        <v>88</v>
      </c>
      <c r="L1001" s="65">
        <v>265.29000000000002</v>
      </c>
    </row>
    <row r="1002" spans="2:12" ht="15" thickBot="1" x14ac:dyDescent="0.35">
      <c r="B1002" s="64">
        <f t="shared" si="16"/>
        <v>25258.95</v>
      </c>
      <c r="C1002" s="66"/>
      <c r="G1002" s="56">
        <v>998</v>
      </c>
      <c r="H1002" s="53" t="s">
        <v>111</v>
      </c>
      <c r="I1002" s="55">
        <v>38421</v>
      </c>
      <c r="J1002" s="53" t="s">
        <v>105</v>
      </c>
      <c r="K1002" s="53">
        <v>78</v>
      </c>
      <c r="L1002" s="65">
        <v>235.69</v>
      </c>
    </row>
    <row r="1003" spans="2:12" ht="15" thickBot="1" x14ac:dyDescent="0.35">
      <c r="B1003" s="64">
        <f t="shared" si="16"/>
        <v>25947.240000000009</v>
      </c>
      <c r="C1003" s="66"/>
      <c r="G1003" s="56">
        <v>999</v>
      </c>
      <c r="H1003" s="53" t="s">
        <v>97</v>
      </c>
      <c r="I1003" s="53" t="s">
        <v>155</v>
      </c>
      <c r="J1003" s="53" t="s">
        <v>105</v>
      </c>
      <c r="K1003" s="53">
        <v>82</v>
      </c>
      <c r="L1003" s="65">
        <v>248.12</v>
      </c>
    </row>
    <row r="1004" spans="2:12" ht="15" thickBot="1" x14ac:dyDescent="0.35">
      <c r="B1004" s="64">
        <f t="shared" si="16"/>
        <v>23849.590000000004</v>
      </c>
      <c r="C1004" s="66"/>
      <c r="G1004" s="56">
        <v>1000</v>
      </c>
      <c r="H1004" s="53" t="s">
        <v>106</v>
      </c>
      <c r="I1004" s="53" t="s">
        <v>146</v>
      </c>
      <c r="J1004" s="53" t="s">
        <v>94</v>
      </c>
      <c r="K1004" s="53">
        <v>68</v>
      </c>
      <c r="L1004" s="65">
        <v>206.87</v>
      </c>
    </row>
    <row r="1005" spans="2:12" ht="15" thickBot="1" x14ac:dyDescent="0.35">
      <c r="B1005" s="64">
        <f t="shared" si="16"/>
        <v>23849.590000000004</v>
      </c>
      <c r="C1005" s="66"/>
      <c r="G1005" s="56">
        <v>1001</v>
      </c>
      <c r="H1005" s="53" t="s">
        <v>106</v>
      </c>
      <c r="I1005" s="53" t="s">
        <v>138</v>
      </c>
      <c r="J1005" s="53" t="s">
        <v>96</v>
      </c>
      <c r="K1005" s="53">
        <v>20</v>
      </c>
      <c r="L1005" s="65">
        <v>61.6</v>
      </c>
    </row>
    <row r="1006" spans="2:12" ht="15" thickBot="1" x14ac:dyDescent="0.35">
      <c r="B1006" s="64">
        <f t="shared" si="16"/>
        <v>24890.649999999991</v>
      </c>
      <c r="C1006" s="66"/>
      <c r="G1006" s="56">
        <v>1002</v>
      </c>
      <c r="H1006" s="53" t="s">
        <v>103</v>
      </c>
      <c r="I1006" s="55">
        <v>38117</v>
      </c>
      <c r="J1006" s="53" t="s">
        <v>94</v>
      </c>
      <c r="K1006" s="53">
        <v>-10</v>
      </c>
      <c r="L1006" s="65">
        <v>-28.33</v>
      </c>
    </row>
    <row r="1007" spans="2:12" ht="15" thickBot="1" x14ac:dyDescent="0.35">
      <c r="B1007" s="64">
        <f t="shared" si="16"/>
        <v>26741.289999999994</v>
      </c>
      <c r="C1007" s="66"/>
      <c r="G1007" s="56">
        <v>1003</v>
      </c>
      <c r="H1007" s="53" t="s">
        <v>101</v>
      </c>
      <c r="I1007" s="53" t="s">
        <v>117</v>
      </c>
      <c r="J1007" s="53" t="s">
        <v>105</v>
      </c>
      <c r="K1007" s="53">
        <v>94</v>
      </c>
      <c r="L1007" s="65">
        <v>283.99</v>
      </c>
    </row>
    <row r="1008" spans="2:12" ht="15" thickBot="1" x14ac:dyDescent="0.35">
      <c r="B1008" s="64">
        <f t="shared" si="16"/>
        <v>26741.289999999994</v>
      </c>
      <c r="C1008" s="66"/>
      <c r="G1008" s="56">
        <v>1004</v>
      </c>
      <c r="H1008" s="53" t="s">
        <v>101</v>
      </c>
      <c r="I1008" s="55">
        <v>38933</v>
      </c>
      <c r="J1008" s="53" t="s">
        <v>96</v>
      </c>
      <c r="K1008" s="53">
        <v>62</v>
      </c>
      <c r="L1008" s="65">
        <v>188</v>
      </c>
    </row>
    <row r="1009" spans="2:12" ht="15" thickBot="1" x14ac:dyDescent="0.35">
      <c r="B1009" s="64">
        <f t="shared" si="16"/>
        <v>25258.95</v>
      </c>
      <c r="C1009" s="66"/>
      <c r="G1009" s="56">
        <v>1005</v>
      </c>
      <c r="H1009" s="53" t="s">
        <v>111</v>
      </c>
      <c r="I1009" s="55">
        <v>38237</v>
      </c>
      <c r="J1009" s="53" t="s">
        <v>109</v>
      </c>
      <c r="K1009" s="53">
        <v>71</v>
      </c>
      <c r="L1009" s="65">
        <v>215.02</v>
      </c>
    </row>
    <row r="1010" spans="2:12" ht="15" thickBot="1" x14ac:dyDescent="0.35">
      <c r="B1010" s="64">
        <f t="shared" si="16"/>
        <v>25947.240000000009</v>
      </c>
      <c r="C1010" s="66"/>
      <c r="G1010" s="56">
        <v>1006</v>
      </c>
      <c r="H1010" s="53" t="s">
        <v>97</v>
      </c>
      <c r="I1010" s="53" t="s">
        <v>107</v>
      </c>
      <c r="J1010" s="53" t="s">
        <v>99</v>
      </c>
      <c r="K1010" s="53">
        <v>70</v>
      </c>
      <c r="L1010" s="65">
        <v>211.52</v>
      </c>
    </row>
    <row r="1011" spans="2:12" ht="15" thickBot="1" x14ac:dyDescent="0.35">
      <c r="B1011" s="64">
        <f t="shared" si="16"/>
        <v>27590.549999999988</v>
      </c>
      <c r="C1011" s="66"/>
      <c r="G1011" s="56">
        <v>1007</v>
      </c>
      <c r="H1011" s="53" t="s">
        <v>122</v>
      </c>
      <c r="I1011" s="55">
        <v>38325</v>
      </c>
      <c r="J1011" s="53" t="s">
        <v>96</v>
      </c>
      <c r="K1011" s="53">
        <v>17</v>
      </c>
      <c r="L1011" s="65">
        <v>52.01</v>
      </c>
    </row>
    <row r="1012" spans="2:12" ht="15" thickBot="1" x14ac:dyDescent="0.35">
      <c r="B1012" s="64">
        <f t="shared" si="16"/>
        <v>25947.240000000009</v>
      </c>
      <c r="C1012" s="66"/>
      <c r="G1012" s="56">
        <v>1008</v>
      </c>
      <c r="H1012" s="53" t="s">
        <v>97</v>
      </c>
      <c r="I1012" s="55">
        <v>38576</v>
      </c>
      <c r="J1012" s="53" t="s">
        <v>105</v>
      </c>
      <c r="K1012" s="53">
        <v>51</v>
      </c>
      <c r="L1012" s="65">
        <v>154.87</v>
      </c>
    </row>
    <row r="1013" spans="2:12" ht="15" thickBot="1" x14ac:dyDescent="0.35">
      <c r="B1013" s="64">
        <f t="shared" si="16"/>
        <v>28803.099999999991</v>
      </c>
      <c r="C1013" s="66"/>
      <c r="G1013" s="56">
        <v>1009</v>
      </c>
      <c r="H1013" s="53" t="s">
        <v>93</v>
      </c>
      <c r="I1013" s="53" t="s">
        <v>114</v>
      </c>
      <c r="J1013" s="53" t="s">
        <v>109</v>
      </c>
      <c r="K1013" s="53">
        <v>70</v>
      </c>
      <c r="L1013" s="65">
        <v>212.19</v>
      </c>
    </row>
    <row r="1014" spans="2:12" ht="15" thickBot="1" x14ac:dyDescent="0.35">
      <c r="B1014" s="64">
        <f t="shared" si="16"/>
        <v>26741.289999999994</v>
      </c>
      <c r="C1014" s="66"/>
      <c r="G1014" s="56">
        <v>1010</v>
      </c>
      <c r="H1014" s="53" t="s">
        <v>101</v>
      </c>
      <c r="I1014" s="53" t="s">
        <v>126</v>
      </c>
      <c r="J1014" s="53" t="s">
        <v>105</v>
      </c>
      <c r="K1014" s="53">
        <v>94</v>
      </c>
      <c r="L1014" s="65">
        <v>283.92</v>
      </c>
    </row>
    <row r="1015" spans="2:12" ht="15" thickBot="1" x14ac:dyDescent="0.35">
      <c r="B1015" s="64">
        <f t="shared" si="16"/>
        <v>24890.649999999991</v>
      </c>
      <c r="C1015" s="66"/>
      <c r="G1015" s="56">
        <v>1011</v>
      </c>
      <c r="H1015" s="53" t="s">
        <v>103</v>
      </c>
      <c r="I1015" s="55">
        <v>38272</v>
      </c>
      <c r="J1015" s="53" t="s">
        <v>109</v>
      </c>
      <c r="K1015" s="53">
        <v>70</v>
      </c>
      <c r="L1015" s="65">
        <v>211.85</v>
      </c>
    </row>
    <row r="1016" spans="2:12" ht="15" thickBot="1" x14ac:dyDescent="0.35">
      <c r="B1016" s="64">
        <f t="shared" si="16"/>
        <v>25947.240000000009</v>
      </c>
      <c r="C1016" s="66"/>
      <c r="G1016" s="56">
        <v>1012</v>
      </c>
      <c r="H1016" s="53" t="s">
        <v>97</v>
      </c>
      <c r="I1016" s="53" t="s">
        <v>146</v>
      </c>
      <c r="J1016" s="53" t="s">
        <v>94</v>
      </c>
      <c r="K1016" s="53">
        <v>89</v>
      </c>
      <c r="L1016" s="65">
        <v>269.19</v>
      </c>
    </row>
    <row r="1017" spans="2:12" ht="15" thickBot="1" x14ac:dyDescent="0.35">
      <c r="B1017" s="64">
        <f t="shared" si="16"/>
        <v>24890.649999999991</v>
      </c>
      <c r="C1017" s="66"/>
      <c r="G1017" s="56">
        <v>1013</v>
      </c>
      <c r="H1017" s="53" t="s">
        <v>103</v>
      </c>
      <c r="I1017" s="53" t="s">
        <v>155</v>
      </c>
      <c r="J1017" s="53" t="s">
        <v>94</v>
      </c>
      <c r="K1017" s="53">
        <v>26</v>
      </c>
      <c r="L1017" s="65">
        <v>79.31</v>
      </c>
    </row>
    <row r="1018" spans="2:12" ht="15" thickBot="1" x14ac:dyDescent="0.35">
      <c r="B1018" s="64">
        <f t="shared" si="16"/>
        <v>27590.549999999988</v>
      </c>
      <c r="C1018" s="66"/>
      <c r="G1018" s="56">
        <v>1014</v>
      </c>
      <c r="H1018" s="53" t="s">
        <v>122</v>
      </c>
      <c r="I1018" s="55">
        <v>38576</v>
      </c>
      <c r="J1018" s="53" t="s">
        <v>105</v>
      </c>
      <c r="K1018" s="53">
        <v>8</v>
      </c>
      <c r="L1018" s="65">
        <v>26.1</v>
      </c>
    </row>
    <row r="1019" spans="2:12" ht="15" thickBot="1" x14ac:dyDescent="0.35">
      <c r="B1019" s="64">
        <f t="shared" si="16"/>
        <v>25947.240000000009</v>
      </c>
      <c r="C1019" s="66"/>
      <c r="G1019" s="56">
        <v>1015</v>
      </c>
      <c r="H1019" s="53" t="s">
        <v>97</v>
      </c>
      <c r="I1019" s="55">
        <v>38719</v>
      </c>
      <c r="J1019" s="53" t="s">
        <v>96</v>
      </c>
      <c r="K1019" s="53">
        <v>8</v>
      </c>
      <c r="L1019" s="65">
        <v>26.08</v>
      </c>
    </row>
    <row r="1020" spans="2:12" ht="15" thickBot="1" x14ac:dyDescent="0.35">
      <c r="B1020" s="64">
        <f t="shared" si="16"/>
        <v>27590.549999999988</v>
      </c>
      <c r="C1020" s="66"/>
      <c r="G1020" s="56">
        <v>1016</v>
      </c>
      <c r="H1020" s="53" t="s">
        <v>122</v>
      </c>
      <c r="I1020" s="55">
        <v>39061</v>
      </c>
      <c r="J1020" s="53" t="s">
        <v>105</v>
      </c>
      <c r="K1020" s="53">
        <v>62</v>
      </c>
      <c r="L1020" s="65">
        <v>187.69</v>
      </c>
    </row>
    <row r="1021" spans="2:12" ht="15" thickBot="1" x14ac:dyDescent="0.35">
      <c r="B1021" s="64">
        <f t="shared" si="16"/>
        <v>29050.600000000035</v>
      </c>
      <c r="C1021" s="66"/>
      <c r="G1021" s="56">
        <v>1017</v>
      </c>
      <c r="H1021" s="53" t="s">
        <v>115</v>
      </c>
      <c r="I1021" s="53" t="s">
        <v>142</v>
      </c>
      <c r="J1021" s="53" t="s">
        <v>105</v>
      </c>
      <c r="K1021" s="53">
        <v>-9</v>
      </c>
      <c r="L1021" s="65">
        <v>-24.82</v>
      </c>
    </row>
    <row r="1022" spans="2:12" ht="15" thickBot="1" x14ac:dyDescent="0.35">
      <c r="B1022" s="64">
        <f t="shared" si="16"/>
        <v>26741.289999999994</v>
      </c>
      <c r="C1022" s="66"/>
      <c r="G1022" s="56">
        <v>1018</v>
      </c>
      <c r="H1022" s="53" t="s">
        <v>101</v>
      </c>
      <c r="I1022" s="53" t="s">
        <v>157</v>
      </c>
      <c r="J1022" s="53" t="s">
        <v>96</v>
      </c>
      <c r="K1022" s="53">
        <v>55</v>
      </c>
      <c r="L1022" s="65">
        <v>166.82</v>
      </c>
    </row>
    <row r="1023" spans="2:12" ht="15" thickBot="1" x14ac:dyDescent="0.35">
      <c r="B1023" s="64">
        <f t="shared" si="16"/>
        <v>28705.210000000006</v>
      </c>
      <c r="C1023" s="66"/>
      <c r="G1023" s="56">
        <v>1019</v>
      </c>
      <c r="H1023" s="53" t="s">
        <v>95</v>
      </c>
      <c r="I1023" s="55">
        <v>38026</v>
      </c>
      <c r="J1023" s="53" t="s">
        <v>99</v>
      </c>
      <c r="K1023" s="53">
        <v>71</v>
      </c>
      <c r="L1023" s="65">
        <v>215.35</v>
      </c>
    </row>
    <row r="1024" spans="2:12" ht="15" thickBot="1" x14ac:dyDescent="0.35">
      <c r="B1024" s="64">
        <f t="shared" si="16"/>
        <v>25258.95</v>
      </c>
      <c r="C1024" s="66"/>
      <c r="G1024" s="56">
        <v>1020</v>
      </c>
      <c r="H1024" s="53" t="s">
        <v>111</v>
      </c>
      <c r="I1024" s="53" t="s">
        <v>147</v>
      </c>
      <c r="J1024" s="53" t="s">
        <v>109</v>
      </c>
      <c r="K1024" s="53">
        <v>5</v>
      </c>
      <c r="L1024" s="65">
        <v>17.43</v>
      </c>
    </row>
    <row r="1025" spans="2:12" ht="15" thickBot="1" x14ac:dyDescent="0.35">
      <c r="B1025" s="64">
        <f t="shared" si="16"/>
        <v>24890.649999999991</v>
      </c>
      <c r="C1025" s="66"/>
      <c r="G1025" s="56">
        <v>1021</v>
      </c>
      <c r="H1025" s="53" t="s">
        <v>103</v>
      </c>
      <c r="I1025" s="53" t="s">
        <v>112</v>
      </c>
      <c r="J1025" s="53" t="s">
        <v>96</v>
      </c>
      <c r="K1025" s="53">
        <v>28</v>
      </c>
      <c r="L1025" s="65">
        <v>86.32</v>
      </c>
    </row>
    <row r="1026" spans="2:12" ht="15" thickBot="1" x14ac:dyDescent="0.35">
      <c r="B1026" s="64">
        <f t="shared" si="16"/>
        <v>25258.95</v>
      </c>
      <c r="C1026" s="66"/>
      <c r="G1026" s="56">
        <v>1022</v>
      </c>
      <c r="H1026" s="53" t="s">
        <v>111</v>
      </c>
      <c r="I1026" s="55">
        <v>39026</v>
      </c>
      <c r="J1026" s="53" t="s">
        <v>99</v>
      </c>
      <c r="K1026" s="53">
        <v>95</v>
      </c>
      <c r="L1026" s="65">
        <v>286.93</v>
      </c>
    </row>
    <row r="1027" spans="2:12" ht="15" thickBot="1" x14ac:dyDescent="0.35">
      <c r="B1027" s="64">
        <f t="shared" si="16"/>
        <v>28803.099999999991</v>
      </c>
      <c r="C1027" s="66"/>
      <c r="G1027" s="56">
        <v>1023</v>
      </c>
      <c r="H1027" s="53" t="s">
        <v>93</v>
      </c>
      <c r="I1027" s="53" t="s">
        <v>118</v>
      </c>
      <c r="J1027" s="53" t="s">
        <v>105</v>
      </c>
      <c r="K1027" s="53">
        <v>56</v>
      </c>
      <c r="L1027" s="65">
        <v>169.67</v>
      </c>
    </row>
    <row r="1028" spans="2:12" ht="15" thickBot="1" x14ac:dyDescent="0.35">
      <c r="B1028" s="64">
        <f t="shared" si="16"/>
        <v>27590.549999999988</v>
      </c>
      <c r="C1028" s="66"/>
      <c r="G1028" s="56">
        <v>1024</v>
      </c>
      <c r="H1028" s="53" t="s">
        <v>122</v>
      </c>
      <c r="I1028" s="53" t="s">
        <v>148</v>
      </c>
      <c r="J1028" s="53" t="s">
        <v>96</v>
      </c>
      <c r="K1028" s="53">
        <v>79</v>
      </c>
      <c r="L1028" s="65">
        <v>238.72</v>
      </c>
    </row>
    <row r="1029" spans="2:12" ht="15" thickBot="1" x14ac:dyDescent="0.35">
      <c r="B1029" s="64">
        <f t="shared" ref="B1029:B1092" si="17">SUMIF(name,H1029,salePrice)</f>
        <v>27590.549999999988</v>
      </c>
      <c r="C1029" s="66"/>
      <c r="G1029" s="56">
        <v>1025</v>
      </c>
      <c r="H1029" s="53" t="s">
        <v>122</v>
      </c>
      <c r="I1029" s="53" t="s">
        <v>137</v>
      </c>
      <c r="J1029" s="53" t="s">
        <v>105</v>
      </c>
      <c r="K1029" s="53">
        <v>10</v>
      </c>
      <c r="L1029" s="65">
        <v>32.24</v>
      </c>
    </row>
    <row r="1030" spans="2:12" ht="15" thickBot="1" x14ac:dyDescent="0.35">
      <c r="B1030" s="64">
        <f t="shared" si="17"/>
        <v>28705.210000000006</v>
      </c>
      <c r="C1030" s="66"/>
      <c r="G1030" s="56">
        <v>1026</v>
      </c>
      <c r="H1030" s="53" t="s">
        <v>95</v>
      </c>
      <c r="I1030" s="53" t="s">
        <v>117</v>
      </c>
      <c r="J1030" s="53" t="s">
        <v>99</v>
      </c>
      <c r="K1030" s="53">
        <v>69</v>
      </c>
      <c r="L1030" s="65">
        <v>208.62</v>
      </c>
    </row>
    <row r="1031" spans="2:12" ht="15" thickBot="1" x14ac:dyDescent="0.35">
      <c r="B1031" s="64">
        <f t="shared" si="17"/>
        <v>24890.649999999991</v>
      </c>
      <c r="C1031" s="66"/>
      <c r="G1031" s="56">
        <v>1027</v>
      </c>
      <c r="H1031" s="53" t="s">
        <v>103</v>
      </c>
      <c r="I1031" s="53" t="s">
        <v>147</v>
      </c>
      <c r="J1031" s="53" t="s">
        <v>94</v>
      </c>
      <c r="K1031" s="53">
        <v>15</v>
      </c>
      <c r="L1031" s="65">
        <v>46.77</v>
      </c>
    </row>
    <row r="1032" spans="2:12" ht="15" thickBot="1" x14ac:dyDescent="0.35">
      <c r="B1032" s="64">
        <f t="shared" si="17"/>
        <v>27590.549999999988</v>
      </c>
      <c r="C1032" s="66"/>
      <c r="G1032" s="56">
        <v>1028</v>
      </c>
      <c r="H1032" s="53" t="s">
        <v>122</v>
      </c>
      <c r="I1032" s="55">
        <v>38719</v>
      </c>
      <c r="J1032" s="53" t="s">
        <v>105</v>
      </c>
      <c r="K1032" s="53">
        <v>0</v>
      </c>
      <c r="L1032" s="65">
        <v>1.78</v>
      </c>
    </row>
    <row r="1033" spans="2:12" ht="15" thickBot="1" x14ac:dyDescent="0.35">
      <c r="B1033" s="64">
        <f t="shared" si="17"/>
        <v>27590.549999999988</v>
      </c>
      <c r="C1033" s="66"/>
      <c r="G1033" s="56">
        <v>1029</v>
      </c>
      <c r="H1033" s="53" t="s">
        <v>122</v>
      </c>
      <c r="I1033" s="55">
        <v>38540</v>
      </c>
      <c r="J1033" s="53" t="s">
        <v>99</v>
      </c>
      <c r="K1033" s="53">
        <v>78</v>
      </c>
      <c r="L1033" s="65">
        <v>236.1</v>
      </c>
    </row>
    <row r="1034" spans="2:12" ht="15" thickBot="1" x14ac:dyDescent="0.35">
      <c r="B1034" s="64">
        <f t="shared" si="17"/>
        <v>28705.210000000006</v>
      </c>
      <c r="C1034" s="66"/>
      <c r="G1034" s="56">
        <v>1030</v>
      </c>
      <c r="H1034" s="53" t="s">
        <v>95</v>
      </c>
      <c r="I1034" s="53" t="s">
        <v>127</v>
      </c>
      <c r="J1034" s="53" t="s">
        <v>109</v>
      </c>
      <c r="K1034" s="53">
        <v>89</v>
      </c>
      <c r="L1034" s="65">
        <v>268.45</v>
      </c>
    </row>
    <row r="1035" spans="2:12" ht="15" thickBot="1" x14ac:dyDescent="0.35">
      <c r="B1035" s="64">
        <f t="shared" si="17"/>
        <v>27590.549999999988</v>
      </c>
      <c r="C1035" s="66"/>
      <c r="G1035" s="56">
        <v>1031</v>
      </c>
      <c r="H1035" s="53" t="s">
        <v>122</v>
      </c>
      <c r="I1035" s="53" t="s">
        <v>135</v>
      </c>
      <c r="J1035" s="53" t="s">
        <v>109</v>
      </c>
      <c r="K1035" s="53">
        <v>94</v>
      </c>
      <c r="L1035" s="65">
        <v>284.11</v>
      </c>
    </row>
    <row r="1036" spans="2:12" ht="15" thickBot="1" x14ac:dyDescent="0.35">
      <c r="B1036" s="64">
        <f t="shared" si="17"/>
        <v>28803.099999999991</v>
      </c>
      <c r="C1036" s="66"/>
      <c r="G1036" s="56">
        <v>1032</v>
      </c>
      <c r="H1036" s="53" t="s">
        <v>93</v>
      </c>
      <c r="I1036" s="53" t="s">
        <v>138</v>
      </c>
      <c r="J1036" s="53" t="s">
        <v>109</v>
      </c>
      <c r="K1036" s="53">
        <v>-5</v>
      </c>
      <c r="L1036" s="65">
        <v>-13.09</v>
      </c>
    </row>
    <row r="1037" spans="2:12" ht="15" thickBot="1" x14ac:dyDescent="0.35">
      <c r="B1037" s="64">
        <f t="shared" si="17"/>
        <v>28705.210000000006</v>
      </c>
      <c r="C1037" s="66"/>
      <c r="G1037" s="56">
        <v>1033</v>
      </c>
      <c r="H1037" s="53" t="s">
        <v>95</v>
      </c>
      <c r="I1037" s="55">
        <v>38880</v>
      </c>
      <c r="J1037" s="53" t="s">
        <v>94</v>
      </c>
      <c r="K1037" s="53">
        <v>42</v>
      </c>
      <c r="L1037" s="65">
        <v>127.95</v>
      </c>
    </row>
    <row r="1038" spans="2:12" ht="15" thickBot="1" x14ac:dyDescent="0.35">
      <c r="B1038" s="64">
        <f t="shared" si="17"/>
        <v>25258.95</v>
      </c>
      <c r="C1038" s="66"/>
      <c r="G1038" s="56">
        <v>1034</v>
      </c>
      <c r="H1038" s="53" t="s">
        <v>111</v>
      </c>
      <c r="I1038" s="53" t="s">
        <v>113</v>
      </c>
      <c r="J1038" s="53" t="s">
        <v>105</v>
      </c>
      <c r="K1038" s="53">
        <v>9</v>
      </c>
      <c r="L1038" s="65">
        <v>29.03</v>
      </c>
    </row>
    <row r="1039" spans="2:12" ht="15" thickBot="1" x14ac:dyDescent="0.35">
      <c r="B1039" s="64">
        <f t="shared" si="17"/>
        <v>25258.95</v>
      </c>
      <c r="C1039" s="66"/>
      <c r="G1039" s="56">
        <v>1035</v>
      </c>
      <c r="H1039" s="53" t="s">
        <v>111</v>
      </c>
      <c r="I1039" s="55">
        <v>38629</v>
      </c>
      <c r="J1039" s="53" t="s">
        <v>96</v>
      </c>
      <c r="K1039" s="53">
        <v>8</v>
      </c>
      <c r="L1039" s="65">
        <v>26.4</v>
      </c>
    </row>
    <row r="1040" spans="2:12" ht="15" thickBot="1" x14ac:dyDescent="0.35">
      <c r="B1040" s="64">
        <f t="shared" si="17"/>
        <v>28803.099999999991</v>
      </c>
      <c r="C1040" s="66"/>
      <c r="G1040" s="56">
        <v>1036</v>
      </c>
      <c r="H1040" s="53" t="s">
        <v>93</v>
      </c>
      <c r="I1040" s="55">
        <v>38299</v>
      </c>
      <c r="J1040" s="53" t="s">
        <v>96</v>
      </c>
      <c r="K1040" s="53">
        <v>69</v>
      </c>
      <c r="L1040" s="65">
        <v>209.15</v>
      </c>
    </row>
    <row r="1041" spans="2:12" ht="15" thickBot="1" x14ac:dyDescent="0.35">
      <c r="B1041" s="64">
        <f t="shared" si="17"/>
        <v>23849.590000000004</v>
      </c>
      <c r="C1041" s="66"/>
      <c r="G1041" s="56">
        <v>1037</v>
      </c>
      <c r="H1041" s="53" t="s">
        <v>106</v>
      </c>
      <c r="I1041" s="55">
        <v>39061</v>
      </c>
      <c r="J1041" s="53" t="s">
        <v>109</v>
      </c>
      <c r="K1041" s="53">
        <v>2</v>
      </c>
      <c r="L1041" s="65">
        <v>7.73</v>
      </c>
    </row>
    <row r="1042" spans="2:12" ht="15" thickBot="1" x14ac:dyDescent="0.35">
      <c r="B1042" s="64">
        <f t="shared" si="17"/>
        <v>27590.549999999988</v>
      </c>
      <c r="C1042" s="66"/>
      <c r="G1042" s="56">
        <v>1038</v>
      </c>
      <c r="H1042" s="53" t="s">
        <v>122</v>
      </c>
      <c r="I1042" s="53" t="s">
        <v>117</v>
      </c>
      <c r="J1042" s="53" t="s">
        <v>105</v>
      </c>
      <c r="K1042" s="53">
        <v>3</v>
      </c>
      <c r="L1042" s="65">
        <v>10.49</v>
      </c>
    </row>
    <row r="1043" spans="2:12" ht="15" thickBot="1" x14ac:dyDescent="0.35">
      <c r="B1043" s="64">
        <f t="shared" si="17"/>
        <v>25258.95</v>
      </c>
      <c r="C1043" s="66"/>
      <c r="G1043" s="56">
        <v>1039</v>
      </c>
      <c r="H1043" s="53" t="s">
        <v>111</v>
      </c>
      <c r="I1043" s="53" t="s">
        <v>128</v>
      </c>
      <c r="J1043" s="53" t="s">
        <v>99</v>
      </c>
      <c r="K1043" s="53">
        <v>76</v>
      </c>
      <c r="L1043" s="65">
        <v>230.14</v>
      </c>
    </row>
    <row r="1044" spans="2:12" ht="15" thickBot="1" x14ac:dyDescent="0.35">
      <c r="B1044" s="64">
        <f t="shared" si="17"/>
        <v>23849.590000000004</v>
      </c>
      <c r="C1044" s="66"/>
      <c r="G1044" s="56">
        <v>1040</v>
      </c>
      <c r="H1044" s="53" t="s">
        <v>106</v>
      </c>
      <c r="I1044" s="53" t="s">
        <v>129</v>
      </c>
      <c r="J1044" s="53" t="s">
        <v>105</v>
      </c>
      <c r="K1044" s="53">
        <v>-7</v>
      </c>
      <c r="L1044" s="65">
        <v>-18.43</v>
      </c>
    </row>
    <row r="1045" spans="2:12" ht="15" thickBot="1" x14ac:dyDescent="0.35">
      <c r="B1045" s="64">
        <f t="shared" si="17"/>
        <v>24890.649999999991</v>
      </c>
      <c r="C1045" s="66"/>
      <c r="G1045" s="56">
        <v>1041</v>
      </c>
      <c r="H1045" s="53" t="s">
        <v>103</v>
      </c>
      <c r="I1045" s="55">
        <v>38844</v>
      </c>
      <c r="J1045" s="53" t="s">
        <v>109</v>
      </c>
      <c r="K1045" s="53">
        <v>24</v>
      </c>
      <c r="L1045" s="65">
        <v>74.040000000000006</v>
      </c>
    </row>
    <row r="1046" spans="2:12" ht="15" thickBot="1" x14ac:dyDescent="0.35">
      <c r="B1046" s="64">
        <f t="shared" si="17"/>
        <v>29050.600000000035</v>
      </c>
      <c r="C1046" s="66"/>
      <c r="G1046" s="56">
        <v>1042</v>
      </c>
      <c r="H1046" s="53" t="s">
        <v>115</v>
      </c>
      <c r="I1046" s="55">
        <v>38969</v>
      </c>
      <c r="J1046" s="53" t="s">
        <v>96</v>
      </c>
      <c r="K1046" s="53">
        <v>35</v>
      </c>
      <c r="L1046" s="65">
        <v>106.67</v>
      </c>
    </row>
    <row r="1047" spans="2:12" ht="15" thickBot="1" x14ac:dyDescent="0.35">
      <c r="B1047" s="64">
        <f t="shared" si="17"/>
        <v>27590.549999999988</v>
      </c>
      <c r="C1047" s="66"/>
      <c r="G1047" s="56">
        <v>1043</v>
      </c>
      <c r="H1047" s="53" t="s">
        <v>122</v>
      </c>
      <c r="I1047" s="53" t="s">
        <v>107</v>
      </c>
      <c r="J1047" s="53" t="s">
        <v>96</v>
      </c>
      <c r="K1047" s="53">
        <v>23</v>
      </c>
      <c r="L1047" s="65">
        <v>71.099999999999994</v>
      </c>
    </row>
    <row r="1048" spans="2:12" ht="15" thickBot="1" x14ac:dyDescent="0.35">
      <c r="B1048" s="64">
        <f t="shared" si="17"/>
        <v>26741.289999999994</v>
      </c>
      <c r="C1048" s="66"/>
      <c r="G1048" s="56">
        <v>1044</v>
      </c>
      <c r="H1048" s="53" t="s">
        <v>101</v>
      </c>
      <c r="I1048" s="53" t="s">
        <v>114</v>
      </c>
      <c r="J1048" s="53" t="s">
        <v>105</v>
      </c>
      <c r="K1048" s="53">
        <v>32</v>
      </c>
      <c r="L1048" s="65">
        <v>97.98</v>
      </c>
    </row>
    <row r="1049" spans="2:12" ht="15" thickBot="1" x14ac:dyDescent="0.35">
      <c r="B1049" s="64">
        <f t="shared" si="17"/>
        <v>23849.590000000004</v>
      </c>
      <c r="C1049" s="66"/>
      <c r="G1049" s="56">
        <v>1045</v>
      </c>
      <c r="H1049" s="53" t="s">
        <v>106</v>
      </c>
      <c r="I1049" s="55">
        <v>38026</v>
      </c>
      <c r="J1049" s="53" t="s">
        <v>109</v>
      </c>
      <c r="K1049" s="53">
        <v>46</v>
      </c>
      <c r="L1049" s="65">
        <v>139.82</v>
      </c>
    </row>
    <row r="1050" spans="2:12" ht="15" thickBot="1" x14ac:dyDescent="0.35">
      <c r="B1050" s="64">
        <f t="shared" si="17"/>
        <v>27590.549999999988</v>
      </c>
      <c r="C1050" s="66"/>
      <c r="G1050" s="56">
        <v>1046</v>
      </c>
      <c r="H1050" s="53" t="s">
        <v>122</v>
      </c>
      <c r="I1050" s="55">
        <v>38140</v>
      </c>
      <c r="J1050" s="53" t="s">
        <v>94</v>
      </c>
      <c r="K1050" s="53">
        <v>28</v>
      </c>
      <c r="L1050" s="65">
        <v>85.91</v>
      </c>
    </row>
    <row r="1051" spans="2:12" ht="15" thickBot="1" x14ac:dyDescent="0.35">
      <c r="B1051" s="64">
        <f t="shared" si="17"/>
        <v>27590.549999999988</v>
      </c>
      <c r="C1051" s="66"/>
      <c r="G1051" s="56">
        <v>1047</v>
      </c>
      <c r="H1051" s="53" t="s">
        <v>122</v>
      </c>
      <c r="I1051" s="55">
        <v>38413</v>
      </c>
      <c r="J1051" s="53" t="s">
        <v>99</v>
      </c>
      <c r="K1051" s="53">
        <v>58</v>
      </c>
      <c r="L1051" s="65">
        <v>176.38</v>
      </c>
    </row>
    <row r="1052" spans="2:12" ht="15" thickBot="1" x14ac:dyDescent="0.35">
      <c r="B1052" s="64">
        <f t="shared" si="17"/>
        <v>25258.95</v>
      </c>
      <c r="C1052" s="66"/>
      <c r="G1052" s="56">
        <v>1048</v>
      </c>
      <c r="H1052" s="53" t="s">
        <v>111</v>
      </c>
      <c r="I1052" s="53" t="s">
        <v>120</v>
      </c>
      <c r="J1052" s="53" t="s">
        <v>94</v>
      </c>
      <c r="K1052" s="53">
        <v>19</v>
      </c>
      <c r="L1052" s="65">
        <v>59.08</v>
      </c>
    </row>
    <row r="1053" spans="2:12" ht="15" thickBot="1" x14ac:dyDescent="0.35">
      <c r="B1053" s="64">
        <f t="shared" si="17"/>
        <v>24890.649999999991</v>
      </c>
      <c r="C1053" s="66"/>
      <c r="G1053" s="56">
        <v>1049</v>
      </c>
      <c r="H1053" s="53" t="s">
        <v>103</v>
      </c>
      <c r="I1053" s="55">
        <v>38299</v>
      </c>
      <c r="J1053" s="53" t="s">
        <v>94</v>
      </c>
      <c r="K1053" s="53">
        <v>79</v>
      </c>
      <c r="L1053" s="65">
        <v>238.64</v>
      </c>
    </row>
    <row r="1054" spans="2:12" ht="15" thickBot="1" x14ac:dyDescent="0.35">
      <c r="B1054" s="64">
        <f t="shared" si="17"/>
        <v>28803.099999999991</v>
      </c>
      <c r="C1054" s="66"/>
      <c r="G1054" s="56">
        <v>1050</v>
      </c>
      <c r="H1054" s="53" t="s">
        <v>93</v>
      </c>
      <c r="I1054" s="55">
        <v>38272</v>
      </c>
      <c r="J1054" s="53" t="s">
        <v>109</v>
      </c>
      <c r="K1054" s="53">
        <v>31</v>
      </c>
      <c r="L1054" s="65">
        <v>94.12</v>
      </c>
    </row>
    <row r="1055" spans="2:12" ht="15" thickBot="1" x14ac:dyDescent="0.35">
      <c r="B1055" s="64">
        <f t="shared" si="17"/>
        <v>27590.549999999988</v>
      </c>
      <c r="C1055" s="66"/>
      <c r="G1055" s="56">
        <v>1051</v>
      </c>
      <c r="H1055" s="53" t="s">
        <v>122</v>
      </c>
      <c r="I1055" s="53" t="s">
        <v>120</v>
      </c>
      <c r="J1055" s="53" t="s">
        <v>105</v>
      </c>
      <c r="K1055" s="53">
        <v>4</v>
      </c>
      <c r="L1055" s="65">
        <v>14.29</v>
      </c>
    </row>
    <row r="1056" spans="2:12" ht="15" thickBot="1" x14ac:dyDescent="0.35">
      <c r="B1056" s="64">
        <f t="shared" si="17"/>
        <v>24890.649999999991</v>
      </c>
      <c r="C1056" s="66"/>
      <c r="G1056" s="56">
        <v>1052</v>
      </c>
      <c r="H1056" s="53" t="s">
        <v>103</v>
      </c>
      <c r="I1056" s="53" t="s">
        <v>121</v>
      </c>
      <c r="J1056" s="53" t="s">
        <v>96</v>
      </c>
      <c r="K1056" s="53">
        <v>91</v>
      </c>
      <c r="L1056" s="65">
        <v>275.51</v>
      </c>
    </row>
    <row r="1057" spans="2:12" ht="15" thickBot="1" x14ac:dyDescent="0.35">
      <c r="B1057" s="64">
        <f t="shared" si="17"/>
        <v>28705.210000000006</v>
      </c>
      <c r="C1057" s="66"/>
      <c r="G1057" s="56">
        <v>1053</v>
      </c>
      <c r="H1057" s="53" t="s">
        <v>95</v>
      </c>
      <c r="I1057" s="53" t="s">
        <v>128</v>
      </c>
      <c r="J1057" s="53" t="s">
        <v>94</v>
      </c>
      <c r="K1057" s="53">
        <v>51</v>
      </c>
      <c r="L1057" s="65">
        <v>154.75</v>
      </c>
    </row>
    <row r="1058" spans="2:12" ht="15" thickBot="1" x14ac:dyDescent="0.35">
      <c r="B1058" s="64">
        <f t="shared" si="17"/>
        <v>25258.95</v>
      </c>
      <c r="C1058" s="66"/>
      <c r="G1058" s="56">
        <v>1054</v>
      </c>
      <c r="H1058" s="53" t="s">
        <v>111</v>
      </c>
      <c r="I1058" s="53" t="s">
        <v>134</v>
      </c>
      <c r="J1058" s="53" t="s">
        <v>105</v>
      </c>
      <c r="K1058" s="53">
        <v>2</v>
      </c>
      <c r="L1058" s="65">
        <v>8.34</v>
      </c>
    </row>
    <row r="1059" spans="2:12" ht="15" thickBot="1" x14ac:dyDescent="0.35">
      <c r="B1059" s="64">
        <f t="shared" si="17"/>
        <v>29050.600000000035</v>
      </c>
      <c r="C1059" s="66"/>
      <c r="G1059" s="56">
        <v>1055</v>
      </c>
      <c r="H1059" s="53" t="s">
        <v>115</v>
      </c>
      <c r="I1059" s="55">
        <v>38540</v>
      </c>
      <c r="J1059" s="53" t="s">
        <v>99</v>
      </c>
      <c r="K1059" s="53">
        <v>42</v>
      </c>
      <c r="L1059" s="65">
        <v>127.68</v>
      </c>
    </row>
    <row r="1060" spans="2:12" ht="15" thickBot="1" x14ac:dyDescent="0.35">
      <c r="B1060" s="64">
        <f t="shared" si="17"/>
        <v>28803.099999999991</v>
      </c>
      <c r="C1060" s="66"/>
      <c r="G1060" s="56">
        <v>1056</v>
      </c>
      <c r="H1060" s="53" t="s">
        <v>93</v>
      </c>
      <c r="I1060" s="53" t="s">
        <v>110</v>
      </c>
      <c r="J1060" s="53" t="s">
        <v>94</v>
      </c>
      <c r="K1060" s="53">
        <v>57</v>
      </c>
      <c r="L1060" s="65">
        <v>173.1</v>
      </c>
    </row>
    <row r="1061" spans="2:12" ht="15" thickBot="1" x14ac:dyDescent="0.35">
      <c r="B1061" s="64">
        <f t="shared" si="17"/>
        <v>24890.649999999991</v>
      </c>
      <c r="C1061" s="66"/>
      <c r="G1061" s="56">
        <v>1057</v>
      </c>
      <c r="H1061" s="53" t="s">
        <v>103</v>
      </c>
      <c r="I1061" s="53" t="s">
        <v>117</v>
      </c>
      <c r="J1061" s="53" t="s">
        <v>96</v>
      </c>
      <c r="K1061" s="53">
        <v>63</v>
      </c>
      <c r="L1061" s="65">
        <v>190.21</v>
      </c>
    </row>
    <row r="1062" spans="2:12" ht="15" thickBot="1" x14ac:dyDescent="0.35">
      <c r="B1062" s="64">
        <f t="shared" si="17"/>
        <v>28803.099999999991</v>
      </c>
      <c r="C1062" s="66"/>
      <c r="G1062" s="56">
        <v>1058</v>
      </c>
      <c r="H1062" s="53" t="s">
        <v>93</v>
      </c>
      <c r="I1062" s="55">
        <v>38082</v>
      </c>
      <c r="J1062" s="53" t="s">
        <v>109</v>
      </c>
      <c r="K1062" s="53">
        <v>37</v>
      </c>
      <c r="L1062" s="65">
        <v>112.97</v>
      </c>
    </row>
    <row r="1063" spans="2:12" ht="15" thickBot="1" x14ac:dyDescent="0.35">
      <c r="B1063" s="64">
        <f t="shared" si="17"/>
        <v>28803.099999999991</v>
      </c>
      <c r="C1063" s="66"/>
      <c r="G1063" s="56">
        <v>1059</v>
      </c>
      <c r="H1063" s="53" t="s">
        <v>93</v>
      </c>
      <c r="I1063" s="55">
        <v>38263</v>
      </c>
      <c r="J1063" s="53" t="s">
        <v>94</v>
      </c>
      <c r="K1063" s="53">
        <v>30</v>
      </c>
      <c r="L1063" s="65">
        <v>92.61</v>
      </c>
    </row>
    <row r="1064" spans="2:12" ht="15" thickBot="1" x14ac:dyDescent="0.35">
      <c r="B1064" s="64">
        <f t="shared" si="17"/>
        <v>28705.210000000006</v>
      </c>
      <c r="C1064" s="66"/>
      <c r="G1064" s="56">
        <v>1060</v>
      </c>
      <c r="H1064" s="53" t="s">
        <v>95</v>
      </c>
      <c r="I1064" s="53" t="s">
        <v>121</v>
      </c>
      <c r="J1064" s="53" t="s">
        <v>96</v>
      </c>
      <c r="K1064" s="53">
        <v>31</v>
      </c>
      <c r="L1064" s="65">
        <v>95.22</v>
      </c>
    </row>
    <row r="1065" spans="2:12" ht="15" thickBot="1" x14ac:dyDescent="0.35">
      <c r="B1065" s="64">
        <f t="shared" si="17"/>
        <v>23849.590000000004</v>
      </c>
      <c r="C1065" s="66"/>
      <c r="G1065" s="56">
        <v>1061</v>
      </c>
      <c r="H1065" s="53" t="s">
        <v>106</v>
      </c>
      <c r="I1065" s="55">
        <v>38263</v>
      </c>
      <c r="J1065" s="53" t="s">
        <v>105</v>
      </c>
      <c r="K1065" s="53">
        <v>55</v>
      </c>
      <c r="L1065" s="65">
        <v>167.33</v>
      </c>
    </row>
    <row r="1066" spans="2:12" ht="15" thickBot="1" x14ac:dyDescent="0.35">
      <c r="B1066" s="64">
        <f t="shared" si="17"/>
        <v>29050.600000000035</v>
      </c>
      <c r="C1066" s="66"/>
      <c r="G1066" s="56">
        <v>1062</v>
      </c>
      <c r="H1066" s="53" t="s">
        <v>115</v>
      </c>
      <c r="I1066" s="53" t="s">
        <v>139</v>
      </c>
      <c r="J1066" s="53" t="s">
        <v>105</v>
      </c>
      <c r="K1066" s="53">
        <v>-5</v>
      </c>
      <c r="L1066" s="65">
        <v>-12.64</v>
      </c>
    </row>
    <row r="1067" spans="2:12" ht="15" thickBot="1" x14ac:dyDescent="0.35">
      <c r="B1067" s="64">
        <f t="shared" si="17"/>
        <v>26741.289999999994</v>
      </c>
      <c r="C1067" s="66"/>
      <c r="G1067" s="56">
        <v>1063</v>
      </c>
      <c r="H1067" s="53" t="s">
        <v>101</v>
      </c>
      <c r="I1067" s="53" t="s">
        <v>150</v>
      </c>
      <c r="J1067" s="53" t="s">
        <v>94</v>
      </c>
      <c r="K1067" s="53">
        <v>28</v>
      </c>
      <c r="L1067" s="65">
        <v>85.46</v>
      </c>
    </row>
    <row r="1068" spans="2:12" ht="15" thickBot="1" x14ac:dyDescent="0.35">
      <c r="B1068" s="64">
        <f t="shared" si="17"/>
        <v>25258.95</v>
      </c>
      <c r="C1068" s="66"/>
      <c r="G1068" s="56">
        <v>1064</v>
      </c>
      <c r="H1068" s="53" t="s">
        <v>111</v>
      </c>
      <c r="I1068" s="53" t="s">
        <v>67</v>
      </c>
      <c r="J1068" s="53" t="s">
        <v>105</v>
      </c>
      <c r="K1068" s="53">
        <v>93</v>
      </c>
      <c r="L1068" s="65">
        <v>280.14999999999998</v>
      </c>
    </row>
    <row r="1069" spans="2:12" ht="15" thickBot="1" x14ac:dyDescent="0.35">
      <c r="B1069" s="64">
        <f t="shared" si="17"/>
        <v>29050.600000000035</v>
      </c>
      <c r="C1069" s="66"/>
      <c r="G1069" s="56">
        <v>1065</v>
      </c>
      <c r="H1069" s="53" t="s">
        <v>115</v>
      </c>
      <c r="I1069" s="53" t="s">
        <v>155</v>
      </c>
      <c r="J1069" s="53" t="s">
        <v>99</v>
      </c>
      <c r="K1069" s="53">
        <v>13</v>
      </c>
      <c r="L1069" s="65">
        <v>40.97</v>
      </c>
    </row>
    <row r="1070" spans="2:12" ht="15" thickBot="1" x14ac:dyDescent="0.35">
      <c r="B1070" s="64">
        <f t="shared" si="17"/>
        <v>28803.099999999991</v>
      </c>
      <c r="C1070" s="66"/>
      <c r="G1070" s="56">
        <v>1066</v>
      </c>
      <c r="H1070" s="53" t="s">
        <v>93</v>
      </c>
      <c r="I1070" s="55">
        <v>38871</v>
      </c>
      <c r="J1070" s="53" t="s">
        <v>96</v>
      </c>
      <c r="K1070" s="53">
        <v>94</v>
      </c>
      <c r="L1070" s="65">
        <v>283.89999999999998</v>
      </c>
    </row>
    <row r="1071" spans="2:12" ht="15" thickBot="1" x14ac:dyDescent="0.35">
      <c r="B1071" s="64">
        <f t="shared" si="17"/>
        <v>29050.600000000035</v>
      </c>
      <c r="C1071" s="66"/>
      <c r="G1071" s="56">
        <v>1067</v>
      </c>
      <c r="H1071" s="53" t="s">
        <v>115</v>
      </c>
      <c r="I1071" s="53" t="s">
        <v>140</v>
      </c>
      <c r="J1071" s="53" t="s">
        <v>96</v>
      </c>
      <c r="K1071" s="53">
        <v>1</v>
      </c>
      <c r="L1071" s="65">
        <v>4.8600000000000003</v>
      </c>
    </row>
    <row r="1072" spans="2:12" ht="15" thickBot="1" x14ac:dyDescent="0.35">
      <c r="B1072" s="64">
        <f t="shared" si="17"/>
        <v>27590.549999999988</v>
      </c>
      <c r="C1072" s="66"/>
      <c r="G1072" s="56">
        <v>1068</v>
      </c>
      <c r="H1072" s="53" t="s">
        <v>122</v>
      </c>
      <c r="I1072" s="55">
        <v>38421</v>
      </c>
      <c r="J1072" s="53" t="s">
        <v>96</v>
      </c>
      <c r="K1072" s="53">
        <v>5</v>
      </c>
      <c r="L1072" s="65">
        <v>16.489999999999998</v>
      </c>
    </row>
    <row r="1073" spans="2:12" ht="15" thickBot="1" x14ac:dyDescent="0.35">
      <c r="B1073" s="64">
        <f t="shared" si="17"/>
        <v>24890.649999999991</v>
      </c>
      <c r="C1073" s="66"/>
      <c r="G1073" s="56">
        <v>1069</v>
      </c>
      <c r="H1073" s="53" t="s">
        <v>103</v>
      </c>
      <c r="I1073" s="55">
        <v>38754</v>
      </c>
      <c r="J1073" s="53" t="s">
        <v>109</v>
      </c>
      <c r="K1073" s="53">
        <v>60</v>
      </c>
      <c r="L1073" s="65">
        <v>181.33</v>
      </c>
    </row>
    <row r="1074" spans="2:12" ht="15" thickBot="1" x14ac:dyDescent="0.35">
      <c r="B1074" s="64">
        <f t="shared" si="17"/>
        <v>28705.210000000006</v>
      </c>
      <c r="C1074" s="66"/>
      <c r="G1074" s="56">
        <v>1070</v>
      </c>
      <c r="H1074" s="53" t="s">
        <v>95</v>
      </c>
      <c r="I1074" s="53" t="s">
        <v>76</v>
      </c>
      <c r="J1074" s="53" t="s">
        <v>94</v>
      </c>
      <c r="K1074" s="53">
        <v>67</v>
      </c>
      <c r="L1074" s="65">
        <v>203.02</v>
      </c>
    </row>
    <row r="1075" spans="2:12" ht="15" thickBot="1" x14ac:dyDescent="0.35">
      <c r="B1075" s="64">
        <f t="shared" si="17"/>
        <v>28705.210000000006</v>
      </c>
      <c r="C1075" s="66"/>
      <c r="G1075" s="56">
        <v>1071</v>
      </c>
      <c r="H1075" s="53" t="s">
        <v>95</v>
      </c>
      <c r="I1075" s="55">
        <v>38272</v>
      </c>
      <c r="J1075" s="53" t="s">
        <v>96</v>
      </c>
      <c r="K1075" s="53">
        <v>87</v>
      </c>
      <c r="L1075" s="65">
        <v>263.52</v>
      </c>
    </row>
    <row r="1076" spans="2:12" ht="15" thickBot="1" x14ac:dyDescent="0.35">
      <c r="B1076" s="64">
        <f t="shared" si="17"/>
        <v>28705.210000000006</v>
      </c>
      <c r="C1076" s="66"/>
      <c r="G1076" s="56">
        <v>1072</v>
      </c>
      <c r="H1076" s="53" t="s">
        <v>95</v>
      </c>
      <c r="I1076" s="53" t="s">
        <v>110</v>
      </c>
      <c r="J1076" s="53" t="s">
        <v>109</v>
      </c>
      <c r="K1076" s="53">
        <v>53</v>
      </c>
      <c r="L1076" s="65">
        <v>161.07</v>
      </c>
    </row>
    <row r="1077" spans="2:12" ht="15" thickBot="1" x14ac:dyDescent="0.35">
      <c r="B1077" s="64">
        <f t="shared" si="17"/>
        <v>29050.600000000035</v>
      </c>
      <c r="C1077" s="66"/>
      <c r="G1077" s="56">
        <v>1073</v>
      </c>
      <c r="H1077" s="53" t="s">
        <v>115</v>
      </c>
      <c r="I1077" s="55">
        <v>38603</v>
      </c>
      <c r="J1077" s="53" t="s">
        <v>94</v>
      </c>
      <c r="K1077" s="53">
        <v>74</v>
      </c>
      <c r="L1077" s="65">
        <v>224.2</v>
      </c>
    </row>
    <row r="1078" spans="2:12" ht="15" thickBot="1" x14ac:dyDescent="0.35">
      <c r="B1078" s="64">
        <f t="shared" si="17"/>
        <v>28803.099999999991</v>
      </c>
      <c r="C1078" s="66"/>
      <c r="G1078" s="56">
        <v>1074</v>
      </c>
      <c r="H1078" s="53" t="s">
        <v>93</v>
      </c>
      <c r="I1078" s="53" t="s">
        <v>151</v>
      </c>
      <c r="J1078" s="53" t="s">
        <v>94</v>
      </c>
      <c r="K1078" s="53">
        <v>83</v>
      </c>
      <c r="L1078" s="65">
        <v>251.4</v>
      </c>
    </row>
    <row r="1079" spans="2:12" ht="15" thickBot="1" x14ac:dyDescent="0.35">
      <c r="B1079" s="64">
        <f t="shared" si="17"/>
        <v>27590.549999999988</v>
      </c>
      <c r="C1079" s="66"/>
      <c r="G1079" s="56">
        <v>1075</v>
      </c>
      <c r="H1079" s="53" t="s">
        <v>122</v>
      </c>
      <c r="I1079" s="53" t="s">
        <v>155</v>
      </c>
      <c r="J1079" s="53" t="s">
        <v>109</v>
      </c>
      <c r="K1079" s="53">
        <v>45</v>
      </c>
      <c r="L1079" s="65">
        <v>136.79</v>
      </c>
    </row>
    <row r="1080" spans="2:12" ht="15" thickBot="1" x14ac:dyDescent="0.35">
      <c r="B1080" s="64">
        <f t="shared" si="17"/>
        <v>29050.600000000035</v>
      </c>
      <c r="C1080" s="66"/>
      <c r="G1080" s="56">
        <v>1076</v>
      </c>
      <c r="H1080" s="53" t="s">
        <v>115</v>
      </c>
      <c r="I1080" s="53" t="s">
        <v>129</v>
      </c>
      <c r="J1080" s="53" t="s">
        <v>94</v>
      </c>
      <c r="K1080" s="53">
        <v>36</v>
      </c>
      <c r="L1080" s="65">
        <v>109.96</v>
      </c>
    </row>
    <row r="1081" spans="2:12" ht="15" thickBot="1" x14ac:dyDescent="0.35">
      <c r="B1081" s="64">
        <f t="shared" si="17"/>
        <v>28705.210000000006</v>
      </c>
      <c r="C1081" s="66"/>
      <c r="G1081" s="56">
        <v>1077</v>
      </c>
      <c r="H1081" s="53" t="s">
        <v>95</v>
      </c>
      <c r="I1081" s="53" t="s">
        <v>139</v>
      </c>
      <c r="J1081" s="53" t="s">
        <v>96</v>
      </c>
      <c r="K1081" s="53">
        <v>82</v>
      </c>
      <c r="L1081" s="65">
        <v>248.2</v>
      </c>
    </row>
    <row r="1082" spans="2:12" ht="15" thickBot="1" x14ac:dyDescent="0.35">
      <c r="B1082" s="64">
        <f t="shared" si="17"/>
        <v>25947.240000000009</v>
      </c>
      <c r="C1082" s="66"/>
      <c r="G1082" s="56">
        <v>1078</v>
      </c>
      <c r="H1082" s="53" t="s">
        <v>97</v>
      </c>
      <c r="I1082" s="53" t="s">
        <v>160</v>
      </c>
      <c r="J1082" s="53" t="s">
        <v>96</v>
      </c>
      <c r="K1082" s="53">
        <v>18</v>
      </c>
      <c r="L1082" s="65">
        <v>56.51</v>
      </c>
    </row>
    <row r="1083" spans="2:12" ht="15" thickBot="1" x14ac:dyDescent="0.35">
      <c r="B1083" s="64">
        <f t="shared" si="17"/>
        <v>25258.95</v>
      </c>
      <c r="C1083" s="66"/>
      <c r="G1083" s="56">
        <v>1079</v>
      </c>
      <c r="H1083" s="53" t="s">
        <v>111</v>
      </c>
      <c r="I1083" s="55">
        <v>38325</v>
      </c>
      <c r="J1083" s="53" t="s">
        <v>96</v>
      </c>
      <c r="K1083" s="53">
        <v>21</v>
      </c>
      <c r="L1083" s="65">
        <v>64.569999999999993</v>
      </c>
    </row>
    <row r="1084" spans="2:12" ht="15" thickBot="1" x14ac:dyDescent="0.35">
      <c r="B1084" s="64">
        <f t="shared" si="17"/>
        <v>24890.649999999991</v>
      </c>
      <c r="C1084" s="66"/>
      <c r="G1084" s="56">
        <v>1080</v>
      </c>
      <c r="H1084" s="53" t="s">
        <v>103</v>
      </c>
      <c r="I1084" s="53" t="s">
        <v>133</v>
      </c>
      <c r="J1084" s="53" t="s">
        <v>96</v>
      </c>
      <c r="K1084" s="53">
        <v>56</v>
      </c>
      <c r="L1084" s="65">
        <v>170.17</v>
      </c>
    </row>
    <row r="1085" spans="2:12" ht="15" thickBot="1" x14ac:dyDescent="0.35">
      <c r="B1085" s="64">
        <f t="shared" si="17"/>
        <v>27590.549999999988</v>
      </c>
      <c r="C1085" s="66"/>
      <c r="G1085" s="56">
        <v>1081</v>
      </c>
      <c r="H1085" s="53" t="s">
        <v>122</v>
      </c>
      <c r="I1085" s="53" t="s">
        <v>114</v>
      </c>
      <c r="J1085" s="53" t="s">
        <v>105</v>
      </c>
      <c r="K1085" s="53">
        <v>51</v>
      </c>
      <c r="L1085" s="65">
        <v>154.96</v>
      </c>
    </row>
    <row r="1086" spans="2:12" ht="15" thickBot="1" x14ac:dyDescent="0.35">
      <c r="B1086" s="64">
        <f t="shared" si="17"/>
        <v>23849.590000000004</v>
      </c>
      <c r="C1086" s="66"/>
      <c r="G1086" s="56">
        <v>1082</v>
      </c>
      <c r="H1086" s="53" t="s">
        <v>106</v>
      </c>
      <c r="I1086" s="55">
        <v>38871</v>
      </c>
      <c r="J1086" s="53" t="s">
        <v>96</v>
      </c>
      <c r="K1086" s="53">
        <v>88</v>
      </c>
      <c r="L1086" s="65">
        <v>266.14999999999998</v>
      </c>
    </row>
    <row r="1087" spans="2:12" ht="15" thickBot="1" x14ac:dyDescent="0.35">
      <c r="B1087" s="64">
        <f t="shared" si="17"/>
        <v>25258.95</v>
      </c>
      <c r="C1087" s="66"/>
      <c r="G1087" s="56">
        <v>1083</v>
      </c>
      <c r="H1087" s="53" t="s">
        <v>111</v>
      </c>
      <c r="I1087" s="53" t="s">
        <v>159</v>
      </c>
      <c r="J1087" s="53" t="s">
        <v>105</v>
      </c>
      <c r="K1087" s="53">
        <v>93</v>
      </c>
      <c r="L1087" s="65">
        <v>280.95999999999998</v>
      </c>
    </row>
    <row r="1088" spans="2:12" ht="15" thickBot="1" x14ac:dyDescent="0.35">
      <c r="B1088" s="64">
        <f t="shared" si="17"/>
        <v>25947.240000000009</v>
      </c>
      <c r="C1088" s="66"/>
      <c r="G1088" s="56">
        <v>1084</v>
      </c>
      <c r="H1088" s="53" t="s">
        <v>97</v>
      </c>
      <c r="I1088" s="53" t="s">
        <v>117</v>
      </c>
      <c r="J1088" s="53" t="s">
        <v>94</v>
      </c>
      <c r="K1088" s="53">
        <v>-4</v>
      </c>
      <c r="L1088" s="65">
        <v>-9.8000000000000007</v>
      </c>
    </row>
    <row r="1089" spans="2:12" ht="15" thickBot="1" x14ac:dyDescent="0.35">
      <c r="B1089" s="64">
        <f t="shared" si="17"/>
        <v>24890.649999999991</v>
      </c>
      <c r="C1089" s="66"/>
      <c r="G1089" s="56">
        <v>1085</v>
      </c>
      <c r="H1089" s="53" t="s">
        <v>103</v>
      </c>
      <c r="I1089" s="53" t="s">
        <v>159</v>
      </c>
      <c r="J1089" s="53" t="s">
        <v>105</v>
      </c>
      <c r="K1089" s="53">
        <v>30</v>
      </c>
      <c r="L1089" s="65">
        <v>91.84</v>
      </c>
    </row>
    <row r="1090" spans="2:12" ht="15" thickBot="1" x14ac:dyDescent="0.35">
      <c r="B1090" s="64">
        <f t="shared" si="17"/>
        <v>29050.600000000035</v>
      </c>
      <c r="C1090" s="66"/>
      <c r="G1090" s="56">
        <v>1086</v>
      </c>
      <c r="H1090" s="53" t="s">
        <v>115</v>
      </c>
      <c r="I1090" s="53" t="s">
        <v>139</v>
      </c>
      <c r="J1090" s="53" t="s">
        <v>96</v>
      </c>
      <c r="K1090" s="53">
        <v>81</v>
      </c>
      <c r="L1090" s="65">
        <v>245.62</v>
      </c>
    </row>
    <row r="1091" spans="2:12" ht="15" thickBot="1" x14ac:dyDescent="0.35">
      <c r="B1091" s="64">
        <f t="shared" si="17"/>
        <v>24890.649999999991</v>
      </c>
      <c r="C1091" s="66"/>
      <c r="G1091" s="56">
        <v>1087</v>
      </c>
      <c r="H1091" s="53" t="s">
        <v>103</v>
      </c>
      <c r="I1091" s="53" t="s">
        <v>159</v>
      </c>
      <c r="J1091" s="53" t="s">
        <v>96</v>
      </c>
      <c r="K1091" s="53">
        <v>58</v>
      </c>
      <c r="L1091" s="65">
        <v>175.79</v>
      </c>
    </row>
    <row r="1092" spans="2:12" ht="15" thickBot="1" x14ac:dyDescent="0.35">
      <c r="B1092" s="64">
        <f t="shared" si="17"/>
        <v>25947.240000000009</v>
      </c>
      <c r="C1092" s="66"/>
      <c r="G1092" s="56">
        <v>1088</v>
      </c>
      <c r="H1092" s="53" t="s">
        <v>97</v>
      </c>
      <c r="I1092" s="55">
        <v>38078</v>
      </c>
      <c r="J1092" s="53" t="s">
        <v>109</v>
      </c>
      <c r="K1092" s="53">
        <v>50</v>
      </c>
      <c r="L1092" s="65">
        <v>151.96</v>
      </c>
    </row>
    <row r="1093" spans="2:12" ht="15" thickBot="1" x14ac:dyDescent="0.35">
      <c r="B1093" s="64">
        <f t="shared" ref="B1093:B1156" si="18">SUMIF(name,H1093,salePrice)</f>
        <v>26741.289999999994</v>
      </c>
      <c r="C1093" s="66"/>
      <c r="G1093" s="56">
        <v>1089</v>
      </c>
      <c r="H1093" s="53" t="s">
        <v>101</v>
      </c>
      <c r="I1093" s="53" t="s">
        <v>129</v>
      </c>
      <c r="J1093" s="53" t="s">
        <v>94</v>
      </c>
      <c r="K1093" s="53">
        <v>92</v>
      </c>
      <c r="L1093" s="65">
        <v>277.64999999999998</v>
      </c>
    </row>
    <row r="1094" spans="2:12" ht="15" thickBot="1" x14ac:dyDescent="0.35">
      <c r="B1094" s="64">
        <f t="shared" si="18"/>
        <v>25947.240000000009</v>
      </c>
      <c r="C1094" s="66"/>
      <c r="G1094" s="56">
        <v>1090</v>
      </c>
      <c r="H1094" s="53" t="s">
        <v>97</v>
      </c>
      <c r="I1094" s="53" t="s">
        <v>151</v>
      </c>
      <c r="J1094" s="53" t="s">
        <v>96</v>
      </c>
      <c r="K1094" s="53">
        <v>27</v>
      </c>
      <c r="L1094" s="65">
        <v>82.12</v>
      </c>
    </row>
    <row r="1095" spans="2:12" ht="15" thickBot="1" x14ac:dyDescent="0.35">
      <c r="B1095" s="64">
        <f t="shared" si="18"/>
        <v>26741.289999999994</v>
      </c>
      <c r="C1095" s="66"/>
      <c r="G1095" s="56">
        <v>1091</v>
      </c>
      <c r="H1095" s="53" t="s">
        <v>101</v>
      </c>
      <c r="I1095" s="53" t="s">
        <v>157</v>
      </c>
      <c r="J1095" s="53" t="s">
        <v>96</v>
      </c>
      <c r="K1095" s="53">
        <v>61</v>
      </c>
      <c r="L1095" s="65">
        <v>184.45</v>
      </c>
    </row>
    <row r="1096" spans="2:12" ht="15" thickBot="1" x14ac:dyDescent="0.35">
      <c r="B1096" s="64">
        <f t="shared" si="18"/>
        <v>24890.649999999991</v>
      </c>
      <c r="C1096" s="66"/>
      <c r="G1096" s="56">
        <v>1092</v>
      </c>
      <c r="H1096" s="53" t="s">
        <v>103</v>
      </c>
      <c r="I1096" s="53" t="s">
        <v>149</v>
      </c>
      <c r="J1096" s="53" t="s">
        <v>109</v>
      </c>
      <c r="K1096" s="53">
        <v>7</v>
      </c>
      <c r="L1096" s="65">
        <v>23.2</v>
      </c>
    </row>
    <row r="1097" spans="2:12" ht="15" thickBot="1" x14ac:dyDescent="0.35">
      <c r="B1097" s="64">
        <f t="shared" si="18"/>
        <v>28803.099999999991</v>
      </c>
      <c r="C1097" s="66"/>
      <c r="G1097" s="56">
        <v>1093</v>
      </c>
      <c r="H1097" s="53" t="s">
        <v>93</v>
      </c>
      <c r="I1097" s="55">
        <v>38272</v>
      </c>
      <c r="J1097" s="53" t="s">
        <v>94</v>
      </c>
      <c r="K1097" s="53">
        <v>25</v>
      </c>
      <c r="L1097" s="65">
        <v>76.52</v>
      </c>
    </row>
    <row r="1098" spans="2:12" ht="15" thickBot="1" x14ac:dyDescent="0.35">
      <c r="B1098" s="64">
        <f t="shared" si="18"/>
        <v>25947.240000000009</v>
      </c>
      <c r="C1098" s="66"/>
      <c r="G1098" s="56">
        <v>1094</v>
      </c>
      <c r="H1098" s="53" t="s">
        <v>97</v>
      </c>
      <c r="I1098" s="53" t="s">
        <v>157</v>
      </c>
      <c r="J1098" s="53" t="s">
        <v>94</v>
      </c>
      <c r="K1098" s="53">
        <v>84</v>
      </c>
      <c r="L1098" s="65">
        <v>254.21</v>
      </c>
    </row>
    <row r="1099" spans="2:12" ht="15" thickBot="1" x14ac:dyDescent="0.35">
      <c r="B1099" s="64">
        <f t="shared" si="18"/>
        <v>28803.099999999991</v>
      </c>
      <c r="C1099" s="66"/>
      <c r="G1099" s="56">
        <v>1095</v>
      </c>
      <c r="H1099" s="53" t="s">
        <v>93</v>
      </c>
      <c r="I1099" s="55">
        <v>37990</v>
      </c>
      <c r="J1099" s="53" t="s">
        <v>105</v>
      </c>
      <c r="K1099" s="53">
        <v>66</v>
      </c>
      <c r="L1099" s="65">
        <v>199.92</v>
      </c>
    </row>
    <row r="1100" spans="2:12" ht="15" thickBot="1" x14ac:dyDescent="0.35">
      <c r="B1100" s="64">
        <f t="shared" si="18"/>
        <v>25258.95</v>
      </c>
      <c r="C1100" s="66"/>
      <c r="G1100" s="56">
        <v>1096</v>
      </c>
      <c r="H1100" s="53" t="s">
        <v>111</v>
      </c>
      <c r="I1100" s="55">
        <v>38082</v>
      </c>
      <c r="J1100" s="53" t="s">
        <v>105</v>
      </c>
      <c r="K1100" s="53">
        <v>89</v>
      </c>
      <c r="L1100" s="65">
        <v>269.23</v>
      </c>
    </row>
    <row r="1101" spans="2:12" ht="15" thickBot="1" x14ac:dyDescent="0.35">
      <c r="B1101" s="64">
        <f t="shared" si="18"/>
        <v>23849.590000000004</v>
      </c>
      <c r="C1101" s="66"/>
      <c r="G1101" s="56">
        <v>1097</v>
      </c>
      <c r="H1101" s="53" t="s">
        <v>106</v>
      </c>
      <c r="I1101" s="53" t="s">
        <v>146</v>
      </c>
      <c r="J1101" s="53" t="s">
        <v>96</v>
      </c>
      <c r="K1101" s="53">
        <v>32</v>
      </c>
      <c r="L1101" s="65">
        <v>97.88</v>
      </c>
    </row>
    <row r="1102" spans="2:12" ht="15" thickBot="1" x14ac:dyDescent="0.35">
      <c r="B1102" s="64">
        <f t="shared" si="18"/>
        <v>23849.590000000004</v>
      </c>
      <c r="C1102" s="66"/>
      <c r="G1102" s="56">
        <v>1098</v>
      </c>
      <c r="H1102" s="53" t="s">
        <v>106</v>
      </c>
      <c r="I1102" s="55">
        <v>38844</v>
      </c>
      <c r="J1102" s="53" t="s">
        <v>94</v>
      </c>
      <c r="K1102" s="53">
        <v>78</v>
      </c>
      <c r="L1102" s="65">
        <v>236.26</v>
      </c>
    </row>
    <row r="1103" spans="2:12" ht="15" thickBot="1" x14ac:dyDescent="0.35">
      <c r="B1103" s="64">
        <f t="shared" si="18"/>
        <v>25258.95</v>
      </c>
      <c r="C1103" s="66"/>
      <c r="G1103" s="56">
        <v>1099</v>
      </c>
      <c r="H1103" s="53" t="s">
        <v>111</v>
      </c>
      <c r="I1103" s="53" t="s">
        <v>147</v>
      </c>
      <c r="J1103" s="53" t="s">
        <v>99</v>
      </c>
      <c r="K1103" s="53">
        <v>56</v>
      </c>
      <c r="L1103" s="65">
        <v>169.99</v>
      </c>
    </row>
    <row r="1104" spans="2:12" ht="15" thickBot="1" x14ac:dyDescent="0.35">
      <c r="B1104" s="64">
        <f t="shared" si="18"/>
        <v>24890.649999999991</v>
      </c>
      <c r="C1104" s="66"/>
      <c r="G1104" s="56">
        <v>1100</v>
      </c>
      <c r="H1104" s="53" t="s">
        <v>103</v>
      </c>
      <c r="I1104" s="53" t="s">
        <v>123</v>
      </c>
      <c r="J1104" s="53" t="s">
        <v>96</v>
      </c>
      <c r="K1104" s="53">
        <v>80</v>
      </c>
      <c r="L1104" s="65">
        <v>241.54</v>
      </c>
    </row>
    <row r="1105" spans="2:12" ht="15" thickBot="1" x14ac:dyDescent="0.35">
      <c r="B1105" s="64">
        <f t="shared" si="18"/>
        <v>27590.549999999988</v>
      </c>
      <c r="C1105" s="66"/>
      <c r="G1105" s="56">
        <v>1101</v>
      </c>
      <c r="H1105" s="53" t="s">
        <v>122</v>
      </c>
      <c r="I1105" s="55">
        <v>38413</v>
      </c>
      <c r="J1105" s="53" t="s">
        <v>109</v>
      </c>
      <c r="K1105" s="53">
        <v>72</v>
      </c>
      <c r="L1105" s="65">
        <v>218.33</v>
      </c>
    </row>
    <row r="1106" spans="2:12" ht="15" thickBot="1" x14ac:dyDescent="0.35">
      <c r="B1106" s="64">
        <f t="shared" si="18"/>
        <v>26741.289999999994</v>
      </c>
      <c r="C1106" s="66"/>
      <c r="G1106" s="56">
        <v>1102</v>
      </c>
      <c r="H1106" s="53" t="s">
        <v>101</v>
      </c>
      <c r="I1106" s="53" t="s">
        <v>120</v>
      </c>
      <c r="J1106" s="53" t="s">
        <v>94</v>
      </c>
      <c r="K1106" s="53">
        <v>23</v>
      </c>
      <c r="L1106" s="65">
        <v>71.3</v>
      </c>
    </row>
    <row r="1107" spans="2:12" ht="15" thickBot="1" x14ac:dyDescent="0.35">
      <c r="B1107" s="64">
        <f t="shared" si="18"/>
        <v>27590.549999999988</v>
      </c>
      <c r="C1107" s="66"/>
      <c r="G1107" s="56">
        <v>1103</v>
      </c>
      <c r="H1107" s="53" t="s">
        <v>122</v>
      </c>
      <c r="I1107" s="55">
        <v>38871</v>
      </c>
      <c r="J1107" s="53" t="s">
        <v>109</v>
      </c>
      <c r="K1107" s="53">
        <v>-2</v>
      </c>
      <c r="L1107" s="65">
        <v>-3.69</v>
      </c>
    </row>
    <row r="1108" spans="2:12" ht="15" thickBot="1" x14ac:dyDescent="0.35">
      <c r="B1108" s="64">
        <f t="shared" si="18"/>
        <v>24890.649999999991</v>
      </c>
      <c r="C1108" s="66"/>
      <c r="G1108" s="56">
        <v>1104</v>
      </c>
      <c r="H1108" s="53" t="s">
        <v>103</v>
      </c>
      <c r="I1108" s="55">
        <v>38117</v>
      </c>
      <c r="J1108" s="53" t="s">
        <v>94</v>
      </c>
      <c r="K1108" s="53">
        <v>81</v>
      </c>
      <c r="L1108" s="65">
        <v>245.37</v>
      </c>
    </row>
    <row r="1109" spans="2:12" ht="15" thickBot="1" x14ac:dyDescent="0.35">
      <c r="B1109" s="64">
        <f t="shared" si="18"/>
        <v>25258.95</v>
      </c>
      <c r="C1109" s="66"/>
      <c r="G1109" s="56">
        <v>1105</v>
      </c>
      <c r="H1109" s="53" t="s">
        <v>111</v>
      </c>
      <c r="I1109" s="55">
        <v>38483</v>
      </c>
      <c r="J1109" s="53" t="s">
        <v>99</v>
      </c>
      <c r="K1109" s="53">
        <v>-4</v>
      </c>
      <c r="L1109" s="65">
        <v>-10.63</v>
      </c>
    </row>
    <row r="1110" spans="2:12" ht="15" thickBot="1" x14ac:dyDescent="0.35">
      <c r="B1110" s="64">
        <f t="shared" si="18"/>
        <v>28803.099999999991</v>
      </c>
      <c r="C1110" s="66"/>
      <c r="G1110" s="56">
        <v>1106</v>
      </c>
      <c r="H1110" s="53" t="s">
        <v>93</v>
      </c>
      <c r="I1110" s="55">
        <v>38353</v>
      </c>
      <c r="J1110" s="53" t="s">
        <v>109</v>
      </c>
      <c r="K1110" s="53">
        <v>81</v>
      </c>
      <c r="L1110" s="65">
        <v>245.47</v>
      </c>
    </row>
    <row r="1111" spans="2:12" ht="15" thickBot="1" x14ac:dyDescent="0.35">
      <c r="B1111" s="64">
        <f t="shared" si="18"/>
        <v>24890.649999999991</v>
      </c>
      <c r="C1111" s="66"/>
      <c r="G1111" s="56">
        <v>1107</v>
      </c>
      <c r="H1111" s="53" t="s">
        <v>103</v>
      </c>
      <c r="I1111" s="55">
        <v>38263</v>
      </c>
      <c r="J1111" s="53" t="s">
        <v>99</v>
      </c>
      <c r="K1111" s="53">
        <v>-9</v>
      </c>
      <c r="L1111" s="65">
        <v>-24.9</v>
      </c>
    </row>
    <row r="1112" spans="2:12" ht="15" thickBot="1" x14ac:dyDescent="0.35">
      <c r="B1112" s="64">
        <f t="shared" si="18"/>
        <v>28705.210000000006</v>
      </c>
      <c r="C1112" s="66"/>
      <c r="G1112" s="56">
        <v>1108</v>
      </c>
      <c r="H1112" s="53" t="s">
        <v>95</v>
      </c>
      <c r="I1112" s="55">
        <v>38567</v>
      </c>
      <c r="J1112" s="53" t="s">
        <v>105</v>
      </c>
      <c r="K1112" s="53">
        <v>67</v>
      </c>
      <c r="L1112" s="65">
        <v>203.39</v>
      </c>
    </row>
    <row r="1113" spans="2:12" ht="15" thickBot="1" x14ac:dyDescent="0.35">
      <c r="B1113" s="64">
        <f t="shared" si="18"/>
        <v>28803.099999999991</v>
      </c>
      <c r="C1113" s="66"/>
      <c r="G1113" s="56">
        <v>1109</v>
      </c>
      <c r="H1113" s="53" t="s">
        <v>93</v>
      </c>
      <c r="I1113" s="55">
        <v>38413</v>
      </c>
      <c r="J1113" s="53" t="s">
        <v>109</v>
      </c>
      <c r="K1113" s="53">
        <v>27</v>
      </c>
      <c r="L1113" s="65">
        <v>83.26</v>
      </c>
    </row>
    <row r="1114" spans="2:12" ht="15" thickBot="1" x14ac:dyDescent="0.35">
      <c r="B1114" s="64">
        <f t="shared" si="18"/>
        <v>24890.649999999991</v>
      </c>
      <c r="C1114" s="66"/>
      <c r="G1114" s="56">
        <v>1110</v>
      </c>
      <c r="H1114" s="53" t="s">
        <v>103</v>
      </c>
      <c r="I1114" s="55">
        <v>38871</v>
      </c>
      <c r="J1114" s="53" t="s">
        <v>109</v>
      </c>
      <c r="K1114" s="53">
        <v>-1</v>
      </c>
      <c r="L1114" s="65">
        <v>-1.45</v>
      </c>
    </row>
    <row r="1115" spans="2:12" ht="15" thickBot="1" x14ac:dyDescent="0.35">
      <c r="B1115" s="64">
        <f t="shared" si="18"/>
        <v>25947.240000000009</v>
      </c>
      <c r="C1115" s="66"/>
      <c r="G1115" s="56">
        <v>1111</v>
      </c>
      <c r="H1115" s="53" t="s">
        <v>97</v>
      </c>
      <c r="I1115" s="53" t="s">
        <v>112</v>
      </c>
      <c r="J1115" s="53" t="s">
        <v>109</v>
      </c>
      <c r="K1115" s="53">
        <v>24</v>
      </c>
      <c r="L1115" s="65">
        <v>74.45</v>
      </c>
    </row>
    <row r="1116" spans="2:12" ht="15" thickBot="1" x14ac:dyDescent="0.35">
      <c r="B1116" s="64">
        <f t="shared" si="18"/>
        <v>28705.210000000006</v>
      </c>
      <c r="C1116" s="66"/>
      <c r="G1116" s="56">
        <v>1112</v>
      </c>
      <c r="H1116" s="53" t="s">
        <v>95</v>
      </c>
      <c r="I1116" s="55">
        <v>38719</v>
      </c>
      <c r="J1116" s="53" t="s">
        <v>105</v>
      </c>
      <c r="K1116" s="53">
        <v>80</v>
      </c>
      <c r="L1116" s="65">
        <v>241.97</v>
      </c>
    </row>
    <row r="1117" spans="2:12" ht="15" thickBot="1" x14ac:dyDescent="0.35">
      <c r="B1117" s="64">
        <f t="shared" si="18"/>
        <v>26741.289999999994</v>
      </c>
      <c r="C1117" s="66"/>
      <c r="G1117" s="56">
        <v>1113</v>
      </c>
      <c r="H1117" s="53" t="s">
        <v>101</v>
      </c>
      <c r="I1117" s="55">
        <v>38117</v>
      </c>
      <c r="J1117" s="53" t="s">
        <v>94</v>
      </c>
      <c r="K1117" s="53">
        <v>82</v>
      </c>
      <c r="L1117" s="65">
        <v>248.21</v>
      </c>
    </row>
    <row r="1118" spans="2:12" ht="15" thickBot="1" x14ac:dyDescent="0.35">
      <c r="B1118" s="64">
        <f t="shared" si="18"/>
        <v>29050.600000000035</v>
      </c>
      <c r="C1118" s="66"/>
      <c r="G1118" s="56">
        <v>1114</v>
      </c>
      <c r="H1118" s="53" t="s">
        <v>115</v>
      </c>
      <c r="I1118" s="53" t="s">
        <v>153</v>
      </c>
      <c r="J1118" s="53" t="s">
        <v>96</v>
      </c>
      <c r="K1118" s="53">
        <v>1</v>
      </c>
      <c r="L1118" s="65">
        <v>5.55</v>
      </c>
    </row>
    <row r="1119" spans="2:12" ht="15" thickBot="1" x14ac:dyDescent="0.35">
      <c r="B1119" s="64">
        <f t="shared" si="18"/>
        <v>23849.590000000004</v>
      </c>
      <c r="C1119" s="66"/>
      <c r="G1119" s="56">
        <v>1115</v>
      </c>
      <c r="H1119" s="53" t="s">
        <v>106</v>
      </c>
      <c r="I1119" s="55">
        <v>38325</v>
      </c>
      <c r="J1119" s="53" t="s">
        <v>96</v>
      </c>
      <c r="K1119" s="53">
        <v>11</v>
      </c>
      <c r="L1119" s="65">
        <v>35.28</v>
      </c>
    </row>
    <row r="1120" spans="2:12" ht="15" thickBot="1" x14ac:dyDescent="0.35">
      <c r="B1120" s="64">
        <f t="shared" si="18"/>
        <v>28803.099999999991</v>
      </c>
      <c r="C1120" s="66"/>
      <c r="G1120" s="56">
        <v>1116</v>
      </c>
      <c r="H1120" s="53" t="s">
        <v>93</v>
      </c>
      <c r="I1120" s="53" t="s">
        <v>130</v>
      </c>
      <c r="J1120" s="53" t="s">
        <v>109</v>
      </c>
      <c r="K1120" s="53">
        <v>12</v>
      </c>
      <c r="L1120" s="65">
        <v>37.33</v>
      </c>
    </row>
    <row r="1121" spans="2:12" ht="15" thickBot="1" x14ac:dyDescent="0.35">
      <c r="B1121" s="64">
        <f t="shared" si="18"/>
        <v>27590.549999999988</v>
      </c>
      <c r="C1121" s="66"/>
      <c r="G1121" s="56">
        <v>1117</v>
      </c>
      <c r="H1121" s="53" t="s">
        <v>122</v>
      </c>
      <c r="I1121" s="55">
        <v>38272</v>
      </c>
      <c r="J1121" s="53" t="s">
        <v>105</v>
      </c>
      <c r="K1121" s="53">
        <v>54</v>
      </c>
      <c r="L1121" s="65">
        <v>164.38</v>
      </c>
    </row>
    <row r="1122" spans="2:12" ht="15" thickBot="1" x14ac:dyDescent="0.35">
      <c r="B1122" s="64">
        <f t="shared" si="18"/>
        <v>29050.600000000035</v>
      </c>
      <c r="C1122" s="66"/>
      <c r="G1122" s="56">
        <v>1118</v>
      </c>
      <c r="H1122" s="53" t="s">
        <v>115</v>
      </c>
      <c r="I1122" s="55">
        <v>38787</v>
      </c>
      <c r="J1122" s="53" t="s">
        <v>109</v>
      </c>
      <c r="K1122" s="53">
        <v>78</v>
      </c>
      <c r="L1122" s="65">
        <v>236.66</v>
      </c>
    </row>
    <row r="1123" spans="2:12" ht="15" thickBot="1" x14ac:dyDescent="0.35">
      <c r="B1123" s="64">
        <f t="shared" si="18"/>
        <v>27590.549999999988</v>
      </c>
      <c r="C1123" s="66"/>
      <c r="G1123" s="56">
        <v>1119</v>
      </c>
      <c r="H1123" s="53" t="s">
        <v>122</v>
      </c>
      <c r="I1123" s="55">
        <v>38140</v>
      </c>
      <c r="J1123" s="53" t="s">
        <v>109</v>
      </c>
      <c r="K1123" s="53">
        <v>-8</v>
      </c>
      <c r="L1123" s="65">
        <v>-21.77</v>
      </c>
    </row>
    <row r="1124" spans="2:12" ht="15" thickBot="1" x14ac:dyDescent="0.35">
      <c r="B1124" s="64">
        <f t="shared" si="18"/>
        <v>28803.099999999991</v>
      </c>
      <c r="C1124" s="66"/>
      <c r="G1124" s="56">
        <v>1120</v>
      </c>
      <c r="H1124" s="53" t="s">
        <v>93</v>
      </c>
      <c r="I1124" s="53" t="s">
        <v>138</v>
      </c>
      <c r="J1124" s="53" t="s">
        <v>105</v>
      </c>
      <c r="K1124" s="53">
        <v>6</v>
      </c>
      <c r="L1124" s="65">
        <v>19.84</v>
      </c>
    </row>
    <row r="1125" spans="2:12" ht="15" thickBot="1" x14ac:dyDescent="0.35">
      <c r="B1125" s="64">
        <f t="shared" si="18"/>
        <v>26741.289999999994</v>
      </c>
      <c r="C1125" s="66"/>
      <c r="G1125" s="56">
        <v>1121</v>
      </c>
      <c r="H1125" s="53" t="s">
        <v>101</v>
      </c>
      <c r="I1125" s="55">
        <v>38117</v>
      </c>
      <c r="J1125" s="53" t="s">
        <v>96</v>
      </c>
      <c r="K1125" s="53">
        <v>30</v>
      </c>
      <c r="L1125" s="65">
        <v>91.75</v>
      </c>
    </row>
    <row r="1126" spans="2:12" ht="15" thickBot="1" x14ac:dyDescent="0.35">
      <c r="B1126" s="64">
        <f t="shared" si="18"/>
        <v>24890.649999999991</v>
      </c>
      <c r="C1126" s="66"/>
      <c r="G1126" s="56">
        <v>1122</v>
      </c>
      <c r="H1126" s="53" t="s">
        <v>103</v>
      </c>
      <c r="I1126" s="55">
        <v>38719</v>
      </c>
      <c r="J1126" s="53" t="s">
        <v>94</v>
      </c>
      <c r="K1126" s="53">
        <v>55</v>
      </c>
      <c r="L1126" s="65">
        <v>166.81</v>
      </c>
    </row>
    <row r="1127" spans="2:12" ht="15" thickBot="1" x14ac:dyDescent="0.35">
      <c r="B1127" s="64">
        <f t="shared" si="18"/>
        <v>27590.549999999988</v>
      </c>
      <c r="C1127" s="66"/>
      <c r="G1127" s="56">
        <v>1123</v>
      </c>
      <c r="H1127" s="53" t="s">
        <v>122</v>
      </c>
      <c r="I1127" s="53" t="s">
        <v>121</v>
      </c>
      <c r="J1127" s="53" t="s">
        <v>105</v>
      </c>
      <c r="K1127" s="53">
        <v>53</v>
      </c>
      <c r="L1127" s="65">
        <v>161.24</v>
      </c>
    </row>
    <row r="1128" spans="2:12" ht="15" thickBot="1" x14ac:dyDescent="0.35">
      <c r="B1128" s="64">
        <f t="shared" si="18"/>
        <v>25947.240000000009</v>
      </c>
      <c r="C1128" s="66"/>
      <c r="G1128" s="56">
        <v>1124</v>
      </c>
      <c r="H1128" s="53" t="s">
        <v>97</v>
      </c>
      <c r="I1128" s="53" t="s">
        <v>135</v>
      </c>
      <c r="J1128" s="53" t="s">
        <v>109</v>
      </c>
      <c r="K1128" s="53">
        <v>29</v>
      </c>
      <c r="L1128" s="65">
        <v>88.93</v>
      </c>
    </row>
    <row r="1129" spans="2:12" ht="15" thickBot="1" x14ac:dyDescent="0.35">
      <c r="B1129" s="64">
        <f t="shared" si="18"/>
        <v>28803.099999999991</v>
      </c>
      <c r="C1129" s="66"/>
      <c r="G1129" s="56">
        <v>1125</v>
      </c>
      <c r="H1129" s="53" t="s">
        <v>93</v>
      </c>
      <c r="I1129" s="55">
        <v>38325</v>
      </c>
      <c r="J1129" s="53" t="s">
        <v>94</v>
      </c>
      <c r="K1129" s="53">
        <v>75</v>
      </c>
      <c r="L1129" s="65">
        <v>227.04</v>
      </c>
    </row>
    <row r="1130" spans="2:12" ht="15" thickBot="1" x14ac:dyDescent="0.35">
      <c r="B1130" s="64">
        <f t="shared" si="18"/>
        <v>25947.240000000009</v>
      </c>
      <c r="C1130" s="66"/>
      <c r="G1130" s="56">
        <v>1126</v>
      </c>
      <c r="H1130" s="53" t="s">
        <v>97</v>
      </c>
      <c r="I1130" s="53" t="s">
        <v>77</v>
      </c>
      <c r="J1130" s="53" t="s">
        <v>96</v>
      </c>
      <c r="K1130" s="53">
        <v>78</v>
      </c>
      <c r="L1130" s="65">
        <v>235.68</v>
      </c>
    </row>
    <row r="1131" spans="2:12" ht="15" thickBot="1" x14ac:dyDescent="0.35">
      <c r="B1131" s="64">
        <f t="shared" si="18"/>
        <v>26741.289999999994</v>
      </c>
      <c r="C1131" s="66"/>
      <c r="G1131" s="56">
        <v>1127</v>
      </c>
      <c r="H1131" s="53" t="s">
        <v>101</v>
      </c>
      <c r="I1131" s="53" t="s">
        <v>113</v>
      </c>
      <c r="J1131" s="53" t="s">
        <v>96</v>
      </c>
      <c r="K1131" s="53">
        <v>6</v>
      </c>
      <c r="L1131" s="65">
        <v>20.39</v>
      </c>
    </row>
    <row r="1132" spans="2:12" ht="15" thickBot="1" x14ac:dyDescent="0.35">
      <c r="B1132" s="64">
        <f t="shared" si="18"/>
        <v>24890.649999999991</v>
      </c>
      <c r="C1132" s="66"/>
      <c r="G1132" s="56">
        <v>1128</v>
      </c>
      <c r="H1132" s="53" t="s">
        <v>103</v>
      </c>
      <c r="I1132" s="53" t="s">
        <v>137</v>
      </c>
      <c r="J1132" s="53" t="s">
        <v>94</v>
      </c>
      <c r="K1132" s="53">
        <v>57</v>
      </c>
      <c r="L1132" s="65">
        <v>172.67</v>
      </c>
    </row>
    <row r="1133" spans="2:12" ht="15" thickBot="1" x14ac:dyDescent="0.35">
      <c r="B1133" s="64">
        <f t="shared" si="18"/>
        <v>28705.210000000006</v>
      </c>
      <c r="C1133" s="66"/>
      <c r="G1133" s="56">
        <v>1129</v>
      </c>
      <c r="H1133" s="53" t="s">
        <v>95</v>
      </c>
      <c r="I1133" s="55">
        <v>38629</v>
      </c>
      <c r="J1133" s="53" t="s">
        <v>105</v>
      </c>
      <c r="K1133" s="53">
        <v>35</v>
      </c>
      <c r="L1133" s="65">
        <v>106.53</v>
      </c>
    </row>
    <row r="1134" spans="2:12" ht="15" thickBot="1" x14ac:dyDescent="0.35">
      <c r="B1134" s="64">
        <f t="shared" si="18"/>
        <v>27590.549999999988</v>
      </c>
      <c r="C1134" s="66"/>
      <c r="G1134" s="56">
        <v>1130</v>
      </c>
      <c r="H1134" s="53" t="s">
        <v>122</v>
      </c>
      <c r="I1134" s="53" t="s">
        <v>151</v>
      </c>
      <c r="J1134" s="53" t="s">
        <v>105</v>
      </c>
      <c r="K1134" s="53">
        <v>72</v>
      </c>
      <c r="L1134" s="65">
        <v>217.37</v>
      </c>
    </row>
    <row r="1135" spans="2:12" ht="15" thickBot="1" x14ac:dyDescent="0.35">
      <c r="B1135" s="64">
        <f t="shared" si="18"/>
        <v>29050.600000000035</v>
      </c>
      <c r="C1135" s="66"/>
      <c r="G1135" s="56">
        <v>1131</v>
      </c>
      <c r="H1135" s="53" t="s">
        <v>115</v>
      </c>
      <c r="I1135" s="53" t="s">
        <v>102</v>
      </c>
      <c r="J1135" s="53" t="s">
        <v>109</v>
      </c>
      <c r="K1135" s="53">
        <v>79</v>
      </c>
      <c r="L1135" s="65">
        <v>238.32</v>
      </c>
    </row>
    <row r="1136" spans="2:12" ht="15" thickBot="1" x14ac:dyDescent="0.35">
      <c r="B1136" s="64">
        <f t="shared" si="18"/>
        <v>27590.549999999988</v>
      </c>
      <c r="C1136" s="66"/>
      <c r="G1136" s="56">
        <v>1132</v>
      </c>
      <c r="H1136" s="53" t="s">
        <v>122</v>
      </c>
      <c r="I1136" s="53" t="s">
        <v>159</v>
      </c>
      <c r="J1136" s="53" t="s">
        <v>94</v>
      </c>
      <c r="K1136" s="53">
        <v>89</v>
      </c>
      <c r="L1136" s="65">
        <v>269.02</v>
      </c>
    </row>
    <row r="1137" spans="2:12" ht="15" thickBot="1" x14ac:dyDescent="0.35">
      <c r="B1137" s="64">
        <f t="shared" si="18"/>
        <v>29050.600000000035</v>
      </c>
      <c r="C1137" s="66"/>
      <c r="G1137" s="56">
        <v>1133</v>
      </c>
      <c r="H1137" s="53" t="s">
        <v>115</v>
      </c>
      <c r="I1137" s="55">
        <v>38388</v>
      </c>
      <c r="J1137" s="53" t="s">
        <v>105</v>
      </c>
      <c r="K1137" s="53">
        <v>84</v>
      </c>
      <c r="L1137" s="65">
        <v>252.58</v>
      </c>
    </row>
    <row r="1138" spans="2:12" ht="15" thickBot="1" x14ac:dyDescent="0.35">
      <c r="B1138" s="64">
        <f t="shared" si="18"/>
        <v>23849.590000000004</v>
      </c>
      <c r="C1138" s="66"/>
      <c r="G1138" s="56">
        <v>1134</v>
      </c>
      <c r="H1138" s="53" t="s">
        <v>106</v>
      </c>
      <c r="I1138" s="55">
        <v>38969</v>
      </c>
      <c r="J1138" s="53" t="s">
        <v>109</v>
      </c>
      <c r="K1138" s="53">
        <v>43</v>
      </c>
      <c r="L1138" s="65">
        <v>130.66</v>
      </c>
    </row>
    <row r="1139" spans="2:12" ht="15" thickBot="1" x14ac:dyDescent="0.35">
      <c r="B1139" s="64">
        <f t="shared" si="18"/>
        <v>25258.95</v>
      </c>
      <c r="C1139" s="66"/>
      <c r="G1139" s="56">
        <v>1135</v>
      </c>
      <c r="H1139" s="53" t="s">
        <v>111</v>
      </c>
      <c r="I1139" s="53" t="s">
        <v>145</v>
      </c>
      <c r="J1139" s="53" t="s">
        <v>94</v>
      </c>
      <c r="K1139" s="53">
        <v>-4</v>
      </c>
      <c r="L1139" s="65">
        <v>-9.9700000000000006</v>
      </c>
    </row>
    <row r="1140" spans="2:12" ht="15" thickBot="1" x14ac:dyDescent="0.35">
      <c r="B1140" s="64">
        <f t="shared" si="18"/>
        <v>25258.95</v>
      </c>
      <c r="C1140" s="66"/>
      <c r="G1140" s="56">
        <v>1136</v>
      </c>
      <c r="H1140" s="53" t="s">
        <v>111</v>
      </c>
      <c r="I1140" s="55">
        <v>38687</v>
      </c>
      <c r="J1140" s="53" t="s">
        <v>96</v>
      </c>
      <c r="K1140" s="53">
        <v>51</v>
      </c>
      <c r="L1140" s="65">
        <v>154.66</v>
      </c>
    </row>
    <row r="1141" spans="2:12" ht="15" thickBot="1" x14ac:dyDescent="0.35">
      <c r="B1141" s="64">
        <f t="shared" si="18"/>
        <v>28803.099999999991</v>
      </c>
      <c r="C1141" s="66"/>
      <c r="G1141" s="56">
        <v>1137</v>
      </c>
      <c r="H1141" s="53" t="s">
        <v>93</v>
      </c>
      <c r="I1141" s="53" t="s">
        <v>100</v>
      </c>
      <c r="J1141" s="53" t="s">
        <v>94</v>
      </c>
      <c r="K1141" s="53">
        <v>17</v>
      </c>
      <c r="L1141" s="65">
        <v>53.07</v>
      </c>
    </row>
    <row r="1142" spans="2:12" ht="15" thickBot="1" x14ac:dyDescent="0.35">
      <c r="B1142" s="64">
        <f t="shared" si="18"/>
        <v>28705.210000000006</v>
      </c>
      <c r="C1142" s="66"/>
      <c r="G1142" s="56">
        <v>1138</v>
      </c>
      <c r="H1142" s="53" t="s">
        <v>95</v>
      </c>
      <c r="I1142" s="53" t="s">
        <v>151</v>
      </c>
      <c r="J1142" s="53" t="s">
        <v>109</v>
      </c>
      <c r="K1142" s="53">
        <v>51</v>
      </c>
      <c r="L1142" s="65">
        <v>155.24</v>
      </c>
    </row>
    <row r="1143" spans="2:12" ht="15" thickBot="1" x14ac:dyDescent="0.35">
      <c r="B1143" s="64">
        <f t="shared" si="18"/>
        <v>29050.600000000035</v>
      </c>
      <c r="C1143" s="66"/>
      <c r="G1143" s="56">
        <v>1139</v>
      </c>
      <c r="H1143" s="53" t="s">
        <v>115</v>
      </c>
      <c r="I1143" s="55">
        <v>38871</v>
      </c>
      <c r="J1143" s="53" t="s">
        <v>105</v>
      </c>
      <c r="K1143" s="53">
        <v>14</v>
      </c>
      <c r="L1143" s="65">
        <v>44.2</v>
      </c>
    </row>
    <row r="1144" spans="2:12" ht="15" thickBot="1" x14ac:dyDescent="0.35">
      <c r="B1144" s="64">
        <f t="shared" si="18"/>
        <v>25947.240000000009</v>
      </c>
      <c r="C1144" s="66"/>
      <c r="G1144" s="56">
        <v>1140</v>
      </c>
      <c r="H1144" s="53" t="s">
        <v>97</v>
      </c>
      <c r="I1144" s="53" t="s">
        <v>108</v>
      </c>
      <c r="J1144" s="53" t="s">
        <v>94</v>
      </c>
      <c r="K1144" s="53">
        <v>60</v>
      </c>
      <c r="L1144" s="65">
        <v>181.87</v>
      </c>
    </row>
    <row r="1145" spans="2:12" ht="15" thickBot="1" x14ac:dyDescent="0.35">
      <c r="B1145" s="64">
        <f t="shared" si="18"/>
        <v>27590.549999999988</v>
      </c>
      <c r="C1145" s="66"/>
      <c r="G1145" s="56">
        <v>1141</v>
      </c>
      <c r="H1145" s="53" t="s">
        <v>122</v>
      </c>
      <c r="I1145" s="53" t="s">
        <v>110</v>
      </c>
      <c r="J1145" s="53" t="s">
        <v>109</v>
      </c>
      <c r="K1145" s="53">
        <v>-8</v>
      </c>
      <c r="L1145" s="65">
        <v>-21.98</v>
      </c>
    </row>
    <row r="1146" spans="2:12" ht="15" thickBot="1" x14ac:dyDescent="0.35">
      <c r="B1146" s="64">
        <f t="shared" si="18"/>
        <v>24890.649999999991</v>
      </c>
      <c r="C1146" s="66"/>
      <c r="G1146" s="56">
        <v>1142</v>
      </c>
      <c r="H1146" s="53" t="s">
        <v>103</v>
      </c>
      <c r="I1146" s="53" t="s">
        <v>133</v>
      </c>
      <c r="J1146" s="53" t="s">
        <v>96</v>
      </c>
      <c r="K1146" s="53">
        <v>95</v>
      </c>
      <c r="L1146" s="65">
        <v>286.66000000000003</v>
      </c>
    </row>
    <row r="1147" spans="2:12" ht="15" thickBot="1" x14ac:dyDescent="0.35">
      <c r="B1147" s="64">
        <f t="shared" si="18"/>
        <v>26741.289999999994</v>
      </c>
      <c r="C1147" s="66"/>
      <c r="G1147" s="56">
        <v>1143</v>
      </c>
      <c r="H1147" s="53" t="s">
        <v>101</v>
      </c>
      <c r="I1147" s="55">
        <v>38719</v>
      </c>
      <c r="J1147" s="53" t="s">
        <v>96</v>
      </c>
      <c r="K1147" s="53">
        <v>66</v>
      </c>
      <c r="L1147" s="65">
        <v>199.59</v>
      </c>
    </row>
    <row r="1148" spans="2:12" ht="15" thickBot="1" x14ac:dyDescent="0.35">
      <c r="B1148" s="64">
        <f t="shared" si="18"/>
        <v>26741.289999999994</v>
      </c>
      <c r="C1148" s="66"/>
      <c r="G1148" s="56">
        <v>1144</v>
      </c>
      <c r="H1148" s="53" t="s">
        <v>101</v>
      </c>
      <c r="I1148" s="53" t="s">
        <v>132</v>
      </c>
      <c r="J1148" s="53" t="s">
        <v>94</v>
      </c>
      <c r="K1148" s="53">
        <v>77</v>
      </c>
      <c r="L1148" s="65">
        <v>232.63</v>
      </c>
    </row>
    <row r="1149" spans="2:12" ht="15" thickBot="1" x14ac:dyDescent="0.35">
      <c r="B1149" s="64">
        <f t="shared" si="18"/>
        <v>28705.210000000006</v>
      </c>
      <c r="C1149" s="66"/>
      <c r="G1149" s="56">
        <v>1145</v>
      </c>
      <c r="H1149" s="53" t="s">
        <v>95</v>
      </c>
      <c r="I1149" s="55">
        <v>38272</v>
      </c>
      <c r="J1149" s="53" t="s">
        <v>105</v>
      </c>
      <c r="K1149" s="53">
        <v>65</v>
      </c>
      <c r="L1149" s="65">
        <v>197.33</v>
      </c>
    </row>
    <row r="1150" spans="2:12" ht="15" thickBot="1" x14ac:dyDescent="0.35">
      <c r="B1150" s="64">
        <f t="shared" si="18"/>
        <v>28705.210000000006</v>
      </c>
      <c r="C1150" s="66"/>
      <c r="G1150" s="56">
        <v>1146</v>
      </c>
      <c r="H1150" s="53" t="s">
        <v>95</v>
      </c>
      <c r="I1150" s="53" t="s">
        <v>159</v>
      </c>
      <c r="J1150" s="53" t="s">
        <v>109</v>
      </c>
      <c r="K1150" s="53">
        <v>29</v>
      </c>
      <c r="L1150" s="65">
        <v>89.18</v>
      </c>
    </row>
    <row r="1151" spans="2:12" ht="15" thickBot="1" x14ac:dyDescent="0.35">
      <c r="B1151" s="64">
        <f t="shared" si="18"/>
        <v>26741.289999999994</v>
      </c>
      <c r="C1151" s="66"/>
      <c r="G1151" s="56">
        <v>1147</v>
      </c>
      <c r="H1151" s="53" t="s">
        <v>101</v>
      </c>
      <c r="I1151" s="55">
        <v>38237</v>
      </c>
      <c r="J1151" s="53" t="s">
        <v>99</v>
      </c>
      <c r="K1151" s="53">
        <v>8</v>
      </c>
      <c r="L1151" s="65">
        <v>26.09</v>
      </c>
    </row>
    <row r="1152" spans="2:12" ht="15" thickBot="1" x14ac:dyDescent="0.35">
      <c r="B1152" s="64">
        <f t="shared" si="18"/>
        <v>25947.240000000009</v>
      </c>
      <c r="C1152" s="66"/>
      <c r="G1152" s="56">
        <v>1148</v>
      </c>
      <c r="H1152" s="53" t="s">
        <v>97</v>
      </c>
      <c r="I1152" s="55">
        <v>38991</v>
      </c>
      <c r="J1152" s="53" t="s">
        <v>99</v>
      </c>
      <c r="K1152" s="53">
        <v>42</v>
      </c>
      <c r="L1152" s="65">
        <v>127.87</v>
      </c>
    </row>
    <row r="1153" spans="2:12" ht="15" thickBot="1" x14ac:dyDescent="0.35">
      <c r="B1153" s="64">
        <f t="shared" si="18"/>
        <v>28803.099999999991</v>
      </c>
      <c r="C1153" s="66"/>
      <c r="G1153" s="56">
        <v>1149</v>
      </c>
      <c r="H1153" s="53" t="s">
        <v>93</v>
      </c>
      <c r="I1153" s="53" t="s">
        <v>156</v>
      </c>
      <c r="J1153" s="53" t="s">
        <v>96</v>
      </c>
      <c r="K1153" s="53">
        <v>93</v>
      </c>
      <c r="L1153" s="65">
        <v>280.72000000000003</v>
      </c>
    </row>
    <row r="1154" spans="2:12" ht="15" thickBot="1" x14ac:dyDescent="0.35">
      <c r="B1154" s="64">
        <f t="shared" si="18"/>
        <v>26741.289999999994</v>
      </c>
      <c r="C1154" s="66"/>
      <c r="G1154" s="56">
        <v>1150</v>
      </c>
      <c r="H1154" s="53" t="s">
        <v>101</v>
      </c>
      <c r="I1154" s="55">
        <v>38144</v>
      </c>
      <c r="J1154" s="53" t="s">
        <v>96</v>
      </c>
      <c r="K1154" s="53">
        <v>69</v>
      </c>
      <c r="L1154" s="65">
        <v>209.15</v>
      </c>
    </row>
    <row r="1155" spans="2:12" ht="15" thickBot="1" x14ac:dyDescent="0.35">
      <c r="B1155" s="64">
        <f t="shared" si="18"/>
        <v>24890.649999999991</v>
      </c>
      <c r="C1155" s="66"/>
      <c r="G1155" s="56">
        <v>1151</v>
      </c>
      <c r="H1155" s="53" t="s">
        <v>103</v>
      </c>
      <c r="I1155" s="55">
        <v>38844</v>
      </c>
      <c r="J1155" s="53" t="s">
        <v>109</v>
      </c>
      <c r="K1155" s="53">
        <v>91</v>
      </c>
      <c r="L1155" s="65">
        <v>274.8</v>
      </c>
    </row>
    <row r="1156" spans="2:12" ht="15" thickBot="1" x14ac:dyDescent="0.35">
      <c r="B1156" s="64">
        <f t="shared" si="18"/>
        <v>28705.210000000006</v>
      </c>
      <c r="C1156" s="66"/>
      <c r="G1156" s="56">
        <v>1152</v>
      </c>
      <c r="H1156" s="53" t="s">
        <v>95</v>
      </c>
      <c r="I1156" s="55">
        <v>38413</v>
      </c>
      <c r="J1156" s="53" t="s">
        <v>105</v>
      </c>
      <c r="K1156" s="53">
        <v>11</v>
      </c>
      <c r="L1156" s="65">
        <v>34.520000000000003</v>
      </c>
    </row>
    <row r="1157" spans="2:12" ht="15" thickBot="1" x14ac:dyDescent="0.35">
      <c r="B1157" s="64">
        <f t="shared" ref="B1157:B1220" si="19">SUMIF(name,H1157,salePrice)</f>
        <v>28705.210000000006</v>
      </c>
      <c r="C1157" s="66"/>
      <c r="G1157" s="56">
        <v>1153</v>
      </c>
      <c r="H1157" s="53" t="s">
        <v>95</v>
      </c>
      <c r="I1157" s="55">
        <v>38353</v>
      </c>
      <c r="J1157" s="53" t="s">
        <v>94</v>
      </c>
      <c r="K1157" s="53">
        <v>-1</v>
      </c>
      <c r="L1157" s="65">
        <v>-1.56</v>
      </c>
    </row>
    <row r="1158" spans="2:12" ht="15" thickBot="1" x14ac:dyDescent="0.35">
      <c r="B1158" s="64">
        <f t="shared" si="19"/>
        <v>29050.600000000035</v>
      </c>
      <c r="C1158" s="66"/>
      <c r="G1158" s="56">
        <v>1154</v>
      </c>
      <c r="H1158" s="53" t="s">
        <v>115</v>
      </c>
      <c r="I1158" s="53" t="s">
        <v>132</v>
      </c>
      <c r="J1158" s="53" t="s">
        <v>109</v>
      </c>
      <c r="K1158" s="53">
        <v>52</v>
      </c>
      <c r="L1158" s="65">
        <v>158.21</v>
      </c>
    </row>
    <row r="1159" spans="2:12" ht="15" thickBot="1" x14ac:dyDescent="0.35">
      <c r="B1159" s="64">
        <f t="shared" si="19"/>
        <v>28803.099999999991</v>
      </c>
      <c r="C1159" s="66"/>
      <c r="G1159" s="56">
        <v>1155</v>
      </c>
      <c r="H1159" s="53" t="s">
        <v>93</v>
      </c>
      <c r="I1159" s="55">
        <v>38871</v>
      </c>
      <c r="J1159" s="53" t="s">
        <v>99</v>
      </c>
      <c r="K1159" s="53">
        <v>-10</v>
      </c>
      <c r="L1159" s="65">
        <v>-28.64</v>
      </c>
    </row>
    <row r="1160" spans="2:12" ht="15" thickBot="1" x14ac:dyDescent="0.35">
      <c r="B1160" s="64">
        <f t="shared" si="19"/>
        <v>26741.289999999994</v>
      </c>
      <c r="C1160" s="66"/>
      <c r="G1160" s="56">
        <v>1156</v>
      </c>
      <c r="H1160" s="53" t="s">
        <v>101</v>
      </c>
      <c r="I1160" s="53" t="s">
        <v>144</v>
      </c>
      <c r="J1160" s="53" t="s">
        <v>109</v>
      </c>
      <c r="K1160" s="53">
        <v>33</v>
      </c>
      <c r="L1160" s="65">
        <v>100.51</v>
      </c>
    </row>
    <row r="1161" spans="2:12" ht="15" thickBot="1" x14ac:dyDescent="0.35">
      <c r="B1161" s="64">
        <f t="shared" si="19"/>
        <v>28803.099999999991</v>
      </c>
      <c r="C1161" s="66"/>
      <c r="G1161" s="56">
        <v>1157</v>
      </c>
      <c r="H1161" s="53" t="s">
        <v>93</v>
      </c>
      <c r="I1161" s="55">
        <v>38117</v>
      </c>
      <c r="J1161" s="53" t="s">
        <v>99</v>
      </c>
      <c r="K1161" s="53">
        <v>-1</v>
      </c>
      <c r="L1161" s="65">
        <v>-1.1200000000000001</v>
      </c>
    </row>
    <row r="1162" spans="2:12" ht="15" thickBot="1" x14ac:dyDescent="0.35">
      <c r="B1162" s="64">
        <f t="shared" si="19"/>
        <v>24890.649999999991</v>
      </c>
      <c r="C1162" s="66"/>
      <c r="G1162" s="56">
        <v>1158</v>
      </c>
      <c r="H1162" s="53" t="s">
        <v>103</v>
      </c>
      <c r="I1162" s="53" t="s">
        <v>160</v>
      </c>
      <c r="J1162" s="53" t="s">
        <v>109</v>
      </c>
      <c r="K1162" s="53">
        <v>24</v>
      </c>
      <c r="L1162" s="65">
        <v>73.540000000000006</v>
      </c>
    </row>
    <row r="1163" spans="2:12" ht="15" thickBot="1" x14ac:dyDescent="0.35">
      <c r="B1163" s="64">
        <f t="shared" si="19"/>
        <v>29050.600000000035</v>
      </c>
      <c r="C1163" s="66"/>
      <c r="G1163" s="56">
        <v>1159</v>
      </c>
      <c r="H1163" s="53" t="s">
        <v>115</v>
      </c>
      <c r="I1163" s="53" t="s">
        <v>154</v>
      </c>
      <c r="J1163" s="53" t="s">
        <v>96</v>
      </c>
      <c r="K1163" s="53">
        <v>71</v>
      </c>
      <c r="L1163" s="65">
        <v>214.7</v>
      </c>
    </row>
    <row r="1164" spans="2:12" ht="15" thickBot="1" x14ac:dyDescent="0.35">
      <c r="B1164" s="64">
        <f t="shared" si="19"/>
        <v>28705.210000000006</v>
      </c>
      <c r="C1164" s="66"/>
      <c r="G1164" s="56">
        <v>1160</v>
      </c>
      <c r="H1164" s="53" t="s">
        <v>95</v>
      </c>
      <c r="I1164" s="53" t="s">
        <v>110</v>
      </c>
      <c r="J1164" s="53" t="s">
        <v>94</v>
      </c>
      <c r="K1164" s="53">
        <v>88</v>
      </c>
      <c r="L1164" s="65">
        <v>265.86</v>
      </c>
    </row>
    <row r="1165" spans="2:12" ht="15" thickBot="1" x14ac:dyDescent="0.35">
      <c r="B1165" s="64">
        <f t="shared" si="19"/>
        <v>28803.099999999991</v>
      </c>
      <c r="C1165" s="66"/>
      <c r="G1165" s="56">
        <v>1161</v>
      </c>
      <c r="H1165" s="53" t="s">
        <v>93</v>
      </c>
      <c r="I1165" s="53" t="s">
        <v>137</v>
      </c>
      <c r="J1165" s="53" t="s">
        <v>94</v>
      </c>
      <c r="K1165" s="53">
        <v>16</v>
      </c>
      <c r="L1165" s="65">
        <v>49.99</v>
      </c>
    </row>
    <row r="1166" spans="2:12" ht="15" thickBot="1" x14ac:dyDescent="0.35">
      <c r="B1166" s="64">
        <f t="shared" si="19"/>
        <v>27590.549999999988</v>
      </c>
      <c r="C1166" s="66"/>
      <c r="G1166" s="56">
        <v>1162</v>
      </c>
      <c r="H1166" s="53" t="s">
        <v>122</v>
      </c>
      <c r="I1166" s="53" t="s">
        <v>128</v>
      </c>
      <c r="J1166" s="53" t="s">
        <v>96</v>
      </c>
      <c r="K1166" s="53">
        <v>7</v>
      </c>
      <c r="L1166" s="65">
        <v>23.19</v>
      </c>
    </row>
    <row r="1167" spans="2:12" ht="15" thickBot="1" x14ac:dyDescent="0.35">
      <c r="B1167" s="64">
        <f t="shared" si="19"/>
        <v>25258.95</v>
      </c>
      <c r="C1167" s="66"/>
      <c r="G1167" s="56">
        <v>1163</v>
      </c>
      <c r="H1167" s="53" t="s">
        <v>111</v>
      </c>
      <c r="I1167" s="53" t="s">
        <v>117</v>
      </c>
      <c r="J1167" s="53" t="s">
        <v>109</v>
      </c>
      <c r="K1167" s="53">
        <v>46</v>
      </c>
      <c r="L1167" s="65">
        <v>140.47999999999999</v>
      </c>
    </row>
    <row r="1168" spans="2:12" ht="15" thickBot="1" x14ac:dyDescent="0.35">
      <c r="B1168" s="64">
        <f t="shared" si="19"/>
        <v>25947.240000000009</v>
      </c>
      <c r="C1168" s="66"/>
      <c r="G1168" s="56">
        <v>1164</v>
      </c>
      <c r="H1168" s="53" t="s">
        <v>97</v>
      </c>
      <c r="I1168" s="53" t="s">
        <v>77</v>
      </c>
      <c r="J1168" s="53" t="s">
        <v>96</v>
      </c>
      <c r="K1168" s="53">
        <v>-10</v>
      </c>
      <c r="L1168" s="65">
        <v>-27.58</v>
      </c>
    </row>
    <row r="1169" spans="2:12" ht="15" thickBot="1" x14ac:dyDescent="0.35">
      <c r="B1169" s="64">
        <f t="shared" si="19"/>
        <v>28705.210000000006</v>
      </c>
      <c r="C1169" s="66"/>
      <c r="G1169" s="56">
        <v>1165</v>
      </c>
      <c r="H1169" s="53" t="s">
        <v>95</v>
      </c>
      <c r="I1169" s="53" t="s">
        <v>126</v>
      </c>
      <c r="J1169" s="53" t="s">
        <v>94</v>
      </c>
      <c r="K1169" s="53">
        <v>83</v>
      </c>
      <c r="L1169" s="65">
        <v>251.13</v>
      </c>
    </row>
    <row r="1170" spans="2:12" ht="15" thickBot="1" x14ac:dyDescent="0.35">
      <c r="B1170" s="64">
        <f t="shared" si="19"/>
        <v>29050.600000000035</v>
      </c>
      <c r="C1170" s="66"/>
      <c r="G1170" s="56">
        <v>1166</v>
      </c>
      <c r="H1170" s="53" t="s">
        <v>115</v>
      </c>
      <c r="I1170" s="53" t="s">
        <v>147</v>
      </c>
      <c r="J1170" s="53" t="s">
        <v>94</v>
      </c>
      <c r="K1170" s="53">
        <v>85</v>
      </c>
      <c r="L1170" s="65">
        <v>256.23</v>
      </c>
    </row>
    <row r="1171" spans="2:12" ht="15" thickBot="1" x14ac:dyDescent="0.35">
      <c r="B1171" s="64">
        <f t="shared" si="19"/>
        <v>26741.289999999994</v>
      </c>
      <c r="C1171" s="66"/>
      <c r="G1171" s="56">
        <v>1167</v>
      </c>
      <c r="H1171" s="53" t="s">
        <v>101</v>
      </c>
      <c r="I1171" s="55">
        <v>38665</v>
      </c>
      <c r="J1171" s="53" t="s">
        <v>105</v>
      </c>
      <c r="K1171" s="53">
        <v>18</v>
      </c>
      <c r="L1171" s="65">
        <v>56.22</v>
      </c>
    </row>
    <row r="1172" spans="2:12" ht="15" thickBot="1" x14ac:dyDescent="0.35">
      <c r="B1172" s="64">
        <f t="shared" si="19"/>
        <v>23849.590000000004</v>
      </c>
      <c r="C1172" s="66"/>
      <c r="G1172" s="56">
        <v>1168</v>
      </c>
      <c r="H1172" s="53" t="s">
        <v>106</v>
      </c>
      <c r="I1172" s="53" t="s">
        <v>117</v>
      </c>
      <c r="J1172" s="53" t="s">
        <v>99</v>
      </c>
      <c r="K1172" s="53">
        <v>83</v>
      </c>
      <c r="L1172" s="65">
        <v>251.4</v>
      </c>
    </row>
    <row r="1173" spans="2:12" ht="15" thickBot="1" x14ac:dyDescent="0.35">
      <c r="B1173" s="64">
        <f t="shared" si="19"/>
        <v>27590.549999999988</v>
      </c>
      <c r="C1173" s="66"/>
      <c r="G1173" s="56">
        <v>1169</v>
      </c>
      <c r="H1173" s="53" t="s">
        <v>122</v>
      </c>
      <c r="I1173" s="53" t="s">
        <v>144</v>
      </c>
      <c r="J1173" s="53" t="s">
        <v>94</v>
      </c>
      <c r="K1173" s="53">
        <v>71</v>
      </c>
      <c r="L1173" s="65">
        <v>214.72</v>
      </c>
    </row>
    <row r="1174" spans="2:12" ht="15" thickBot="1" x14ac:dyDescent="0.35">
      <c r="B1174" s="64">
        <f t="shared" si="19"/>
        <v>25258.95</v>
      </c>
      <c r="C1174" s="66"/>
      <c r="G1174" s="56">
        <v>1170</v>
      </c>
      <c r="H1174" s="53" t="s">
        <v>111</v>
      </c>
      <c r="I1174" s="55">
        <v>38026</v>
      </c>
      <c r="J1174" s="53" t="s">
        <v>105</v>
      </c>
      <c r="K1174" s="53">
        <v>2</v>
      </c>
      <c r="L1174" s="65">
        <v>7.93</v>
      </c>
    </row>
    <row r="1175" spans="2:12" ht="15" thickBot="1" x14ac:dyDescent="0.35">
      <c r="B1175" s="64">
        <f t="shared" si="19"/>
        <v>28803.099999999991</v>
      </c>
      <c r="C1175" s="66"/>
      <c r="G1175" s="56">
        <v>1171</v>
      </c>
      <c r="H1175" s="53" t="s">
        <v>93</v>
      </c>
      <c r="I1175" s="53" t="s">
        <v>151</v>
      </c>
      <c r="J1175" s="53" t="s">
        <v>96</v>
      </c>
      <c r="K1175" s="53">
        <v>71</v>
      </c>
      <c r="L1175" s="65">
        <v>215.03</v>
      </c>
    </row>
    <row r="1176" spans="2:12" ht="15" thickBot="1" x14ac:dyDescent="0.35">
      <c r="B1176" s="64">
        <f t="shared" si="19"/>
        <v>26741.289999999994</v>
      </c>
      <c r="C1176" s="66"/>
      <c r="G1176" s="56">
        <v>1172</v>
      </c>
      <c r="H1176" s="53" t="s">
        <v>101</v>
      </c>
      <c r="I1176" s="53" t="s">
        <v>118</v>
      </c>
      <c r="J1176" s="53" t="s">
        <v>99</v>
      </c>
      <c r="K1176" s="53">
        <v>68</v>
      </c>
      <c r="L1176" s="65">
        <v>206.21</v>
      </c>
    </row>
    <row r="1177" spans="2:12" ht="15" thickBot="1" x14ac:dyDescent="0.35">
      <c r="B1177" s="64">
        <f t="shared" si="19"/>
        <v>25258.95</v>
      </c>
      <c r="C1177" s="66"/>
      <c r="G1177" s="56">
        <v>1173</v>
      </c>
      <c r="H1177" s="53" t="s">
        <v>111</v>
      </c>
      <c r="I1177" s="55">
        <v>38179</v>
      </c>
      <c r="J1177" s="53" t="s">
        <v>105</v>
      </c>
      <c r="K1177" s="53">
        <v>30</v>
      </c>
      <c r="L1177" s="65">
        <v>92.33</v>
      </c>
    </row>
    <row r="1178" spans="2:12" ht="15" thickBot="1" x14ac:dyDescent="0.35">
      <c r="B1178" s="64">
        <f t="shared" si="19"/>
        <v>28705.210000000006</v>
      </c>
      <c r="C1178" s="66"/>
      <c r="G1178" s="56">
        <v>1174</v>
      </c>
      <c r="H1178" s="53" t="s">
        <v>95</v>
      </c>
      <c r="I1178" s="55">
        <v>38719</v>
      </c>
      <c r="J1178" s="53" t="s">
        <v>99</v>
      </c>
      <c r="K1178" s="53">
        <v>72</v>
      </c>
      <c r="L1178" s="65">
        <v>217.81</v>
      </c>
    </row>
    <row r="1179" spans="2:12" ht="15" thickBot="1" x14ac:dyDescent="0.35">
      <c r="B1179" s="64">
        <f t="shared" si="19"/>
        <v>29050.600000000035</v>
      </c>
      <c r="C1179" s="66"/>
      <c r="G1179" s="56">
        <v>1175</v>
      </c>
      <c r="H1179" s="53" t="s">
        <v>115</v>
      </c>
      <c r="I1179" s="53" t="s">
        <v>157</v>
      </c>
      <c r="J1179" s="53" t="s">
        <v>105</v>
      </c>
      <c r="K1179" s="53">
        <v>73</v>
      </c>
      <c r="L1179" s="65">
        <v>221.37</v>
      </c>
    </row>
    <row r="1180" spans="2:12" ht="15" thickBot="1" x14ac:dyDescent="0.35">
      <c r="B1180" s="64">
        <f t="shared" si="19"/>
        <v>28803.099999999991</v>
      </c>
      <c r="C1180" s="66"/>
      <c r="G1180" s="56">
        <v>1176</v>
      </c>
      <c r="H1180" s="53" t="s">
        <v>93</v>
      </c>
      <c r="I1180" s="53" t="s">
        <v>145</v>
      </c>
      <c r="J1180" s="53" t="s">
        <v>94</v>
      </c>
      <c r="K1180" s="53">
        <v>28</v>
      </c>
      <c r="L1180" s="65">
        <v>86.47</v>
      </c>
    </row>
    <row r="1181" spans="2:12" ht="15" thickBot="1" x14ac:dyDescent="0.35">
      <c r="B1181" s="64">
        <f t="shared" si="19"/>
        <v>27590.549999999988</v>
      </c>
      <c r="C1181" s="66"/>
      <c r="G1181" s="56">
        <v>1177</v>
      </c>
      <c r="H1181" s="53" t="s">
        <v>122</v>
      </c>
      <c r="I1181" s="53" t="s">
        <v>147</v>
      </c>
      <c r="J1181" s="53" t="s">
        <v>109</v>
      </c>
      <c r="K1181" s="53">
        <v>40</v>
      </c>
      <c r="L1181" s="65">
        <v>122.64</v>
      </c>
    </row>
    <row r="1182" spans="2:12" ht="15" thickBot="1" x14ac:dyDescent="0.35">
      <c r="B1182" s="64">
        <f t="shared" si="19"/>
        <v>25258.95</v>
      </c>
      <c r="C1182" s="66"/>
      <c r="G1182" s="56">
        <v>1178</v>
      </c>
      <c r="H1182" s="53" t="s">
        <v>111</v>
      </c>
      <c r="I1182" s="55">
        <v>38880</v>
      </c>
      <c r="J1182" s="53" t="s">
        <v>96</v>
      </c>
      <c r="K1182" s="53">
        <v>-8</v>
      </c>
      <c r="L1182" s="65">
        <v>-22.3</v>
      </c>
    </row>
    <row r="1183" spans="2:12" ht="15" thickBot="1" x14ac:dyDescent="0.35">
      <c r="B1183" s="64">
        <f t="shared" si="19"/>
        <v>25947.240000000009</v>
      </c>
      <c r="C1183" s="66"/>
      <c r="G1183" s="56">
        <v>1179</v>
      </c>
      <c r="H1183" s="53" t="s">
        <v>97</v>
      </c>
      <c r="I1183" s="55">
        <v>38629</v>
      </c>
      <c r="J1183" s="53" t="s">
        <v>99</v>
      </c>
      <c r="K1183" s="53">
        <v>70</v>
      </c>
      <c r="L1183" s="65">
        <v>211.69</v>
      </c>
    </row>
    <row r="1184" spans="2:12" ht="15" thickBot="1" x14ac:dyDescent="0.35">
      <c r="B1184" s="64">
        <f t="shared" si="19"/>
        <v>28803.099999999991</v>
      </c>
      <c r="C1184" s="66"/>
      <c r="G1184" s="56">
        <v>1180</v>
      </c>
      <c r="H1184" s="53" t="s">
        <v>93</v>
      </c>
      <c r="I1184" s="53" t="s">
        <v>139</v>
      </c>
      <c r="J1184" s="53" t="s">
        <v>105</v>
      </c>
      <c r="K1184" s="53">
        <v>3</v>
      </c>
      <c r="L1184" s="65">
        <v>10.72</v>
      </c>
    </row>
    <row r="1185" spans="2:12" ht="15" thickBot="1" x14ac:dyDescent="0.35">
      <c r="B1185" s="64">
        <f t="shared" si="19"/>
        <v>28803.099999999991</v>
      </c>
      <c r="C1185" s="66"/>
      <c r="G1185" s="56">
        <v>1181</v>
      </c>
      <c r="H1185" s="53" t="s">
        <v>93</v>
      </c>
      <c r="I1185" s="55">
        <v>38272</v>
      </c>
      <c r="J1185" s="53" t="s">
        <v>105</v>
      </c>
      <c r="K1185" s="53">
        <v>33</v>
      </c>
      <c r="L1185" s="65">
        <v>100.68</v>
      </c>
    </row>
    <row r="1186" spans="2:12" ht="15" thickBot="1" x14ac:dyDescent="0.35">
      <c r="B1186" s="64">
        <f t="shared" si="19"/>
        <v>24890.649999999991</v>
      </c>
      <c r="C1186" s="66"/>
      <c r="G1186" s="56">
        <v>1182</v>
      </c>
      <c r="H1186" s="53" t="s">
        <v>103</v>
      </c>
      <c r="I1186" s="53" t="s">
        <v>157</v>
      </c>
      <c r="J1186" s="53" t="s">
        <v>94</v>
      </c>
      <c r="K1186" s="53">
        <v>88</v>
      </c>
      <c r="L1186" s="65">
        <v>265.75</v>
      </c>
    </row>
    <row r="1187" spans="2:12" ht="15" thickBot="1" x14ac:dyDescent="0.35">
      <c r="B1187" s="64">
        <f t="shared" si="19"/>
        <v>25258.95</v>
      </c>
      <c r="C1187" s="66"/>
      <c r="G1187" s="56">
        <v>1183</v>
      </c>
      <c r="H1187" s="53" t="s">
        <v>111</v>
      </c>
      <c r="I1187" s="55">
        <v>38353</v>
      </c>
      <c r="J1187" s="53" t="s">
        <v>109</v>
      </c>
      <c r="K1187" s="53">
        <v>39</v>
      </c>
      <c r="L1187" s="65">
        <v>119.17</v>
      </c>
    </row>
    <row r="1188" spans="2:12" ht="15" thickBot="1" x14ac:dyDescent="0.35">
      <c r="B1188" s="64">
        <f t="shared" si="19"/>
        <v>27590.549999999988</v>
      </c>
      <c r="C1188" s="66"/>
      <c r="G1188" s="56">
        <v>1184</v>
      </c>
      <c r="H1188" s="53" t="s">
        <v>122</v>
      </c>
      <c r="I1188" s="53" t="s">
        <v>133</v>
      </c>
      <c r="J1188" s="53" t="s">
        <v>99</v>
      </c>
      <c r="K1188" s="53">
        <v>64</v>
      </c>
      <c r="L1188" s="65">
        <v>193.64</v>
      </c>
    </row>
    <row r="1189" spans="2:12" ht="15" thickBot="1" x14ac:dyDescent="0.35">
      <c r="B1189" s="64">
        <f t="shared" si="19"/>
        <v>29050.600000000035</v>
      </c>
      <c r="C1189" s="66"/>
      <c r="G1189" s="56">
        <v>1185</v>
      </c>
      <c r="H1189" s="53" t="s">
        <v>115</v>
      </c>
      <c r="I1189" s="53" t="s">
        <v>126</v>
      </c>
      <c r="J1189" s="53" t="s">
        <v>94</v>
      </c>
      <c r="K1189" s="53">
        <v>0</v>
      </c>
      <c r="L1189" s="65">
        <v>2.13</v>
      </c>
    </row>
    <row r="1190" spans="2:12" ht="15" thickBot="1" x14ac:dyDescent="0.35">
      <c r="B1190" s="64">
        <f t="shared" si="19"/>
        <v>23849.590000000004</v>
      </c>
      <c r="C1190" s="66"/>
      <c r="G1190" s="56">
        <v>1186</v>
      </c>
      <c r="H1190" s="53" t="s">
        <v>106</v>
      </c>
      <c r="I1190" s="53" t="s">
        <v>107</v>
      </c>
      <c r="J1190" s="53" t="s">
        <v>99</v>
      </c>
      <c r="K1190" s="53">
        <v>26</v>
      </c>
      <c r="L1190" s="65">
        <v>80.37</v>
      </c>
    </row>
    <row r="1191" spans="2:12" ht="15" thickBot="1" x14ac:dyDescent="0.35">
      <c r="B1191" s="64">
        <f t="shared" si="19"/>
        <v>25947.240000000009</v>
      </c>
      <c r="C1191" s="66"/>
      <c r="G1191" s="56">
        <v>1187</v>
      </c>
      <c r="H1191" s="53" t="s">
        <v>97</v>
      </c>
      <c r="I1191" s="55">
        <v>38263</v>
      </c>
      <c r="J1191" s="53" t="s">
        <v>94</v>
      </c>
      <c r="K1191" s="53">
        <v>0</v>
      </c>
      <c r="L1191" s="65">
        <v>1.49</v>
      </c>
    </row>
    <row r="1192" spans="2:12" ht="15" thickBot="1" x14ac:dyDescent="0.35">
      <c r="B1192" s="64">
        <f t="shared" si="19"/>
        <v>28803.099999999991</v>
      </c>
      <c r="C1192" s="66"/>
      <c r="G1192" s="56">
        <v>1188</v>
      </c>
      <c r="H1192" s="53" t="s">
        <v>93</v>
      </c>
      <c r="I1192" s="53" t="s">
        <v>141</v>
      </c>
      <c r="J1192" s="53" t="s">
        <v>96</v>
      </c>
      <c r="K1192" s="53">
        <v>76</v>
      </c>
      <c r="L1192" s="65">
        <v>229.77</v>
      </c>
    </row>
    <row r="1193" spans="2:12" ht="15" thickBot="1" x14ac:dyDescent="0.35">
      <c r="B1193" s="64">
        <f t="shared" si="19"/>
        <v>25258.95</v>
      </c>
      <c r="C1193" s="66"/>
      <c r="G1193" s="56">
        <v>1189</v>
      </c>
      <c r="H1193" s="53" t="s">
        <v>111</v>
      </c>
      <c r="I1193" s="53" t="s">
        <v>116</v>
      </c>
      <c r="J1193" s="53" t="s">
        <v>105</v>
      </c>
      <c r="K1193" s="53">
        <v>75</v>
      </c>
      <c r="L1193" s="65">
        <v>227.62</v>
      </c>
    </row>
    <row r="1194" spans="2:12" ht="15" thickBot="1" x14ac:dyDescent="0.35">
      <c r="B1194" s="64">
        <f t="shared" si="19"/>
        <v>25258.95</v>
      </c>
      <c r="C1194" s="66"/>
      <c r="G1194" s="56">
        <v>1190</v>
      </c>
      <c r="H1194" s="53" t="s">
        <v>111</v>
      </c>
      <c r="I1194" s="53" t="s">
        <v>102</v>
      </c>
      <c r="J1194" s="53" t="s">
        <v>94</v>
      </c>
      <c r="K1194" s="53">
        <v>61</v>
      </c>
      <c r="L1194" s="65">
        <v>184.47</v>
      </c>
    </row>
    <row r="1195" spans="2:12" ht="15" thickBot="1" x14ac:dyDescent="0.35">
      <c r="B1195" s="64">
        <f t="shared" si="19"/>
        <v>27590.549999999988</v>
      </c>
      <c r="C1195" s="66"/>
      <c r="G1195" s="56">
        <v>1191</v>
      </c>
      <c r="H1195" s="53" t="s">
        <v>122</v>
      </c>
      <c r="I1195" s="53" t="s">
        <v>161</v>
      </c>
      <c r="J1195" s="53" t="s">
        <v>105</v>
      </c>
      <c r="K1195" s="53">
        <v>-2</v>
      </c>
      <c r="L1195" s="65">
        <v>-4.28</v>
      </c>
    </row>
    <row r="1196" spans="2:12" ht="15" thickBot="1" x14ac:dyDescent="0.35">
      <c r="B1196" s="64">
        <f t="shared" si="19"/>
        <v>28705.210000000006</v>
      </c>
      <c r="C1196" s="66"/>
      <c r="G1196" s="56">
        <v>1192</v>
      </c>
      <c r="H1196" s="53" t="s">
        <v>95</v>
      </c>
      <c r="I1196" s="55">
        <v>38140</v>
      </c>
      <c r="J1196" s="53" t="s">
        <v>99</v>
      </c>
      <c r="K1196" s="53">
        <v>40</v>
      </c>
      <c r="L1196" s="65">
        <v>122.55</v>
      </c>
    </row>
    <row r="1197" spans="2:12" ht="15" thickBot="1" x14ac:dyDescent="0.35">
      <c r="B1197" s="64">
        <f t="shared" si="19"/>
        <v>24890.649999999991</v>
      </c>
      <c r="C1197" s="66"/>
      <c r="G1197" s="56">
        <v>1193</v>
      </c>
      <c r="H1197" s="53" t="s">
        <v>103</v>
      </c>
      <c r="I1197" s="53" t="s">
        <v>135</v>
      </c>
      <c r="J1197" s="53" t="s">
        <v>105</v>
      </c>
      <c r="K1197" s="53">
        <v>5</v>
      </c>
      <c r="L1197" s="65">
        <v>17.38</v>
      </c>
    </row>
    <row r="1198" spans="2:12" ht="15" thickBot="1" x14ac:dyDescent="0.35">
      <c r="B1198" s="64">
        <f t="shared" si="19"/>
        <v>24890.649999999991</v>
      </c>
      <c r="C1198" s="66"/>
      <c r="G1198" s="56">
        <v>1194</v>
      </c>
      <c r="H1198" s="53" t="s">
        <v>103</v>
      </c>
      <c r="I1198" s="53" t="s">
        <v>113</v>
      </c>
      <c r="J1198" s="53" t="s">
        <v>105</v>
      </c>
      <c r="K1198" s="53">
        <v>57</v>
      </c>
      <c r="L1198" s="65">
        <v>172.52</v>
      </c>
    </row>
    <row r="1199" spans="2:12" ht="15" thickBot="1" x14ac:dyDescent="0.35">
      <c r="B1199" s="64">
        <f t="shared" si="19"/>
        <v>29050.600000000035</v>
      </c>
      <c r="C1199" s="66"/>
      <c r="G1199" s="56">
        <v>1195</v>
      </c>
      <c r="H1199" s="53" t="s">
        <v>115</v>
      </c>
      <c r="I1199" s="53" t="s">
        <v>121</v>
      </c>
      <c r="J1199" s="53" t="s">
        <v>105</v>
      </c>
      <c r="K1199" s="53">
        <v>86</v>
      </c>
      <c r="L1199" s="65">
        <v>259.82</v>
      </c>
    </row>
    <row r="1200" spans="2:12" ht="15" thickBot="1" x14ac:dyDescent="0.35">
      <c r="B1200" s="64">
        <f t="shared" si="19"/>
        <v>28803.099999999991</v>
      </c>
      <c r="C1200" s="66"/>
      <c r="G1200" s="56">
        <v>1196</v>
      </c>
      <c r="H1200" s="53" t="s">
        <v>93</v>
      </c>
      <c r="I1200" s="53" t="s">
        <v>102</v>
      </c>
      <c r="J1200" s="53" t="s">
        <v>99</v>
      </c>
      <c r="K1200" s="53">
        <v>15</v>
      </c>
      <c r="L1200" s="65">
        <v>46.53</v>
      </c>
    </row>
    <row r="1201" spans="2:12" ht="15" thickBot="1" x14ac:dyDescent="0.35">
      <c r="B1201" s="64">
        <f t="shared" si="19"/>
        <v>27590.549999999988</v>
      </c>
      <c r="C1201" s="66"/>
      <c r="G1201" s="56">
        <v>1197</v>
      </c>
      <c r="H1201" s="53" t="s">
        <v>122</v>
      </c>
      <c r="I1201" s="55">
        <v>38969</v>
      </c>
      <c r="J1201" s="53" t="s">
        <v>105</v>
      </c>
      <c r="K1201" s="53">
        <v>39</v>
      </c>
      <c r="L1201" s="65">
        <v>118.84</v>
      </c>
    </row>
    <row r="1202" spans="2:12" ht="15" thickBot="1" x14ac:dyDescent="0.35">
      <c r="B1202" s="64">
        <f t="shared" si="19"/>
        <v>28803.099999999991</v>
      </c>
      <c r="C1202" s="66"/>
      <c r="G1202" s="56">
        <v>1198</v>
      </c>
      <c r="H1202" s="53" t="s">
        <v>93</v>
      </c>
      <c r="I1202" s="55">
        <v>38082</v>
      </c>
      <c r="J1202" s="53" t="s">
        <v>96</v>
      </c>
      <c r="K1202" s="53">
        <v>94</v>
      </c>
      <c r="L1202" s="65">
        <v>284.27999999999997</v>
      </c>
    </row>
    <row r="1203" spans="2:12" ht="15" thickBot="1" x14ac:dyDescent="0.35">
      <c r="B1203" s="64">
        <f t="shared" si="19"/>
        <v>28803.099999999991</v>
      </c>
      <c r="C1203" s="66"/>
      <c r="G1203" s="56">
        <v>1199</v>
      </c>
      <c r="H1203" s="53" t="s">
        <v>93</v>
      </c>
      <c r="I1203" s="53" t="s">
        <v>121</v>
      </c>
      <c r="J1203" s="53" t="s">
        <v>94</v>
      </c>
      <c r="K1203" s="53">
        <v>78</v>
      </c>
      <c r="L1203" s="65">
        <v>235.95</v>
      </c>
    </row>
    <row r="1204" spans="2:12" ht="15" thickBot="1" x14ac:dyDescent="0.35">
      <c r="B1204" s="64">
        <f t="shared" si="19"/>
        <v>27590.549999999988</v>
      </c>
      <c r="C1204" s="66"/>
      <c r="G1204" s="56">
        <v>1200</v>
      </c>
      <c r="H1204" s="53" t="s">
        <v>122</v>
      </c>
      <c r="I1204" s="53" t="s">
        <v>145</v>
      </c>
      <c r="J1204" s="53" t="s">
        <v>105</v>
      </c>
      <c r="K1204" s="53">
        <v>65</v>
      </c>
      <c r="L1204" s="65">
        <v>196.95</v>
      </c>
    </row>
    <row r="1205" spans="2:12" ht="15" thickBot="1" x14ac:dyDescent="0.35">
      <c r="B1205" s="64">
        <f t="shared" si="19"/>
        <v>25947.240000000009</v>
      </c>
      <c r="C1205" s="66"/>
      <c r="G1205" s="56">
        <v>1201</v>
      </c>
      <c r="H1205" s="53" t="s">
        <v>97</v>
      </c>
      <c r="I1205" s="53" t="s">
        <v>108</v>
      </c>
      <c r="J1205" s="53" t="s">
        <v>105</v>
      </c>
      <c r="K1205" s="53">
        <v>66</v>
      </c>
      <c r="L1205" s="65">
        <v>199.89</v>
      </c>
    </row>
    <row r="1206" spans="2:12" ht="15" thickBot="1" x14ac:dyDescent="0.35">
      <c r="B1206" s="64">
        <f t="shared" si="19"/>
        <v>25258.95</v>
      </c>
      <c r="C1206" s="66"/>
      <c r="G1206" s="56">
        <v>1202</v>
      </c>
      <c r="H1206" s="53" t="s">
        <v>111</v>
      </c>
      <c r="I1206" s="53" t="s">
        <v>146</v>
      </c>
      <c r="J1206" s="53" t="s">
        <v>109</v>
      </c>
      <c r="K1206" s="53">
        <v>84</v>
      </c>
      <c r="L1206" s="65">
        <v>254.1</v>
      </c>
    </row>
    <row r="1207" spans="2:12" ht="15" thickBot="1" x14ac:dyDescent="0.35">
      <c r="B1207" s="64">
        <f t="shared" si="19"/>
        <v>28803.099999999991</v>
      </c>
      <c r="C1207" s="66"/>
      <c r="G1207" s="56">
        <v>1203</v>
      </c>
      <c r="H1207" s="53" t="s">
        <v>93</v>
      </c>
      <c r="I1207" s="53" t="s">
        <v>147</v>
      </c>
      <c r="J1207" s="53" t="s">
        <v>109</v>
      </c>
      <c r="K1207" s="53">
        <v>35</v>
      </c>
      <c r="L1207" s="65">
        <v>107.42</v>
      </c>
    </row>
    <row r="1208" spans="2:12" ht="15" thickBot="1" x14ac:dyDescent="0.35">
      <c r="B1208" s="64">
        <f t="shared" si="19"/>
        <v>23849.590000000004</v>
      </c>
      <c r="C1208" s="66"/>
      <c r="G1208" s="56">
        <v>1204</v>
      </c>
      <c r="H1208" s="53" t="s">
        <v>106</v>
      </c>
      <c r="I1208" s="55">
        <v>38144</v>
      </c>
      <c r="J1208" s="53" t="s">
        <v>109</v>
      </c>
      <c r="K1208" s="53">
        <v>94</v>
      </c>
      <c r="L1208" s="65">
        <v>284.45</v>
      </c>
    </row>
    <row r="1209" spans="2:12" ht="15" thickBot="1" x14ac:dyDescent="0.35">
      <c r="B1209" s="64">
        <f t="shared" si="19"/>
        <v>24890.649999999991</v>
      </c>
      <c r="C1209" s="66"/>
      <c r="G1209" s="56">
        <v>1205</v>
      </c>
      <c r="H1209" s="53" t="s">
        <v>103</v>
      </c>
      <c r="I1209" s="55">
        <v>38629</v>
      </c>
      <c r="J1209" s="53" t="s">
        <v>94</v>
      </c>
      <c r="K1209" s="53">
        <v>26</v>
      </c>
      <c r="L1209" s="65">
        <v>80.010000000000005</v>
      </c>
    </row>
    <row r="1210" spans="2:12" ht="15" thickBot="1" x14ac:dyDescent="0.35">
      <c r="B1210" s="64">
        <f t="shared" si="19"/>
        <v>29050.600000000035</v>
      </c>
      <c r="C1210" s="66"/>
      <c r="G1210" s="56">
        <v>1206</v>
      </c>
      <c r="H1210" s="53" t="s">
        <v>115</v>
      </c>
      <c r="I1210" s="53" t="s">
        <v>149</v>
      </c>
      <c r="J1210" s="53" t="s">
        <v>105</v>
      </c>
      <c r="K1210" s="53">
        <v>80</v>
      </c>
      <c r="L1210" s="65">
        <v>242.69</v>
      </c>
    </row>
    <row r="1211" spans="2:12" ht="15" thickBot="1" x14ac:dyDescent="0.35">
      <c r="B1211" s="64">
        <f t="shared" si="19"/>
        <v>23849.590000000004</v>
      </c>
      <c r="C1211" s="66"/>
      <c r="G1211" s="56">
        <v>1207</v>
      </c>
      <c r="H1211" s="53" t="s">
        <v>106</v>
      </c>
      <c r="I1211" s="53" t="s">
        <v>143</v>
      </c>
      <c r="J1211" s="53" t="s">
        <v>94</v>
      </c>
      <c r="K1211" s="53">
        <v>7</v>
      </c>
      <c r="L1211" s="65">
        <v>22.75</v>
      </c>
    </row>
    <row r="1212" spans="2:12" ht="15" thickBot="1" x14ac:dyDescent="0.35">
      <c r="B1212" s="64">
        <f t="shared" si="19"/>
        <v>28705.210000000006</v>
      </c>
      <c r="C1212" s="66"/>
      <c r="G1212" s="56">
        <v>1208</v>
      </c>
      <c r="H1212" s="53" t="s">
        <v>95</v>
      </c>
      <c r="I1212" s="53" t="s">
        <v>149</v>
      </c>
      <c r="J1212" s="53" t="s">
        <v>109</v>
      </c>
      <c r="K1212" s="53">
        <v>47</v>
      </c>
      <c r="L1212" s="65">
        <v>142.44999999999999</v>
      </c>
    </row>
    <row r="1213" spans="2:12" ht="15" thickBot="1" x14ac:dyDescent="0.35">
      <c r="B1213" s="64">
        <f t="shared" si="19"/>
        <v>24890.649999999991</v>
      </c>
      <c r="C1213" s="66"/>
      <c r="G1213" s="56">
        <v>1209</v>
      </c>
      <c r="H1213" s="53" t="s">
        <v>103</v>
      </c>
      <c r="I1213" s="53" t="s">
        <v>124</v>
      </c>
      <c r="J1213" s="53" t="s">
        <v>94</v>
      </c>
      <c r="K1213" s="53">
        <v>32</v>
      </c>
      <c r="L1213" s="65">
        <v>98.67</v>
      </c>
    </row>
    <row r="1214" spans="2:12" ht="15" thickBot="1" x14ac:dyDescent="0.35">
      <c r="B1214" s="64">
        <f t="shared" si="19"/>
        <v>28705.210000000006</v>
      </c>
      <c r="C1214" s="66"/>
      <c r="G1214" s="56">
        <v>1210</v>
      </c>
      <c r="H1214" s="53" t="s">
        <v>95</v>
      </c>
      <c r="I1214" s="53" t="s">
        <v>104</v>
      </c>
      <c r="J1214" s="53" t="s">
        <v>94</v>
      </c>
      <c r="K1214" s="53">
        <v>8</v>
      </c>
      <c r="L1214" s="65">
        <v>25.4</v>
      </c>
    </row>
    <row r="1215" spans="2:12" ht="15" thickBot="1" x14ac:dyDescent="0.35">
      <c r="B1215" s="64">
        <f t="shared" si="19"/>
        <v>25947.240000000009</v>
      </c>
      <c r="C1215" s="66"/>
      <c r="G1215" s="56">
        <v>1211</v>
      </c>
      <c r="H1215" s="53" t="s">
        <v>97</v>
      </c>
      <c r="I1215" s="53" t="s">
        <v>162</v>
      </c>
      <c r="J1215" s="53" t="s">
        <v>109</v>
      </c>
      <c r="K1215" s="53">
        <v>33</v>
      </c>
      <c r="L1215" s="65">
        <v>100.91</v>
      </c>
    </row>
    <row r="1216" spans="2:12" ht="15" thickBot="1" x14ac:dyDescent="0.35">
      <c r="B1216" s="64">
        <f t="shared" si="19"/>
        <v>29050.600000000035</v>
      </c>
      <c r="C1216" s="66"/>
      <c r="G1216" s="56">
        <v>1212</v>
      </c>
      <c r="H1216" s="53" t="s">
        <v>115</v>
      </c>
      <c r="I1216" s="55">
        <v>38026</v>
      </c>
      <c r="J1216" s="53" t="s">
        <v>105</v>
      </c>
      <c r="K1216" s="53">
        <v>22</v>
      </c>
      <c r="L1216" s="65">
        <v>68.44</v>
      </c>
    </row>
    <row r="1217" spans="2:12" ht="15" thickBot="1" x14ac:dyDescent="0.35">
      <c r="B1217" s="64">
        <f t="shared" si="19"/>
        <v>27590.549999999988</v>
      </c>
      <c r="C1217" s="66"/>
      <c r="G1217" s="56">
        <v>1213</v>
      </c>
      <c r="H1217" s="53" t="s">
        <v>122</v>
      </c>
      <c r="I1217" s="53" t="s">
        <v>148</v>
      </c>
      <c r="J1217" s="53" t="s">
        <v>94</v>
      </c>
      <c r="K1217" s="53">
        <v>81</v>
      </c>
      <c r="L1217" s="65">
        <v>244.7</v>
      </c>
    </row>
    <row r="1218" spans="2:12" ht="15" thickBot="1" x14ac:dyDescent="0.35">
      <c r="B1218" s="64">
        <f t="shared" si="19"/>
        <v>27590.549999999988</v>
      </c>
      <c r="C1218" s="66"/>
      <c r="G1218" s="56">
        <v>1214</v>
      </c>
      <c r="H1218" s="53" t="s">
        <v>122</v>
      </c>
      <c r="I1218" s="53" t="s">
        <v>141</v>
      </c>
      <c r="J1218" s="53" t="s">
        <v>99</v>
      </c>
      <c r="K1218" s="53">
        <v>81</v>
      </c>
      <c r="L1218" s="65">
        <v>244.87</v>
      </c>
    </row>
    <row r="1219" spans="2:12" ht="15" thickBot="1" x14ac:dyDescent="0.35">
      <c r="B1219" s="64">
        <f t="shared" si="19"/>
        <v>25947.240000000009</v>
      </c>
      <c r="C1219" s="66"/>
      <c r="G1219" s="56">
        <v>1215</v>
      </c>
      <c r="H1219" s="53" t="s">
        <v>97</v>
      </c>
      <c r="I1219" s="53" t="s">
        <v>162</v>
      </c>
      <c r="J1219" s="53" t="s">
        <v>96</v>
      </c>
      <c r="K1219" s="53">
        <v>30</v>
      </c>
      <c r="L1219" s="65">
        <v>91.74</v>
      </c>
    </row>
    <row r="1220" spans="2:12" ht="15" thickBot="1" x14ac:dyDescent="0.35">
      <c r="B1220" s="64">
        <f t="shared" si="19"/>
        <v>26741.289999999994</v>
      </c>
      <c r="C1220" s="66"/>
      <c r="G1220" s="56">
        <v>1216</v>
      </c>
      <c r="H1220" s="53" t="s">
        <v>101</v>
      </c>
      <c r="I1220" s="53" t="s">
        <v>124</v>
      </c>
      <c r="J1220" s="53" t="s">
        <v>94</v>
      </c>
      <c r="K1220" s="53">
        <v>-1</v>
      </c>
      <c r="L1220" s="65">
        <v>-1.1499999999999999</v>
      </c>
    </row>
    <row r="1221" spans="2:12" ht="15" thickBot="1" x14ac:dyDescent="0.35">
      <c r="B1221" s="64">
        <f t="shared" ref="B1221:B1284" si="20">SUMIF(name,H1221,salePrice)</f>
        <v>28705.210000000006</v>
      </c>
      <c r="C1221" s="66"/>
      <c r="G1221" s="56">
        <v>1217</v>
      </c>
      <c r="H1221" s="53" t="s">
        <v>95</v>
      </c>
      <c r="I1221" s="53" t="s">
        <v>100</v>
      </c>
      <c r="J1221" s="53" t="s">
        <v>109</v>
      </c>
      <c r="K1221" s="53">
        <v>35</v>
      </c>
      <c r="L1221" s="65">
        <v>106.85</v>
      </c>
    </row>
    <row r="1222" spans="2:12" ht="15" thickBot="1" x14ac:dyDescent="0.35">
      <c r="B1222" s="64">
        <f t="shared" si="20"/>
        <v>27590.549999999988</v>
      </c>
      <c r="C1222" s="66"/>
      <c r="G1222" s="56">
        <v>1218</v>
      </c>
      <c r="H1222" s="53" t="s">
        <v>122</v>
      </c>
      <c r="I1222" s="53" t="s">
        <v>147</v>
      </c>
      <c r="J1222" s="53" t="s">
        <v>109</v>
      </c>
      <c r="K1222" s="53">
        <v>78</v>
      </c>
      <c r="L1222" s="65">
        <v>235.96</v>
      </c>
    </row>
    <row r="1223" spans="2:12" ht="15" thickBot="1" x14ac:dyDescent="0.35">
      <c r="B1223" s="64">
        <f t="shared" si="20"/>
        <v>28803.099999999991</v>
      </c>
      <c r="C1223" s="66"/>
      <c r="G1223" s="56">
        <v>1219</v>
      </c>
      <c r="H1223" s="53" t="s">
        <v>93</v>
      </c>
      <c r="I1223" s="55">
        <v>38906</v>
      </c>
      <c r="J1223" s="53" t="s">
        <v>94</v>
      </c>
      <c r="K1223" s="53">
        <v>15</v>
      </c>
      <c r="L1223" s="65">
        <v>47.23</v>
      </c>
    </row>
    <row r="1224" spans="2:12" ht="15" thickBot="1" x14ac:dyDescent="0.35">
      <c r="B1224" s="64">
        <f t="shared" si="20"/>
        <v>29050.600000000035</v>
      </c>
      <c r="C1224" s="66"/>
      <c r="G1224" s="56">
        <v>1220</v>
      </c>
      <c r="H1224" s="53" t="s">
        <v>115</v>
      </c>
      <c r="I1224" s="53" t="s">
        <v>131</v>
      </c>
      <c r="J1224" s="53" t="s">
        <v>109</v>
      </c>
      <c r="K1224" s="53">
        <v>75</v>
      </c>
      <c r="L1224" s="65">
        <v>226.88</v>
      </c>
    </row>
    <row r="1225" spans="2:12" ht="15" thickBot="1" x14ac:dyDescent="0.35">
      <c r="B1225" s="64">
        <f t="shared" si="20"/>
        <v>25258.95</v>
      </c>
      <c r="C1225" s="66"/>
      <c r="G1225" s="56">
        <v>1221</v>
      </c>
      <c r="H1225" s="53" t="s">
        <v>111</v>
      </c>
      <c r="I1225" s="55">
        <v>39061</v>
      </c>
      <c r="J1225" s="53" t="s">
        <v>105</v>
      </c>
      <c r="K1225" s="53">
        <v>12</v>
      </c>
      <c r="L1225" s="65">
        <v>38.14</v>
      </c>
    </row>
    <row r="1226" spans="2:12" ht="15" thickBot="1" x14ac:dyDescent="0.35">
      <c r="B1226" s="64">
        <f t="shared" si="20"/>
        <v>23849.590000000004</v>
      </c>
      <c r="C1226" s="66"/>
      <c r="G1226" s="56">
        <v>1222</v>
      </c>
      <c r="H1226" s="53" t="s">
        <v>106</v>
      </c>
      <c r="I1226" s="53" t="s">
        <v>120</v>
      </c>
      <c r="J1226" s="53" t="s">
        <v>109</v>
      </c>
      <c r="K1226" s="53">
        <v>30</v>
      </c>
      <c r="L1226" s="65">
        <v>91.98</v>
      </c>
    </row>
    <row r="1227" spans="2:12" ht="15" thickBot="1" x14ac:dyDescent="0.35">
      <c r="B1227" s="64">
        <f t="shared" si="20"/>
        <v>23849.590000000004</v>
      </c>
      <c r="C1227" s="66"/>
      <c r="G1227" s="56">
        <v>1223</v>
      </c>
      <c r="H1227" s="53" t="s">
        <v>106</v>
      </c>
      <c r="I1227" s="53" t="s">
        <v>146</v>
      </c>
      <c r="J1227" s="53" t="s">
        <v>105</v>
      </c>
      <c r="K1227" s="53">
        <v>42</v>
      </c>
      <c r="L1227" s="65">
        <v>128.05000000000001</v>
      </c>
    </row>
    <row r="1228" spans="2:12" ht="15" thickBot="1" x14ac:dyDescent="0.35">
      <c r="B1228" s="64">
        <f t="shared" si="20"/>
        <v>25258.95</v>
      </c>
      <c r="C1228" s="66"/>
      <c r="G1228" s="56">
        <v>1224</v>
      </c>
      <c r="H1228" s="53" t="s">
        <v>111</v>
      </c>
      <c r="I1228" s="55">
        <v>38078</v>
      </c>
      <c r="J1228" s="53" t="s">
        <v>105</v>
      </c>
      <c r="K1228" s="53">
        <v>-8</v>
      </c>
      <c r="L1228" s="65">
        <v>-22.15</v>
      </c>
    </row>
    <row r="1229" spans="2:12" ht="15" thickBot="1" x14ac:dyDescent="0.35">
      <c r="B1229" s="64">
        <f t="shared" si="20"/>
        <v>29050.600000000035</v>
      </c>
      <c r="C1229" s="66"/>
      <c r="G1229" s="56">
        <v>1225</v>
      </c>
      <c r="H1229" s="53" t="s">
        <v>115</v>
      </c>
      <c r="I1229" s="55">
        <v>38325</v>
      </c>
      <c r="J1229" s="53" t="s">
        <v>99</v>
      </c>
      <c r="K1229" s="53">
        <v>93</v>
      </c>
      <c r="L1229" s="65">
        <v>280.74</v>
      </c>
    </row>
    <row r="1230" spans="2:12" ht="15" thickBot="1" x14ac:dyDescent="0.35">
      <c r="B1230" s="64">
        <f t="shared" si="20"/>
        <v>28705.210000000006</v>
      </c>
      <c r="C1230" s="66"/>
      <c r="G1230" s="56">
        <v>1226</v>
      </c>
      <c r="H1230" s="53" t="s">
        <v>95</v>
      </c>
      <c r="I1230" s="53" t="s">
        <v>160</v>
      </c>
      <c r="J1230" s="53" t="s">
        <v>105</v>
      </c>
      <c r="K1230" s="53">
        <v>55</v>
      </c>
      <c r="L1230" s="65">
        <v>167.58</v>
      </c>
    </row>
    <row r="1231" spans="2:12" ht="15" thickBot="1" x14ac:dyDescent="0.35">
      <c r="B1231" s="64">
        <f t="shared" si="20"/>
        <v>25947.240000000009</v>
      </c>
      <c r="C1231" s="66"/>
      <c r="G1231" s="56">
        <v>1227</v>
      </c>
      <c r="H1231" s="53" t="s">
        <v>97</v>
      </c>
      <c r="I1231" s="53" t="s">
        <v>98</v>
      </c>
      <c r="J1231" s="53" t="s">
        <v>94</v>
      </c>
      <c r="K1231" s="53">
        <v>53</v>
      </c>
      <c r="L1231" s="65">
        <v>161.16999999999999</v>
      </c>
    </row>
    <row r="1232" spans="2:12" ht="15" thickBot="1" x14ac:dyDescent="0.35">
      <c r="B1232" s="64">
        <f t="shared" si="20"/>
        <v>25258.95</v>
      </c>
      <c r="C1232" s="66"/>
      <c r="G1232" s="56">
        <v>1228</v>
      </c>
      <c r="H1232" s="53" t="s">
        <v>111</v>
      </c>
      <c r="I1232" s="55">
        <v>38844</v>
      </c>
      <c r="J1232" s="53" t="s">
        <v>105</v>
      </c>
      <c r="K1232" s="53">
        <v>20</v>
      </c>
      <c r="L1232" s="65">
        <v>61.77</v>
      </c>
    </row>
    <row r="1233" spans="2:12" ht="15" thickBot="1" x14ac:dyDescent="0.35">
      <c r="B1233" s="64">
        <f t="shared" si="20"/>
        <v>26741.289999999994</v>
      </c>
      <c r="C1233" s="66"/>
      <c r="G1233" s="56">
        <v>1229</v>
      </c>
      <c r="H1233" s="53" t="s">
        <v>101</v>
      </c>
      <c r="I1233" s="53" t="s">
        <v>159</v>
      </c>
      <c r="J1233" s="53" t="s">
        <v>99</v>
      </c>
      <c r="K1233" s="53">
        <v>19</v>
      </c>
      <c r="L1233" s="65">
        <v>58.72</v>
      </c>
    </row>
    <row r="1234" spans="2:12" ht="15" thickBot="1" x14ac:dyDescent="0.35">
      <c r="B1234" s="64">
        <f t="shared" si="20"/>
        <v>27590.549999999988</v>
      </c>
      <c r="C1234" s="66"/>
      <c r="G1234" s="56">
        <v>1230</v>
      </c>
      <c r="H1234" s="53" t="s">
        <v>122</v>
      </c>
      <c r="I1234" s="53" t="s">
        <v>131</v>
      </c>
      <c r="J1234" s="53" t="s">
        <v>109</v>
      </c>
      <c r="K1234" s="53">
        <v>23</v>
      </c>
      <c r="L1234" s="65">
        <v>70.87</v>
      </c>
    </row>
    <row r="1235" spans="2:12" ht="15" thickBot="1" x14ac:dyDescent="0.35">
      <c r="B1235" s="64">
        <f t="shared" si="20"/>
        <v>28803.099999999991</v>
      </c>
      <c r="C1235" s="66"/>
      <c r="G1235" s="56">
        <v>1231</v>
      </c>
      <c r="H1235" s="53" t="s">
        <v>93</v>
      </c>
      <c r="I1235" s="55">
        <v>38871</v>
      </c>
      <c r="J1235" s="53" t="s">
        <v>96</v>
      </c>
      <c r="K1235" s="53">
        <v>68</v>
      </c>
      <c r="L1235" s="65">
        <v>205.91</v>
      </c>
    </row>
    <row r="1236" spans="2:12" ht="15" thickBot="1" x14ac:dyDescent="0.35">
      <c r="B1236" s="64">
        <f t="shared" si="20"/>
        <v>24890.649999999991</v>
      </c>
      <c r="C1236" s="66"/>
      <c r="G1236" s="56">
        <v>1232</v>
      </c>
      <c r="H1236" s="53" t="s">
        <v>103</v>
      </c>
      <c r="I1236" s="53" t="s">
        <v>145</v>
      </c>
      <c r="J1236" s="53" t="s">
        <v>99</v>
      </c>
      <c r="K1236" s="53">
        <v>52</v>
      </c>
      <c r="L1236" s="65">
        <v>157.86000000000001</v>
      </c>
    </row>
    <row r="1237" spans="2:12" ht="15" thickBot="1" x14ac:dyDescent="0.35">
      <c r="B1237" s="64">
        <f t="shared" si="20"/>
        <v>25947.240000000009</v>
      </c>
      <c r="C1237" s="66"/>
      <c r="G1237" s="56">
        <v>1233</v>
      </c>
      <c r="H1237" s="53" t="s">
        <v>97</v>
      </c>
      <c r="I1237" s="53" t="s">
        <v>161</v>
      </c>
      <c r="J1237" s="53" t="s">
        <v>105</v>
      </c>
      <c r="K1237" s="53">
        <v>40</v>
      </c>
      <c r="L1237" s="65">
        <v>121.96</v>
      </c>
    </row>
    <row r="1238" spans="2:12" ht="15" thickBot="1" x14ac:dyDescent="0.35">
      <c r="B1238" s="64">
        <f t="shared" si="20"/>
        <v>24890.649999999991</v>
      </c>
      <c r="C1238" s="66"/>
      <c r="G1238" s="56">
        <v>1234</v>
      </c>
      <c r="H1238" s="53" t="s">
        <v>103</v>
      </c>
      <c r="I1238" s="53" t="s">
        <v>125</v>
      </c>
      <c r="J1238" s="53" t="s">
        <v>109</v>
      </c>
      <c r="K1238" s="53">
        <v>22</v>
      </c>
      <c r="L1238" s="65">
        <v>67.709999999999994</v>
      </c>
    </row>
    <row r="1239" spans="2:12" ht="15" thickBot="1" x14ac:dyDescent="0.35">
      <c r="B1239" s="64">
        <f t="shared" si="20"/>
        <v>24890.649999999991</v>
      </c>
      <c r="C1239" s="66"/>
      <c r="G1239" s="56">
        <v>1235</v>
      </c>
      <c r="H1239" s="53" t="s">
        <v>103</v>
      </c>
      <c r="I1239" s="55">
        <v>38629</v>
      </c>
      <c r="J1239" s="53" t="s">
        <v>99</v>
      </c>
      <c r="K1239" s="53">
        <v>5</v>
      </c>
      <c r="L1239" s="65">
        <v>16.989999999999998</v>
      </c>
    </row>
    <row r="1240" spans="2:12" ht="15" thickBot="1" x14ac:dyDescent="0.35">
      <c r="B1240" s="64">
        <f t="shared" si="20"/>
        <v>24890.649999999991</v>
      </c>
      <c r="C1240" s="66"/>
      <c r="G1240" s="56">
        <v>1236</v>
      </c>
      <c r="H1240" s="53" t="s">
        <v>103</v>
      </c>
      <c r="I1240" s="55">
        <v>38933</v>
      </c>
      <c r="J1240" s="53" t="s">
        <v>109</v>
      </c>
      <c r="K1240" s="53">
        <v>30</v>
      </c>
      <c r="L1240" s="65">
        <v>92.28</v>
      </c>
    </row>
    <row r="1241" spans="2:12" ht="15" thickBot="1" x14ac:dyDescent="0.35">
      <c r="B1241" s="64">
        <f t="shared" si="20"/>
        <v>24890.649999999991</v>
      </c>
      <c r="C1241" s="66"/>
      <c r="G1241" s="56">
        <v>1237</v>
      </c>
      <c r="H1241" s="53" t="s">
        <v>103</v>
      </c>
      <c r="I1241" s="55">
        <v>37990</v>
      </c>
      <c r="J1241" s="53" t="s">
        <v>105</v>
      </c>
      <c r="K1241" s="53">
        <v>6</v>
      </c>
      <c r="L1241" s="65">
        <v>20.239999999999998</v>
      </c>
    </row>
    <row r="1242" spans="2:12" ht="15" thickBot="1" x14ac:dyDescent="0.35">
      <c r="B1242" s="64">
        <f t="shared" si="20"/>
        <v>29050.600000000035</v>
      </c>
      <c r="C1242" s="66"/>
      <c r="G1242" s="56">
        <v>1238</v>
      </c>
      <c r="H1242" s="53" t="s">
        <v>115</v>
      </c>
      <c r="I1242" s="53" t="s">
        <v>117</v>
      </c>
      <c r="J1242" s="53" t="s">
        <v>99</v>
      </c>
      <c r="K1242" s="53">
        <v>92</v>
      </c>
      <c r="L1242" s="65">
        <v>277.63</v>
      </c>
    </row>
    <row r="1243" spans="2:12" ht="15" thickBot="1" x14ac:dyDescent="0.35">
      <c r="B1243" s="64">
        <f t="shared" si="20"/>
        <v>26741.289999999994</v>
      </c>
      <c r="C1243" s="66"/>
      <c r="G1243" s="56">
        <v>1239</v>
      </c>
      <c r="H1243" s="53" t="s">
        <v>101</v>
      </c>
      <c r="I1243" s="53" t="s">
        <v>100</v>
      </c>
      <c r="J1243" s="53" t="s">
        <v>109</v>
      </c>
      <c r="K1243" s="53">
        <v>-5</v>
      </c>
      <c r="L1243" s="65">
        <v>-12.43</v>
      </c>
    </row>
    <row r="1244" spans="2:12" ht="15" thickBot="1" x14ac:dyDescent="0.35">
      <c r="B1244" s="64">
        <f t="shared" si="20"/>
        <v>23849.590000000004</v>
      </c>
      <c r="C1244" s="66"/>
      <c r="G1244" s="56">
        <v>1240</v>
      </c>
      <c r="H1244" s="53" t="s">
        <v>106</v>
      </c>
      <c r="I1244" s="55">
        <v>39026</v>
      </c>
      <c r="J1244" s="53" t="s">
        <v>94</v>
      </c>
      <c r="K1244" s="53">
        <v>20</v>
      </c>
      <c r="L1244" s="65">
        <v>61.84</v>
      </c>
    </row>
    <row r="1245" spans="2:12" ht="15" thickBot="1" x14ac:dyDescent="0.35">
      <c r="B1245" s="64">
        <f t="shared" si="20"/>
        <v>25258.95</v>
      </c>
      <c r="C1245" s="66"/>
      <c r="G1245" s="56">
        <v>1241</v>
      </c>
      <c r="H1245" s="53" t="s">
        <v>111</v>
      </c>
      <c r="I1245" s="53" t="s">
        <v>123</v>
      </c>
      <c r="J1245" s="53" t="s">
        <v>109</v>
      </c>
      <c r="K1245" s="53">
        <v>54</v>
      </c>
      <c r="L1245" s="65">
        <v>163.09</v>
      </c>
    </row>
    <row r="1246" spans="2:12" ht="15" thickBot="1" x14ac:dyDescent="0.35">
      <c r="B1246" s="64">
        <f t="shared" si="20"/>
        <v>24890.649999999991</v>
      </c>
      <c r="C1246" s="66"/>
      <c r="G1246" s="56">
        <v>1242</v>
      </c>
      <c r="H1246" s="53" t="s">
        <v>103</v>
      </c>
      <c r="I1246" s="55">
        <v>38629</v>
      </c>
      <c r="J1246" s="53" t="s">
        <v>105</v>
      </c>
      <c r="K1246" s="53">
        <v>9</v>
      </c>
      <c r="L1246" s="65">
        <v>29.21</v>
      </c>
    </row>
    <row r="1247" spans="2:12" ht="15" thickBot="1" x14ac:dyDescent="0.35">
      <c r="B1247" s="64">
        <f t="shared" si="20"/>
        <v>26741.289999999994</v>
      </c>
      <c r="C1247" s="66"/>
      <c r="G1247" s="56">
        <v>1243</v>
      </c>
      <c r="H1247" s="53" t="s">
        <v>101</v>
      </c>
      <c r="I1247" s="53" t="s">
        <v>146</v>
      </c>
      <c r="J1247" s="53" t="s">
        <v>105</v>
      </c>
      <c r="K1247" s="53">
        <v>6</v>
      </c>
      <c r="L1247" s="65">
        <v>19.96</v>
      </c>
    </row>
    <row r="1248" spans="2:12" ht="15" thickBot="1" x14ac:dyDescent="0.35">
      <c r="B1248" s="64">
        <f t="shared" si="20"/>
        <v>25258.95</v>
      </c>
      <c r="C1248" s="66"/>
      <c r="G1248" s="56">
        <v>1244</v>
      </c>
      <c r="H1248" s="53" t="s">
        <v>111</v>
      </c>
      <c r="I1248" s="55">
        <v>38082</v>
      </c>
      <c r="J1248" s="53" t="s">
        <v>94</v>
      </c>
      <c r="K1248" s="53">
        <v>47</v>
      </c>
      <c r="L1248" s="65">
        <v>142.83000000000001</v>
      </c>
    </row>
    <row r="1249" spans="2:12" ht="15" thickBot="1" x14ac:dyDescent="0.35">
      <c r="B1249" s="64">
        <f t="shared" si="20"/>
        <v>25947.240000000009</v>
      </c>
      <c r="C1249" s="66"/>
      <c r="G1249" s="56">
        <v>1245</v>
      </c>
      <c r="H1249" s="53" t="s">
        <v>97</v>
      </c>
      <c r="I1249" s="53" t="s">
        <v>120</v>
      </c>
      <c r="J1249" s="53" t="s">
        <v>109</v>
      </c>
      <c r="K1249" s="53">
        <v>-10</v>
      </c>
      <c r="L1249" s="65">
        <v>-27.09</v>
      </c>
    </row>
    <row r="1250" spans="2:12" ht="15" thickBot="1" x14ac:dyDescent="0.35">
      <c r="B1250" s="64">
        <f t="shared" si="20"/>
        <v>27590.549999999988</v>
      </c>
      <c r="C1250" s="66"/>
      <c r="G1250" s="56">
        <v>1246</v>
      </c>
      <c r="H1250" s="53" t="s">
        <v>122</v>
      </c>
      <c r="I1250" s="53" t="s">
        <v>154</v>
      </c>
      <c r="J1250" s="53" t="s">
        <v>109</v>
      </c>
      <c r="K1250" s="53">
        <v>90</v>
      </c>
      <c r="L1250" s="65">
        <v>272.33999999999997</v>
      </c>
    </row>
    <row r="1251" spans="2:12" ht="15" thickBot="1" x14ac:dyDescent="0.35">
      <c r="B1251" s="64">
        <f t="shared" si="20"/>
        <v>28803.099999999991</v>
      </c>
      <c r="C1251" s="66"/>
      <c r="G1251" s="56">
        <v>1247</v>
      </c>
      <c r="H1251" s="53" t="s">
        <v>93</v>
      </c>
      <c r="I1251" s="55">
        <v>38140</v>
      </c>
      <c r="J1251" s="53" t="s">
        <v>96</v>
      </c>
      <c r="K1251" s="53">
        <v>48</v>
      </c>
      <c r="L1251" s="65">
        <v>146.43</v>
      </c>
    </row>
    <row r="1252" spans="2:12" ht="15" thickBot="1" x14ac:dyDescent="0.35">
      <c r="B1252" s="64">
        <f t="shared" si="20"/>
        <v>25258.95</v>
      </c>
      <c r="C1252" s="66"/>
      <c r="G1252" s="56">
        <v>1248</v>
      </c>
      <c r="H1252" s="53" t="s">
        <v>111</v>
      </c>
      <c r="I1252" s="55">
        <v>38629</v>
      </c>
      <c r="J1252" s="53" t="s">
        <v>96</v>
      </c>
      <c r="K1252" s="53">
        <v>55</v>
      </c>
      <c r="L1252" s="65">
        <v>167.33</v>
      </c>
    </row>
    <row r="1253" spans="2:12" ht="15" thickBot="1" x14ac:dyDescent="0.35">
      <c r="B1253" s="64">
        <f t="shared" si="20"/>
        <v>28803.099999999991</v>
      </c>
      <c r="C1253" s="66"/>
      <c r="G1253" s="56">
        <v>1249</v>
      </c>
      <c r="H1253" s="53" t="s">
        <v>93</v>
      </c>
      <c r="I1253" s="53" t="s">
        <v>126</v>
      </c>
      <c r="J1253" s="53" t="s">
        <v>109</v>
      </c>
      <c r="K1253" s="53">
        <v>42</v>
      </c>
      <c r="L1253" s="65">
        <v>128.47999999999999</v>
      </c>
    </row>
    <row r="1254" spans="2:12" ht="15" thickBot="1" x14ac:dyDescent="0.35">
      <c r="B1254" s="64">
        <f t="shared" si="20"/>
        <v>27590.549999999988</v>
      </c>
      <c r="C1254" s="66"/>
      <c r="G1254" s="56">
        <v>1250</v>
      </c>
      <c r="H1254" s="53" t="s">
        <v>122</v>
      </c>
      <c r="I1254" s="55">
        <v>38719</v>
      </c>
      <c r="J1254" s="53" t="s">
        <v>105</v>
      </c>
      <c r="K1254" s="53">
        <v>39</v>
      </c>
      <c r="L1254" s="65">
        <v>119.43</v>
      </c>
    </row>
    <row r="1255" spans="2:12" ht="15" thickBot="1" x14ac:dyDescent="0.35">
      <c r="B1255" s="64">
        <f t="shared" si="20"/>
        <v>24890.649999999991</v>
      </c>
      <c r="C1255" s="66"/>
      <c r="G1255" s="56">
        <v>1251</v>
      </c>
      <c r="H1255" s="53" t="s">
        <v>103</v>
      </c>
      <c r="I1255" s="53" t="s">
        <v>120</v>
      </c>
      <c r="J1255" s="53" t="s">
        <v>109</v>
      </c>
      <c r="K1255" s="53">
        <v>26</v>
      </c>
      <c r="L1255" s="65">
        <v>79.64</v>
      </c>
    </row>
    <row r="1256" spans="2:12" ht="15" thickBot="1" x14ac:dyDescent="0.35">
      <c r="B1256" s="64">
        <f t="shared" si="20"/>
        <v>28803.099999999991</v>
      </c>
      <c r="C1256" s="66"/>
      <c r="G1256" s="56">
        <v>1252</v>
      </c>
      <c r="H1256" s="53" t="s">
        <v>93</v>
      </c>
      <c r="I1256" s="55">
        <v>39053</v>
      </c>
      <c r="J1256" s="53" t="s">
        <v>109</v>
      </c>
      <c r="K1256" s="53">
        <v>26</v>
      </c>
      <c r="L1256" s="65">
        <v>79.5</v>
      </c>
    </row>
    <row r="1257" spans="2:12" ht="15" thickBot="1" x14ac:dyDescent="0.35">
      <c r="B1257" s="64">
        <f t="shared" si="20"/>
        <v>28803.099999999991</v>
      </c>
      <c r="C1257" s="66"/>
      <c r="G1257" s="56">
        <v>1253</v>
      </c>
      <c r="H1257" s="53" t="s">
        <v>93</v>
      </c>
      <c r="I1257" s="53" t="s">
        <v>139</v>
      </c>
      <c r="J1257" s="53" t="s">
        <v>105</v>
      </c>
      <c r="K1257" s="53">
        <v>52</v>
      </c>
      <c r="L1257" s="65">
        <v>158.28</v>
      </c>
    </row>
    <row r="1258" spans="2:12" ht="15" thickBot="1" x14ac:dyDescent="0.35">
      <c r="B1258" s="64">
        <f t="shared" si="20"/>
        <v>24890.649999999991</v>
      </c>
      <c r="C1258" s="66"/>
      <c r="G1258" s="56">
        <v>1254</v>
      </c>
      <c r="H1258" s="53" t="s">
        <v>103</v>
      </c>
      <c r="I1258" s="53" t="s">
        <v>110</v>
      </c>
      <c r="J1258" s="53" t="s">
        <v>96</v>
      </c>
      <c r="K1258" s="53">
        <v>19</v>
      </c>
      <c r="L1258" s="65">
        <v>58.77</v>
      </c>
    </row>
    <row r="1259" spans="2:12" ht="15" thickBot="1" x14ac:dyDescent="0.35">
      <c r="B1259" s="64">
        <f t="shared" si="20"/>
        <v>25947.240000000009</v>
      </c>
      <c r="C1259" s="66"/>
      <c r="G1259" s="56">
        <v>1255</v>
      </c>
      <c r="H1259" s="53" t="s">
        <v>97</v>
      </c>
      <c r="I1259" s="55">
        <v>38299</v>
      </c>
      <c r="J1259" s="53" t="s">
        <v>109</v>
      </c>
      <c r="K1259" s="53">
        <v>18</v>
      </c>
      <c r="L1259" s="65">
        <v>55.68</v>
      </c>
    </row>
    <row r="1260" spans="2:12" ht="15" thickBot="1" x14ac:dyDescent="0.35">
      <c r="B1260" s="64">
        <f t="shared" si="20"/>
        <v>28705.210000000006</v>
      </c>
      <c r="C1260" s="66"/>
      <c r="G1260" s="56">
        <v>1256</v>
      </c>
      <c r="H1260" s="53" t="s">
        <v>95</v>
      </c>
      <c r="I1260" s="53" t="s">
        <v>144</v>
      </c>
      <c r="J1260" s="53" t="s">
        <v>109</v>
      </c>
      <c r="K1260" s="53">
        <v>87</v>
      </c>
      <c r="L1260" s="65">
        <v>263.04000000000002</v>
      </c>
    </row>
    <row r="1261" spans="2:12" ht="15" thickBot="1" x14ac:dyDescent="0.35">
      <c r="B1261" s="64">
        <f t="shared" si="20"/>
        <v>24890.649999999991</v>
      </c>
      <c r="C1261" s="66"/>
      <c r="G1261" s="56">
        <v>1257</v>
      </c>
      <c r="H1261" s="53" t="s">
        <v>103</v>
      </c>
      <c r="I1261" s="53" t="s">
        <v>152</v>
      </c>
      <c r="J1261" s="53" t="s">
        <v>105</v>
      </c>
      <c r="K1261" s="53">
        <v>46</v>
      </c>
      <c r="L1261" s="65">
        <v>139.94</v>
      </c>
    </row>
    <row r="1262" spans="2:12" ht="15" thickBot="1" x14ac:dyDescent="0.35">
      <c r="B1262" s="64">
        <f t="shared" si="20"/>
        <v>28803.099999999991</v>
      </c>
      <c r="C1262" s="66"/>
      <c r="G1262" s="56">
        <v>1258</v>
      </c>
      <c r="H1262" s="53" t="s">
        <v>93</v>
      </c>
      <c r="I1262" s="53" t="s">
        <v>130</v>
      </c>
      <c r="J1262" s="53" t="s">
        <v>109</v>
      </c>
      <c r="K1262" s="53">
        <v>54</v>
      </c>
      <c r="L1262" s="65">
        <v>163.69</v>
      </c>
    </row>
    <row r="1263" spans="2:12" ht="15" thickBot="1" x14ac:dyDescent="0.35">
      <c r="B1263" s="64">
        <f t="shared" si="20"/>
        <v>26741.289999999994</v>
      </c>
      <c r="C1263" s="66"/>
      <c r="G1263" s="56">
        <v>1259</v>
      </c>
      <c r="H1263" s="53" t="s">
        <v>101</v>
      </c>
      <c r="I1263" s="53" t="s">
        <v>156</v>
      </c>
      <c r="J1263" s="53" t="s">
        <v>109</v>
      </c>
      <c r="K1263" s="53">
        <v>21</v>
      </c>
      <c r="L1263" s="65">
        <v>64.7</v>
      </c>
    </row>
    <row r="1264" spans="2:12" ht="15" thickBot="1" x14ac:dyDescent="0.35">
      <c r="B1264" s="64">
        <f t="shared" si="20"/>
        <v>24890.649999999991</v>
      </c>
      <c r="C1264" s="66"/>
      <c r="G1264" s="56">
        <v>1260</v>
      </c>
      <c r="H1264" s="53" t="s">
        <v>103</v>
      </c>
      <c r="I1264" s="55">
        <v>38140</v>
      </c>
      <c r="J1264" s="53" t="s">
        <v>96</v>
      </c>
      <c r="K1264" s="53">
        <v>-6</v>
      </c>
      <c r="L1264" s="65">
        <v>-16.239999999999998</v>
      </c>
    </row>
    <row r="1265" spans="2:12" ht="15" thickBot="1" x14ac:dyDescent="0.35">
      <c r="B1265" s="64">
        <f t="shared" si="20"/>
        <v>23849.590000000004</v>
      </c>
      <c r="C1265" s="66"/>
      <c r="G1265" s="56">
        <v>1261</v>
      </c>
      <c r="H1265" s="53" t="s">
        <v>106</v>
      </c>
      <c r="I1265" s="53" t="s">
        <v>110</v>
      </c>
      <c r="J1265" s="53" t="s">
        <v>96</v>
      </c>
      <c r="K1265" s="53">
        <v>47</v>
      </c>
      <c r="L1265" s="65">
        <v>142.41</v>
      </c>
    </row>
    <row r="1266" spans="2:12" ht="15" thickBot="1" x14ac:dyDescent="0.35">
      <c r="B1266" s="64">
        <f t="shared" si="20"/>
        <v>29050.600000000035</v>
      </c>
      <c r="C1266" s="66"/>
      <c r="G1266" s="56">
        <v>1262</v>
      </c>
      <c r="H1266" s="53" t="s">
        <v>115</v>
      </c>
      <c r="I1266" s="53" t="s">
        <v>150</v>
      </c>
      <c r="J1266" s="53" t="s">
        <v>96</v>
      </c>
      <c r="K1266" s="53">
        <v>14</v>
      </c>
      <c r="L1266" s="65">
        <v>44.24</v>
      </c>
    </row>
    <row r="1267" spans="2:12" ht="15" thickBot="1" x14ac:dyDescent="0.35">
      <c r="B1267" s="64">
        <f t="shared" si="20"/>
        <v>29050.600000000035</v>
      </c>
      <c r="C1267" s="66"/>
      <c r="G1267" s="56">
        <v>1263</v>
      </c>
      <c r="H1267" s="53" t="s">
        <v>115</v>
      </c>
      <c r="I1267" s="55">
        <v>38727</v>
      </c>
      <c r="J1267" s="53" t="s">
        <v>96</v>
      </c>
      <c r="K1267" s="53">
        <v>73</v>
      </c>
      <c r="L1267" s="65">
        <v>220.5</v>
      </c>
    </row>
    <row r="1268" spans="2:12" ht="15" thickBot="1" x14ac:dyDescent="0.35">
      <c r="B1268" s="64">
        <f t="shared" si="20"/>
        <v>29050.600000000035</v>
      </c>
      <c r="C1268" s="66"/>
      <c r="G1268" s="56">
        <v>1264</v>
      </c>
      <c r="H1268" s="53" t="s">
        <v>115</v>
      </c>
      <c r="I1268" s="53" t="s">
        <v>108</v>
      </c>
      <c r="J1268" s="53" t="s">
        <v>94</v>
      </c>
      <c r="K1268" s="53">
        <v>14</v>
      </c>
      <c r="L1268" s="65">
        <v>44.42</v>
      </c>
    </row>
    <row r="1269" spans="2:12" ht="15" thickBot="1" x14ac:dyDescent="0.35">
      <c r="B1269" s="64">
        <f t="shared" si="20"/>
        <v>28705.210000000006</v>
      </c>
      <c r="C1269" s="66"/>
      <c r="G1269" s="56">
        <v>1265</v>
      </c>
      <c r="H1269" s="53" t="s">
        <v>95</v>
      </c>
      <c r="I1269" s="55">
        <v>38933</v>
      </c>
      <c r="J1269" s="53" t="s">
        <v>94</v>
      </c>
      <c r="K1269" s="53">
        <v>95</v>
      </c>
      <c r="L1269" s="65">
        <v>286.76</v>
      </c>
    </row>
    <row r="1270" spans="2:12" ht="15" thickBot="1" x14ac:dyDescent="0.35">
      <c r="B1270" s="64">
        <f t="shared" si="20"/>
        <v>23849.590000000004</v>
      </c>
      <c r="C1270" s="66"/>
      <c r="G1270" s="56">
        <v>1266</v>
      </c>
      <c r="H1270" s="53" t="s">
        <v>106</v>
      </c>
      <c r="I1270" s="53" t="s">
        <v>138</v>
      </c>
      <c r="J1270" s="53" t="s">
        <v>105</v>
      </c>
      <c r="K1270" s="53">
        <v>64</v>
      </c>
      <c r="L1270" s="65">
        <v>193.37</v>
      </c>
    </row>
    <row r="1271" spans="2:12" ht="15" thickBot="1" x14ac:dyDescent="0.35">
      <c r="B1271" s="64">
        <f t="shared" si="20"/>
        <v>27590.549999999988</v>
      </c>
      <c r="C1271" s="66"/>
      <c r="G1271" s="56">
        <v>1267</v>
      </c>
      <c r="H1271" s="53" t="s">
        <v>122</v>
      </c>
      <c r="I1271" s="55">
        <v>38117</v>
      </c>
      <c r="J1271" s="53" t="s">
        <v>105</v>
      </c>
      <c r="K1271" s="53">
        <v>47</v>
      </c>
      <c r="L1271" s="65">
        <v>143.13999999999999</v>
      </c>
    </row>
    <row r="1272" spans="2:12" ht="15" thickBot="1" x14ac:dyDescent="0.35">
      <c r="B1272" s="64">
        <f t="shared" si="20"/>
        <v>23849.590000000004</v>
      </c>
      <c r="C1272" s="66"/>
      <c r="G1272" s="56">
        <v>1268</v>
      </c>
      <c r="H1272" s="53" t="s">
        <v>106</v>
      </c>
      <c r="I1272" s="53" t="s">
        <v>77</v>
      </c>
      <c r="J1272" s="53" t="s">
        <v>96</v>
      </c>
      <c r="K1272" s="53">
        <v>20</v>
      </c>
      <c r="L1272" s="65">
        <v>61.94</v>
      </c>
    </row>
    <row r="1273" spans="2:12" ht="15" thickBot="1" x14ac:dyDescent="0.35">
      <c r="B1273" s="64">
        <f t="shared" si="20"/>
        <v>26741.289999999994</v>
      </c>
      <c r="C1273" s="66"/>
      <c r="G1273" s="56">
        <v>1269</v>
      </c>
      <c r="H1273" s="53" t="s">
        <v>101</v>
      </c>
      <c r="I1273" s="53" t="s">
        <v>132</v>
      </c>
      <c r="J1273" s="53" t="s">
        <v>94</v>
      </c>
      <c r="K1273" s="53">
        <v>71</v>
      </c>
      <c r="L1273" s="65">
        <v>215.33</v>
      </c>
    </row>
    <row r="1274" spans="2:12" ht="15" thickBot="1" x14ac:dyDescent="0.35">
      <c r="B1274" s="64">
        <f t="shared" si="20"/>
        <v>23849.590000000004</v>
      </c>
      <c r="C1274" s="66"/>
      <c r="G1274" s="56">
        <v>1270</v>
      </c>
      <c r="H1274" s="53" t="s">
        <v>106</v>
      </c>
      <c r="I1274" s="53" t="s">
        <v>155</v>
      </c>
      <c r="J1274" s="53" t="s">
        <v>105</v>
      </c>
      <c r="K1274" s="53">
        <v>66</v>
      </c>
      <c r="L1274" s="65">
        <v>199.5</v>
      </c>
    </row>
    <row r="1275" spans="2:12" ht="15" thickBot="1" x14ac:dyDescent="0.35">
      <c r="B1275" s="64">
        <f t="shared" si="20"/>
        <v>28705.210000000006</v>
      </c>
      <c r="C1275" s="66"/>
      <c r="G1275" s="56">
        <v>1271</v>
      </c>
      <c r="H1275" s="53" t="s">
        <v>95</v>
      </c>
      <c r="I1275" s="55">
        <v>38117</v>
      </c>
      <c r="J1275" s="53" t="s">
        <v>96</v>
      </c>
      <c r="K1275" s="53">
        <v>79</v>
      </c>
      <c r="L1275" s="65">
        <v>239.44</v>
      </c>
    </row>
    <row r="1276" spans="2:12" ht="15" thickBot="1" x14ac:dyDescent="0.35">
      <c r="B1276" s="64">
        <f t="shared" si="20"/>
        <v>28705.210000000006</v>
      </c>
      <c r="C1276" s="66"/>
      <c r="G1276" s="56">
        <v>1272</v>
      </c>
      <c r="H1276" s="53" t="s">
        <v>95</v>
      </c>
      <c r="I1276" s="53" t="s">
        <v>148</v>
      </c>
      <c r="J1276" s="53" t="s">
        <v>109</v>
      </c>
      <c r="K1276" s="53">
        <v>-7</v>
      </c>
      <c r="L1276" s="65">
        <v>-18.399999999999999</v>
      </c>
    </row>
    <row r="1277" spans="2:12" ht="15" thickBot="1" x14ac:dyDescent="0.35">
      <c r="B1277" s="64">
        <f t="shared" si="20"/>
        <v>28803.099999999991</v>
      </c>
      <c r="C1277" s="66"/>
      <c r="G1277" s="56">
        <v>1273</v>
      </c>
      <c r="H1277" s="53" t="s">
        <v>93</v>
      </c>
      <c r="I1277" s="55">
        <v>38421</v>
      </c>
      <c r="J1277" s="53" t="s">
        <v>96</v>
      </c>
      <c r="K1277" s="53">
        <v>72</v>
      </c>
      <c r="L1277" s="65">
        <v>217.35</v>
      </c>
    </row>
    <row r="1278" spans="2:12" ht="15" thickBot="1" x14ac:dyDescent="0.35">
      <c r="B1278" s="64">
        <f t="shared" si="20"/>
        <v>28705.210000000006</v>
      </c>
      <c r="C1278" s="66"/>
      <c r="G1278" s="56">
        <v>1274</v>
      </c>
      <c r="H1278" s="53" t="s">
        <v>95</v>
      </c>
      <c r="I1278" s="55">
        <v>38117</v>
      </c>
      <c r="J1278" s="53" t="s">
        <v>99</v>
      </c>
      <c r="K1278" s="53">
        <v>91</v>
      </c>
      <c r="L1278" s="65">
        <v>275.37</v>
      </c>
    </row>
    <row r="1279" spans="2:12" ht="15" thickBot="1" x14ac:dyDescent="0.35">
      <c r="B1279" s="64">
        <f t="shared" si="20"/>
        <v>24890.649999999991</v>
      </c>
      <c r="C1279" s="66"/>
      <c r="G1279" s="56">
        <v>1275</v>
      </c>
      <c r="H1279" s="53" t="s">
        <v>103</v>
      </c>
      <c r="I1279" s="55">
        <v>38263</v>
      </c>
      <c r="J1279" s="53" t="s">
        <v>109</v>
      </c>
      <c r="K1279" s="53">
        <v>57</v>
      </c>
      <c r="L1279" s="65">
        <v>173.48</v>
      </c>
    </row>
    <row r="1280" spans="2:12" ht="15" thickBot="1" x14ac:dyDescent="0.35">
      <c r="B1280" s="64">
        <f t="shared" si="20"/>
        <v>27590.549999999988</v>
      </c>
      <c r="C1280" s="66"/>
      <c r="G1280" s="56">
        <v>1276</v>
      </c>
      <c r="H1280" s="53" t="s">
        <v>122</v>
      </c>
      <c r="I1280" s="53" t="s">
        <v>117</v>
      </c>
      <c r="J1280" s="53" t="s">
        <v>96</v>
      </c>
      <c r="K1280" s="53">
        <v>-8</v>
      </c>
      <c r="L1280" s="65">
        <v>-21.83</v>
      </c>
    </row>
    <row r="1281" spans="2:12" ht="15" thickBot="1" x14ac:dyDescent="0.35">
      <c r="B1281" s="64">
        <f t="shared" si="20"/>
        <v>23849.590000000004</v>
      </c>
      <c r="C1281" s="66"/>
      <c r="G1281" s="56">
        <v>1277</v>
      </c>
      <c r="H1281" s="53" t="s">
        <v>106</v>
      </c>
      <c r="I1281" s="55">
        <v>38665</v>
      </c>
      <c r="J1281" s="53" t="s">
        <v>96</v>
      </c>
      <c r="K1281" s="53">
        <v>45</v>
      </c>
      <c r="L1281" s="65">
        <v>136.96</v>
      </c>
    </row>
    <row r="1282" spans="2:12" ht="15" thickBot="1" x14ac:dyDescent="0.35">
      <c r="B1282" s="64">
        <f t="shared" si="20"/>
        <v>26741.289999999994</v>
      </c>
      <c r="C1282" s="66"/>
      <c r="G1282" s="56">
        <v>1278</v>
      </c>
      <c r="H1282" s="53" t="s">
        <v>101</v>
      </c>
      <c r="I1282" s="53" t="s">
        <v>116</v>
      </c>
      <c r="J1282" s="53" t="s">
        <v>105</v>
      </c>
      <c r="K1282" s="53">
        <v>92</v>
      </c>
      <c r="L1282" s="65">
        <v>278.05</v>
      </c>
    </row>
    <row r="1283" spans="2:12" ht="15" thickBot="1" x14ac:dyDescent="0.35">
      <c r="B1283" s="64">
        <f t="shared" si="20"/>
        <v>24890.649999999991</v>
      </c>
      <c r="C1283" s="66"/>
      <c r="G1283" s="56">
        <v>1279</v>
      </c>
      <c r="H1283" s="53" t="s">
        <v>103</v>
      </c>
      <c r="I1283" s="55">
        <v>38026</v>
      </c>
      <c r="J1283" s="53" t="s">
        <v>109</v>
      </c>
      <c r="K1283" s="53">
        <v>28</v>
      </c>
      <c r="L1283" s="65">
        <v>86.46</v>
      </c>
    </row>
    <row r="1284" spans="2:12" ht="15" thickBot="1" x14ac:dyDescent="0.35">
      <c r="B1284" s="64">
        <f t="shared" si="20"/>
        <v>28803.099999999991</v>
      </c>
      <c r="C1284" s="66"/>
      <c r="G1284" s="56">
        <v>1280</v>
      </c>
      <c r="H1284" s="53" t="s">
        <v>93</v>
      </c>
      <c r="I1284" s="53" t="s">
        <v>131</v>
      </c>
      <c r="J1284" s="53" t="s">
        <v>99</v>
      </c>
      <c r="K1284" s="53">
        <v>79</v>
      </c>
      <c r="L1284" s="65">
        <v>238.99</v>
      </c>
    </row>
    <row r="1285" spans="2:12" ht="15" thickBot="1" x14ac:dyDescent="0.35">
      <c r="B1285" s="64">
        <f t="shared" ref="B1285:B1348" si="21">SUMIF(name,H1285,salePrice)</f>
        <v>29050.600000000035</v>
      </c>
      <c r="C1285" s="66"/>
      <c r="G1285" s="56">
        <v>1281</v>
      </c>
      <c r="H1285" s="53" t="s">
        <v>115</v>
      </c>
      <c r="I1285" s="53" t="s">
        <v>131</v>
      </c>
      <c r="J1285" s="53" t="s">
        <v>96</v>
      </c>
      <c r="K1285" s="53">
        <v>92</v>
      </c>
      <c r="L1285" s="65">
        <v>277.54000000000002</v>
      </c>
    </row>
    <row r="1286" spans="2:12" ht="15" thickBot="1" x14ac:dyDescent="0.35">
      <c r="B1286" s="64">
        <f t="shared" si="21"/>
        <v>23849.590000000004</v>
      </c>
      <c r="C1286" s="66"/>
      <c r="G1286" s="56">
        <v>1282</v>
      </c>
      <c r="H1286" s="53" t="s">
        <v>106</v>
      </c>
      <c r="I1286" s="53" t="s">
        <v>150</v>
      </c>
      <c r="J1286" s="53" t="s">
        <v>109</v>
      </c>
      <c r="K1286" s="53">
        <v>11</v>
      </c>
      <c r="L1286" s="65">
        <v>34.46</v>
      </c>
    </row>
    <row r="1287" spans="2:12" ht="15" thickBot="1" x14ac:dyDescent="0.35">
      <c r="B1287" s="64">
        <f t="shared" si="21"/>
        <v>24890.649999999991</v>
      </c>
      <c r="C1287" s="66"/>
      <c r="G1287" s="56">
        <v>1283</v>
      </c>
      <c r="H1287" s="53" t="s">
        <v>103</v>
      </c>
      <c r="I1287" s="53" t="s">
        <v>131</v>
      </c>
      <c r="J1287" s="53" t="s">
        <v>105</v>
      </c>
      <c r="K1287" s="53">
        <v>23</v>
      </c>
      <c r="L1287" s="65">
        <v>70.7</v>
      </c>
    </row>
    <row r="1288" spans="2:12" ht="15" thickBot="1" x14ac:dyDescent="0.35">
      <c r="B1288" s="64">
        <f t="shared" si="21"/>
        <v>28803.099999999991</v>
      </c>
      <c r="C1288" s="66"/>
      <c r="G1288" s="56">
        <v>1284</v>
      </c>
      <c r="H1288" s="53" t="s">
        <v>93</v>
      </c>
      <c r="I1288" s="53" t="s">
        <v>158</v>
      </c>
      <c r="J1288" s="53" t="s">
        <v>105</v>
      </c>
      <c r="K1288" s="53">
        <v>2</v>
      </c>
      <c r="L1288" s="65">
        <v>8.8000000000000007</v>
      </c>
    </row>
    <row r="1289" spans="2:12" ht="15" thickBot="1" x14ac:dyDescent="0.35">
      <c r="B1289" s="64">
        <f t="shared" si="21"/>
        <v>25258.95</v>
      </c>
      <c r="C1289" s="66"/>
      <c r="G1289" s="56">
        <v>1285</v>
      </c>
      <c r="H1289" s="53" t="s">
        <v>111</v>
      </c>
      <c r="I1289" s="55">
        <v>38353</v>
      </c>
      <c r="J1289" s="53" t="s">
        <v>105</v>
      </c>
      <c r="K1289" s="53">
        <v>-2</v>
      </c>
      <c r="L1289" s="65">
        <v>-3.45</v>
      </c>
    </row>
    <row r="1290" spans="2:12" ht="15" thickBot="1" x14ac:dyDescent="0.35">
      <c r="B1290" s="64">
        <f t="shared" si="21"/>
        <v>28705.210000000006</v>
      </c>
      <c r="C1290" s="66"/>
      <c r="G1290" s="56">
        <v>1286</v>
      </c>
      <c r="H1290" s="53" t="s">
        <v>95</v>
      </c>
      <c r="I1290" s="55">
        <v>38448</v>
      </c>
      <c r="J1290" s="53" t="s">
        <v>94</v>
      </c>
      <c r="K1290" s="53">
        <v>33</v>
      </c>
      <c r="L1290" s="65">
        <v>100.69</v>
      </c>
    </row>
    <row r="1291" spans="2:12" ht="15" thickBot="1" x14ac:dyDescent="0.35">
      <c r="B1291" s="64">
        <f t="shared" si="21"/>
        <v>25258.95</v>
      </c>
      <c r="C1291" s="66"/>
      <c r="G1291" s="56">
        <v>1287</v>
      </c>
      <c r="H1291" s="53" t="s">
        <v>111</v>
      </c>
      <c r="I1291" s="53" t="s">
        <v>126</v>
      </c>
      <c r="J1291" s="53" t="s">
        <v>109</v>
      </c>
      <c r="K1291" s="53">
        <v>10</v>
      </c>
      <c r="L1291" s="65">
        <v>31.3</v>
      </c>
    </row>
    <row r="1292" spans="2:12" ht="15" thickBot="1" x14ac:dyDescent="0.35">
      <c r="B1292" s="64">
        <f t="shared" si="21"/>
        <v>25947.240000000009</v>
      </c>
      <c r="C1292" s="66"/>
      <c r="G1292" s="56">
        <v>1288</v>
      </c>
      <c r="H1292" s="53" t="s">
        <v>97</v>
      </c>
      <c r="I1292" s="53" t="s">
        <v>77</v>
      </c>
      <c r="J1292" s="53" t="s">
        <v>99</v>
      </c>
      <c r="K1292" s="53">
        <v>84</v>
      </c>
      <c r="L1292" s="65">
        <v>254.12</v>
      </c>
    </row>
    <row r="1293" spans="2:12" ht="15" thickBot="1" x14ac:dyDescent="0.35">
      <c r="B1293" s="64">
        <f t="shared" si="21"/>
        <v>28705.210000000006</v>
      </c>
      <c r="C1293" s="66"/>
      <c r="G1293" s="56">
        <v>1289</v>
      </c>
      <c r="H1293" s="53" t="s">
        <v>95</v>
      </c>
      <c r="I1293" s="53" t="s">
        <v>132</v>
      </c>
      <c r="J1293" s="53" t="s">
        <v>109</v>
      </c>
      <c r="K1293" s="53">
        <v>88</v>
      </c>
      <c r="L1293" s="65">
        <v>266.39</v>
      </c>
    </row>
    <row r="1294" spans="2:12" ht="15" thickBot="1" x14ac:dyDescent="0.35">
      <c r="B1294" s="64">
        <f t="shared" si="21"/>
        <v>28803.099999999991</v>
      </c>
      <c r="C1294" s="66"/>
      <c r="G1294" s="56">
        <v>1290</v>
      </c>
      <c r="H1294" s="53" t="s">
        <v>93</v>
      </c>
      <c r="I1294" s="55">
        <v>38540</v>
      </c>
      <c r="J1294" s="53" t="s">
        <v>105</v>
      </c>
      <c r="K1294" s="53">
        <v>95</v>
      </c>
      <c r="L1294" s="65">
        <v>286.61</v>
      </c>
    </row>
    <row r="1295" spans="2:12" ht="15" thickBot="1" x14ac:dyDescent="0.35">
      <c r="B1295" s="64">
        <f t="shared" si="21"/>
        <v>26741.289999999994</v>
      </c>
      <c r="C1295" s="66"/>
      <c r="G1295" s="56">
        <v>1291</v>
      </c>
      <c r="H1295" s="53" t="s">
        <v>101</v>
      </c>
      <c r="I1295" s="53" t="s">
        <v>135</v>
      </c>
      <c r="J1295" s="53" t="s">
        <v>109</v>
      </c>
      <c r="K1295" s="53">
        <v>3</v>
      </c>
      <c r="L1295" s="65">
        <v>11.9</v>
      </c>
    </row>
    <row r="1296" spans="2:12" ht="15" thickBot="1" x14ac:dyDescent="0.35">
      <c r="B1296" s="64">
        <f t="shared" si="21"/>
        <v>28803.099999999991</v>
      </c>
      <c r="C1296" s="66"/>
      <c r="G1296" s="56">
        <v>1292</v>
      </c>
      <c r="H1296" s="53" t="s">
        <v>93</v>
      </c>
      <c r="I1296" s="53" t="s">
        <v>114</v>
      </c>
      <c r="J1296" s="53" t="s">
        <v>94</v>
      </c>
      <c r="K1296" s="53">
        <v>72</v>
      </c>
      <c r="L1296" s="65">
        <v>217.58</v>
      </c>
    </row>
    <row r="1297" spans="2:12" ht="15" thickBot="1" x14ac:dyDescent="0.35">
      <c r="B1297" s="64">
        <f t="shared" si="21"/>
        <v>27590.549999999988</v>
      </c>
      <c r="C1297" s="66"/>
      <c r="G1297" s="56">
        <v>1293</v>
      </c>
      <c r="H1297" s="53" t="s">
        <v>122</v>
      </c>
      <c r="I1297" s="55">
        <v>38567</v>
      </c>
      <c r="J1297" s="53" t="s">
        <v>105</v>
      </c>
      <c r="K1297" s="53">
        <v>58</v>
      </c>
      <c r="L1297" s="65">
        <v>176.65</v>
      </c>
    </row>
    <row r="1298" spans="2:12" ht="15" thickBot="1" x14ac:dyDescent="0.35">
      <c r="B1298" s="64">
        <f t="shared" si="21"/>
        <v>25947.240000000009</v>
      </c>
      <c r="C1298" s="66"/>
      <c r="G1298" s="56">
        <v>1294</v>
      </c>
      <c r="H1298" s="53" t="s">
        <v>97</v>
      </c>
      <c r="I1298" s="55">
        <v>38144</v>
      </c>
      <c r="J1298" s="53" t="s">
        <v>105</v>
      </c>
      <c r="K1298" s="53">
        <v>19</v>
      </c>
      <c r="L1298" s="65">
        <v>59.64</v>
      </c>
    </row>
    <row r="1299" spans="2:12" ht="15" thickBot="1" x14ac:dyDescent="0.35">
      <c r="B1299" s="64">
        <f t="shared" si="21"/>
        <v>28803.099999999991</v>
      </c>
      <c r="C1299" s="66"/>
      <c r="G1299" s="56">
        <v>1295</v>
      </c>
      <c r="H1299" s="53" t="s">
        <v>93</v>
      </c>
      <c r="I1299" s="53" t="s">
        <v>159</v>
      </c>
      <c r="J1299" s="53" t="s">
        <v>109</v>
      </c>
      <c r="K1299" s="53">
        <v>35</v>
      </c>
      <c r="L1299" s="65">
        <v>106.51</v>
      </c>
    </row>
    <row r="1300" spans="2:12" ht="15" thickBot="1" x14ac:dyDescent="0.35">
      <c r="B1300" s="64">
        <f t="shared" si="21"/>
        <v>28705.210000000006</v>
      </c>
      <c r="C1300" s="66"/>
      <c r="G1300" s="56">
        <v>1296</v>
      </c>
      <c r="H1300" s="53" t="s">
        <v>95</v>
      </c>
      <c r="I1300" s="53" t="s">
        <v>77</v>
      </c>
      <c r="J1300" s="53" t="s">
        <v>96</v>
      </c>
      <c r="K1300" s="53">
        <v>80</v>
      </c>
      <c r="L1300" s="65">
        <v>242.63</v>
      </c>
    </row>
    <row r="1301" spans="2:12" ht="15" thickBot="1" x14ac:dyDescent="0.35">
      <c r="B1301" s="64">
        <f t="shared" si="21"/>
        <v>23849.590000000004</v>
      </c>
      <c r="C1301" s="66"/>
      <c r="G1301" s="56">
        <v>1297</v>
      </c>
      <c r="H1301" s="53" t="s">
        <v>106</v>
      </c>
      <c r="I1301" s="53" t="s">
        <v>163</v>
      </c>
      <c r="J1301" s="53" t="s">
        <v>105</v>
      </c>
      <c r="K1301" s="53">
        <v>26</v>
      </c>
      <c r="L1301" s="65">
        <v>80.05</v>
      </c>
    </row>
    <row r="1302" spans="2:12" ht="15" thickBot="1" x14ac:dyDescent="0.35">
      <c r="B1302" s="64">
        <f t="shared" si="21"/>
        <v>26741.289999999994</v>
      </c>
      <c r="C1302" s="66"/>
      <c r="G1302" s="56">
        <v>1298</v>
      </c>
      <c r="H1302" s="53" t="s">
        <v>101</v>
      </c>
      <c r="I1302" s="55">
        <v>38540</v>
      </c>
      <c r="J1302" s="53" t="s">
        <v>94</v>
      </c>
      <c r="K1302" s="53">
        <v>93</v>
      </c>
      <c r="L1302" s="65">
        <v>280.93</v>
      </c>
    </row>
    <row r="1303" spans="2:12" ht="15" thickBot="1" x14ac:dyDescent="0.35">
      <c r="B1303" s="64">
        <f t="shared" si="21"/>
        <v>24890.649999999991</v>
      </c>
      <c r="C1303" s="66"/>
      <c r="G1303" s="56">
        <v>1299</v>
      </c>
      <c r="H1303" s="53" t="s">
        <v>103</v>
      </c>
      <c r="I1303" s="55">
        <v>38483</v>
      </c>
      <c r="J1303" s="53" t="s">
        <v>105</v>
      </c>
      <c r="K1303" s="53">
        <v>29</v>
      </c>
      <c r="L1303" s="65">
        <v>90.06</v>
      </c>
    </row>
    <row r="1304" spans="2:12" ht="15" thickBot="1" x14ac:dyDescent="0.35">
      <c r="B1304" s="64">
        <f t="shared" si="21"/>
        <v>24890.649999999991</v>
      </c>
      <c r="C1304" s="66"/>
      <c r="G1304" s="56">
        <v>1300</v>
      </c>
      <c r="H1304" s="53" t="s">
        <v>103</v>
      </c>
      <c r="I1304" s="53" t="s">
        <v>150</v>
      </c>
      <c r="J1304" s="53" t="s">
        <v>96</v>
      </c>
      <c r="K1304" s="53">
        <v>88</v>
      </c>
      <c r="L1304" s="65">
        <v>266.37</v>
      </c>
    </row>
    <row r="1305" spans="2:12" ht="15" thickBot="1" x14ac:dyDescent="0.35">
      <c r="B1305" s="64">
        <f t="shared" si="21"/>
        <v>29050.600000000035</v>
      </c>
      <c r="C1305" s="66"/>
      <c r="G1305" s="56">
        <v>1301</v>
      </c>
      <c r="H1305" s="53" t="s">
        <v>115</v>
      </c>
      <c r="I1305" s="53" t="s">
        <v>142</v>
      </c>
      <c r="J1305" s="53" t="s">
        <v>105</v>
      </c>
      <c r="K1305" s="53">
        <v>5</v>
      </c>
      <c r="L1305" s="65">
        <v>16.87</v>
      </c>
    </row>
    <row r="1306" spans="2:12" ht="15" thickBot="1" x14ac:dyDescent="0.35">
      <c r="B1306" s="64">
        <f t="shared" si="21"/>
        <v>24890.649999999991</v>
      </c>
      <c r="C1306" s="66"/>
      <c r="G1306" s="56">
        <v>1302</v>
      </c>
      <c r="H1306" s="53" t="s">
        <v>103</v>
      </c>
      <c r="I1306" s="55">
        <v>38603</v>
      </c>
      <c r="J1306" s="53" t="s">
        <v>109</v>
      </c>
      <c r="K1306" s="53">
        <v>64</v>
      </c>
      <c r="L1306" s="65">
        <v>194.03</v>
      </c>
    </row>
    <row r="1307" spans="2:12" ht="15" thickBot="1" x14ac:dyDescent="0.35">
      <c r="B1307" s="64">
        <f t="shared" si="21"/>
        <v>25258.95</v>
      </c>
      <c r="C1307" s="66"/>
      <c r="G1307" s="56">
        <v>1303</v>
      </c>
      <c r="H1307" s="53" t="s">
        <v>111</v>
      </c>
      <c r="I1307" s="53" t="s">
        <v>153</v>
      </c>
      <c r="J1307" s="53" t="s">
        <v>94</v>
      </c>
      <c r="K1307" s="53">
        <v>38</v>
      </c>
      <c r="L1307" s="65">
        <v>116.03</v>
      </c>
    </row>
    <row r="1308" spans="2:12" ht="15" thickBot="1" x14ac:dyDescent="0.35">
      <c r="B1308" s="64">
        <f t="shared" si="21"/>
        <v>29050.600000000035</v>
      </c>
      <c r="C1308" s="66"/>
      <c r="G1308" s="56">
        <v>1304</v>
      </c>
      <c r="H1308" s="53" t="s">
        <v>115</v>
      </c>
      <c r="I1308" s="53" t="s">
        <v>152</v>
      </c>
      <c r="J1308" s="53" t="s">
        <v>96</v>
      </c>
      <c r="K1308" s="53">
        <v>21</v>
      </c>
      <c r="L1308" s="65">
        <v>65.599999999999994</v>
      </c>
    </row>
    <row r="1309" spans="2:12" ht="15" thickBot="1" x14ac:dyDescent="0.35">
      <c r="B1309" s="64">
        <f t="shared" si="21"/>
        <v>28705.210000000006</v>
      </c>
      <c r="C1309" s="66"/>
      <c r="G1309" s="56">
        <v>1305</v>
      </c>
      <c r="H1309" s="53" t="s">
        <v>95</v>
      </c>
      <c r="I1309" s="53" t="s">
        <v>161</v>
      </c>
      <c r="J1309" s="53" t="s">
        <v>105</v>
      </c>
      <c r="K1309" s="53">
        <v>61</v>
      </c>
      <c r="L1309" s="65">
        <v>184.44</v>
      </c>
    </row>
    <row r="1310" spans="2:12" ht="15" thickBot="1" x14ac:dyDescent="0.35">
      <c r="B1310" s="64">
        <f t="shared" si="21"/>
        <v>26741.289999999994</v>
      </c>
      <c r="C1310" s="66"/>
      <c r="G1310" s="56">
        <v>1306</v>
      </c>
      <c r="H1310" s="53" t="s">
        <v>101</v>
      </c>
      <c r="I1310" s="55">
        <v>38082</v>
      </c>
      <c r="J1310" s="53" t="s">
        <v>105</v>
      </c>
      <c r="K1310" s="53">
        <v>53</v>
      </c>
      <c r="L1310" s="65">
        <v>160.80000000000001</v>
      </c>
    </row>
    <row r="1311" spans="2:12" ht="15" thickBot="1" x14ac:dyDescent="0.35">
      <c r="B1311" s="64">
        <f t="shared" si="21"/>
        <v>28803.099999999991</v>
      </c>
      <c r="C1311" s="66"/>
      <c r="G1311" s="56">
        <v>1307</v>
      </c>
      <c r="H1311" s="53" t="s">
        <v>93</v>
      </c>
      <c r="I1311" s="55">
        <v>38719</v>
      </c>
      <c r="J1311" s="53" t="s">
        <v>109</v>
      </c>
      <c r="K1311" s="53">
        <v>28</v>
      </c>
      <c r="L1311" s="65">
        <v>86.32</v>
      </c>
    </row>
    <row r="1312" spans="2:12" ht="15" thickBot="1" x14ac:dyDescent="0.35">
      <c r="B1312" s="64">
        <f t="shared" si="21"/>
        <v>26741.289999999994</v>
      </c>
      <c r="C1312" s="66"/>
      <c r="G1312" s="56">
        <v>1308</v>
      </c>
      <c r="H1312" s="53" t="s">
        <v>101</v>
      </c>
      <c r="I1312" s="53" t="s">
        <v>160</v>
      </c>
      <c r="J1312" s="53" t="s">
        <v>109</v>
      </c>
      <c r="K1312" s="53">
        <v>39</v>
      </c>
      <c r="L1312" s="65">
        <v>119.49</v>
      </c>
    </row>
    <row r="1313" spans="2:12" ht="15" thickBot="1" x14ac:dyDescent="0.35">
      <c r="B1313" s="64">
        <f t="shared" si="21"/>
        <v>26741.289999999994</v>
      </c>
      <c r="C1313" s="66"/>
      <c r="G1313" s="56">
        <v>1309</v>
      </c>
      <c r="H1313" s="53" t="s">
        <v>101</v>
      </c>
      <c r="I1313" s="55">
        <v>38787</v>
      </c>
      <c r="J1313" s="53" t="s">
        <v>94</v>
      </c>
      <c r="K1313" s="53">
        <v>89</v>
      </c>
      <c r="L1313" s="65">
        <v>268.72000000000003</v>
      </c>
    </row>
    <row r="1314" spans="2:12" ht="15" thickBot="1" x14ac:dyDescent="0.35">
      <c r="B1314" s="64">
        <f t="shared" si="21"/>
        <v>28803.099999999991</v>
      </c>
      <c r="C1314" s="66"/>
      <c r="G1314" s="56">
        <v>1310</v>
      </c>
      <c r="H1314" s="53" t="s">
        <v>93</v>
      </c>
      <c r="I1314" s="53" t="s">
        <v>150</v>
      </c>
      <c r="J1314" s="53" t="s">
        <v>96</v>
      </c>
      <c r="K1314" s="53">
        <v>72</v>
      </c>
      <c r="L1314" s="65">
        <v>218.16</v>
      </c>
    </row>
    <row r="1315" spans="2:12" ht="15" thickBot="1" x14ac:dyDescent="0.35">
      <c r="B1315" s="64">
        <f t="shared" si="21"/>
        <v>24890.649999999991</v>
      </c>
      <c r="C1315" s="66"/>
      <c r="G1315" s="56">
        <v>1311</v>
      </c>
      <c r="H1315" s="53" t="s">
        <v>103</v>
      </c>
      <c r="I1315" s="53" t="s">
        <v>157</v>
      </c>
      <c r="J1315" s="53" t="s">
        <v>94</v>
      </c>
      <c r="K1315" s="53">
        <v>63</v>
      </c>
      <c r="L1315" s="65">
        <v>191.08</v>
      </c>
    </row>
    <row r="1316" spans="2:12" ht="15" thickBot="1" x14ac:dyDescent="0.35">
      <c r="B1316" s="64">
        <f t="shared" si="21"/>
        <v>23849.590000000004</v>
      </c>
      <c r="C1316" s="66"/>
      <c r="G1316" s="56">
        <v>1312</v>
      </c>
      <c r="H1316" s="53" t="s">
        <v>106</v>
      </c>
      <c r="I1316" s="53" t="s">
        <v>123</v>
      </c>
      <c r="J1316" s="53" t="s">
        <v>96</v>
      </c>
      <c r="K1316" s="53">
        <v>47</v>
      </c>
      <c r="L1316" s="65">
        <v>142.15</v>
      </c>
    </row>
    <row r="1317" spans="2:12" ht="15" thickBot="1" x14ac:dyDescent="0.35">
      <c r="B1317" s="64">
        <f t="shared" si="21"/>
        <v>25947.240000000009</v>
      </c>
      <c r="C1317" s="66"/>
      <c r="G1317" s="56">
        <v>1313</v>
      </c>
      <c r="H1317" s="53" t="s">
        <v>97</v>
      </c>
      <c r="I1317" s="55">
        <v>38540</v>
      </c>
      <c r="J1317" s="53" t="s">
        <v>109</v>
      </c>
      <c r="K1317" s="53">
        <v>8</v>
      </c>
      <c r="L1317" s="65">
        <v>25.62</v>
      </c>
    </row>
    <row r="1318" spans="2:12" ht="15" thickBot="1" x14ac:dyDescent="0.35">
      <c r="B1318" s="64">
        <f t="shared" si="21"/>
        <v>28803.099999999991</v>
      </c>
      <c r="C1318" s="66"/>
      <c r="G1318" s="56">
        <v>1314</v>
      </c>
      <c r="H1318" s="53" t="s">
        <v>93</v>
      </c>
      <c r="I1318" s="55">
        <v>38179</v>
      </c>
      <c r="J1318" s="53" t="s">
        <v>94</v>
      </c>
      <c r="K1318" s="53">
        <v>88</v>
      </c>
      <c r="L1318" s="65">
        <v>265.57</v>
      </c>
    </row>
    <row r="1319" spans="2:12" ht="15" thickBot="1" x14ac:dyDescent="0.35">
      <c r="B1319" s="64">
        <f t="shared" si="21"/>
        <v>25947.240000000009</v>
      </c>
      <c r="C1319" s="66"/>
      <c r="G1319" s="56">
        <v>1315</v>
      </c>
      <c r="H1319" s="53" t="s">
        <v>97</v>
      </c>
      <c r="I1319" s="53" t="s">
        <v>157</v>
      </c>
      <c r="J1319" s="53" t="s">
        <v>94</v>
      </c>
      <c r="K1319" s="53">
        <v>12</v>
      </c>
      <c r="L1319" s="65">
        <v>37.82</v>
      </c>
    </row>
    <row r="1320" spans="2:12" ht="15" thickBot="1" x14ac:dyDescent="0.35">
      <c r="B1320" s="64">
        <f t="shared" si="21"/>
        <v>29050.600000000035</v>
      </c>
      <c r="C1320" s="66"/>
      <c r="G1320" s="56">
        <v>1316</v>
      </c>
      <c r="H1320" s="53" t="s">
        <v>115</v>
      </c>
      <c r="I1320" s="53" t="s">
        <v>104</v>
      </c>
      <c r="J1320" s="53" t="s">
        <v>109</v>
      </c>
      <c r="K1320" s="53">
        <v>79</v>
      </c>
      <c r="L1320" s="65">
        <v>239.18</v>
      </c>
    </row>
    <row r="1321" spans="2:12" ht="15" thickBot="1" x14ac:dyDescent="0.35">
      <c r="B1321" s="64">
        <f t="shared" si="21"/>
        <v>24890.649999999991</v>
      </c>
      <c r="C1321" s="66"/>
      <c r="G1321" s="56">
        <v>1317</v>
      </c>
      <c r="H1321" s="53" t="s">
        <v>103</v>
      </c>
      <c r="I1321" s="53" t="s">
        <v>102</v>
      </c>
      <c r="J1321" s="53" t="s">
        <v>99</v>
      </c>
      <c r="K1321" s="53">
        <v>39</v>
      </c>
      <c r="L1321" s="65">
        <v>118.94</v>
      </c>
    </row>
    <row r="1322" spans="2:12" ht="15" thickBot="1" x14ac:dyDescent="0.35">
      <c r="B1322" s="64">
        <f t="shared" si="21"/>
        <v>29050.600000000035</v>
      </c>
      <c r="C1322" s="66"/>
      <c r="G1322" s="56">
        <v>1318</v>
      </c>
      <c r="H1322" s="53" t="s">
        <v>115</v>
      </c>
      <c r="I1322" s="55">
        <v>39053</v>
      </c>
      <c r="J1322" s="53" t="s">
        <v>109</v>
      </c>
      <c r="K1322" s="53">
        <v>61</v>
      </c>
      <c r="L1322" s="65">
        <v>185.06</v>
      </c>
    </row>
    <row r="1323" spans="2:12" ht="15" thickBot="1" x14ac:dyDescent="0.35">
      <c r="B1323" s="64">
        <f t="shared" si="21"/>
        <v>29050.600000000035</v>
      </c>
      <c r="C1323" s="66"/>
      <c r="G1323" s="56">
        <v>1319</v>
      </c>
      <c r="H1323" s="53" t="s">
        <v>115</v>
      </c>
      <c r="I1323" s="53" t="s">
        <v>113</v>
      </c>
      <c r="J1323" s="53" t="s">
        <v>94</v>
      </c>
      <c r="K1323" s="53">
        <v>12</v>
      </c>
      <c r="L1323" s="65">
        <v>38.28</v>
      </c>
    </row>
    <row r="1324" spans="2:12" ht="15" thickBot="1" x14ac:dyDescent="0.35">
      <c r="B1324" s="64">
        <f t="shared" si="21"/>
        <v>26741.289999999994</v>
      </c>
      <c r="C1324" s="66"/>
      <c r="G1324" s="56">
        <v>1320</v>
      </c>
      <c r="H1324" s="53" t="s">
        <v>101</v>
      </c>
      <c r="I1324" s="55">
        <v>38179</v>
      </c>
      <c r="J1324" s="53" t="s">
        <v>109</v>
      </c>
      <c r="K1324" s="53">
        <v>25</v>
      </c>
      <c r="L1324" s="65">
        <v>76.650000000000006</v>
      </c>
    </row>
    <row r="1325" spans="2:12" ht="15" thickBot="1" x14ac:dyDescent="0.35">
      <c r="B1325" s="64">
        <f t="shared" si="21"/>
        <v>27590.549999999988</v>
      </c>
      <c r="C1325" s="66"/>
      <c r="G1325" s="56">
        <v>1321</v>
      </c>
      <c r="H1325" s="53" t="s">
        <v>122</v>
      </c>
      <c r="I1325" s="53" t="s">
        <v>104</v>
      </c>
      <c r="J1325" s="53" t="s">
        <v>96</v>
      </c>
      <c r="K1325" s="53">
        <v>82</v>
      </c>
      <c r="L1325" s="65">
        <v>248.26</v>
      </c>
    </row>
    <row r="1326" spans="2:12" ht="15" thickBot="1" x14ac:dyDescent="0.35">
      <c r="B1326" s="64">
        <f t="shared" si="21"/>
        <v>25947.240000000009</v>
      </c>
      <c r="C1326" s="66"/>
      <c r="G1326" s="56">
        <v>1322</v>
      </c>
      <c r="H1326" s="53" t="s">
        <v>97</v>
      </c>
      <c r="I1326" s="53" t="s">
        <v>132</v>
      </c>
      <c r="J1326" s="53" t="s">
        <v>109</v>
      </c>
      <c r="K1326" s="53">
        <v>4</v>
      </c>
      <c r="L1326" s="65">
        <v>14.48</v>
      </c>
    </row>
    <row r="1327" spans="2:12" ht="15" thickBot="1" x14ac:dyDescent="0.35">
      <c r="B1327" s="64">
        <f t="shared" si="21"/>
        <v>25947.240000000009</v>
      </c>
      <c r="C1327" s="66"/>
      <c r="G1327" s="56">
        <v>1323</v>
      </c>
      <c r="H1327" s="53" t="s">
        <v>97</v>
      </c>
      <c r="I1327" s="53" t="s">
        <v>108</v>
      </c>
      <c r="J1327" s="53" t="s">
        <v>99</v>
      </c>
      <c r="K1327" s="53">
        <v>22</v>
      </c>
      <c r="L1327" s="65">
        <v>68.23</v>
      </c>
    </row>
    <row r="1328" spans="2:12" ht="15" thickBot="1" x14ac:dyDescent="0.35">
      <c r="B1328" s="64">
        <f t="shared" si="21"/>
        <v>25947.240000000009</v>
      </c>
      <c r="C1328" s="66"/>
      <c r="G1328" s="56">
        <v>1324</v>
      </c>
      <c r="H1328" s="53" t="s">
        <v>97</v>
      </c>
      <c r="I1328" s="55">
        <v>38727</v>
      </c>
      <c r="J1328" s="53" t="s">
        <v>109</v>
      </c>
      <c r="K1328" s="53">
        <v>81</v>
      </c>
      <c r="L1328" s="65">
        <v>244.62</v>
      </c>
    </row>
    <row r="1329" spans="2:12" ht="15" thickBot="1" x14ac:dyDescent="0.35">
      <c r="B1329" s="64">
        <f t="shared" si="21"/>
        <v>26741.289999999994</v>
      </c>
      <c r="C1329" s="66"/>
      <c r="G1329" s="56">
        <v>1325</v>
      </c>
      <c r="H1329" s="53" t="s">
        <v>101</v>
      </c>
      <c r="I1329" s="53" t="s">
        <v>98</v>
      </c>
      <c r="J1329" s="53" t="s">
        <v>105</v>
      </c>
      <c r="K1329" s="53">
        <v>34</v>
      </c>
      <c r="L1329" s="65">
        <v>103.85</v>
      </c>
    </row>
    <row r="1330" spans="2:12" ht="15" thickBot="1" x14ac:dyDescent="0.35">
      <c r="B1330" s="64">
        <f t="shared" si="21"/>
        <v>25947.240000000009</v>
      </c>
      <c r="C1330" s="66"/>
      <c r="G1330" s="56">
        <v>1326</v>
      </c>
      <c r="H1330" s="53" t="s">
        <v>97</v>
      </c>
      <c r="I1330" s="53" t="s">
        <v>110</v>
      </c>
      <c r="J1330" s="53" t="s">
        <v>109</v>
      </c>
      <c r="K1330" s="53">
        <v>89</v>
      </c>
      <c r="L1330" s="65">
        <v>269.74</v>
      </c>
    </row>
    <row r="1331" spans="2:12" ht="15" thickBot="1" x14ac:dyDescent="0.35">
      <c r="B1331" s="64">
        <f t="shared" si="21"/>
        <v>26741.289999999994</v>
      </c>
      <c r="C1331" s="66"/>
      <c r="G1331" s="56">
        <v>1327</v>
      </c>
      <c r="H1331" s="53" t="s">
        <v>101</v>
      </c>
      <c r="I1331" s="55">
        <v>38413</v>
      </c>
      <c r="J1331" s="53" t="s">
        <v>109</v>
      </c>
      <c r="K1331" s="53">
        <v>6</v>
      </c>
      <c r="L1331" s="65">
        <v>20.309999999999999</v>
      </c>
    </row>
    <row r="1332" spans="2:12" ht="15" thickBot="1" x14ac:dyDescent="0.35">
      <c r="B1332" s="64">
        <f t="shared" si="21"/>
        <v>29050.600000000035</v>
      </c>
      <c r="C1332" s="66"/>
      <c r="G1332" s="56">
        <v>1328</v>
      </c>
      <c r="H1332" s="53" t="s">
        <v>115</v>
      </c>
      <c r="I1332" s="53" t="s">
        <v>133</v>
      </c>
      <c r="J1332" s="53" t="s">
        <v>105</v>
      </c>
      <c r="K1332" s="53">
        <v>78</v>
      </c>
      <c r="L1332" s="65">
        <v>236</v>
      </c>
    </row>
    <row r="1333" spans="2:12" ht="15" thickBot="1" x14ac:dyDescent="0.35">
      <c r="B1333" s="64">
        <f t="shared" si="21"/>
        <v>27590.549999999988</v>
      </c>
      <c r="C1333" s="66"/>
      <c r="G1333" s="56">
        <v>1329</v>
      </c>
      <c r="H1333" s="53" t="s">
        <v>122</v>
      </c>
      <c r="I1333" s="53" t="s">
        <v>146</v>
      </c>
      <c r="J1333" s="53" t="s">
        <v>94</v>
      </c>
      <c r="K1333" s="53">
        <v>9</v>
      </c>
      <c r="L1333" s="65">
        <v>28.85</v>
      </c>
    </row>
    <row r="1334" spans="2:12" ht="15" thickBot="1" x14ac:dyDescent="0.35">
      <c r="B1334" s="64">
        <f t="shared" si="21"/>
        <v>23849.590000000004</v>
      </c>
      <c r="C1334" s="66"/>
      <c r="G1334" s="56">
        <v>1330</v>
      </c>
      <c r="H1334" s="53" t="s">
        <v>106</v>
      </c>
      <c r="I1334" s="53" t="s">
        <v>123</v>
      </c>
      <c r="J1334" s="53" t="s">
        <v>109</v>
      </c>
      <c r="K1334" s="53">
        <v>9</v>
      </c>
      <c r="L1334" s="65">
        <v>29.72</v>
      </c>
    </row>
    <row r="1335" spans="2:12" ht="15" thickBot="1" x14ac:dyDescent="0.35">
      <c r="B1335" s="64">
        <f t="shared" si="21"/>
        <v>23849.590000000004</v>
      </c>
      <c r="C1335" s="66"/>
      <c r="G1335" s="56">
        <v>1331</v>
      </c>
      <c r="H1335" s="53" t="s">
        <v>106</v>
      </c>
      <c r="I1335" s="53" t="s">
        <v>158</v>
      </c>
      <c r="J1335" s="53" t="s">
        <v>96</v>
      </c>
      <c r="K1335" s="53">
        <v>73</v>
      </c>
      <c r="L1335" s="65">
        <v>221.18</v>
      </c>
    </row>
    <row r="1336" spans="2:12" ht="15" thickBot="1" x14ac:dyDescent="0.35">
      <c r="B1336" s="64">
        <f t="shared" si="21"/>
        <v>28803.099999999991</v>
      </c>
      <c r="C1336" s="66"/>
      <c r="G1336" s="56">
        <v>1332</v>
      </c>
      <c r="H1336" s="53" t="s">
        <v>93</v>
      </c>
      <c r="I1336" s="53" t="s">
        <v>134</v>
      </c>
      <c r="J1336" s="53" t="s">
        <v>94</v>
      </c>
      <c r="K1336" s="53">
        <v>13</v>
      </c>
      <c r="L1336" s="65">
        <v>41.92</v>
      </c>
    </row>
    <row r="1337" spans="2:12" ht="15" thickBot="1" x14ac:dyDescent="0.35">
      <c r="B1337" s="64">
        <f t="shared" si="21"/>
        <v>24890.649999999991</v>
      </c>
      <c r="C1337" s="66"/>
      <c r="G1337" s="56">
        <v>1333</v>
      </c>
      <c r="H1337" s="53" t="s">
        <v>103</v>
      </c>
      <c r="I1337" s="55">
        <v>38567</v>
      </c>
      <c r="J1337" s="53" t="s">
        <v>105</v>
      </c>
      <c r="K1337" s="53">
        <v>14</v>
      </c>
      <c r="L1337" s="65">
        <v>44</v>
      </c>
    </row>
    <row r="1338" spans="2:12" ht="15" thickBot="1" x14ac:dyDescent="0.35">
      <c r="B1338" s="64">
        <f t="shared" si="21"/>
        <v>28803.099999999991</v>
      </c>
      <c r="C1338" s="66"/>
      <c r="G1338" s="56">
        <v>1334</v>
      </c>
      <c r="H1338" s="53" t="s">
        <v>93</v>
      </c>
      <c r="I1338" s="53" t="s">
        <v>127</v>
      </c>
      <c r="J1338" s="53" t="s">
        <v>99</v>
      </c>
      <c r="K1338" s="53">
        <v>33</v>
      </c>
      <c r="L1338" s="65">
        <v>100.31</v>
      </c>
    </row>
    <row r="1339" spans="2:12" ht="15" thickBot="1" x14ac:dyDescent="0.35">
      <c r="B1339" s="64">
        <f t="shared" si="21"/>
        <v>28803.099999999991</v>
      </c>
      <c r="C1339" s="66"/>
      <c r="G1339" s="56">
        <v>1335</v>
      </c>
      <c r="H1339" s="53" t="s">
        <v>93</v>
      </c>
      <c r="I1339" s="55">
        <v>37990</v>
      </c>
      <c r="J1339" s="53" t="s">
        <v>96</v>
      </c>
      <c r="K1339" s="53">
        <v>17</v>
      </c>
      <c r="L1339" s="65">
        <v>53.12</v>
      </c>
    </row>
    <row r="1340" spans="2:12" ht="15" thickBot="1" x14ac:dyDescent="0.35">
      <c r="B1340" s="64">
        <f t="shared" si="21"/>
        <v>28705.210000000006</v>
      </c>
      <c r="C1340" s="66"/>
      <c r="G1340" s="56">
        <v>1336</v>
      </c>
      <c r="H1340" s="53" t="s">
        <v>95</v>
      </c>
      <c r="I1340" s="55">
        <v>38844</v>
      </c>
      <c r="J1340" s="53" t="s">
        <v>94</v>
      </c>
      <c r="K1340" s="53">
        <v>9</v>
      </c>
      <c r="L1340" s="65">
        <v>29.5</v>
      </c>
    </row>
    <row r="1341" spans="2:12" ht="15" thickBot="1" x14ac:dyDescent="0.35">
      <c r="B1341" s="64">
        <f t="shared" si="21"/>
        <v>29050.600000000035</v>
      </c>
      <c r="C1341" s="66"/>
      <c r="G1341" s="56">
        <v>1337</v>
      </c>
      <c r="H1341" s="53" t="s">
        <v>115</v>
      </c>
      <c r="I1341" s="53" t="s">
        <v>125</v>
      </c>
      <c r="J1341" s="53" t="s">
        <v>109</v>
      </c>
      <c r="K1341" s="53">
        <v>15</v>
      </c>
      <c r="L1341" s="65">
        <v>47.31</v>
      </c>
    </row>
    <row r="1342" spans="2:12" ht="15" thickBot="1" x14ac:dyDescent="0.35">
      <c r="B1342" s="64">
        <f t="shared" si="21"/>
        <v>25947.240000000009</v>
      </c>
      <c r="C1342" s="66"/>
      <c r="G1342" s="56">
        <v>1338</v>
      </c>
      <c r="H1342" s="53" t="s">
        <v>97</v>
      </c>
      <c r="I1342" s="55">
        <v>38969</v>
      </c>
      <c r="J1342" s="53" t="s">
        <v>99</v>
      </c>
      <c r="K1342" s="53">
        <v>50</v>
      </c>
      <c r="L1342" s="65">
        <v>152.31</v>
      </c>
    </row>
    <row r="1343" spans="2:12" ht="15" thickBot="1" x14ac:dyDescent="0.35">
      <c r="B1343" s="64">
        <f t="shared" si="21"/>
        <v>29050.600000000035</v>
      </c>
      <c r="C1343" s="66"/>
      <c r="G1343" s="56">
        <v>1339</v>
      </c>
      <c r="H1343" s="53" t="s">
        <v>115</v>
      </c>
      <c r="I1343" s="55">
        <v>38179</v>
      </c>
      <c r="J1343" s="53" t="s">
        <v>99</v>
      </c>
      <c r="K1343" s="53">
        <v>13</v>
      </c>
      <c r="L1343" s="65">
        <v>40.56</v>
      </c>
    </row>
    <row r="1344" spans="2:12" ht="15" thickBot="1" x14ac:dyDescent="0.35">
      <c r="B1344" s="64">
        <f t="shared" si="21"/>
        <v>28705.210000000006</v>
      </c>
      <c r="C1344" s="66"/>
      <c r="G1344" s="56">
        <v>1340</v>
      </c>
      <c r="H1344" s="53" t="s">
        <v>95</v>
      </c>
      <c r="I1344" s="53" t="s">
        <v>124</v>
      </c>
      <c r="J1344" s="53" t="s">
        <v>94</v>
      </c>
      <c r="K1344" s="53">
        <v>24</v>
      </c>
      <c r="L1344" s="65">
        <v>74.73</v>
      </c>
    </row>
    <row r="1345" spans="2:12" ht="15" thickBot="1" x14ac:dyDescent="0.35">
      <c r="B1345" s="64">
        <f t="shared" si="21"/>
        <v>28803.099999999991</v>
      </c>
      <c r="C1345" s="66"/>
      <c r="G1345" s="56">
        <v>1341</v>
      </c>
      <c r="H1345" s="53" t="s">
        <v>93</v>
      </c>
      <c r="I1345" s="53" t="s">
        <v>153</v>
      </c>
      <c r="J1345" s="53" t="s">
        <v>94</v>
      </c>
      <c r="K1345" s="53">
        <v>77</v>
      </c>
      <c r="L1345" s="65">
        <v>232.89</v>
      </c>
    </row>
    <row r="1346" spans="2:12" ht="15" thickBot="1" x14ac:dyDescent="0.35">
      <c r="B1346" s="64">
        <f t="shared" si="21"/>
        <v>28705.210000000006</v>
      </c>
      <c r="C1346" s="66"/>
      <c r="G1346" s="56">
        <v>1342</v>
      </c>
      <c r="H1346" s="53" t="s">
        <v>95</v>
      </c>
      <c r="I1346" s="55">
        <v>39026</v>
      </c>
      <c r="J1346" s="53" t="s">
        <v>109</v>
      </c>
      <c r="K1346" s="53">
        <v>21</v>
      </c>
      <c r="L1346" s="65">
        <v>65.209999999999994</v>
      </c>
    </row>
    <row r="1347" spans="2:12" ht="15" thickBot="1" x14ac:dyDescent="0.35">
      <c r="B1347" s="64">
        <f t="shared" si="21"/>
        <v>27590.549999999988</v>
      </c>
      <c r="C1347" s="66"/>
      <c r="G1347" s="56">
        <v>1343</v>
      </c>
      <c r="H1347" s="53" t="s">
        <v>122</v>
      </c>
      <c r="I1347" s="55">
        <v>38540</v>
      </c>
      <c r="J1347" s="53" t="s">
        <v>109</v>
      </c>
      <c r="K1347" s="53">
        <v>80</v>
      </c>
      <c r="L1347" s="65">
        <v>240.76</v>
      </c>
    </row>
    <row r="1348" spans="2:12" ht="15" thickBot="1" x14ac:dyDescent="0.35">
      <c r="B1348" s="64">
        <f t="shared" si="21"/>
        <v>28705.210000000006</v>
      </c>
      <c r="C1348" s="66"/>
      <c r="G1348" s="56">
        <v>1344</v>
      </c>
      <c r="H1348" s="53" t="s">
        <v>95</v>
      </c>
      <c r="I1348" s="55">
        <v>38179</v>
      </c>
      <c r="J1348" s="53" t="s">
        <v>109</v>
      </c>
      <c r="K1348" s="53">
        <v>56</v>
      </c>
      <c r="L1348" s="65">
        <v>170.51</v>
      </c>
    </row>
    <row r="1349" spans="2:12" ht="15" thickBot="1" x14ac:dyDescent="0.35">
      <c r="B1349" s="64">
        <f t="shared" ref="B1349:B1412" si="22">SUMIF(name,H1349,salePrice)</f>
        <v>23849.590000000004</v>
      </c>
      <c r="C1349" s="66"/>
      <c r="G1349" s="56">
        <v>1345</v>
      </c>
      <c r="H1349" s="53" t="s">
        <v>106</v>
      </c>
      <c r="I1349" s="55">
        <v>38629</v>
      </c>
      <c r="J1349" s="53" t="s">
        <v>96</v>
      </c>
      <c r="K1349" s="53">
        <v>28</v>
      </c>
      <c r="L1349" s="65">
        <v>86</v>
      </c>
    </row>
    <row r="1350" spans="2:12" ht="15" thickBot="1" x14ac:dyDescent="0.35">
      <c r="B1350" s="64">
        <f t="shared" si="22"/>
        <v>29050.600000000035</v>
      </c>
      <c r="C1350" s="66"/>
      <c r="G1350" s="56">
        <v>1346</v>
      </c>
      <c r="H1350" s="53" t="s">
        <v>115</v>
      </c>
      <c r="I1350" s="53" t="s">
        <v>104</v>
      </c>
      <c r="J1350" s="53" t="s">
        <v>99</v>
      </c>
      <c r="K1350" s="53">
        <v>50</v>
      </c>
      <c r="L1350" s="65">
        <v>151.57</v>
      </c>
    </row>
    <row r="1351" spans="2:12" ht="15" thickBot="1" x14ac:dyDescent="0.35">
      <c r="B1351" s="64">
        <f t="shared" si="22"/>
        <v>23849.590000000004</v>
      </c>
      <c r="C1351" s="66"/>
      <c r="G1351" s="56">
        <v>1347</v>
      </c>
      <c r="H1351" s="53" t="s">
        <v>106</v>
      </c>
      <c r="I1351" s="55">
        <v>38629</v>
      </c>
      <c r="J1351" s="53" t="s">
        <v>105</v>
      </c>
      <c r="K1351" s="53">
        <v>23</v>
      </c>
      <c r="L1351" s="65">
        <v>71.41</v>
      </c>
    </row>
    <row r="1352" spans="2:12" ht="15" thickBot="1" x14ac:dyDescent="0.35">
      <c r="B1352" s="64">
        <f t="shared" si="22"/>
        <v>29050.600000000035</v>
      </c>
      <c r="C1352" s="66"/>
      <c r="G1352" s="56">
        <v>1348</v>
      </c>
      <c r="H1352" s="53" t="s">
        <v>115</v>
      </c>
      <c r="I1352" s="55">
        <v>38144</v>
      </c>
      <c r="J1352" s="53" t="s">
        <v>94</v>
      </c>
      <c r="K1352" s="53">
        <v>77</v>
      </c>
      <c r="L1352" s="65">
        <v>232.85</v>
      </c>
    </row>
    <row r="1353" spans="2:12" ht="15" thickBot="1" x14ac:dyDescent="0.35">
      <c r="B1353" s="64">
        <f t="shared" si="22"/>
        <v>28803.099999999991</v>
      </c>
      <c r="C1353" s="66"/>
      <c r="G1353" s="56">
        <v>1349</v>
      </c>
      <c r="H1353" s="53" t="s">
        <v>93</v>
      </c>
      <c r="I1353" s="53" t="s">
        <v>138</v>
      </c>
      <c r="J1353" s="53" t="s">
        <v>109</v>
      </c>
      <c r="K1353" s="53">
        <v>56</v>
      </c>
      <c r="L1353" s="65">
        <v>170.26</v>
      </c>
    </row>
    <row r="1354" spans="2:12" ht="15" thickBot="1" x14ac:dyDescent="0.35">
      <c r="B1354" s="64">
        <f t="shared" si="22"/>
        <v>27590.549999999988</v>
      </c>
      <c r="C1354" s="66"/>
      <c r="G1354" s="56">
        <v>1350</v>
      </c>
      <c r="H1354" s="53" t="s">
        <v>122</v>
      </c>
      <c r="I1354" s="53" t="s">
        <v>158</v>
      </c>
      <c r="J1354" s="53" t="s">
        <v>94</v>
      </c>
      <c r="K1354" s="53">
        <v>26</v>
      </c>
      <c r="L1354" s="65">
        <v>79.760000000000005</v>
      </c>
    </row>
    <row r="1355" spans="2:12" ht="15" thickBot="1" x14ac:dyDescent="0.35">
      <c r="B1355" s="64">
        <f t="shared" si="22"/>
        <v>25947.240000000009</v>
      </c>
      <c r="C1355" s="66"/>
      <c r="G1355" s="56">
        <v>1351</v>
      </c>
      <c r="H1355" s="53" t="s">
        <v>97</v>
      </c>
      <c r="I1355" s="53" t="s">
        <v>138</v>
      </c>
      <c r="J1355" s="53" t="s">
        <v>96</v>
      </c>
      <c r="K1355" s="53">
        <v>18</v>
      </c>
      <c r="L1355" s="65">
        <v>55.93</v>
      </c>
    </row>
    <row r="1356" spans="2:12" ht="15" thickBot="1" x14ac:dyDescent="0.35">
      <c r="B1356" s="64">
        <f t="shared" si="22"/>
        <v>23849.590000000004</v>
      </c>
      <c r="C1356" s="66"/>
      <c r="G1356" s="56">
        <v>1352</v>
      </c>
      <c r="H1356" s="53" t="s">
        <v>106</v>
      </c>
      <c r="I1356" s="53" t="s">
        <v>138</v>
      </c>
      <c r="J1356" s="53" t="s">
        <v>94</v>
      </c>
      <c r="K1356" s="53">
        <v>40</v>
      </c>
      <c r="L1356" s="65">
        <v>121.1</v>
      </c>
    </row>
    <row r="1357" spans="2:12" ht="15" thickBot="1" x14ac:dyDescent="0.35">
      <c r="B1357" s="64">
        <f t="shared" si="22"/>
        <v>28705.210000000006</v>
      </c>
      <c r="C1357" s="66"/>
      <c r="G1357" s="56">
        <v>1353</v>
      </c>
      <c r="H1357" s="53" t="s">
        <v>95</v>
      </c>
      <c r="I1357" s="53" t="s">
        <v>138</v>
      </c>
      <c r="J1357" s="53" t="s">
        <v>109</v>
      </c>
      <c r="K1357" s="53">
        <v>75</v>
      </c>
      <c r="L1357" s="65">
        <v>227.07</v>
      </c>
    </row>
    <row r="1358" spans="2:12" ht="15" thickBot="1" x14ac:dyDescent="0.35">
      <c r="B1358" s="64">
        <f t="shared" si="22"/>
        <v>24890.649999999991</v>
      </c>
      <c r="C1358" s="66"/>
      <c r="G1358" s="56">
        <v>1354</v>
      </c>
      <c r="H1358" s="53" t="s">
        <v>103</v>
      </c>
      <c r="I1358" s="53" t="s">
        <v>98</v>
      </c>
      <c r="J1358" s="53" t="s">
        <v>99</v>
      </c>
      <c r="K1358" s="53">
        <v>61</v>
      </c>
      <c r="L1358" s="65">
        <v>184.75</v>
      </c>
    </row>
    <row r="1359" spans="2:12" ht="15" thickBot="1" x14ac:dyDescent="0.35">
      <c r="B1359" s="64">
        <f t="shared" si="22"/>
        <v>25947.240000000009</v>
      </c>
      <c r="C1359" s="66"/>
      <c r="G1359" s="56">
        <v>1355</v>
      </c>
      <c r="H1359" s="53" t="s">
        <v>97</v>
      </c>
      <c r="I1359" s="53" t="s">
        <v>132</v>
      </c>
      <c r="J1359" s="53" t="s">
        <v>99</v>
      </c>
      <c r="K1359" s="53">
        <v>35</v>
      </c>
      <c r="L1359" s="65">
        <v>106.74</v>
      </c>
    </row>
    <row r="1360" spans="2:12" ht="15" thickBot="1" x14ac:dyDescent="0.35">
      <c r="B1360" s="64">
        <f t="shared" si="22"/>
        <v>27590.549999999988</v>
      </c>
      <c r="C1360" s="66"/>
      <c r="G1360" s="56">
        <v>1356</v>
      </c>
      <c r="H1360" s="53" t="s">
        <v>122</v>
      </c>
      <c r="I1360" s="53" t="s">
        <v>137</v>
      </c>
      <c r="J1360" s="53" t="s">
        <v>96</v>
      </c>
      <c r="K1360" s="53">
        <v>42</v>
      </c>
      <c r="L1360" s="65">
        <v>127.74</v>
      </c>
    </row>
    <row r="1361" spans="2:12" ht="15" thickBot="1" x14ac:dyDescent="0.35">
      <c r="B1361" s="64">
        <f t="shared" si="22"/>
        <v>28705.210000000006</v>
      </c>
      <c r="C1361" s="66"/>
      <c r="G1361" s="56">
        <v>1357</v>
      </c>
      <c r="H1361" s="53" t="s">
        <v>95</v>
      </c>
      <c r="I1361" s="53" t="s">
        <v>110</v>
      </c>
      <c r="J1361" s="53" t="s">
        <v>105</v>
      </c>
      <c r="K1361" s="53">
        <v>47</v>
      </c>
      <c r="L1361" s="65">
        <v>142.59</v>
      </c>
    </row>
    <row r="1362" spans="2:12" ht="15" thickBot="1" x14ac:dyDescent="0.35">
      <c r="B1362" s="64">
        <f t="shared" si="22"/>
        <v>25947.240000000009</v>
      </c>
      <c r="C1362" s="66"/>
      <c r="G1362" s="56">
        <v>1358</v>
      </c>
      <c r="H1362" s="53" t="s">
        <v>97</v>
      </c>
      <c r="I1362" s="53" t="s">
        <v>152</v>
      </c>
      <c r="J1362" s="53" t="s">
        <v>109</v>
      </c>
      <c r="K1362" s="53">
        <v>74</v>
      </c>
      <c r="L1362" s="65">
        <v>225.02</v>
      </c>
    </row>
    <row r="1363" spans="2:12" ht="15" thickBot="1" x14ac:dyDescent="0.35">
      <c r="B1363" s="64">
        <f t="shared" si="22"/>
        <v>25947.240000000009</v>
      </c>
      <c r="C1363" s="66"/>
      <c r="G1363" s="56">
        <v>1359</v>
      </c>
      <c r="H1363" s="53" t="s">
        <v>97</v>
      </c>
      <c r="I1363" s="53" t="s">
        <v>127</v>
      </c>
      <c r="J1363" s="53" t="s">
        <v>109</v>
      </c>
      <c r="K1363" s="53">
        <v>55</v>
      </c>
      <c r="L1363" s="65">
        <v>166.25</v>
      </c>
    </row>
    <row r="1364" spans="2:12" ht="15" thickBot="1" x14ac:dyDescent="0.35">
      <c r="B1364" s="64">
        <f t="shared" si="22"/>
        <v>26741.289999999994</v>
      </c>
      <c r="C1364" s="66"/>
      <c r="G1364" s="56">
        <v>1360</v>
      </c>
      <c r="H1364" s="53" t="s">
        <v>101</v>
      </c>
      <c r="I1364" s="53" t="s">
        <v>118</v>
      </c>
      <c r="J1364" s="53" t="s">
        <v>94</v>
      </c>
      <c r="K1364" s="53">
        <v>87</v>
      </c>
      <c r="L1364" s="65">
        <v>263.11</v>
      </c>
    </row>
    <row r="1365" spans="2:12" ht="15" thickBot="1" x14ac:dyDescent="0.35">
      <c r="B1365" s="64">
        <f t="shared" si="22"/>
        <v>25947.240000000009</v>
      </c>
      <c r="C1365" s="66"/>
      <c r="G1365" s="56">
        <v>1361</v>
      </c>
      <c r="H1365" s="53" t="s">
        <v>97</v>
      </c>
      <c r="I1365" s="53" t="s">
        <v>129</v>
      </c>
      <c r="J1365" s="53" t="s">
        <v>96</v>
      </c>
      <c r="K1365" s="53">
        <v>75</v>
      </c>
      <c r="L1365" s="65">
        <v>227.33</v>
      </c>
    </row>
    <row r="1366" spans="2:12" ht="15" thickBot="1" x14ac:dyDescent="0.35">
      <c r="B1366" s="64">
        <f t="shared" si="22"/>
        <v>25258.95</v>
      </c>
      <c r="C1366" s="66"/>
      <c r="G1366" s="56">
        <v>1362</v>
      </c>
      <c r="H1366" s="53" t="s">
        <v>111</v>
      </c>
      <c r="I1366" s="53" t="s">
        <v>141</v>
      </c>
      <c r="J1366" s="53" t="s">
        <v>96</v>
      </c>
      <c r="K1366" s="53">
        <v>91</v>
      </c>
      <c r="L1366" s="65">
        <v>274.61</v>
      </c>
    </row>
    <row r="1367" spans="2:12" ht="15" thickBot="1" x14ac:dyDescent="0.35">
      <c r="B1367" s="64">
        <f t="shared" si="22"/>
        <v>25947.240000000009</v>
      </c>
      <c r="C1367" s="66"/>
      <c r="G1367" s="56">
        <v>1363</v>
      </c>
      <c r="H1367" s="53" t="s">
        <v>97</v>
      </c>
      <c r="I1367" s="53" t="s">
        <v>139</v>
      </c>
      <c r="J1367" s="53" t="s">
        <v>94</v>
      </c>
      <c r="K1367" s="53">
        <v>79</v>
      </c>
      <c r="L1367" s="65">
        <v>238.21</v>
      </c>
    </row>
    <row r="1368" spans="2:12" ht="15" thickBot="1" x14ac:dyDescent="0.35">
      <c r="B1368" s="64">
        <f t="shared" si="22"/>
        <v>27590.549999999988</v>
      </c>
      <c r="C1368" s="66"/>
      <c r="G1368" s="56">
        <v>1364</v>
      </c>
      <c r="H1368" s="53" t="s">
        <v>122</v>
      </c>
      <c r="I1368" s="53" t="s">
        <v>102</v>
      </c>
      <c r="J1368" s="53" t="s">
        <v>109</v>
      </c>
      <c r="K1368" s="53">
        <v>31</v>
      </c>
      <c r="L1368" s="65">
        <v>94.92</v>
      </c>
    </row>
    <row r="1369" spans="2:12" ht="15" thickBot="1" x14ac:dyDescent="0.35">
      <c r="B1369" s="64">
        <f t="shared" si="22"/>
        <v>28705.210000000006</v>
      </c>
      <c r="C1369" s="66"/>
      <c r="G1369" s="56">
        <v>1365</v>
      </c>
      <c r="H1369" s="53" t="s">
        <v>95</v>
      </c>
      <c r="I1369" s="55">
        <v>38117</v>
      </c>
      <c r="J1369" s="53" t="s">
        <v>105</v>
      </c>
      <c r="K1369" s="53">
        <v>36</v>
      </c>
      <c r="L1369" s="65">
        <v>109.87</v>
      </c>
    </row>
    <row r="1370" spans="2:12" ht="15" thickBot="1" x14ac:dyDescent="0.35">
      <c r="B1370" s="64">
        <f t="shared" si="22"/>
        <v>29050.600000000035</v>
      </c>
      <c r="C1370" s="66"/>
      <c r="G1370" s="56">
        <v>1366</v>
      </c>
      <c r="H1370" s="53" t="s">
        <v>115</v>
      </c>
      <c r="I1370" s="53" t="s">
        <v>129</v>
      </c>
      <c r="J1370" s="53" t="s">
        <v>109</v>
      </c>
      <c r="K1370" s="53">
        <v>80</v>
      </c>
      <c r="L1370" s="65">
        <v>242.06</v>
      </c>
    </row>
    <row r="1371" spans="2:12" ht="15" thickBot="1" x14ac:dyDescent="0.35">
      <c r="B1371" s="64">
        <f t="shared" si="22"/>
        <v>28803.099999999991</v>
      </c>
      <c r="C1371" s="66"/>
      <c r="G1371" s="56">
        <v>1367</v>
      </c>
      <c r="H1371" s="53" t="s">
        <v>93</v>
      </c>
      <c r="I1371" s="53" t="s">
        <v>147</v>
      </c>
      <c r="J1371" s="53" t="s">
        <v>94</v>
      </c>
      <c r="K1371" s="53">
        <v>32</v>
      </c>
      <c r="L1371" s="65">
        <v>98.11</v>
      </c>
    </row>
    <row r="1372" spans="2:12" ht="15" thickBot="1" x14ac:dyDescent="0.35">
      <c r="B1372" s="64">
        <f t="shared" si="22"/>
        <v>26741.289999999994</v>
      </c>
      <c r="C1372" s="66"/>
      <c r="G1372" s="56">
        <v>1368</v>
      </c>
      <c r="H1372" s="53" t="s">
        <v>101</v>
      </c>
      <c r="I1372" s="53" t="s">
        <v>129</v>
      </c>
      <c r="J1372" s="53" t="s">
        <v>99</v>
      </c>
      <c r="K1372" s="53">
        <v>29</v>
      </c>
      <c r="L1372" s="65">
        <v>89.17</v>
      </c>
    </row>
    <row r="1373" spans="2:12" ht="15" thickBot="1" x14ac:dyDescent="0.35">
      <c r="B1373" s="64">
        <f t="shared" si="22"/>
        <v>28705.210000000006</v>
      </c>
      <c r="C1373" s="66"/>
      <c r="G1373" s="56">
        <v>1369</v>
      </c>
      <c r="H1373" s="53" t="s">
        <v>95</v>
      </c>
      <c r="I1373" s="53" t="s">
        <v>146</v>
      </c>
      <c r="J1373" s="53" t="s">
        <v>96</v>
      </c>
      <c r="K1373" s="53">
        <v>64</v>
      </c>
      <c r="L1373" s="65">
        <v>193.52</v>
      </c>
    </row>
    <row r="1374" spans="2:12" ht="15" thickBot="1" x14ac:dyDescent="0.35">
      <c r="B1374" s="64">
        <f t="shared" si="22"/>
        <v>23849.590000000004</v>
      </c>
      <c r="C1374" s="66"/>
      <c r="G1374" s="56">
        <v>1370</v>
      </c>
      <c r="H1374" s="53" t="s">
        <v>106</v>
      </c>
      <c r="I1374" s="55">
        <v>38263</v>
      </c>
      <c r="J1374" s="53" t="s">
        <v>94</v>
      </c>
      <c r="K1374" s="53">
        <v>27</v>
      </c>
      <c r="L1374" s="65">
        <v>83.67</v>
      </c>
    </row>
    <row r="1375" spans="2:12" ht="15" thickBot="1" x14ac:dyDescent="0.35">
      <c r="B1375" s="64">
        <f t="shared" si="22"/>
        <v>27590.549999999988</v>
      </c>
      <c r="C1375" s="66"/>
      <c r="G1375" s="56">
        <v>1371</v>
      </c>
      <c r="H1375" s="53" t="s">
        <v>122</v>
      </c>
      <c r="I1375" s="53" t="s">
        <v>117</v>
      </c>
      <c r="J1375" s="53" t="s">
        <v>94</v>
      </c>
      <c r="K1375" s="53">
        <v>36</v>
      </c>
      <c r="L1375" s="65">
        <v>109.81</v>
      </c>
    </row>
    <row r="1376" spans="2:12" ht="15" thickBot="1" x14ac:dyDescent="0.35">
      <c r="B1376" s="64">
        <f t="shared" si="22"/>
        <v>28803.099999999991</v>
      </c>
      <c r="C1376" s="66"/>
      <c r="G1376" s="56">
        <v>1372</v>
      </c>
      <c r="H1376" s="53" t="s">
        <v>93</v>
      </c>
      <c r="I1376" s="55">
        <v>38880</v>
      </c>
      <c r="J1376" s="53" t="s">
        <v>109</v>
      </c>
      <c r="K1376" s="53">
        <v>36</v>
      </c>
      <c r="L1376" s="65">
        <v>109.46</v>
      </c>
    </row>
    <row r="1377" spans="2:12" ht="15" thickBot="1" x14ac:dyDescent="0.35">
      <c r="B1377" s="64">
        <f t="shared" si="22"/>
        <v>29050.600000000035</v>
      </c>
      <c r="C1377" s="66"/>
      <c r="G1377" s="56">
        <v>1373</v>
      </c>
      <c r="H1377" s="53" t="s">
        <v>115</v>
      </c>
      <c r="I1377" s="53" t="s">
        <v>119</v>
      </c>
      <c r="J1377" s="53" t="s">
        <v>109</v>
      </c>
      <c r="K1377" s="53">
        <v>32</v>
      </c>
      <c r="L1377" s="65">
        <v>97.34</v>
      </c>
    </row>
    <row r="1378" spans="2:12" ht="15" thickBot="1" x14ac:dyDescent="0.35">
      <c r="B1378" s="64">
        <f t="shared" si="22"/>
        <v>23849.590000000004</v>
      </c>
      <c r="C1378" s="66"/>
      <c r="G1378" s="56">
        <v>1374</v>
      </c>
      <c r="H1378" s="53" t="s">
        <v>106</v>
      </c>
      <c r="I1378" s="53" t="s">
        <v>160</v>
      </c>
      <c r="J1378" s="53" t="s">
        <v>109</v>
      </c>
      <c r="K1378" s="53">
        <v>9</v>
      </c>
      <c r="L1378" s="65">
        <v>29.17</v>
      </c>
    </row>
    <row r="1379" spans="2:12" ht="15" thickBot="1" x14ac:dyDescent="0.35">
      <c r="B1379" s="64">
        <f t="shared" si="22"/>
        <v>26741.289999999994</v>
      </c>
      <c r="C1379" s="66"/>
      <c r="G1379" s="56">
        <v>1375</v>
      </c>
      <c r="H1379" s="53" t="s">
        <v>101</v>
      </c>
      <c r="I1379" s="53" t="s">
        <v>100</v>
      </c>
      <c r="J1379" s="53" t="s">
        <v>96</v>
      </c>
      <c r="K1379" s="53">
        <v>78</v>
      </c>
      <c r="L1379" s="65">
        <v>235.64</v>
      </c>
    </row>
    <row r="1380" spans="2:12" ht="15" thickBot="1" x14ac:dyDescent="0.35">
      <c r="B1380" s="64">
        <f t="shared" si="22"/>
        <v>26741.289999999994</v>
      </c>
      <c r="C1380" s="66"/>
      <c r="G1380" s="56">
        <v>1376</v>
      </c>
      <c r="H1380" s="53" t="s">
        <v>101</v>
      </c>
      <c r="I1380" s="53" t="s">
        <v>131</v>
      </c>
      <c r="J1380" s="53" t="s">
        <v>99</v>
      </c>
      <c r="K1380" s="53">
        <v>55</v>
      </c>
      <c r="L1380" s="65">
        <v>167.69</v>
      </c>
    </row>
    <row r="1381" spans="2:12" ht="15" thickBot="1" x14ac:dyDescent="0.35">
      <c r="B1381" s="64">
        <f t="shared" si="22"/>
        <v>28705.210000000006</v>
      </c>
      <c r="C1381" s="66"/>
      <c r="G1381" s="56">
        <v>1377</v>
      </c>
      <c r="H1381" s="53" t="s">
        <v>95</v>
      </c>
      <c r="I1381" s="53" t="s">
        <v>157</v>
      </c>
      <c r="J1381" s="53" t="s">
        <v>109</v>
      </c>
      <c r="K1381" s="53">
        <v>79</v>
      </c>
      <c r="L1381" s="65">
        <v>239.26</v>
      </c>
    </row>
    <row r="1382" spans="2:12" ht="15" thickBot="1" x14ac:dyDescent="0.35">
      <c r="B1382" s="64">
        <f t="shared" si="22"/>
        <v>28705.210000000006</v>
      </c>
      <c r="C1382" s="66"/>
      <c r="G1382" s="56">
        <v>1378</v>
      </c>
      <c r="H1382" s="53" t="s">
        <v>95</v>
      </c>
      <c r="I1382" s="55">
        <v>38078</v>
      </c>
      <c r="J1382" s="53" t="s">
        <v>105</v>
      </c>
      <c r="K1382" s="53">
        <v>9</v>
      </c>
      <c r="L1382" s="65">
        <v>29.37</v>
      </c>
    </row>
    <row r="1383" spans="2:12" ht="15" thickBot="1" x14ac:dyDescent="0.35">
      <c r="B1383" s="64">
        <f t="shared" si="22"/>
        <v>28803.099999999991</v>
      </c>
      <c r="C1383" s="66"/>
      <c r="G1383" s="56">
        <v>1379</v>
      </c>
      <c r="H1383" s="53" t="s">
        <v>93</v>
      </c>
      <c r="I1383" s="53" t="s">
        <v>108</v>
      </c>
      <c r="J1383" s="53" t="s">
        <v>96</v>
      </c>
      <c r="K1383" s="53">
        <v>4</v>
      </c>
      <c r="L1383" s="65">
        <v>14.28</v>
      </c>
    </row>
    <row r="1384" spans="2:12" ht="15" thickBot="1" x14ac:dyDescent="0.35">
      <c r="B1384" s="64">
        <f t="shared" si="22"/>
        <v>28705.210000000006</v>
      </c>
      <c r="C1384" s="66"/>
      <c r="G1384" s="56">
        <v>1380</v>
      </c>
      <c r="H1384" s="53" t="s">
        <v>95</v>
      </c>
      <c r="I1384" s="53" t="s">
        <v>158</v>
      </c>
      <c r="J1384" s="53" t="s">
        <v>109</v>
      </c>
      <c r="K1384" s="53">
        <v>6</v>
      </c>
      <c r="L1384" s="65">
        <v>20.170000000000002</v>
      </c>
    </row>
    <row r="1385" spans="2:12" ht="15" thickBot="1" x14ac:dyDescent="0.35">
      <c r="B1385" s="64">
        <f t="shared" si="22"/>
        <v>27590.549999999988</v>
      </c>
      <c r="C1385" s="66"/>
      <c r="G1385" s="56">
        <v>1381</v>
      </c>
      <c r="H1385" s="53" t="s">
        <v>122</v>
      </c>
      <c r="I1385" s="53" t="s">
        <v>127</v>
      </c>
      <c r="J1385" s="53" t="s">
        <v>105</v>
      </c>
      <c r="K1385" s="53">
        <v>18</v>
      </c>
      <c r="L1385" s="65">
        <v>55.92</v>
      </c>
    </row>
    <row r="1386" spans="2:12" ht="15" thickBot="1" x14ac:dyDescent="0.35">
      <c r="B1386" s="64">
        <f t="shared" si="22"/>
        <v>26741.289999999994</v>
      </c>
      <c r="C1386" s="66"/>
      <c r="G1386" s="56">
        <v>1382</v>
      </c>
      <c r="H1386" s="53" t="s">
        <v>101</v>
      </c>
      <c r="I1386" s="53" t="s">
        <v>148</v>
      </c>
      <c r="J1386" s="53" t="s">
        <v>105</v>
      </c>
      <c r="K1386" s="53">
        <v>14</v>
      </c>
      <c r="L1386" s="65">
        <v>44.49</v>
      </c>
    </row>
    <row r="1387" spans="2:12" ht="15" thickBot="1" x14ac:dyDescent="0.35">
      <c r="B1387" s="64">
        <f t="shared" si="22"/>
        <v>23849.590000000004</v>
      </c>
      <c r="C1387" s="66"/>
      <c r="G1387" s="56">
        <v>1383</v>
      </c>
      <c r="H1387" s="53" t="s">
        <v>106</v>
      </c>
      <c r="I1387" s="53" t="s">
        <v>142</v>
      </c>
      <c r="J1387" s="53" t="s">
        <v>94</v>
      </c>
      <c r="K1387" s="53">
        <v>91</v>
      </c>
      <c r="L1387" s="65">
        <v>275.5</v>
      </c>
    </row>
    <row r="1388" spans="2:12" ht="15" thickBot="1" x14ac:dyDescent="0.35">
      <c r="B1388" s="64">
        <f t="shared" si="22"/>
        <v>26741.289999999994</v>
      </c>
      <c r="C1388" s="66"/>
      <c r="G1388" s="56">
        <v>1384</v>
      </c>
      <c r="H1388" s="53" t="s">
        <v>101</v>
      </c>
      <c r="I1388" s="55">
        <v>38576</v>
      </c>
      <c r="J1388" s="53" t="s">
        <v>105</v>
      </c>
      <c r="K1388" s="53">
        <v>74</v>
      </c>
      <c r="L1388" s="65">
        <v>224.07</v>
      </c>
    </row>
    <row r="1389" spans="2:12" ht="15" thickBot="1" x14ac:dyDescent="0.35">
      <c r="B1389" s="64">
        <f t="shared" si="22"/>
        <v>28803.099999999991</v>
      </c>
      <c r="C1389" s="66"/>
      <c r="G1389" s="56">
        <v>1385</v>
      </c>
      <c r="H1389" s="53" t="s">
        <v>93</v>
      </c>
      <c r="I1389" s="53" t="s">
        <v>162</v>
      </c>
      <c r="J1389" s="53" t="s">
        <v>94</v>
      </c>
      <c r="K1389" s="53">
        <v>47</v>
      </c>
      <c r="L1389" s="65">
        <v>143.86000000000001</v>
      </c>
    </row>
    <row r="1390" spans="2:12" ht="15" thickBot="1" x14ac:dyDescent="0.35">
      <c r="B1390" s="64">
        <f t="shared" si="22"/>
        <v>24890.649999999991</v>
      </c>
      <c r="C1390" s="66"/>
      <c r="G1390" s="56">
        <v>1386</v>
      </c>
      <c r="H1390" s="53" t="s">
        <v>103</v>
      </c>
      <c r="I1390" s="55">
        <v>38787</v>
      </c>
      <c r="J1390" s="53" t="s">
        <v>96</v>
      </c>
      <c r="K1390" s="53">
        <v>28</v>
      </c>
      <c r="L1390" s="65">
        <v>86.47</v>
      </c>
    </row>
    <row r="1391" spans="2:12" ht="15" thickBot="1" x14ac:dyDescent="0.35">
      <c r="B1391" s="64">
        <f t="shared" si="22"/>
        <v>24890.649999999991</v>
      </c>
      <c r="C1391" s="66"/>
      <c r="G1391" s="56">
        <v>1387</v>
      </c>
      <c r="H1391" s="53" t="s">
        <v>103</v>
      </c>
      <c r="I1391" s="53" t="s">
        <v>113</v>
      </c>
      <c r="J1391" s="53" t="s">
        <v>105</v>
      </c>
      <c r="K1391" s="53">
        <v>21</v>
      </c>
      <c r="L1391" s="65">
        <v>64.78</v>
      </c>
    </row>
    <row r="1392" spans="2:12" ht="15" thickBot="1" x14ac:dyDescent="0.35">
      <c r="B1392" s="64">
        <f t="shared" si="22"/>
        <v>23849.590000000004</v>
      </c>
      <c r="C1392" s="66"/>
      <c r="G1392" s="56">
        <v>1388</v>
      </c>
      <c r="H1392" s="53" t="s">
        <v>106</v>
      </c>
      <c r="I1392" s="53" t="s">
        <v>136</v>
      </c>
      <c r="J1392" s="53" t="s">
        <v>96</v>
      </c>
      <c r="K1392" s="53">
        <v>52</v>
      </c>
      <c r="L1392" s="65">
        <v>157.69</v>
      </c>
    </row>
    <row r="1393" spans="2:12" ht="15" thickBot="1" x14ac:dyDescent="0.35">
      <c r="B1393" s="64">
        <f t="shared" si="22"/>
        <v>26741.289999999994</v>
      </c>
      <c r="C1393" s="66"/>
      <c r="G1393" s="56">
        <v>1389</v>
      </c>
      <c r="H1393" s="53" t="s">
        <v>101</v>
      </c>
      <c r="I1393" s="53" t="s">
        <v>129</v>
      </c>
      <c r="J1393" s="53" t="s">
        <v>99</v>
      </c>
      <c r="K1393" s="53">
        <v>33</v>
      </c>
      <c r="L1393" s="65">
        <v>101.09</v>
      </c>
    </row>
    <row r="1394" spans="2:12" ht="15" thickBot="1" x14ac:dyDescent="0.35">
      <c r="B1394" s="64">
        <f t="shared" si="22"/>
        <v>24890.649999999991</v>
      </c>
      <c r="C1394" s="66"/>
      <c r="G1394" s="56">
        <v>1390</v>
      </c>
      <c r="H1394" s="53" t="s">
        <v>103</v>
      </c>
      <c r="I1394" s="55">
        <v>38140</v>
      </c>
      <c r="J1394" s="53" t="s">
        <v>109</v>
      </c>
      <c r="K1394" s="53">
        <v>-7</v>
      </c>
      <c r="L1394" s="65">
        <v>-19.440000000000001</v>
      </c>
    </row>
    <row r="1395" spans="2:12" ht="15" thickBot="1" x14ac:dyDescent="0.35">
      <c r="B1395" s="64">
        <f t="shared" si="22"/>
        <v>23849.590000000004</v>
      </c>
      <c r="C1395" s="66"/>
      <c r="G1395" s="56">
        <v>1391</v>
      </c>
      <c r="H1395" s="53" t="s">
        <v>106</v>
      </c>
      <c r="I1395" s="55">
        <v>37990</v>
      </c>
      <c r="J1395" s="53" t="s">
        <v>94</v>
      </c>
      <c r="K1395" s="53">
        <v>12</v>
      </c>
      <c r="L1395" s="65">
        <v>38.24</v>
      </c>
    </row>
    <row r="1396" spans="2:12" ht="15" thickBot="1" x14ac:dyDescent="0.35">
      <c r="B1396" s="64">
        <f t="shared" si="22"/>
        <v>26741.289999999994</v>
      </c>
      <c r="C1396" s="66"/>
      <c r="G1396" s="56">
        <v>1392</v>
      </c>
      <c r="H1396" s="53" t="s">
        <v>101</v>
      </c>
      <c r="I1396" s="53" t="s">
        <v>156</v>
      </c>
      <c r="J1396" s="53" t="s">
        <v>105</v>
      </c>
      <c r="K1396" s="53">
        <v>1</v>
      </c>
      <c r="L1396" s="65">
        <v>4.5</v>
      </c>
    </row>
    <row r="1397" spans="2:12" ht="15" thickBot="1" x14ac:dyDescent="0.35">
      <c r="B1397" s="64">
        <f t="shared" si="22"/>
        <v>28803.099999999991</v>
      </c>
      <c r="C1397" s="66"/>
      <c r="G1397" s="56">
        <v>1393</v>
      </c>
      <c r="H1397" s="53" t="s">
        <v>93</v>
      </c>
      <c r="I1397" s="53" t="s">
        <v>163</v>
      </c>
      <c r="J1397" s="53" t="s">
        <v>109</v>
      </c>
      <c r="K1397" s="53">
        <v>56</v>
      </c>
      <c r="L1397" s="65">
        <v>169.76</v>
      </c>
    </row>
    <row r="1398" spans="2:12" ht="15" thickBot="1" x14ac:dyDescent="0.35">
      <c r="B1398" s="64">
        <f t="shared" si="22"/>
        <v>23849.590000000004</v>
      </c>
      <c r="C1398" s="66"/>
      <c r="G1398" s="56">
        <v>1394</v>
      </c>
      <c r="H1398" s="53" t="s">
        <v>106</v>
      </c>
      <c r="I1398" s="53" t="s">
        <v>133</v>
      </c>
      <c r="J1398" s="53" t="s">
        <v>96</v>
      </c>
      <c r="K1398" s="53">
        <v>34</v>
      </c>
      <c r="L1398" s="65">
        <v>104.48</v>
      </c>
    </row>
    <row r="1399" spans="2:12" ht="15" thickBot="1" x14ac:dyDescent="0.35">
      <c r="B1399" s="64">
        <f t="shared" si="22"/>
        <v>27590.549999999988</v>
      </c>
      <c r="C1399" s="66"/>
      <c r="G1399" s="56">
        <v>1395</v>
      </c>
      <c r="H1399" s="53" t="s">
        <v>122</v>
      </c>
      <c r="I1399" s="53" t="s">
        <v>98</v>
      </c>
      <c r="J1399" s="53" t="s">
        <v>96</v>
      </c>
      <c r="K1399" s="53">
        <v>83</v>
      </c>
      <c r="L1399" s="65">
        <v>250.39</v>
      </c>
    </row>
    <row r="1400" spans="2:12" ht="15" thickBot="1" x14ac:dyDescent="0.35">
      <c r="B1400" s="64">
        <f t="shared" si="22"/>
        <v>24890.649999999991</v>
      </c>
      <c r="C1400" s="66"/>
      <c r="G1400" s="56">
        <v>1396</v>
      </c>
      <c r="H1400" s="53" t="s">
        <v>103</v>
      </c>
      <c r="I1400" s="53" t="s">
        <v>140</v>
      </c>
      <c r="J1400" s="53" t="s">
        <v>105</v>
      </c>
      <c r="K1400" s="53">
        <v>-4</v>
      </c>
      <c r="L1400" s="65">
        <v>-10.16</v>
      </c>
    </row>
    <row r="1401" spans="2:12" ht="15" thickBot="1" x14ac:dyDescent="0.35">
      <c r="B1401" s="64">
        <f t="shared" si="22"/>
        <v>23849.590000000004</v>
      </c>
      <c r="C1401" s="66"/>
      <c r="G1401" s="56">
        <v>1397</v>
      </c>
      <c r="H1401" s="53" t="s">
        <v>106</v>
      </c>
      <c r="I1401" s="55">
        <v>38413</v>
      </c>
      <c r="J1401" s="53" t="s">
        <v>96</v>
      </c>
      <c r="K1401" s="53">
        <v>9</v>
      </c>
      <c r="L1401" s="65">
        <v>29.7</v>
      </c>
    </row>
    <row r="1402" spans="2:12" ht="15" thickBot="1" x14ac:dyDescent="0.35">
      <c r="B1402" s="64">
        <f t="shared" si="22"/>
        <v>28705.210000000006</v>
      </c>
      <c r="C1402" s="66"/>
      <c r="G1402" s="56">
        <v>1398</v>
      </c>
      <c r="H1402" s="53" t="s">
        <v>95</v>
      </c>
      <c r="I1402" s="53" t="s">
        <v>154</v>
      </c>
      <c r="J1402" s="53" t="s">
        <v>105</v>
      </c>
      <c r="K1402" s="53">
        <v>64</v>
      </c>
      <c r="L1402" s="65">
        <v>193.99</v>
      </c>
    </row>
    <row r="1403" spans="2:12" ht="15" thickBot="1" x14ac:dyDescent="0.35">
      <c r="B1403" s="64">
        <f t="shared" si="22"/>
        <v>27590.549999999988</v>
      </c>
      <c r="C1403" s="66"/>
      <c r="G1403" s="56">
        <v>1399</v>
      </c>
      <c r="H1403" s="53" t="s">
        <v>122</v>
      </c>
      <c r="I1403" s="53" t="s">
        <v>154</v>
      </c>
      <c r="J1403" s="53" t="s">
        <v>94</v>
      </c>
      <c r="K1403" s="53">
        <v>13</v>
      </c>
      <c r="L1403" s="65">
        <v>40.950000000000003</v>
      </c>
    </row>
    <row r="1404" spans="2:12" ht="15" thickBot="1" x14ac:dyDescent="0.35">
      <c r="B1404" s="64">
        <f t="shared" si="22"/>
        <v>26741.289999999994</v>
      </c>
      <c r="C1404" s="66"/>
      <c r="G1404" s="56">
        <v>1400</v>
      </c>
      <c r="H1404" s="53" t="s">
        <v>101</v>
      </c>
      <c r="I1404" s="53" t="s">
        <v>150</v>
      </c>
      <c r="J1404" s="53" t="s">
        <v>94</v>
      </c>
      <c r="K1404" s="53">
        <v>9</v>
      </c>
      <c r="L1404" s="65">
        <v>28.68</v>
      </c>
    </row>
    <row r="1405" spans="2:12" ht="15" thickBot="1" x14ac:dyDescent="0.35">
      <c r="B1405" s="64">
        <f t="shared" si="22"/>
        <v>25258.95</v>
      </c>
      <c r="C1405" s="66"/>
      <c r="G1405" s="56">
        <v>1401</v>
      </c>
      <c r="H1405" s="53" t="s">
        <v>111</v>
      </c>
      <c r="I1405" s="53" t="s">
        <v>113</v>
      </c>
      <c r="J1405" s="53" t="s">
        <v>94</v>
      </c>
      <c r="K1405" s="53">
        <v>6</v>
      </c>
      <c r="L1405" s="65">
        <v>19.55</v>
      </c>
    </row>
    <row r="1406" spans="2:12" ht="15" thickBot="1" x14ac:dyDescent="0.35">
      <c r="B1406" s="64">
        <f t="shared" si="22"/>
        <v>25947.240000000009</v>
      </c>
      <c r="C1406" s="66"/>
      <c r="G1406" s="56">
        <v>1402</v>
      </c>
      <c r="H1406" s="53" t="s">
        <v>97</v>
      </c>
      <c r="I1406" s="53" t="s">
        <v>100</v>
      </c>
      <c r="J1406" s="53" t="s">
        <v>96</v>
      </c>
      <c r="K1406" s="53">
        <v>55</v>
      </c>
      <c r="L1406" s="65">
        <v>167.09</v>
      </c>
    </row>
    <row r="1407" spans="2:12" ht="15" thickBot="1" x14ac:dyDescent="0.35">
      <c r="B1407" s="64">
        <f t="shared" si="22"/>
        <v>29050.600000000035</v>
      </c>
      <c r="C1407" s="66"/>
      <c r="G1407" s="56">
        <v>1403</v>
      </c>
      <c r="H1407" s="53" t="s">
        <v>115</v>
      </c>
      <c r="I1407" s="55">
        <v>38754</v>
      </c>
      <c r="J1407" s="53" t="s">
        <v>99</v>
      </c>
      <c r="K1407" s="53">
        <v>64</v>
      </c>
      <c r="L1407" s="65">
        <v>194.83</v>
      </c>
    </row>
    <row r="1408" spans="2:12" ht="15" thickBot="1" x14ac:dyDescent="0.35">
      <c r="B1408" s="64">
        <f t="shared" si="22"/>
        <v>28803.099999999991</v>
      </c>
      <c r="C1408" s="66"/>
      <c r="G1408" s="56">
        <v>1404</v>
      </c>
      <c r="H1408" s="53" t="s">
        <v>93</v>
      </c>
      <c r="I1408" s="53" t="s">
        <v>128</v>
      </c>
      <c r="J1408" s="53" t="s">
        <v>94</v>
      </c>
      <c r="K1408" s="53">
        <v>27</v>
      </c>
      <c r="L1408" s="65">
        <v>82.65</v>
      </c>
    </row>
    <row r="1409" spans="2:12" ht="15" thickBot="1" x14ac:dyDescent="0.35">
      <c r="B1409" s="64">
        <f t="shared" si="22"/>
        <v>29050.600000000035</v>
      </c>
      <c r="C1409" s="66"/>
      <c r="G1409" s="56">
        <v>1405</v>
      </c>
      <c r="H1409" s="53" t="s">
        <v>115</v>
      </c>
      <c r="I1409" s="53" t="s">
        <v>152</v>
      </c>
      <c r="J1409" s="53" t="s">
        <v>94</v>
      </c>
      <c r="K1409" s="53">
        <v>4</v>
      </c>
      <c r="L1409" s="65">
        <v>14.36</v>
      </c>
    </row>
    <row r="1410" spans="2:12" ht="15" thickBot="1" x14ac:dyDescent="0.35">
      <c r="B1410" s="64">
        <f t="shared" si="22"/>
        <v>27590.549999999988</v>
      </c>
      <c r="C1410" s="66"/>
      <c r="G1410" s="56">
        <v>1406</v>
      </c>
      <c r="H1410" s="53" t="s">
        <v>122</v>
      </c>
      <c r="I1410" s="55">
        <v>38483</v>
      </c>
      <c r="J1410" s="53" t="s">
        <v>94</v>
      </c>
      <c r="K1410" s="53">
        <v>17</v>
      </c>
      <c r="L1410" s="65">
        <v>53.45</v>
      </c>
    </row>
    <row r="1411" spans="2:12" ht="15" thickBot="1" x14ac:dyDescent="0.35">
      <c r="B1411" s="64">
        <f t="shared" si="22"/>
        <v>25947.240000000009</v>
      </c>
      <c r="C1411" s="66"/>
      <c r="G1411" s="56">
        <v>1407</v>
      </c>
      <c r="H1411" s="53" t="s">
        <v>97</v>
      </c>
      <c r="I1411" s="53" t="s">
        <v>142</v>
      </c>
      <c r="J1411" s="53" t="s">
        <v>94</v>
      </c>
      <c r="K1411" s="53">
        <v>24</v>
      </c>
      <c r="L1411" s="65">
        <v>74.290000000000006</v>
      </c>
    </row>
    <row r="1412" spans="2:12" ht="15" thickBot="1" x14ac:dyDescent="0.35">
      <c r="B1412" s="64">
        <f t="shared" si="22"/>
        <v>25258.95</v>
      </c>
      <c r="C1412" s="66"/>
      <c r="G1412" s="56">
        <v>1408</v>
      </c>
      <c r="H1412" s="53" t="s">
        <v>111</v>
      </c>
      <c r="I1412" s="55">
        <v>38576</v>
      </c>
      <c r="J1412" s="53" t="s">
        <v>94</v>
      </c>
      <c r="K1412" s="53">
        <v>87</v>
      </c>
      <c r="L1412" s="65">
        <v>262.88</v>
      </c>
    </row>
    <row r="1413" spans="2:12" ht="15" thickBot="1" x14ac:dyDescent="0.35">
      <c r="B1413" s="64">
        <f t="shared" ref="B1413:B1476" si="23">SUMIF(name,H1413,salePrice)</f>
        <v>26741.289999999994</v>
      </c>
      <c r="C1413" s="66"/>
      <c r="G1413" s="56">
        <v>1409</v>
      </c>
      <c r="H1413" s="53" t="s">
        <v>101</v>
      </c>
      <c r="I1413" s="53" t="s">
        <v>110</v>
      </c>
      <c r="J1413" s="53" t="s">
        <v>109</v>
      </c>
      <c r="K1413" s="53">
        <v>10</v>
      </c>
      <c r="L1413" s="65">
        <v>31.76</v>
      </c>
    </row>
    <row r="1414" spans="2:12" ht="15" thickBot="1" x14ac:dyDescent="0.35">
      <c r="B1414" s="64">
        <f t="shared" si="23"/>
        <v>23849.590000000004</v>
      </c>
      <c r="C1414" s="66"/>
      <c r="G1414" s="56">
        <v>1410</v>
      </c>
      <c r="H1414" s="53" t="s">
        <v>106</v>
      </c>
      <c r="I1414" s="53" t="s">
        <v>152</v>
      </c>
      <c r="J1414" s="53" t="s">
        <v>109</v>
      </c>
      <c r="K1414" s="53">
        <v>0</v>
      </c>
      <c r="L1414" s="65">
        <v>1.83</v>
      </c>
    </row>
    <row r="1415" spans="2:12" ht="15" thickBot="1" x14ac:dyDescent="0.35">
      <c r="B1415" s="64">
        <f t="shared" si="23"/>
        <v>23849.590000000004</v>
      </c>
      <c r="C1415" s="66"/>
      <c r="G1415" s="56">
        <v>1411</v>
      </c>
      <c r="H1415" s="53" t="s">
        <v>106</v>
      </c>
      <c r="I1415" s="53" t="s">
        <v>131</v>
      </c>
      <c r="J1415" s="53" t="s">
        <v>94</v>
      </c>
      <c r="K1415" s="53">
        <v>73</v>
      </c>
      <c r="L1415" s="65">
        <v>221.01</v>
      </c>
    </row>
    <row r="1416" spans="2:12" ht="15" thickBot="1" x14ac:dyDescent="0.35">
      <c r="B1416" s="64">
        <f t="shared" si="23"/>
        <v>28705.210000000006</v>
      </c>
      <c r="C1416" s="66"/>
      <c r="G1416" s="56">
        <v>1412</v>
      </c>
      <c r="H1416" s="53" t="s">
        <v>95</v>
      </c>
      <c r="I1416" s="53" t="s">
        <v>107</v>
      </c>
      <c r="J1416" s="53" t="s">
        <v>94</v>
      </c>
      <c r="K1416" s="53">
        <v>66</v>
      </c>
      <c r="L1416" s="65">
        <v>200.12</v>
      </c>
    </row>
    <row r="1417" spans="2:12" ht="15" thickBot="1" x14ac:dyDescent="0.35">
      <c r="B1417" s="64">
        <f t="shared" si="23"/>
        <v>28803.099999999991</v>
      </c>
      <c r="C1417" s="66"/>
      <c r="G1417" s="56">
        <v>1413</v>
      </c>
      <c r="H1417" s="53" t="s">
        <v>93</v>
      </c>
      <c r="I1417" s="53" t="s">
        <v>142</v>
      </c>
      <c r="J1417" s="53" t="s">
        <v>94</v>
      </c>
      <c r="K1417" s="53">
        <v>70</v>
      </c>
      <c r="L1417" s="65">
        <v>211.75</v>
      </c>
    </row>
    <row r="1418" spans="2:12" ht="15" thickBot="1" x14ac:dyDescent="0.35">
      <c r="B1418" s="64">
        <f t="shared" si="23"/>
        <v>26741.289999999994</v>
      </c>
      <c r="C1418" s="66"/>
      <c r="G1418" s="56">
        <v>1414</v>
      </c>
      <c r="H1418" s="53" t="s">
        <v>101</v>
      </c>
      <c r="I1418" s="55">
        <v>38272</v>
      </c>
      <c r="J1418" s="53" t="s">
        <v>96</v>
      </c>
      <c r="K1418" s="53">
        <v>78</v>
      </c>
      <c r="L1418" s="65">
        <v>235.91</v>
      </c>
    </row>
    <row r="1419" spans="2:12" ht="15" thickBot="1" x14ac:dyDescent="0.35">
      <c r="B1419" s="64">
        <f t="shared" si="23"/>
        <v>29050.600000000035</v>
      </c>
      <c r="C1419" s="66"/>
      <c r="G1419" s="56">
        <v>1415</v>
      </c>
      <c r="H1419" s="53" t="s">
        <v>115</v>
      </c>
      <c r="I1419" s="55">
        <v>38483</v>
      </c>
      <c r="J1419" s="53" t="s">
        <v>109</v>
      </c>
      <c r="K1419" s="53">
        <v>22</v>
      </c>
      <c r="L1419" s="65">
        <v>66.97</v>
      </c>
    </row>
    <row r="1420" spans="2:12" ht="15" thickBot="1" x14ac:dyDescent="0.35">
      <c r="B1420" s="64">
        <f t="shared" si="23"/>
        <v>25258.95</v>
      </c>
      <c r="C1420" s="66"/>
      <c r="G1420" s="56">
        <v>1416</v>
      </c>
      <c r="H1420" s="53" t="s">
        <v>111</v>
      </c>
      <c r="I1420" s="55">
        <v>38117</v>
      </c>
      <c r="J1420" s="53" t="s">
        <v>109</v>
      </c>
      <c r="K1420" s="53">
        <v>21</v>
      </c>
      <c r="L1420" s="65">
        <v>65.22</v>
      </c>
    </row>
    <row r="1421" spans="2:12" ht="15" thickBot="1" x14ac:dyDescent="0.35">
      <c r="B1421" s="64">
        <f t="shared" si="23"/>
        <v>28803.099999999991</v>
      </c>
      <c r="C1421" s="66"/>
      <c r="G1421" s="56">
        <v>1417</v>
      </c>
      <c r="H1421" s="53" t="s">
        <v>93</v>
      </c>
      <c r="I1421" s="53" t="s">
        <v>152</v>
      </c>
      <c r="J1421" s="53" t="s">
        <v>94</v>
      </c>
      <c r="K1421" s="53">
        <v>8</v>
      </c>
      <c r="L1421" s="65">
        <v>25.82</v>
      </c>
    </row>
    <row r="1422" spans="2:12" ht="15" thickBot="1" x14ac:dyDescent="0.35">
      <c r="B1422" s="64">
        <f t="shared" si="23"/>
        <v>25947.240000000009</v>
      </c>
      <c r="C1422" s="66"/>
      <c r="G1422" s="56">
        <v>1418</v>
      </c>
      <c r="H1422" s="53" t="s">
        <v>97</v>
      </c>
      <c r="I1422" s="53" t="s">
        <v>138</v>
      </c>
      <c r="J1422" s="53" t="s">
        <v>109</v>
      </c>
      <c r="K1422" s="53">
        <v>62</v>
      </c>
      <c r="L1422" s="65">
        <v>187.8</v>
      </c>
    </row>
    <row r="1423" spans="2:12" ht="15" thickBot="1" x14ac:dyDescent="0.35">
      <c r="B1423" s="64">
        <f t="shared" si="23"/>
        <v>24890.649999999991</v>
      </c>
      <c r="C1423" s="66"/>
      <c r="G1423" s="56">
        <v>1419</v>
      </c>
      <c r="H1423" s="53" t="s">
        <v>103</v>
      </c>
      <c r="I1423" s="55">
        <v>39026</v>
      </c>
      <c r="J1423" s="53" t="s">
        <v>109</v>
      </c>
      <c r="K1423" s="53">
        <v>81</v>
      </c>
      <c r="L1423" s="65">
        <v>244.51</v>
      </c>
    </row>
    <row r="1424" spans="2:12" ht="15" thickBot="1" x14ac:dyDescent="0.35">
      <c r="B1424" s="64">
        <f t="shared" si="23"/>
        <v>26741.289999999994</v>
      </c>
      <c r="C1424" s="66"/>
      <c r="G1424" s="56">
        <v>1420</v>
      </c>
      <c r="H1424" s="53" t="s">
        <v>101</v>
      </c>
      <c r="I1424" s="53" t="s">
        <v>132</v>
      </c>
      <c r="J1424" s="53" t="s">
        <v>94</v>
      </c>
      <c r="K1424" s="53">
        <v>72</v>
      </c>
      <c r="L1424" s="65">
        <v>218.17</v>
      </c>
    </row>
    <row r="1425" spans="2:12" ht="15" thickBot="1" x14ac:dyDescent="0.35">
      <c r="B1425" s="64">
        <f t="shared" si="23"/>
        <v>28705.210000000006</v>
      </c>
      <c r="C1425" s="66"/>
      <c r="G1425" s="56">
        <v>1421</v>
      </c>
      <c r="H1425" s="53" t="s">
        <v>95</v>
      </c>
      <c r="I1425" s="55">
        <v>39061</v>
      </c>
      <c r="J1425" s="53" t="s">
        <v>105</v>
      </c>
      <c r="K1425" s="53">
        <v>13</v>
      </c>
      <c r="L1425" s="65">
        <v>41.36</v>
      </c>
    </row>
    <row r="1426" spans="2:12" ht="15" thickBot="1" x14ac:dyDescent="0.35">
      <c r="B1426" s="64">
        <f t="shared" si="23"/>
        <v>28803.099999999991</v>
      </c>
      <c r="C1426" s="66"/>
      <c r="G1426" s="56">
        <v>1422</v>
      </c>
      <c r="H1426" s="53" t="s">
        <v>93</v>
      </c>
      <c r="I1426" s="53" t="s">
        <v>112</v>
      </c>
      <c r="J1426" s="53" t="s">
        <v>99</v>
      </c>
      <c r="K1426" s="53">
        <v>52</v>
      </c>
      <c r="L1426" s="65">
        <v>157.41999999999999</v>
      </c>
    </row>
    <row r="1427" spans="2:12" ht="15" thickBot="1" x14ac:dyDescent="0.35">
      <c r="B1427" s="64">
        <f t="shared" si="23"/>
        <v>23849.590000000004</v>
      </c>
      <c r="C1427" s="66"/>
      <c r="G1427" s="56">
        <v>1423</v>
      </c>
      <c r="H1427" s="53" t="s">
        <v>106</v>
      </c>
      <c r="I1427" s="53" t="s">
        <v>145</v>
      </c>
      <c r="J1427" s="53" t="s">
        <v>105</v>
      </c>
      <c r="K1427" s="53">
        <v>49</v>
      </c>
      <c r="L1427" s="65">
        <v>148.11000000000001</v>
      </c>
    </row>
    <row r="1428" spans="2:12" ht="15" thickBot="1" x14ac:dyDescent="0.35">
      <c r="B1428" s="64">
        <f t="shared" si="23"/>
        <v>23849.590000000004</v>
      </c>
      <c r="C1428" s="66"/>
      <c r="G1428" s="56">
        <v>1424</v>
      </c>
      <c r="H1428" s="53" t="s">
        <v>106</v>
      </c>
      <c r="I1428" s="53" t="s">
        <v>107</v>
      </c>
      <c r="J1428" s="53" t="s">
        <v>105</v>
      </c>
      <c r="K1428" s="53">
        <v>82</v>
      </c>
      <c r="L1428" s="65">
        <v>248.17</v>
      </c>
    </row>
    <row r="1429" spans="2:12" ht="15" thickBot="1" x14ac:dyDescent="0.35">
      <c r="B1429" s="64">
        <f t="shared" si="23"/>
        <v>26741.289999999994</v>
      </c>
      <c r="C1429" s="66"/>
      <c r="G1429" s="56">
        <v>1425</v>
      </c>
      <c r="H1429" s="53" t="s">
        <v>101</v>
      </c>
      <c r="I1429" s="55">
        <v>38933</v>
      </c>
      <c r="J1429" s="53" t="s">
        <v>105</v>
      </c>
      <c r="K1429" s="53">
        <v>5</v>
      </c>
      <c r="L1429" s="65">
        <v>17.02</v>
      </c>
    </row>
    <row r="1430" spans="2:12" ht="15" thickBot="1" x14ac:dyDescent="0.35">
      <c r="B1430" s="64">
        <f t="shared" si="23"/>
        <v>29050.600000000035</v>
      </c>
      <c r="C1430" s="66"/>
      <c r="G1430" s="56">
        <v>1426</v>
      </c>
      <c r="H1430" s="53" t="s">
        <v>115</v>
      </c>
      <c r="I1430" s="53" t="s">
        <v>118</v>
      </c>
      <c r="J1430" s="53" t="s">
        <v>109</v>
      </c>
      <c r="K1430" s="53">
        <v>45</v>
      </c>
      <c r="L1430" s="65">
        <v>136.86000000000001</v>
      </c>
    </row>
    <row r="1431" spans="2:12" ht="15" thickBot="1" x14ac:dyDescent="0.35">
      <c r="B1431" s="64">
        <f t="shared" si="23"/>
        <v>25258.95</v>
      </c>
      <c r="C1431" s="66"/>
      <c r="G1431" s="56">
        <v>1427</v>
      </c>
      <c r="H1431" s="53" t="s">
        <v>111</v>
      </c>
      <c r="I1431" s="55">
        <v>38576</v>
      </c>
      <c r="J1431" s="53" t="s">
        <v>109</v>
      </c>
      <c r="K1431" s="53">
        <v>-10</v>
      </c>
      <c r="L1431" s="65">
        <v>-27.35</v>
      </c>
    </row>
    <row r="1432" spans="2:12" ht="15" thickBot="1" x14ac:dyDescent="0.35">
      <c r="B1432" s="64">
        <f t="shared" si="23"/>
        <v>25947.240000000009</v>
      </c>
      <c r="C1432" s="66"/>
      <c r="G1432" s="56">
        <v>1428</v>
      </c>
      <c r="H1432" s="53" t="s">
        <v>97</v>
      </c>
      <c r="I1432" s="55">
        <v>38880</v>
      </c>
      <c r="J1432" s="53" t="s">
        <v>105</v>
      </c>
      <c r="K1432" s="53">
        <v>53</v>
      </c>
      <c r="L1432" s="65">
        <v>160.85</v>
      </c>
    </row>
    <row r="1433" spans="2:12" ht="15" thickBot="1" x14ac:dyDescent="0.35">
      <c r="B1433" s="64">
        <f t="shared" si="23"/>
        <v>28705.210000000006</v>
      </c>
      <c r="C1433" s="66"/>
      <c r="G1433" s="56">
        <v>1429</v>
      </c>
      <c r="H1433" s="53" t="s">
        <v>95</v>
      </c>
      <c r="I1433" s="53" t="s">
        <v>136</v>
      </c>
      <c r="J1433" s="53" t="s">
        <v>99</v>
      </c>
      <c r="K1433" s="53">
        <v>24</v>
      </c>
      <c r="L1433" s="65">
        <v>73.62</v>
      </c>
    </row>
    <row r="1434" spans="2:12" ht="15" thickBot="1" x14ac:dyDescent="0.35">
      <c r="B1434" s="64">
        <f t="shared" si="23"/>
        <v>23849.590000000004</v>
      </c>
      <c r="C1434" s="66"/>
      <c r="G1434" s="56">
        <v>1430</v>
      </c>
      <c r="H1434" s="53" t="s">
        <v>106</v>
      </c>
      <c r="I1434" s="53" t="s">
        <v>130</v>
      </c>
      <c r="J1434" s="53" t="s">
        <v>94</v>
      </c>
      <c r="K1434" s="53">
        <v>27</v>
      </c>
      <c r="L1434" s="65">
        <v>83.23</v>
      </c>
    </row>
    <row r="1435" spans="2:12" ht="15" thickBot="1" x14ac:dyDescent="0.35">
      <c r="B1435" s="64">
        <f t="shared" si="23"/>
        <v>29050.600000000035</v>
      </c>
      <c r="C1435" s="66"/>
      <c r="G1435" s="56">
        <v>1431</v>
      </c>
      <c r="H1435" s="53" t="s">
        <v>115</v>
      </c>
      <c r="I1435" s="53" t="s">
        <v>114</v>
      </c>
      <c r="J1435" s="53" t="s">
        <v>96</v>
      </c>
      <c r="K1435" s="53">
        <v>52</v>
      </c>
      <c r="L1435" s="65">
        <v>158.63</v>
      </c>
    </row>
    <row r="1436" spans="2:12" ht="15" thickBot="1" x14ac:dyDescent="0.35">
      <c r="B1436" s="64">
        <f t="shared" si="23"/>
        <v>26741.289999999994</v>
      </c>
      <c r="C1436" s="66"/>
      <c r="G1436" s="56">
        <v>1432</v>
      </c>
      <c r="H1436" s="53" t="s">
        <v>101</v>
      </c>
      <c r="I1436" s="53" t="s">
        <v>119</v>
      </c>
      <c r="J1436" s="53" t="s">
        <v>96</v>
      </c>
      <c r="K1436" s="53">
        <v>0</v>
      </c>
      <c r="L1436" s="65">
        <v>1.78</v>
      </c>
    </row>
    <row r="1437" spans="2:12" ht="15" thickBot="1" x14ac:dyDescent="0.35">
      <c r="B1437" s="64">
        <f t="shared" si="23"/>
        <v>23849.590000000004</v>
      </c>
      <c r="C1437" s="66"/>
      <c r="G1437" s="56">
        <v>1433</v>
      </c>
      <c r="H1437" s="53" t="s">
        <v>106</v>
      </c>
      <c r="I1437" s="53" t="s">
        <v>102</v>
      </c>
      <c r="J1437" s="53" t="s">
        <v>109</v>
      </c>
      <c r="K1437" s="53">
        <v>92</v>
      </c>
      <c r="L1437" s="65">
        <v>278.64999999999998</v>
      </c>
    </row>
    <row r="1438" spans="2:12" ht="15" thickBot="1" x14ac:dyDescent="0.35">
      <c r="B1438" s="64">
        <f t="shared" si="23"/>
        <v>25258.95</v>
      </c>
      <c r="C1438" s="66"/>
      <c r="G1438" s="56">
        <v>1434</v>
      </c>
      <c r="H1438" s="53" t="s">
        <v>111</v>
      </c>
      <c r="I1438" s="53" t="s">
        <v>119</v>
      </c>
      <c r="J1438" s="53" t="s">
        <v>109</v>
      </c>
      <c r="K1438" s="53">
        <v>22</v>
      </c>
      <c r="L1438" s="65">
        <v>67.709999999999994</v>
      </c>
    </row>
    <row r="1439" spans="2:12" ht="15" thickBot="1" x14ac:dyDescent="0.35">
      <c r="B1439" s="64">
        <f t="shared" si="23"/>
        <v>27590.549999999988</v>
      </c>
      <c r="C1439" s="66"/>
      <c r="G1439" s="56">
        <v>1435</v>
      </c>
      <c r="H1439" s="53" t="s">
        <v>122</v>
      </c>
      <c r="I1439" s="53" t="s">
        <v>114</v>
      </c>
      <c r="J1439" s="53" t="s">
        <v>105</v>
      </c>
      <c r="K1439" s="53">
        <v>67</v>
      </c>
      <c r="L1439" s="65">
        <v>202.9</v>
      </c>
    </row>
    <row r="1440" spans="2:12" ht="15" thickBot="1" x14ac:dyDescent="0.35">
      <c r="B1440" s="64">
        <f t="shared" si="23"/>
        <v>26741.289999999994</v>
      </c>
      <c r="C1440" s="66"/>
      <c r="G1440" s="56">
        <v>1436</v>
      </c>
      <c r="H1440" s="53" t="s">
        <v>101</v>
      </c>
      <c r="I1440" s="53" t="s">
        <v>155</v>
      </c>
      <c r="J1440" s="53" t="s">
        <v>109</v>
      </c>
      <c r="K1440" s="53">
        <v>7</v>
      </c>
      <c r="L1440" s="65">
        <v>23.03</v>
      </c>
    </row>
    <row r="1441" spans="2:12" ht="15" thickBot="1" x14ac:dyDescent="0.35">
      <c r="B1441" s="64">
        <f t="shared" si="23"/>
        <v>27590.549999999988</v>
      </c>
      <c r="C1441" s="66"/>
      <c r="G1441" s="56">
        <v>1437</v>
      </c>
      <c r="H1441" s="53" t="s">
        <v>122</v>
      </c>
      <c r="I1441" s="53" t="s">
        <v>154</v>
      </c>
      <c r="J1441" s="53" t="s">
        <v>105</v>
      </c>
      <c r="K1441" s="53">
        <v>-10</v>
      </c>
      <c r="L1441" s="65">
        <v>-27.96</v>
      </c>
    </row>
    <row r="1442" spans="2:12" ht="15" thickBot="1" x14ac:dyDescent="0.35">
      <c r="B1442" s="64">
        <f t="shared" si="23"/>
        <v>24890.649999999991</v>
      </c>
      <c r="C1442" s="66"/>
      <c r="G1442" s="56">
        <v>1438</v>
      </c>
      <c r="H1442" s="53" t="s">
        <v>103</v>
      </c>
      <c r="I1442" s="53" t="s">
        <v>142</v>
      </c>
      <c r="J1442" s="53" t="s">
        <v>109</v>
      </c>
      <c r="K1442" s="53">
        <v>10</v>
      </c>
      <c r="L1442" s="65">
        <v>31.67</v>
      </c>
    </row>
    <row r="1443" spans="2:12" ht="15" thickBot="1" x14ac:dyDescent="0.35">
      <c r="B1443" s="64">
        <f t="shared" si="23"/>
        <v>23849.590000000004</v>
      </c>
      <c r="C1443" s="66"/>
      <c r="G1443" s="56">
        <v>1439</v>
      </c>
      <c r="H1443" s="53" t="s">
        <v>106</v>
      </c>
      <c r="I1443" s="53" t="s">
        <v>133</v>
      </c>
      <c r="J1443" s="53" t="s">
        <v>96</v>
      </c>
      <c r="K1443" s="53">
        <v>15</v>
      </c>
      <c r="L1443" s="65">
        <v>46.48</v>
      </c>
    </row>
    <row r="1444" spans="2:12" ht="15" thickBot="1" x14ac:dyDescent="0.35">
      <c r="B1444" s="64">
        <f t="shared" si="23"/>
        <v>25947.240000000009</v>
      </c>
      <c r="C1444" s="66"/>
      <c r="G1444" s="56">
        <v>1440</v>
      </c>
      <c r="H1444" s="53" t="s">
        <v>97</v>
      </c>
      <c r="I1444" s="53" t="s">
        <v>133</v>
      </c>
      <c r="J1444" s="53" t="s">
        <v>99</v>
      </c>
      <c r="K1444" s="53">
        <v>0</v>
      </c>
      <c r="L1444" s="65">
        <v>2.13</v>
      </c>
    </row>
    <row r="1445" spans="2:12" ht="15" thickBot="1" x14ac:dyDescent="0.35">
      <c r="B1445" s="64">
        <f t="shared" si="23"/>
        <v>26741.289999999994</v>
      </c>
      <c r="C1445" s="66"/>
      <c r="G1445" s="56">
        <v>1441</v>
      </c>
      <c r="H1445" s="53" t="s">
        <v>101</v>
      </c>
      <c r="I1445" s="53" t="s">
        <v>147</v>
      </c>
      <c r="J1445" s="53" t="s">
        <v>96</v>
      </c>
      <c r="K1445" s="53">
        <v>93</v>
      </c>
      <c r="L1445" s="65">
        <v>280.91000000000003</v>
      </c>
    </row>
    <row r="1446" spans="2:12" ht="15" thickBot="1" x14ac:dyDescent="0.35">
      <c r="B1446" s="64">
        <f t="shared" si="23"/>
        <v>28705.210000000006</v>
      </c>
      <c r="C1446" s="66"/>
      <c r="G1446" s="56">
        <v>1442</v>
      </c>
      <c r="H1446" s="53" t="s">
        <v>95</v>
      </c>
      <c r="I1446" s="53" t="s">
        <v>145</v>
      </c>
      <c r="J1446" s="53" t="s">
        <v>96</v>
      </c>
      <c r="K1446" s="53">
        <v>57</v>
      </c>
      <c r="L1446" s="65">
        <v>172.62</v>
      </c>
    </row>
    <row r="1447" spans="2:12" ht="15" thickBot="1" x14ac:dyDescent="0.35">
      <c r="B1447" s="64">
        <f t="shared" si="23"/>
        <v>23849.590000000004</v>
      </c>
      <c r="C1447" s="66"/>
      <c r="G1447" s="56">
        <v>1443</v>
      </c>
      <c r="H1447" s="53" t="s">
        <v>106</v>
      </c>
      <c r="I1447" s="53" t="s">
        <v>117</v>
      </c>
      <c r="J1447" s="53" t="s">
        <v>94</v>
      </c>
      <c r="K1447" s="53">
        <v>69</v>
      </c>
      <c r="L1447" s="65">
        <v>208.77</v>
      </c>
    </row>
    <row r="1448" spans="2:12" ht="15" thickBot="1" x14ac:dyDescent="0.35">
      <c r="B1448" s="64">
        <f t="shared" si="23"/>
        <v>27590.549999999988</v>
      </c>
      <c r="C1448" s="66"/>
      <c r="G1448" s="56">
        <v>1444</v>
      </c>
      <c r="H1448" s="53" t="s">
        <v>122</v>
      </c>
      <c r="I1448" s="53" t="s">
        <v>153</v>
      </c>
      <c r="J1448" s="53" t="s">
        <v>96</v>
      </c>
      <c r="K1448" s="53">
        <v>53</v>
      </c>
      <c r="L1448" s="65">
        <v>161.65</v>
      </c>
    </row>
    <row r="1449" spans="2:12" ht="15" thickBot="1" x14ac:dyDescent="0.35">
      <c r="B1449" s="64">
        <f t="shared" si="23"/>
        <v>25947.240000000009</v>
      </c>
      <c r="C1449" s="66"/>
      <c r="G1449" s="56">
        <v>1445</v>
      </c>
      <c r="H1449" s="53" t="s">
        <v>97</v>
      </c>
      <c r="I1449" s="53" t="s">
        <v>119</v>
      </c>
      <c r="J1449" s="53" t="s">
        <v>99</v>
      </c>
      <c r="K1449" s="53">
        <v>67</v>
      </c>
      <c r="L1449" s="65">
        <v>203.57</v>
      </c>
    </row>
    <row r="1450" spans="2:12" ht="15" thickBot="1" x14ac:dyDescent="0.35">
      <c r="B1450" s="64">
        <f t="shared" si="23"/>
        <v>27590.549999999988</v>
      </c>
      <c r="C1450" s="66"/>
      <c r="G1450" s="56">
        <v>1446</v>
      </c>
      <c r="H1450" s="53" t="s">
        <v>122</v>
      </c>
      <c r="I1450" s="55">
        <v>37990</v>
      </c>
      <c r="J1450" s="53" t="s">
        <v>105</v>
      </c>
      <c r="K1450" s="53">
        <v>23</v>
      </c>
      <c r="L1450" s="65">
        <v>70.709999999999994</v>
      </c>
    </row>
    <row r="1451" spans="2:12" ht="15" thickBot="1" x14ac:dyDescent="0.35">
      <c r="B1451" s="64">
        <f t="shared" si="23"/>
        <v>24890.649999999991</v>
      </c>
      <c r="C1451" s="66"/>
      <c r="G1451" s="56">
        <v>1447</v>
      </c>
      <c r="H1451" s="53" t="s">
        <v>103</v>
      </c>
      <c r="I1451" s="53" t="s">
        <v>102</v>
      </c>
      <c r="J1451" s="53" t="s">
        <v>109</v>
      </c>
      <c r="K1451" s="53">
        <v>43</v>
      </c>
      <c r="L1451" s="65">
        <v>131.16</v>
      </c>
    </row>
    <row r="1452" spans="2:12" ht="15" thickBot="1" x14ac:dyDescent="0.35">
      <c r="B1452" s="64">
        <f t="shared" si="23"/>
        <v>29050.600000000035</v>
      </c>
      <c r="C1452" s="66"/>
      <c r="G1452" s="56">
        <v>1448</v>
      </c>
      <c r="H1452" s="53" t="s">
        <v>115</v>
      </c>
      <c r="I1452" s="53" t="s">
        <v>119</v>
      </c>
      <c r="J1452" s="53" t="s">
        <v>94</v>
      </c>
      <c r="K1452" s="53">
        <v>69</v>
      </c>
      <c r="L1452" s="65">
        <v>209.4</v>
      </c>
    </row>
    <row r="1453" spans="2:12" ht="15" thickBot="1" x14ac:dyDescent="0.35">
      <c r="B1453" s="64">
        <f t="shared" si="23"/>
        <v>28705.210000000006</v>
      </c>
      <c r="C1453" s="66"/>
      <c r="G1453" s="56">
        <v>1449</v>
      </c>
      <c r="H1453" s="53" t="s">
        <v>95</v>
      </c>
      <c r="I1453" s="55">
        <v>38727</v>
      </c>
      <c r="J1453" s="53" t="s">
        <v>99</v>
      </c>
      <c r="K1453" s="53">
        <v>45</v>
      </c>
      <c r="L1453" s="65">
        <v>136.5</v>
      </c>
    </row>
    <row r="1454" spans="2:12" ht="15" thickBot="1" x14ac:dyDescent="0.35">
      <c r="B1454" s="64">
        <f t="shared" si="23"/>
        <v>26741.289999999994</v>
      </c>
      <c r="C1454" s="66"/>
      <c r="G1454" s="56">
        <v>1450</v>
      </c>
      <c r="H1454" s="53" t="s">
        <v>101</v>
      </c>
      <c r="I1454" s="55">
        <v>38483</v>
      </c>
      <c r="J1454" s="53" t="s">
        <v>105</v>
      </c>
      <c r="K1454" s="53">
        <v>70</v>
      </c>
      <c r="L1454" s="65">
        <v>211.7</v>
      </c>
    </row>
    <row r="1455" spans="2:12" ht="15" thickBot="1" x14ac:dyDescent="0.35">
      <c r="B1455" s="64">
        <f t="shared" si="23"/>
        <v>24890.649999999991</v>
      </c>
      <c r="C1455" s="66"/>
      <c r="G1455" s="56">
        <v>1451</v>
      </c>
      <c r="H1455" s="53" t="s">
        <v>103</v>
      </c>
      <c r="I1455" s="53" t="s">
        <v>119</v>
      </c>
      <c r="J1455" s="53" t="s">
        <v>109</v>
      </c>
      <c r="K1455" s="53">
        <v>91</v>
      </c>
      <c r="L1455" s="65">
        <v>274.5</v>
      </c>
    </row>
    <row r="1456" spans="2:12" ht="15" thickBot="1" x14ac:dyDescent="0.35">
      <c r="B1456" s="64">
        <f t="shared" si="23"/>
        <v>25258.95</v>
      </c>
      <c r="C1456" s="66"/>
      <c r="G1456" s="56">
        <v>1452</v>
      </c>
      <c r="H1456" s="53" t="s">
        <v>111</v>
      </c>
      <c r="I1456" s="53" t="s">
        <v>108</v>
      </c>
      <c r="J1456" s="53" t="s">
        <v>109</v>
      </c>
      <c r="K1456" s="53">
        <v>33</v>
      </c>
      <c r="L1456" s="65">
        <v>100.48</v>
      </c>
    </row>
    <row r="1457" spans="2:12" ht="15" thickBot="1" x14ac:dyDescent="0.35">
      <c r="B1457" s="64">
        <f t="shared" si="23"/>
        <v>24890.649999999991</v>
      </c>
      <c r="C1457" s="66"/>
      <c r="G1457" s="56">
        <v>1453</v>
      </c>
      <c r="H1457" s="53" t="s">
        <v>103</v>
      </c>
      <c r="I1457" s="55">
        <v>38906</v>
      </c>
      <c r="J1457" s="53" t="s">
        <v>96</v>
      </c>
      <c r="K1457" s="53">
        <v>90</v>
      </c>
      <c r="L1457" s="65">
        <v>272.36</v>
      </c>
    </row>
    <row r="1458" spans="2:12" ht="15" thickBot="1" x14ac:dyDescent="0.35">
      <c r="B1458" s="64">
        <f t="shared" si="23"/>
        <v>24890.649999999991</v>
      </c>
      <c r="C1458" s="66"/>
      <c r="G1458" s="56">
        <v>1454</v>
      </c>
      <c r="H1458" s="53" t="s">
        <v>103</v>
      </c>
      <c r="I1458" s="53" t="s">
        <v>132</v>
      </c>
      <c r="J1458" s="53" t="s">
        <v>109</v>
      </c>
      <c r="K1458" s="53">
        <v>17</v>
      </c>
      <c r="L1458" s="65">
        <v>52.52</v>
      </c>
    </row>
    <row r="1459" spans="2:12" ht="15" thickBot="1" x14ac:dyDescent="0.35">
      <c r="B1459" s="64">
        <f t="shared" si="23"/>
        <v>26741.289999999994</v>
      </c>
      <c r="C1459" s="66"/>
      <c r="G1459" s="56">
        <v>1455</v>
      </c>
      <c r="H1459" s="53" t="s">
        <v>101</v>
      </c>
      <c r="I1459" s="53" t="s">
        <v>162</v>
      </c>
      <c r="J1459" s="53" t="s">
        <v>105</v>
      </c>
      <c r="K1459" s="53">
        <v>-7</v>
      </c>
      <c r="L1459" s="65">
        <v>-18.920000000000002</v>
      </c>
    </row>
    <row r="1460" spans="2:12" ht="15" thickBot="1" x14ac:dyDescent="0.35">
      <c r="B1460" s="64">
        <f t="shared" si="23"/>
        <v>25947.240000000009</v>
      </c>
      <c r="C1460" s="66"/>
      <c r="G1460" s="56">
        <v>1456</v>
      </c>
      <c r="H1460" s="53" t="s">
        <v>97</v>
      </c>
      <c r="I1460" s="55">
        <v>38026</v>
      </c>
      <c r="J1460" s="53" t="s">
        <v>109</v>
      </c>
      <c r="K1460" s="53">
        <v>21</v>
      </c>
      <c r="L1460" s="65">
        <v>64.91</v>
      </c>
    </row>
    <row r="1461" spans="2:12" ht="15" thickBot="1" x14ac:dyDescent="0.35">
      <c r="B1461" s="64">
        <f t="shared" si="23"/>
        <v>29050.600000000035</v>
      </c>
      <c r="C1461" s="66"/>
      <c r="G1461" s="56">
        <v>1457</v>
      </c>
      <c r="H1461" s="53" t="s">
        <v>115</v>
      </c>
      <c r="I1461" s="55">
        <v>38603</v>
      </c>
      <c r="J1461" s="53" t="s">
        <v>96</v>
      </c>
      <c r="K1461" s="53">
        <v>14</v>
      </c>
      <c r="L1461" s="65">
        <v>44.33</v>
      </c>
    </row>
    <row r="1462" spans="2:12" ht="15" thickBot="1" x14ac:dyDescent="0.35">
      <c r="B1462" s="64">
        <f t="shared" si="23"/>
        <v>26741.289999999994</v>
      </c>
      <c r="C1462" s="66"/>
      <c r="G1462" s="56">
        <v>1458</v>
      </c>
      <c r="H1462" s="53" t="s">
        <v>101</v>
      </c>
      <c r="I1462" s="53" t="s">
        <v>158</v>
      </c>
      <c r="J1462" s="53" t="s">
        <v>99</v>
      </c>
      <c r="K1462" s="53">
        <v>84</v>
      </c>
      <c r="L1462" s="65">
        <v>254.27</v>
      </c>
    </row>
    <row r="1463" spans="2:12" ht="15" thickBot="1" x14ac:dyDescent="0.35">
      <c r="B1463" s="64">
        <f t="shared" si="23"/>
        <v>23849.590000000004</v>
      </c>
      <c r="C1463" s="66"/>
      <c r="G1463" s="56">
        <v>1459</v>
      </c>
      <c r="H1463" s="53" t="s">
        <v>106</v>
      </c>
      <c r="I1463" s="53" t="s">
        <v>145</v>
      </c>
      <c r="J1463" s="53" t="s">
        <v>99</v>
      </c>
      <c r="K1463" s="53">
        <v>92</v>
      </c>
      <c r="L1463" s="65">
        <v>278.13</v>
      </c>
    </row>
    <row r="1464" spans="2:12" ht="15" thickBot="1" x14ac:dyDescent="0.35">
      <c r="B1464" s="64">
        <f t="shared" si="23"/>
        <v>26741.289999999994</v>
      </c>
      <c r="C1464" s="66"/>
      <c r="G1464" s="56">
        <v>1460</v>
      </c>
      <c r="H1464" s="53" t="s">
        <v>101</v>
      </c>
      <c r="I1464" s="53" t="s">
        <v>119</v>
      </c>
      <c r="J1464" s="53" t="s">
        <v>94</v>
      </c>
      <c r="K1464" s="53">
        <v>-1</v>
      </c>
      <c r="L1464" s="65">
        <v>-0.13</v>
      </c>
    </row>
    <row r="1465" spans="2:12" ht="15" thickBot="1" x14ac:dyDescent="0.35">
      <c r="B1465" s="64">
        <f t="shared" si="23"/>
        <v>26741.289999999994</v>
      </c>
      <c r="C1465" s="66"/>
      <c r="G1465" s="56">
        <v>1461</v>
      </c>
      <c r="H1465" s="53" t="s">
        <v>101</v>
      </c>
      <c r="I1465" s="53" t="s">
        <v>146</v>
      </c>
      <c r="J1465" s="53" t="s">
        <v>94</v>
      </c>
      <c r="K1465" s="53">
        <v>73</v>
      </c>
      <c r="L1465" s="65">
        <v>222.09</v>
      </c>
    </row>
    <row r="1466" spans="2:12" ht="15" thickBot="1" x14ac:dyDescent="0.35">
      <c r="B1466" s="64">
        <f t="shared" si="23"/>
        <v>27590.549999999988</v>
      </c>
      <c r="C1466" s="66"/>
      <c r="G1466" s="56">
        <v>1462</v>
      </c>
      <c r="H1466" s="53" t="s">
        <v>122</v>
      </c>
      <c r="I1466" s="55">
        <v>38991</v>
      </c>
      <c r="J1466" s="53" t="s">
        <v>96</v>
      </c>
      <c r="K1466" s="53">
        <v>48</v>
      </c>
      <c r="L1466" s="65">
        <v>146.41999999999999</v>
      </c>
    </row>
    <row r="1467" spans="2:12" ht="15" thickBot="1" x14ac:dyDescent="0.35">
      <c r="B1467" s="64">
        <f t="shared" si="23"/>
        <v>27590.549999999988</v>
      </c>
      <c r="C1467" s="66"/>
      <c r="G1467" s="56">
        <v>1463</v>
      </c>
      <c r="H1467" s="53" t="s">
        <v>122</v>
      </c>
      <c r="I1467" s="55">
        <v>38272</v>
      </c>
      <c r="J1467" s="53" t="s">
        <v>105</v>
      </c>
      <c r="K1467" s="53">
        <v>72</v>
      </c>
      <c r="L1467" s="65">
        <v>217.08</v>
      </c>
    </row>
    <row r="1468" spans="2:12" ht="15" thickBot="1" x14ac:dyDescent="0.35">
      <c r="B1468" s="64">
        <f t="shared" si="23"/>
        <v>28803.099999999991</v>
      </c>
      <c r="C1468" s="66"/>
      <c r="G1468" s="56">
        <v>1464</v>
      </c>
      <c r="H1468" s="53" t="s">
        <v>93</v>
      </c>
      <c r="I1468" s="55">
        <v>38844</v>
      </c>
      <c r="J1468" s="53" t="s">
        <v>96</v>
      </c>
      <c r="K1468" s="53">
        <v>42</v>
      </c>
      <c r="L1468" s="65">
        <v>127.61</v>
      </c>
    </row>
    <row r="1469" spans="2:12" ht="15" thickBot="1" x14ac:dyDescent="0.35">
      <c r="B1469" s="64">
        <f t="shared" si="23"/>
        <v>26741.289999999994</v>
      </c>
      <c r="C1469" s="66"/>
      <c r="G1469" s="56">
        <v>1465</v>
      </c>
      <c r="H1469" s="53" t="s">
        <v>101</v>
      </c>
      <c r="I1469" s="53" t="s">
        <v>132</v>
      </c>
      <c r="J1469" s="53" t="s">
        <v>96</v>
      </c>
      <c r="K1469" s="53">
        <v>80</v>
      </c>
      <c r="L1469" s="65">
        <v>242.21</v>
      </c>
    </row>
    <row r="1470" spans="2:12" ht="15" thickBot="1" x14ac:dyDescent="0.35">
      <c r="B1470" s="64">
        <f t="shared" si="23"/>
        <v>26741.289999999994</v>
      </c>
      <c r="C1470" s="66"/>
      <c r="G1470" s="56">
        <v>1466</v>
      </c>
      <c r="H1470" s="53" t="s">
        <v>101</v>
      </c>
      <c r="I1470" s="53" t="s">
        <v>112</v>
      </c>
      <c r="J1470" s="53" t="s">
        <v>96</v>
      </c>
      <c r="K1470" s="53">
        <v>56</v>
      </c>
      <c r="L1470" s="65">
        <v>170.86</v>
      </c>
    </row>
    <row r="1471" spans="2:12" ht="15" thickBot="1" x14ac:dyDescent="0.35">
      <c r="B1471" s="64">
        <f t="shared" si="23"/>
        <v>29050.600000000035</v>
      </c>
      <c r="C1471" s="66"/>
      <c r="G1471" s="56">
        <v>1467</v>
      </c>
      <c r="H1471" s="53" t="s">
        <v>115</v>
      </c>
      <c r="I1471" s="53" t="s">
        <v>163</v>
      </c>
      <c r="J1471" s="53" t="s">
        <v>109</v>
      </c>
      <c r="K1471" s="53">
        <v>46</v>
      </c>
      <c r="L1471" s="65">
        <v>140.58000000000001</v>
      </c>
    </row>
    <row r="1472" spans="2:12" ht="15" thickBot="1" x14ac:dyDescent="0.35">
      <c r="B1472" s="64">
        <f t="shared" si="23"/>
        <v>28803.099999999991</v>
      </c>
      <c r="C1472" s="66"/>
      <c r="G1472" s="56">
        <v>1468</v>
      </c>
      <c r="H1472" s="53" t="s">
        <v>93</v>
      </c>
      <c r="I1472" s="55">
        <v>38754</v>
      </c>
      <c r="J1472" s="53" t="s">
        <v>105</v>
      </c>
      <c r="K1472" s="53">
        <v>45</v>
      </c>
      <c r="L1472" s="65">
        <v>136.77000000000001</v>
      </c>
    </row>
    <row r="1473" spans="2:12" ht="15" thickBot="1" x14ac:dyDescent="0.35">
      <c r="B1473" s="64">
        <f t="shared" si="23"/>
        <v>25947.240000000009</v>
      </c>
      <c r="C1473" s="66"/>
      <c r="G1473" s="56">
        <v>1469</v>
      </c>
      <c r="H1473" s="53" t="s">
        <v>97</v>
      </c>
      <c r="I1473" s="55">
        <v>38448</v>
      </c>
      <c r="J1473" s="53" t="s">
        <v>96</v>
      </c>
      <c r="K1473" s="53">
        <v>53</v>
      </c>
      <c r="L1473" s="65">
        <v>160.4</v>
      </c>
    </row>
    <row r="1474" spans="2:12" ht="15" thickBot="1" x14ac:dyDescent="0.35">
      <c r="B1474" s="64">
        <f t="shared" si="23"/>
        <v>25947.240000000009</v>
      </c>
      <c r="C1474" s="66"/>
      <c r="G1474" s="56">
        <v>1470</v>
      </c>
      <c r="H1474" s="53" t="s">
        <v>97</v>
      </c>
      <c r="I1474" s="55">
        <v>38421</v>
      </c>
      <c r="J1474" s="53" t="s">
        <v>105</v>
      </c>
      <c r="K1474" s="53">
        <v>51</v>
      </c>
      <c r="L1474" s="65">
        <v>155.05000000000001</v>
      </c>
    </row>
    <row r="1475" spans="2:12" ht="15" thickBot="1" x14ac:dyDescent="0.35">
      <c r="B1475" s="64">
        <f t="shared" si="23"/>
        <v>23849.590000000004</v>
      </c>
      <c r="C1475" s="66"/>
      <c r="G1475" s="56">
        <v>1471</v>
      </c>
      <c r="H1475" s="53" t="s">
        <v>106</v>
      </c>
      <c r="I1475" s="53" t="s">
        <v>139</v>
      </c>
      <c r="J1475" s="53" t="s">
        <v>109</v>
      </c>
      <c r="K1475" s="53">
        <v>64</v>
      </c>
      <c r="L1475" s="65">
        <v>193.3</v>
      </c>
    </row>
    <row r="1476" spans="2:12" ht="15" thickBot="1" x14ac:dyDescent="0.35">
      <c r="B1476" s="64">
        <f t="shared" si="23"/>
        <v>28803.099999999991</v>
      </c>
      <c r="C1476" s="66"/>
      <c r="G1476" s="56">
        <v>1472</v>
      </c>
      <c r="H1476" s="53" t="s">
        <v>93</v>
      </c>
      <c r="I1476" s="55">
        <v>38179</v>
      </c>
      <c r="J1476" s="53" t="s">
        <v>105</v>
      </c>
      <c r="K1476" s="53">
        <v>15</v>
      </c>
      <c r="L1476" s="65">
        <v>47.09</v>
      </c>
    </row>
    <row r="1477" spans="2:12" ht="15" thickBot="1" x14ac:dyDescent="0.35">
      <c r="B1477" s="64">
        <f t="shared" ref="B1477:B1540" si="24">SUMIF(name,H1477,salePrice)</f>
        <v>26741.289999999994</v>
      </c>
      <c r="C1477" s="66"/>
      <c r="G1477" s="56">
        <v>1473</v>
      </c>
      <c r="H1477" s="53" t="s">
        <v>101</v>
      </c>
      <c r="I1477" s="55">
        <v>37990</v>
      </c>
      <c r="J1477" s="53" t="s">
        <v>99</v>
      </c>
      <c r="K1477" s="53">
        <v>33</v>
      </c>
      <c r="L1477" s="65">
        <v>101.7</v>
      </c>
    </row>
    <row r="1478" spans="2:12" ht="15" thickBot="1" x14ac:dyDescent="0.35">
      <c r="B1478" s="64">
        <f t="shared" si="24"/>
        <v>25258.95</v>
      </c>
      <c r="C1478" s="66"/>
      <c r="G1478" s="56">
        <v>1474</v>
      </c>
      <c r="H1478" s="53" t="s">
        <v>111</v>
      </c>
      <c r="I1478" s="55">
        <v>39026</v>
      </c>
      <c r="J1478" s="53" t="s">
        <v>105</v>
      </c>
      <c r="K1478" s="53">
        <v>31</v>
      </c>
      <c r="L1478" s="65">
        <v>95.05</v>
      </c>
    </row>
    <row r="1479" spans="2:12" ht="15" thickBot="1" x14ac:dyDescent="0.35">
      <c r="B1479" s="64">
        <f t="shared" si="24"/>
        <v>25947.240000000009</v>
      </c>
      <c r="C1479" s="66"/>
      <c r="G1479" s="56">
        <v>1475</v>
      </c>
      <c r="H1479" s="53" t="s">
        <v>97</v>
      </c>
      <c r="I1479" s="53" t="s">
        <v>139</v>
      </c>
      <c r="J1479" s="53" t="s">
        <v>99</v>
      </c>
      <c r="K1479" s="53">
        <v>51</v>
      </c>
      <c r="L1479" s="65">
        <v>155.18</v>
      </c>
    </row>
    <row r="1480" spans="2:12" ht="15" thickBot="1" x14ac:dyDescent="0.35">
      <c r="B1480" s="64">
        <f t="shared" si="24"/>
        <v>23849.590000000004</v>
      </c>
      <c r="C1480" s="66"/>
      <c r="G1480" s="56">
        <v>1476</v>
      </c>
      <c r="H1480" s="53" t="s">
        <v>106</v>
      </c>
      <c r="I1480" s="53" t="s">
        <v>142</v>
      </c>
      <c r="J1480" s="53" t="s">
        <v>96</v>
      </c>
      <c r="K1480" s="53">
        <v>-7</v>
      </c>
      <c r="L1480" s="65">
        <v>-18.64</v>
      </c>
    </row>
    <row r="1481" spans="2:12" ht="15" thickBot="1" x14ac:dyDescent="0.35">
      <c r="B1481" s="64">
        <f t="shared" si="24"/>
        <v>25947.240000000009</v>
      </c>
      <c r="C1481" s="66"/>
      <c r="G1481" s="56">
        <v>1477</v>
      </c>
      <c r="H1481" s="53" t="s">
        <v>97</v>
      </c>
      <c r="I1481" s="53" t="s">
        <v>146</v>
      </c>
      <c r="J1481" s="53" t="s">
        <v>105</v>
      </c>
      <c r="K1481" s="53">
        <v>37</v>
      </c>
      <c r="L1481" s="65">
        <v>112.07</v>
      </c>
    </row>
    <row r="1482" spans="2:12" ht="15" thickBot="1" x14ac:dyDescent="0.35">
      <c r="B1482" s="64">
        <f t="shared" si="24"/>
        <v>28803.099999999991</v>
      </c>
      <c r="C1482" s="66"/>
      <c r="G1482" s="56">
        <v>1478</v>
      </c>
      <c r="H1482" s="53" t="s">
        <v>93</v>
      </c>
      <c r="I1482" s="53" t="s">
        <v>128</v>
      </c>
      <c r="J1482" s="53" t="s">
        <v>96</v>
      </c>
      <c r="K1482" s="53">
        <v>43</v>
      </c>
      <c r="L1482" s="65">
        <v>130.97</v>
      </c>
    </row>
    <row r="1483" spans="2:12" ht="15" thickBot="1" x14ac:dyDescent="0.35">
      <c r="B1483" s="64">
        <f t="shared" si="24"/>
        <v>27590.549999999988</v>
      </c>
      <c r="C1483" s="66"/>
      <c r="G1483" s="56">
        <v>1479</v>
      </c>
      <c r="H1483" s="53" t="s">
        <v>122</v>
      </c>
      <c r="I1483" s="53" t="s">
        <v>100</v>
      </c>
      <c r="J1483" s="53" t="s">
        <v>109</v>
      </c>
      <c r="K1483" s="53">
        <v>63</v>
      </c>
      <c r="L1483" s="65">
        <v>190.69</v>
      </c>
    </row>
    <row r="1484" spans="2:12" ht="15" thickBot="1" x14ac:dyDescent="0.35">
      <c r="B1484" s="64">
        <f t="shared" si="24"/>
        <v>24890.649999999991</v>
      </c>
      <c r="C1484" s="66"/>
      <c r="G1484" s="56">
        <v>1480</v>
      </c>
      <c r="H1484" s="53" t="s">
        <v>103</v>
      </c>
      <c r="I1484" s="55">
        <v>38237</v>
      </c>
      <c r="J1484" s="53" t="s">
        <v>105</v>
      </c>
      <c r="K1484" s="53">
        <v>29</v>
      </c>
      <c r="L1484" s="65">
        <v>89.59</v>
      </c>
    </row>
    <row r="1485" spans="2:12" ht="15" thickBot="1" x14ac:dyDescent="0.35">
      <c r="B1485" s="64">
        <f t="shared" si="24"/>
        <v>27590.549999999988</v>
      </c>
      <c r="C1485" s="66"/>
      <c r="G1485" s="56">
        <v>1481</v>
      </c>
      <c r="H1485" s="53" t="s">
        <v>122</v>
      </c>
      <c r="I1485" s="55">
        <v>38576</v>
      </c>
      <c r="J1485" s="53" t="s">
        <v>109</v>
      </c>
      <c r="K1485" s="53">
        <v>20</v>
      </c>
      <c r="L1485" s="65">
        <v>61.94</v>
      </c>
    </row>
    <row r="1486" spans="2:12" ht="15" thickBot="1" x14ac:dyDescent="0.35">
      <c r="B1486" s="64">
        <f t="shared" si="24"/>
        <v>25258.95</v>
      </c>
      <c r="C1486" s="66"/>
      <c r="G1486" s="56">
        <v>1482</v>
      </c>
      <c r="H1486" s="53" t="s">
        <v>111</v>
      </c>
      <c r="I1486" s="53" t="s">
        <v>121</v>
      </c>
      <c r="J1486" s="53" t="s">
        <v>105</v>
      </c>
      <c r="K1486" s="53">
        <v>48</v>
      </c>
      <c r="L1486" s="65">
        <v>146.44</v>
      </c>
    </row>
    <row r="1487" spans="2:12" ht="15" thickBot="1" x14ac:dyDescent="0.35">
      <c r="B1487" s="64">
        <f t="shared" si="24"/>
        <v>28803.099999999991</v>
      </c>
      <c r="C1487" s="66"/>
      <c r="G1487" s="56">
        <v>1483</v>
      </c>
      <c r="H1487" s="53" t="s">
        <v>93</v>
      </c>
      <c r="I1487" s="53" t="s">
        <v>137</v>
      </c>
      <c r="J1487" s="53" t="s">
        <v>105</v>
      </c>
      <c r="K1487" s="53">
        <v>94</v>
      </c>
      <c r="L1487" s="65">
        <v>284.31</v>
      </c>
    </row>
    <row r="1488" spans="2:12" ht="15" thickBot="1" x14ac:dyDescent="0.35">
      <c r="B1488" s="64">
        <f t="shared" si="24"/>
        <v>28803.099999999991</v>
      </c>
      <c r="C1488" s="66"/>
      <c r="G1488" s="56">
        <v>1484</v>
      </c>
      <c r="H1488" s="53" t="s">
        <v>93</v>
      </c>
      <c r="I1488" s="55">
        <v>38969</v>
      </c>
      <c r="J1488" s="53" t="s">
        <v>96</v>
      </c>
      <c r="K1488" s="53">
        <v>41</v>
      </c>
      <c r="L1488" s="65">
        <v>124.88</v>
      </c>
    </row>
    <row r="1489" spans="2:12" ht="15" thickBot="1" x14ac:dyDescent="0.35">
      <c r="B1489" s="64">
        <f t="shared" si="24"/>
        <v>28803.099999999991</v>
      </c>
      <c r="C1489" s="66"/>
      <c r="G1489" s="56">
        <v>1485</v>
      </c>
      <c r="H1489" s="53" t="s">
        <v>93</v>
      </c>
      <c r="I1489" s="53" t="s">
        <v>131</v>
      </c>
      <c r="J1489" s="53" t="s">
        <v>105</v>
      </c>
      <c r="K1489" s="53">
        <v>45</v>
      </c>
      <c r="L1489" s="65">
        <v>137.55000000000001</v>
      </c>
    </row>
    <row r="1490" spans="2:12" ht="15" thickBot="1" x14ac:dyDescent="0.35">
      <c r="B1490" s="64">
        <f t="shared" si="24"/>
        <v>29050.600000000035</v>
      </c>
      <c r="C1490" s="66"/>
      <c r="G1490" s="56">
        <v>1486</v>
      </c>
      <c r="H1490" s="53" t="s">
        <v>115</v>
      </c>
      <c r="I1490" s="53" t="s">
        <v>146</v>
      </c>
      <c r="J1490" s="53" t="s">
        <v>94</v>
      </c>
      <c r="K1490" s="53">
        <v>69</v>
      </c>
      <c r="L1490" s="65">
        <v>208.61</v>
      </c>
    </row>
    <row r="1491" spans="2:12" ht="15" thickBot="1" x14ac:dyDescent="0.35">
      <c r="B1491" s="64">
        <f t="shared" si="24"/>
        <v>25947.240000000009</v>
      </c>
      <c r="C1491" s="66"/>
      <c r="G1491" s="56">
        <v>1487</v>
      </c>
      <c r="H1491" s="53" t="s">
        <v>97</v>
      </c>
      <c r="I1491" s="55">
        <v>37990</v>
      </c>
      <c r="J1491" s="53" t="s">
        <v>109</v>
      </c>
      <c r="K1491" s="53">
        <v>48</v>
      </c>
      <c r="L1491" s="65">
        <v>146.16999999999999</v>
      </c>
    </row>
    <row r="1492" spans="2:12" ht="15" thickBot="1" x14ac:dyDescent="0.35">
      <c r="B1492" s="64">
        <f t="shared" si="24"/>
        <v>23849.590000000004</v>
      </c>
      <c r="C1492" s="66"/>
      <c r="G1492" s="56">
        <v>1488</v>
      </c>
      <c r="H1492" s="53" t="s">
        <v>106</v>
      </c>
      <c r="I1492" s="53" t="s">
        <v>131</v>
      </c>
      <c r="J1492" s="53" t="s">
        <v>109</v>
      </c>
      <c r="K1492" s="53">
        <v>38</v>
      </c>
      <c r="L1492" s="65">
        <v>115.7</v>
      </c>
    </row>
    <row r="1493" spans="2:12" ht="15" thickBot="1" x14ac:dyDescent="0.35">
      <c r="B1493" s="64">
        <f t="shared" si="24"/>
        <v>28803.099999999991</v>
      </c>
      <c r="C1493" s="66"/>
      <c r="G1493" s="56">
        <v>1489</v>
      </c>
      <c r="H1493" s="53" t="s">
        <v>93</v>
      </c>
      <c r="I1493" s="53" t="s">
        <v>145</v>
      </c>
      <c r="J1493" s="53" t="s">
        <v>94</v>
      </c>
      <c r="K1493" s="53">
        <v>49</v>
      </c>
      <c r="L1493" s="65">
        <v>149.11000000000001</v>
      </c>
    </row>
    <row r="1494" spans="2:12" ht="15" thickBot="1" x14ac:dyDescent="0.35">
      <c r="B1494" s="64">
        <f t="shared" si="24"/>
        <v>24890.649999999991</v>
      </c>
      <c r="C1494" s="66"/>
      <c r="G1494" s="56">
        <v>1490</v>
      </c>
      <c r="H1494" s="53" t="s">
        <v>103</v>
      </c>
      <c r="I1494" s="55">
        <v>38026</v>
      </c>
      <c r="J1494" s="53" t="s">
        <v>96</v>
      </c>
      <c r="K1494" s="53">
        <v>79</v>
      </c>
      <c r="L1494" s="65">
        <v>239.15</v>
      </c>
    </row>
    <row r="1495" spans="2:12" ht="15" thickBot="1" x14ac:dyDescent="0.35">
      <c r="B1495" s="64">
        <f t="shared" si="24"/>
        <v>25947.240000000009</v>
      </c>
      <c r="C1495" s="66"/>
      <c r="G1495" s="56">
        <v>1491</v>
      </c>
      <c r="H1495" s="53" t="s">
        <v>97</v>
      </c>
      <c r="I1495" s="53" t="s">
        <v>161</v>
      </c>
      <c r="J1495" s="53" t="s">
        <v>96</v>
      </c>
      <c r="K1495" s="53">
        <v>93</v>
      </c>
      <c r="L1495" s="65">
        <v>281.33999999999997</v>
      </c>
    </row>
    <row r="1496" spans="2:12" ht="15" thickBot="1" x14ac:dyDescent="0.35">
      <c r="B1496" s="64">
        <f t="shared" si="24"/>
        <v>24890.649999999991</v>
      </c>
      <c r="C1496" s="66"/>
      <c r="G1496" s="56">
        <v>1492</v>
      </c>
      <c r="H1496" s="53" t="s">
        <v>103</v>
      </c>
      <c r="I1496" s="53" t="s">
        <v>132</v>
      </c>
      <c r="J1496" s="53" t="s">
        <v>96</v>
      </c>
      <c r="K1496" s="53">
        <v>67</v>
      </c>
      <c r="L1496" s="65">
        <v>202.44</v>
      </c>
    </row>
    <row r="1497" spans="2:12" ht="15" thickBot="1" x14ac:dyDescent="0.35">
      <c r="B1497" s="64">
        <f t="shared" si="24"/>
        <v>28803.099999999991</v>
      </c>
      <c r="C1497" s="66"/>
      <c r="G1497" s="56">
        <v>1493</v>
      </c>
      <c r="H1497" s="53" t="s">
        <v>93</v>
      </c>
      <c r="I1497" s="53" t="s">
        <v>100</v>
      </c>
      <c r="J1497" s="53" t="s">
        <v>96</v>
      </c>
      <c r="K1497" s="53">
        <v>13</v>
      </c>
      <c r="L1497" s="65">
        <v>41.32</v>
      </c>
    </row>
    <row r="1498" spans="2:12" ht="15" thickBot="1" x14ac:dyDescent="0.35">
      <c r="B1498" s="64">
        <f t="shared" si="24"/>
        <v>25947.240000000009</v>
      </c>
      <c r="C1498" s="66"/>
      <c r="G1498" s="56">
        <v>1494</v>
      </c>
      <c r="H1498" s="53" t="s">
        <v>97</v>
      </c>
      <c r="I1498" s="53" t="s">
        <v>155</v>
      </c>
      <c r="J1498" s="53" t="s">
        <v>94</v>
      </c>
      <c r="K1498" s="53">
        <v>71</v>
      </c>
      <c r="L1498" s="65">
        <v>215.36</v>
      </c>
    </row>
    <row r="1499" spans="2:12" ht="15" thickBot="1" x14ac:dyDescent="0.35">
      <c r="B1499" s="64">
        <f t="shared" si="24"/>
        <v>28803.099999999991</v>
      </c>
      <c r="C1499" s="66"/>
      <c r="G1499" s="56">
        <v>1495</v>
      </c>
      <c r="H1499" s="53" t="s">
        <v>93</v>
      </c>
      <c r="I1499" s="53" t="s">
        <v>119</v>
      </c>
      <c r="J1499" s="53" t="s">
        <v>96</v>
      </c>
      <c r="K1499" s="53">
        <v>15</v>
      </c>
      <c r="L1499" s="65">
        <v>46.39</v>
      </c>
    </row>
    <row r="1500" spans="2:12" ht="15" thickBot="1" x14ac:dyDescent="0.35">
      <c r="B1500" s="64">
        <f t="shared" si="24"/>
        <v>26741.289999999994</v>
      </c>
      <c r="C1500" s="66"/>
      <c r="G1500" s="56">
        <v>1496</v>
      </c>
      <c r="H1500" s="53" t="s">
        <v>101</v>
      </c>
      <c r="I1500" s="55">
        <v>38665</v>
      </c>
      <c r="J1500" s="53" t="s">
        <v>105</v>
      </c>
      <c r="K1500" s="53">
        <v>89</v>
      </c>
      <c r="L1500" s="65">
        <v>269.12</v>
      </c>
    </row>
    <row r="1501" spans="2:12" ht="15" thickBot="1" x14ac:dyDescent="0.35">
      <c r="B1501" s="64">
        <f t="shared" si="24"/>
        <v>26741.289999999994</v>
      </c>
      <c r="C1501" s="66"/>
      <c r="G1501" s="56">
        <v>1497</v>
      </c>
      <c r="H1501" s="53" t="s">
        <v>101</v>
      </c>
      <c r="I1501" s="53" t="s">
        <v>148</v>
      </c>
      <c r="J1501" s="53" t="s">
        <v>109</v>
      </c>
      <c r="K1501" s="53">
        <v>65</v>
      </c>
      <c r="L1501" s="65">
        <v>197.5</v>
      </c>
    </row>
    <row r="1502" spans="2:12" ht="15" thickBot="1" x14ac:dyDescent="0.35">
      <c r="B1502" s="64">
        <f t="shared" si="24"/>
        <v>26741.289999999994</v>
      </c>
      <c r="C1502" s="66"/>
      <c r="G1502" s="56">
        <v>1498</v>
      </c>
      <c r="H1502" s="53" t="s">
        <v>101</v>
      </c>
      <c r="I1502" s="53" t="s">
        <v>132</v>
      </c>
      <c r="J1502" s="53" t="s">
        <v>105</v>
      </c>
      <c r="K1502" s="53">
        <v>16</v>
      </c>
      <c r="L1502" s="65">
        <v>49.98</v>
      </c>
    </row>
    <row r="1503" spans="2:12" ht="15" thickBot="1" x14ac:dyDescent="0.35">
      <c r="B1503" s="64">
        <f t="shared" si="24"/>
        <v>28803.099999999991</v>
      </c>
      <c r="C1503" s="66"/>
      <c r="G1503" s="56">
        <v>1499</v>
      </c>
      <c r="H1503" s="53" t="s">
        <v>93</v>
      </c>
      <c r="I1503" s="55">
        <v>38754</v>
      </c>
      <c r="J1503" s="53" t="s">
        <v>94</v>
      </c>
      <c r="K1503" s="53">
        <v>48</v>
      </c>
      <c r="L1503" s="65">
        <v>146.13</v>
      </c>
    </row>
    <row r="1504" spans="2:12" ht="15" thickBot="1" x14ac:dyDescent="0.35">
      <c r="B1504" s="64">
        <f t="shared" si="24"/>
        <v>28705.210000000006</v>
      </c>
      <c r="C1504" s="66"/>
      <c r="G1504" s="56">
        <v>1500</v>
      </c>
      <c r="H1504" s="53" t="s">
        <v>95</v>
      </c>
      <c r="I1504" s="53" t="s">
        <v>112</v>
      </c>
      <c r="J1504" s="53" t="s">
        <v>105</v>
      </c>
      <c r="K1504" s="53">
        <v>78</v>
      </c>
      <c r="L1504" s="65">
        <v>235.94</v>
      </c>
    </row>
    <row r="1505" spans="2:12" ht="15" thickBot="1" x14ac:dyDescent="0.35">
      <c r="B1505" s="64">
        <f t="shared" si="24"/>
        <v>27590.549999999988</v>
      </c>
      <c r="C1505" s="66"/>
      <c r="G1505" s="56">
        <v>1501</v>
      </c>
      <c r="H1505" s="53" t="s">
        <v>122</v>
      </c>
      <c r="I1505" s="53" t="s">
        <v>163</v>
      </c>
      <c r="J1505" s="53" t="s">
        <v>94</v>
      </c>
      <c r="K1505" s="53">
        <v>5</v>
      </c>
      <c r="L1505" s="65">
        <v>17.190000000000001</v>
      </c>
    </row>
    <row r="1506" spans="2:12" ht="15" thickBot="1" x14ac:dyDescent="0.35">
      <c r="B1506" s="64">
        <f t="shared" si="24"/>
        <v>25258.95</v>
      </c>
      <c r="C1506" s="66"/>
      <c r="G1506" s="56">
        <v>1502</v>
      </c>
      <c r="H1506" s="53" t="s">
        <v>111</v>
      </c>
      <c r="I1506" s="55">
        <v>38991</v>
      </c>
      <c r="J1506" s="53" t="s">
        <v>94</v>
      </c>
      <c r="K1506" s="53">
        <v>33</v>
      </c>
      <c r="L1506" s="65">
        <v>101.71</v>
      </c>
    </row>
    <row r="1507" spans="2:12" ht="15" thickBot="1" x14ac:dyDescent="0.35">
      <c r="B1507" s="64">
        <f t="shared" si="24"/>
        <v>25947.240000000009</v>
      </c>
      <c r="C1507" s="66"/>
      <c r="G1507" s="56">
        <v>1503</v>
      </c>
      <c r="H1507" s="53" t="s">
        <v>97</v>
      </c>
      <c r="I1507" s="53" t="s">
        <v>121</v>
      </c>
      <c r="J1507" s="53" t="s">
        <v>96</v>
      </c>
      <c r="K1507" s="53">
        <v>73</v>
      </c>
      <c r="L1507" s="65">
        <v>220.63</v>
      </c>
    </row>
    <row r="1508" spans="2:12" ht="15" thickBot="1" x14ac:dyDescent="0.35">
      <c r="B1508" s="64">
        <f t="shared" si="24"/>
        <v>28803.099999999991</v>
      </c>
      <c r="C1508" s="66"/>
      <c r="G1508" s="56">
        <v>1504</v>
      </c>
      <c r="H1508" s="53" t="s">
        <v>93</v>
      </c>
      <c r="I1508" s="53" t="s">
        <v>76</v>
      </c>
      <c r="J1508" s="53" t="s">
        <v>109</v>
      </c>
      <c r="K1508" s="53">
        <v>93</v>
      </c>
      <c r="L1508" s="65">
        <v>280.86</v>
      </c>
    </row>
    <row r="1509" spans="2:12" ht="15" thickBot="1" x14ac:dyDescent="0.35">
      <c r="B1509" s="64">
        <f t="shared" si="24"/>
        <v>28803.099999999991</v>
      </c>
      <c r="C1509" s="66"/>
      <c r="G1509" s="56">
        <v>1505</v>
      </c>
      <c r="H1509" s="53" t="s">
        <v>93</v>
      </c>
      <c r="I1509" s="53" t="s">
        <v>153</v>
      </c>
      <c r="J1509" s="53" t="s">
        <v>96</v>
      </c>
      <c r="K1509" s="53">
        <v>37</v>
      </c>
      <c r="L1509" s="65">
        <v>113.24</v>
      </c>
    </row>
    <row r="1510" spans="2:12" ht="15" thickBot="1" x14ac:dyDescent="0.35">
      <c r="B1510" s="64">
        <f t="shared" si="24"/>
        <v>24890.649999999991</v>
      </c>
      <c r="C1510" s="66"/>
      <c r="G1510" s="56">
        <v>1506</v>
      </c>
      <c r="H1510" s="53" t="s">
        <v>103</v>
      </c>
      <c r="I1510" s="53" t="s">
        <v>137</v>
      </c>
      <c r="J1510" s="53" t="s">
        <v>94</v>
      </c>
      <c r="K1510" s="53">
        <v>23</v>
      </c>
      <c r="L1510" s="65">
        <v>70.34</v>
      </c>
    </row>
    <row r="1511" spans="2:12" ht="15" thickBot="1" x14ac:dyDescent="0.35">
      <c r="B1511" s="64">
        <f t="shared" si="24"/>
        <v>24890.649999999991</v>
      </c>
      <c r="C1511" s="66"/>
      <c r="G1511" s="56">
        <v>1507</v>
      </c>
      <c r="H1511" s="53" t="s">
        <v>103</v>
      </c>
      <c r="I1511" s="53" t="s">
        <v>104</v>
      </c>
      <c r="J1511" s="53" t="s">
        <v>94</v>
      </c>
      <c r="K1511" s="53">
        <v>-3</v>
      </c>
      <c r="L1511" s="65">
        <v>-7.21</v>
      </c>
    </row>
    <row r="1512" spans="2:12" ht="15" thickBot="1" x14ac:dyDescent="0.35">
      <c r="B1512" s="64">
        <f t="shared" si="24"/>
        <v>29050.600000000035</v>
      </c>
      <c r="C1512" s="66"/>
      <c r="G1512" s="56">
        <v>1508</v>
      </c>
      <c r="H1512" s="53" t="s">
        <v>115</v>
      </c>
      <c r="I1512" s="53" t="s">
        <v>125</v>
      </c>
      <c r="J1512" s="53" t="s">
        <v>105</v>
      </c>
      <c r="K1512" s="53">
        <v>39</v>
      </c>
      <c r="L1512" s="65">
        <v>118.96</v>
      </c>
    </row>
    <row r="1513" spans="2:12" ht="15" thickBot="1" x14ac:dyDescent="0.35">
      <c r="B1513" s="64">
        <f t="shared" si="24"/>
        <v>28803.099999999991</v>
      </c>
      <c r="C1513" s="66"/>
      <c r="G1513" s="56">
        <v>1509</v>
      </c>
      <c r="H1513" s="53" t="s">
        <v>93</v>
      </c>
      <c r="I1513" s="53" t="s">
        <v>114</v>
      </c>
      <c r="J1513" s="53" t="s">
        <v>105</v>
      </c>
      <c r="K1513" s="53">
        <v>83</v>
      </c>
      <c r="L1513" s="65">
        <v>251.4</v>
      </c>
    </row>
    <row r="1514" spans="2:12" ht="15" thickBot="1" x14ac:dyDescent="0.35">
      <c r="B1514" s="64">
        <f t="shared" si="24"/>
        <v>25258.95</v>
      </c>
      <c r="C1514" s="66"/>
      <c r="G1514" s="56">
        <v>1510</v>
      </c>
      <c r="H1514" s="53" t="s">
        <v>111</v>
      </c>
      <c r="I1514" s="53" t="s">
        <v>160</v>
      </c>
      <c r="J1514" s="53" t="s">
        <v>96</v>
      </c>
      <c r="K1514" s="53">
        <v>65</v>
      </c>
      <c r="L1514" s="65">
        <v>197.81</v>
      </c>
    </row>
    <row r="1515" spans="2:12" ht="15" thickBot="1" x14ac:dyDescent="0.35">
      <c r="B1515" s="64">
        <f t="shared" si="24"/>
        <v>28803.099999999991</v>
      </c>
      <c r="C1515" s="66"/>
      <c r="G1515" s="56">
        <v>1511</v>
      </c>
      <c r="H1515" s="53" t="s">
        <v>93</v>
      </c>
      <c r="I1515" s="53" t="s">
        <v>77</v>
      </c>
      <c r="J1515" s="53" t="s">
        <v>94</v>
      </c>
      <c r="K1515" s="53">
        <v>13</v>
      </c>
      <c r="L1515" s="65">
        <v>41.74</v>
      </c>
    </row>
    <row r="1516" spans="2:12" ht="15" thickBot="1" x14ac:dyDescent="0.35">
      <c r="B1516" s="64">
        <f t="shared" si="24"/>
        <v>25258.95</v>
      </c>
      <c r="C1516" s="66"/>
      <c r="G1516" s="56">
        <v>1512</v>
      </c>
      <c r="H1516" s="53" t="s">
        <v>111</v>
      </c>
      <c r="I1516" s="53" t="s">
        <v>120</v>
      </c>
      <c r="J1516" s="53" t="s">
        <v>96</v>
      </c>
      <c r="K1516" s="53">
        <v>9</v>
      </c>
      <c r="L1516" s="65">
        <v>28.86</v>
      </c>
    </row>
    <row r="1517" spans="2:12" ht="15" thickBot="1" x14ac:dyDescent="0.35">
      <c r="B1517" s="64">
        <f t="shared" si="24"/>
        <v>23849.590000000004</v>
      </c>
      <c r="C1517" s="66"/>
      <c r="G1517" s="56">
        <v>1513</v>
      </c>
      <c r="H1517" s="53" t="s">
        <v>106</v>
      </c>
      <c r="I1517" s="53" t="s">
        <v>108</v>
      </c>
      <c r="J1517" s="53" t="s">
        <v>105</v>
      </c>
      <c r="K1517" s="53">
        <v>-4</v>
      </c>
      <c r="L1517" s="65">
        <v>-10.35</v>
      </c>
    </row>
    <row r="1518" spans="2:12" ht="15" thickBot="1" x14ac:dyDescent="0.35">
      <c r="B1518" s="64">
        <f t="shared" si="24"/>
        <v>25947.240000000009</v>
      </c>
      <c r="C1518" s="66"/>
      <c r="G1518" s="56">
        <v>1514</v>
      </c>
      <c r="H1518" s="53" t="s">
        <v>97</v>
      </c>
      <c r="I1518" s="53" t="s">
        <v>116</v>
      </c>
      <c r="J1518" s="53" t="s">
        <v>109</v>
      </c>
      <c r="K1518" s="53">
        <v>22</v>
      </c>
      <c r="L1518" s="65">
        <v>67.75</v>
      </c>
    </row>
    <row r="1519" spans="2:12" ht="15" thickBot="1" x14ac:dyDescent="0.35">
      <c r="B1519" s="64">
        <f t="shared" si="24"/>
        <v>28705.210000000006</v>
      </c>
      <c r="C1519" s="66"/>
      <c r="G1519" s="56">
        <v>1515</v>
      </c>
      <c r="H1519" s="53" t="s">
        <v>95</v>
      </c>
      <c r="I1519" s="53" t="s">
        <v>136</v>
      </c>
      <c r="J1519" s="53" t="s">
        <v>109</v>
      </c>
      <c r="K1519" s="53">
        <v>-3</v>
      </c>
      <c r="L1519" s="65">
        <v>-6.89</v>
      </c>
    </row>
    <row r="1520" spans="2:12" ht="15" thickBot="1" x14ac:dyDescent="0.35">
      <c r="B1520" s="64">
        <f t="shared" si="24"/>
        <v>24890.649999999991</v>
      </c>
      <c r="C1520" s="66"/>
      <c r="G1520" s="56">
        <v>1516</v>
      </c>
      <c r="H1520" s="53" t="s">
        <v>103</v>
      </c>
      <c r="I1520" s="53" t="s">
        <v>162</v>
      </c>
      <c r="J1520" s="53" t="s">
        <v>109</v>
      </c>
      <c r="K1520" s="53">
        <v>58</v>
      </c>
      <c r="L1520" s="65">
        <v>176.2</v>
      </c>
    </row>
    <row r="1521" spans="2:12" ht="15" thickBot="1" x14ac:dyDescent="0.35">
      <c r="B1521" s="64">
        <f t="shared" si="24"/>
        <v>23849.590000000004</v>
      </c>
      <c r="C1521" s="66"/>
      <c r="G1521" s="56">
        <v>1517</v>
      </c>
      <c r="H1521" s="53" t="s">
        <v>106</v>
      </c>
      <c r="I1521" s="53" t="s">
        <v>157</v>
      </c>
      <c r="J1521" s="53" t="s">
        <v>105</v>
      </c>
      <c r="K1521" s="53">
        <v>65</v>
      </c>
      <c r="L1521" s="65">
        <v>196.64</v>
      </c>
    </row>
    <row r="1522" spans="2:12" ht="15" thickBot="1" x14ac:dyDescent="0.35">
      <c r="B1522" s="64">
        <f t="shared" si="24"/>
        <v>24890.649999999991</v>
      </c>
      <c r="C1522" s="66"/>
      <c r="G1522" s="56">
        <v>1518</v>
      </c>
      <c r="H1522" s="53" t="s">
        <v>103</v>
      </c>
      <c r="I1522" s="53" t="s">
        <v>129</v>
      </c>
      <c r="J1522" s="53" t="s">
        <v>105</v>
      </c>
      <c r="K1522" s="53">
        <v>9</v>
      </c>
      <c r="L1522" s="65">
        <v>28.46</v>
      </c>
    </row>
    <row r="1523" spans="2:12" ht="15" thickBot="1" x14ac:dyDescent="0.35">
      <c r="B1523" s="64">
        <f t="shared" si="24"/>
        <v>25258.95</v>
      </c>
      <c r="C1523" s="66"/>
      <c r="G1523" s="56">
        <v>1519</v>
      </c>
      <c r="H1523" s="53" t="s">
        <v>111</v>
      </c>
      <c r="I1523" s="53" t="s">
        <v>119</v>
      </c>
      <c r="J1523" s="53" t="s">
        <v>99</v>
      </c>
      <c r="K1523" s="53">
        <v>18</v>
      </c>
      <c r="L1523" s="65">
        <v>56.3</v>
      </c>
    </row>
    <row r="1524" spans="2:12" ht="15" thickBot="1" x14ac:dyDescent="0.35">
      <c r="B1524" s="64">
        <f t="shared" si="24"/>
        <v>28705.210000000006</v>
      </c>
      <c r="C1524" s="66"/>
      <c r="G1524" s="56">
        <v>1520</v>
      </c>
      <c r="H1524" s="53" t="s">
        <v>95</v>
      </c>
      <c r="I1524" s="55">
        <v>38082</v>
      </c>
      <c r="J1524" s="53" t="s">
        <v>96</v>
      </c>
      <c r="K1524" s="53">
        <v>55</v>
      </c>
      <c r="L1524" s="65">
        <v>166.78</v>
      </c>
    </row>
    <row r="1525" spans="2:12" ht="15" thickBot="1" x14ac:dyDescent="0.35">
      <c r="B1525" s="64">
        <f t="shared" si="24"/>
        <v>23849.590000000004</v>
      </c>
      <c r="C1525" s="66"/>
      <c r="G1525" s="56">
        <v>1521</v>
      </c>
      <c r="H1525" s="53" t="s">
        <v>106</v>
      </c>
      <c r="I1525" s="55">
        <v>38687</v>
      </c>
      <c r="J1525" s="53" t="s">
        <v>105</v>
      </c>
      <c r="K1525" s="53">
        <v>69</v>
      </c>
      <c r="L1525" s="65">
        <v>209.57</v>
      </c>
    </row>
    <row r="1526" spans="2:12" ht="15" thickBot="1" x14ac:dyDescent="0.35">
      <c r="B1526" s="64">
        <f t="shared" si="24"/>
        <v>26741.289999999994</v>
      </c>
      <c r="C1526" s="66"/>
      <c r="G1526" s="56">
        <v>1522</v>
      </c>
      <c r="H1526" s="53" t="s">
        <v>101</v>
      </c>
      <c r="I1526" s="55">
        <v>38325</v>
      </c>
      <c r="J1526" s="53" t="s">
        <v>105</v>
      </c>
      <c r="K1526" s="53">
        <v>51</v>
      </c>
      <c r="L1526" s="65">
        <v>155.56</v>
      </c>
    </row>
    <row r="1527" spans="2:12" ht="15" thickBot="1" x14ac:dyDescent="0.35">
      <c r="B1527" s="64">
        <f t="shared" si="24"/>
        <v>25947.240000000009</v>
      </c>
      <c r="C1527" s="66"/>
      <c r="G1527" s="56">
        <v>1523</v>
      </c>
      <c r="H1527" s="53" t="s">
        <v>97</v>
      </c>
      <c r="I1527" s="53" t="s">
        <v>145</v>
      </c>
      <c r="J1527" s="53" t="s">
        <v>99</v>
      </c>
      <c r="K1527" s="53">
        <v>23</v>
      </c>
      <c r="L1527" s="65">
        <v>71.150000000000006</v>
      </c>
    </row>
    <row r="1528" spans="2:12" ht="15" thickBot="1" x14ac:dyDescent="0.35">
      <c r="B1528" s="64">
        <f t="shared" si="24"/>
        <v>28803.099999999991</v>
      </c>
      <c r="C1528" s="66"/>
      <c r="G1528" s="56">
        <v>1524</v>
      </c>
      <c r="H1528" s="53" t="s">
        <v>93</v>
      </c>
      <c r="I1528" s="53" t="s">
        <v>158</v>
      </c>
      <c r="J1528" s="53" t="s">
        <v>94</v>
      </c>
      <c r="K1528" s="53">
        <v>38</v>
      </c>
      <c r="L1528" s="65">
        <v>115.81</v>
      </c>
    </row>
    <row r="1529" spans="2:12" ht="15" thickBot="1" x14ac:dyDescent="0.35">
      <c r="B1529" s="64">
        <f t="shared" si="24"/>
        <v>26741.289999999994</v>
      </c>
      <c r="C1529" s="66"/>
      <c r="G1529" s="56">
        <v>1525</v>
      </c>
      <c r="H1529" s="53" t="s">
        <v>101</v>
      </c>
      <c r="I1529" s="53" t="s">
        <v>77</v>
      </c>
      <c r="J1529" s="53" t="s">
        <v>99</v>
      </c>
      <c r="K1529" s="53">
        <v>-8</v>
      </c>
      <c r="L1529" s="65">
        <v>-22.29</v>
      </c>
    </row>
    <row r="1530" spans="2:12" ht="15" thickBot="1" x14ac:dyDescent="0.35">
      <c r="B1530" s="64">
        <f t="shared" si="24"/>
        <v>28705.210000000006</v>
      </c>
      <c r="C1530" s="66"/>
      <c r="G1530" s="56">
        <v>1526</v>
      </c>
      <c r="H1530" s="53" t="s">
        <v>95</v>
      </c>
      <c r="I1530" s="53" t="s">
        <v>119</v>
      </c>
      <c r="J1530" s="53" t="s">
        <v>105</v>
      </c>
      <c r="K1530" s="53">
        <v>20</v>
      </c>
      <c r="L1530" s="65">
        <v>61.78</v>
      </c>
    </row>
    <row r="1531" spans="2:12" ht="15" thickBot="1" x14ac:dyDescent="0.35">
      <c r="B1531" s="64">
        <f t="shared" si="24"/>
        <v>23849.590000000004</v>
      </c>
      <c r="C1531" s="66"/>
      <c r="G1531" s="56">
        <v>1527</v>
      </c>
      <c r="H1531" s="53" t="s">
        <v>106</v>
      </c>
      <c r="I1531" s="55">
        <v>38540</v>
      </c>
      <c r="J1531" s="53" t="s">
        <v>94</v>
      </c>
      <c r="K1531" s="53">
        <v>25</v>
      </c>
      <c r="L1531" s="65">
        <v>76.8</v>
      </c>
    </row>
    <row r="1532" spans="2:12" ht="15" thickBot="1" x14ac:dyDescent="0.35">
      <c r="B1532" s="64">
        <f t="shared" si="24"/>
        <v>28803.099999999991</v>
      </c>
      <c r="C1532" s="66"/>
      <c r="G1532" s="56">
        <v>1528</v>
      </c>
      <c r="H1532" s="53" t="s">
        <v>93</v>
      </c>
      <c r="I1532" s="53" t="s">
        <v>119</v>
      </c>
      <c r="J1532" s="53" t="s">
        <v>105</v>
      </c>
      <c r="K1532" s="53">
        <v>-6</v>
      </c>
      <c r="L1532" s="65">
        <v>-16.11</v>
      </c>
    </row>
    <row r="1533" spans="2:12" ht="15" thickBot="1" x14ac:dyDescent="0.35">
      <c r="B1533" s="64">
        <f t="shared" si="24"/>
        <v>26741.289999999994</v>
      </c>
      <c r="C1533" s="66"/>
      <c r="G1533" s="56">
        <v>1529</v>
      </c>
      <c r="H1533" s="53" t="s">
        <v>101</v>
      </c>
      <c r="I1533" s="53" t="s">
        <v>149</v>
      </c>
      <c r="J1533" s="53" t="s">
        <v>94</v>
      </c>
      <c r="K1533" s="53">
        <v>88</v>
      </c>
      <c r="L1533" s="65">
        <v>266.77</v>
      </c>
    </row>
    <row r="1534" spans="2:12" ht="15" thickBot="1" x14ac:dyDescent="0.35">
      <c r="B1534" s="64">
        <f t="shared" si="24"/>
        <v>29050.600000000035</v>
      </c>
      <c r="C1534" s="66"/>
      <c r="G1534" s="56">
        <v>1530</v>
      </c>
      <c r="H1534" s="53" t="s">
        <v>115</v>
      </c>
      <c r="I1534" s="53" t="s">
        <v>100</v>
      </c>
      <c r="J1534" s="53" t="s">
        <v>105</v>
      </c>
      <c r="K1534" s="53">
        <v>62</v>
      </c>
      <c r="L1534" s="65">
        <v>187.54</v>
      </c>
    </row>
    <row r="1535" spans="2:12" ht="15" thickBot="1" x14ac:dyDescent="0.35">
      <c r="B1535" s="64">
        <f t="shared" si="24"/>
        <v>28705.210000000006</v>
      </c>
      <c r="C1535" s="66"/>
      <c r="G1535" s="56">
        <v>1531</v>
      </c>
      <c r="H1535" s="53" t="s">
        <v>95</v>
      </c>
      <c r="I1535" s="55">
        <v>38078</v>
      </c>
      <c r="J1535" s="53" t="s">
        <v>99</v>
      </c>
      <c r="K1535" s="53">
        <v>80</v>
      </c>
      <c r="L1535" s="65">
        <v>242.16</v>
      </c>
    </row>
    <row r="1536" spans="2:12" ht="15" thickBot="1" x14ac:dyDescent="0.35">
      <c r="B1536" s="64">
        <f t="shared" si="24"/>
        <v>27590.549999999988</v>
      </c>
      <c r="C1536" s="66"/>
      <c r="G1536" s="56">
        <v>1532</v>
      </c>
      <c r="H1536" s="53" t="s">
        <v>122</v>
      </c>
      <c r="I1536" s="55">
        <v>38263</v>
      </c>
      <c r="J1536" s="53" t="s">
        <v>99</v>
      </c>
      <c r="K1536" s="53">
        <v>66</v>
      </c>
      <c r="L1536" s="65">
        <v>199.7</v>
      </c>
    </row>
    <row r="1537" spans="2:12" ht="15" thickBot="1" x14ac:dyDescent="0.35">
      <c r="B1537" s="64">
        <f t="shared" si="24"/>
        <v>25258.95</v>
      </c>
      <c r="C1537" s="66"/>
      <c r="G1537" s="56">
        <v>1533</v>
      </c>
      <c r="H1537" s="53" t="s">
        <v>111</v>
      </c>
      <c r="I1537" s="55">
        <v>38179</v>
      </c>
      <c r="J1537" s="53" t="s">
        <v>96</v>
      </c>
      <c r="K1537" s="53">
        <v>34</v>
      </c>
      <c r="L1537" s="65">
        <v>104.45</v>
      </c>
    </row>
    <row r="1538" spans="2:12" ht="15" thickBot="1" x14ac:dyDescent="0.35">
      <c r="B1538" s="64">
        <f t="shared" si="24"/>
        <v>28705.210000000006</v>
      </c>
      <c r="C1538" s="66"/>
      <c r="G1538" s="56">
        <v>1534</v>
      </c>
      <c r="H1538" s="53" t="s">
        <v>95</v>
      </c>
      <c r="I1538" s="55">
        <v>38272</v>
      </c>
      <c r="J1538" s="53" t="s">
        <v>105</v>
      </c>
      <c r="K1538" s="53">
        <v>49</v>
      </c>
      <c r="L1538" s="65">
        <v>149.82</v>
      </c>
    </row>
    <row r="1539" spans="2:12" ht="15" thickBot="1" x14ac:dyDescent="0.35">
      <c r="B1539" s="64">
        <f t="shared" si="24"/>
        <v>27590.549999999988</v>
      </c>
      <c r="C1539" s="66"/>
      <c r="G1539" s="56">
        <v>1535</v>
      </c>
      <c r="H1539" s="53" t="s">
        <v>122</v>
      </c>
      <c r="I1539" s="53" t="s">
        <v>76</v>
      </c>
      <c r="J1539" s="53" t="s">
        <v>94</v>
      </c>
      <c r="K1539" s="53">
        <v>45</v>
      </c>
      <c r="L1539" s="65">
        <v>136.91999999999999</v>
      </c>
    </row>
    <row r="1540" spans="2:12" ht="15" thickBot="1" x14ac:dyDescent="0.35">
      <c r="B1540" s="64">
        <f t="shared" si="24"/>
        <v>23849.590000000004</v>
      </c>
      <c r="C1540" s="66"/>
      <c r="G1540" s="56">
        <v>1536</v>
      </c>
      <c r="H1540" s="53" t="s">
        <v>106</v>
      </c>
      <c r="I1540" s="53" t="s">
        <v>139</v>
      </c>
      <c r="J1540" s="53" t="s">
        <v>96</v>
      </c>
      <c r="K1540" s="53">
        <v>16</v>
      </c>
      <c r="L1540" s="65">
        <v>49.65</v>
      </c>
    </row>
    <row r="1541" spans="2:12" ht="15" thickBot="1" x14ac:dyDescent="0.35">
      <c r="B1541" s="64">
        <f t="shared" ref="B1541:B1604" si="25">SUMIF(name,H1541,salePrice)</f>
        <v>29050.600000000035</v>
      </c>
      <c r="C1541" s="66"/>
      <c r="G1541" s="56">
        <v>1537</v>
      </c>
      <c r="H1541" s="53" t="s">
        <v>115</v>
      </c>
      <c r="I1541" s="53" t="s">
        <v>67</v>
      </c>
      <c r="J1541" s="53" t="s">
        <v>99</v>
      </c>
      <c r="K1541" s="53">
        <v>45</v>
      </c>
      <c r="L1541" s="65">
        <v>136.63999999999999</v>
      </c>
    </row>
    <row r="1542" spans="2:12" ht="15" thickBot="1" x14ac:dyDescent="0.35">
      <c r="B1542" s="64">
        <f t="shared" si="25"/>
        <v>25947.240000000009</v>
      </c>
      <c r="C1542" s="66"/>
      <c r="G1542" s="56">
        <v>1538</v>
      </c>
      <c r="H1542" s="53" t="s">
        <v>97</v>
      </c>
      <c r="I1542" s="53" t="s">
        <v>102</v>
      </c>
      <c r="J1542" s="53" t="s">
        <v>105</v>
      </c>
      <c r="K1542" s="53">
        <v>1</v>
      </c>
      <c r="L1542" s="65">
        <v>5.73</v>
      </c>
    </row>
    <row r="1543" spans="2:12" ht="15" thickBot="1" x14ac:dyDescent="0.35">
      <c r="B1543" s="64">
        <f t="shared" si="25"/>
        <v>27590.549999999988</v>
      </c>
      <c r="C1543" s="66"/>
      <c r="G1543" s="56">
        <v>1539</v>
      </c>
      <c r="H1543" s="53" t="s">
        <v>122</v>
      </c>
      <c r="I1543" s="53" t="s">
        <v>137</v>
      </c>
      <c r="J1543" s="53" t="s">
        <v>109</v>
      </c>
      <c r="K1543" s="53">
        <v>33</v>
      </c>
      <c r="L1543" s="65">
        <v>100.97</v>
      </c>
    </row>
    <row r="1544" spans="2:12" ht="15" thickBot="1" x14ac:dyDescent="0.35">
      <c r="B1544" s="64">
        <f t="shared" si="25"/>
        <v>28705.210000000006</v>
      </c>
      <c r="C1544" s="66"/>
      <c r="G1544" s="56">
        <v>1540</v>
      </c>
      <c r="H1544" s="53" t="s">
        <v>95</v>
      </c>
      <c r="I1544" s="53" t="s">
        <v>112</v>
      </c>
      <c r="J1544" s="53" t="s">
        <v>99</v>
      </c>
      <c r="K1544" s="53">
        <v>37</v>
      </c>
      <c r="L1544" s="65">
        <v>113.04</v>
      </c>
    </row>
    <row r="1545" spans="2:12" ht="15" thickBot="1" x14ac:dyDescent="0.35">
      <c r="B1545" s="64">
        <f t="shared" si="25"/>
        <v>25947.240000000009</v>
      </c>
      <c r="C1545" s="66"/>
      <c r="G1545" s="56">
        <v>1541</v>
      </c>
      <c r="H1545" s="53" t="s">
        <v>97</v>
      </c>
      <c r="I1545" s="55">
        <v>38540</v>
      </c>
      <c r="J1545" s="53" t="s">
        <v>105</v>
      </c>
      <c r="K1545" s="53">
        <v>46</v>
      </c>
      <c r="L1545" s="65">
        <v>139.34</v>
      </c>
    </row>
    <row r="1546" spans="2:12" ht="15" thickBot="1" x14ac:dyDescent="0.35">
      <c r="B1546" s="64">
        <f t="shared" si="25"/>
        <v>28803.099999999991</v>
      </c>
      <c r="C1546" s="66"/>
      <c r="G1546" s="56">
        <v>1542</v>
      </c>
      <c r="H1546" s="53" t="s">
        <v>93</v>
      </c>
      <c r="I1546" s="55">
        <v>38140</v>
      </c>
      <c r="J1546" s="53" t="s">
        <v>96</v>
      </c>
      <c r="K1546" s="53">
        <v>71</v>
      </c>
      <c r="L1546" s="65">
        <v>215.35</v>
      </c>
    </row>
    <row r="1547" spans="2:12" ht="15" thickBot="1" x14ac:dyDescent="0.35">
      <c r="B1547" s="64">
        <f t="shared" si="25"/>
        <v>26741.289999999994</v>
      </c>
      <c r="C1547" s="66"/>
      <c r="G1547" s="56">
        <v>1543</v>
      </c>
      <c r="H1547" s="53" t="s">
        <v>101</v>
      </c>
      <c r="I1547" s="53" t="s">
        <v>77</v>
      </c>
      <c r="J1547" s="53" t="s">
        <v>109</v>
      </c>
      <c r="K1547" s="53">
        <v>59</v>
      </c>
      <c r="L1547" s="65">
        <v>179.12</v>
      </c>
    </row>
    <row r="1548" spans="2:12" ht="15" thickBot="1" x14ac:dyDescent="0.35">
      <c r="B1548" s="64">
        <f t="shared" si="25"/>
        <v>26741.289999999994</v>
      </c>
      <c r="C1548" s="66"/>
      <c r="G1548" s="56">
        <v>1544</v>
      </c>
      <c r="H1548" s="53" t="s">
        <v>101</v>
      </c>
      <c r="I1548" s="53" t="s">
        <v>159</v>
      </c>
      <c r="J1548" s="53" t="s">
        <v>99</v>
      </c>
      <c r="K1548" s="53">
        <v>84</v>
      </c>
      <c r="L1548" s="65">
        <v>253.54</v>
      </c>
    </row>
    <row r="1549" spans="2:12" ht="15" thickBot="1" x14ac:dyDescent="0.35">
      <c r="B1549" s="64">
        <f t="shared" si="25"/>
        <v>26741.289999999994</v>
      </c>
      <c r="C1549" s="66"/>
      <c r="G1549" s="56">
        <v>1545</v>
      </c>
      <c r="H1549" s="53" t="s">
        <v>101</v>
      </c>
      <c r="I1549" s="53" t="s">
        <v>126</v>
      </c>
      <c r="J1549" s="53" t="s">
        <v>105</v>
      </c>
      <c r="K1549" s="53">
        <v>91</v>
      </c>
      <c r="L1549" s="65">
        <v>274.23</v>
      </c>
    </row>
    <row r="1550" spans="2:12" ht="15" thickBot="1" x14ac:dyDescent="0.35">
      <c r="B1550" s="64">
        <f t="shared" si="25"/>
        <v>23849.590000000004</v>
      </c>
      <c r="C1550" s="66"/>
      <c r="G1550" s="56">
        <v>1546</v>
      </c>
      <c r="H1550" s="53" t="s">
        <v>106</v>
      </c>
      <c r="I1550" s="55">
        <v>38263</v>
      </c>
      <c r="J1550" s="53" t="s">
        <v>94</v>
      </c>
      <c r="K1550" s="53">
        <v>33</v>
      </c>
      <c r="L1550" s="65">
        <v>100.23</v>
      </c>
    </row>
    <row r="1551" spans="2:12" ht="15" thickBot="1" x14ac:dyDescent="0.35">
      <c r="B1551" s="64">
        <f t="shared" si="25"/>
        <v>27590.549999999988</v>
      </c>
      <c r="C1551" s="66"/>
      <c r="G1551" s="56">
        <v>1547</v>
      </c>
      <c r="H1551" s="53" t="s">
        <v>122</v>
      </c>
      <c r="I1551" s="53" t="s">
        <v>132</v>
      </c>
      <c r="J1551" s="53" t="s">
        <v>105</v>
      </c>
      <c r="K1551" s="53">
        <v>34</v>
      </c>
      <c r="L1551" s="65">
        <v>104.04</v>
      </c>
    </row>
    <row r="1552" spans="2:12" ht="15" thickBot="1" x14ac:dyDescent="0.35">
      <c r="B1552" s="64">
        <f t="shared" si="25"/>
        <v>26741.289999999994</v>
      </c>
      <c r="C1552" s="66"/>
      <c r="G1552" s="56">
        <v>1548</v>
      </c>
      <c r="H1552" s="53" t="s">
        <v>101</v>
      </c>
      <c r="I1552" s="53" t="s">
        <v>119</v>
      </c>
      <c r="J1552" s="53" t="s">
        <v>94</v>
      </c>
      <c r="K1552" s="53">
        <v>1</v>
      </c>
      <c r="L1552" s="65">
        <v>5.32</v>
      </c>
    </row>
    <row r="1553" spans="2:12" ht="15" thickBot="1" x14ac:dyDescent="0.35">
      <c r="B1553" s="64">
        <f t="shared" si="25"/>
        <v>28705.210000000006</v>
      </c>
      <c r="C1553" s="66"/>
      <c r="G1553" s="56">
        <v>1549</v>
      </c>
      <c r="H1553" s="53" t="s">
        <v>95</v>
      </c>
      <c r="I1553" s="53" t="s">
        <v>156</v>
      </c>
      <c r="J1553" s="53" t="s">
        <v>105</v>
      </c>
      <c r="K1553" s="53">
        <v>42</v>
      </c>
      <c r="L1553" s="65">
        <v>128.72999999999999</v>
      </c>
    </row>
    <row r="1554" spans="2:12" ht="15" thickBot="1" x14ac:dyDescent="0.35">
      <c r="B1554" s="64">
        <f t="shared" si="25"/>
        <v>27590.549999999988</v>
      </c>
      <c r="C1554" s="66"/>
      <c r="G1554" s="56">
        <v>1550</v>
      </c>
      <c r="H1554" s="53" t="s">
        <v>122</v>
      </c>
      <c r="I1554" s="53" t="s">
        <v>139</v>
      </c>
      <c r="J1554" s="53" t="s">
        <v>105</v>
      </c>
      <c r="K1554" s="53">
        <v>45</v>
      </c>
      <c r="L1554" s="65">
        <v>137.93</v>
      </c>
    </row>
    <row r="1555" spans="2:12" ht="15" thickBot="1" x14ac:dyDescent="0.35">
      <c r="B1555" s="64">
        <f t="shared" si="25"/>
        <v>25258.95</v>
      </c>
      <c r="C1555" s="66"/>
      <c r="G1555" s="56">
        <v>1551</v>
      </c>
      <c r="H1555" s="53" t="s">
        <v>111</v>
      </c>
      <c r="I1555" s="53" t="s">
        <v>152</v>
      </c>
      <c r="J1555" s="53" t="s">
        <v>94</v>
      </c>
      <c r="K1555" s="53">
        <v>26</v>
      </c>
      <c r="L1555" s="65">
        <v>80.03</v>
      </c>
    </row>
    <row r="1556" spans="2:12" ht="15" thickBot="1" x14ac:dyDescent="0.35">
      <c r="B1556" s="64">
        <f t="shared" si="25"/>
        <v>25947.240000000009</v>
      </c>
      <c r="C1556" s="66"/>
      <c r="G1556" s="56">
        <v>1552</v>
      </c>
      <c r="H1556" s="53" t="s">
        <v>97</v>
      </c>
      <c r="I1556" s="53" t="s">
        <v>163</v>
      </c>
      <c r="J1556" s="53" t="s">
        <v>105</v>
      </c>
      <c r="K1556" s="53">
        <v>72</v>
      </c>
      <c r="L1556" s="65">
        <v>218.33</v>
      </c>
    </row>
    <row r="1557" spans="2:12" ht="15" thickBot="1" x14ac:dyDescent="0.35">
      <c r="B1557" s="64">
        <f t="shared" si="25"/>
        <v>26741.289999999994</v>
      </c>
      <c r="C1557" s="66"/>
      <c r="G1557" s="56">
        <v>1553</v>
      </c>
      <c r="H1557" s="53" t="s">
        <v>101</v>
      </c>
      <c r="I1557" s="53" t="s">
        <v>149</v>
      </c>
      <c r="J1557" s="53" t="s">
        <v>105</v>
      </c>
      <c r="K1557" s="53">
        <v>-5</v>
      </c>
      <c r="L1557" s="65">
        <v>-13.39</v>
      </c>
    </row>
    <row r="1558" spans="2:12" ht="15" thickBot="1" x14ac:dyDescent="0.35">
      <c r="B1558" s="64">
        <f t="shared" si="25"/>
        <v>24890.649999999991</v>
      </c>
      <c r="C1558" s="66"/>
      <c r="G1558" s="56">
        <v>1554</v>
      </c>
      <c r="H1558" s="53" t="s">
        <v>103</v>
      </c>
      <c r="I1558" s="53" t="s">
        <v>107</v>
      </c>
      <c r="J1558" s="53" t="s">
        <v>96</v>
      </c>
      <c r="K1558" s="53">
        <v>31</v>
      </c>
      <c r="L1558" s="65">
        <v>94.66</v>
      </c>
    </row>
    <row r="1559" spans="2:12" ht="15" thickBot="1" x14ac:dyDescent="0.35">
      <c r="B1559" s="64">
        <f t="shared" si="25"/>
        <v>27590.549999999988</v>
      </c>
      <c r="C1559" s="66"/>
      <c r="G1559" s="56">
        <v>1555</v>
      </c>
      <c r="H1559" s="53" t="s">
        <v>122</v>
      </c>
      <c r="I1559" s="55">
        <v>38078</v>
      </c>
      <c r="J1559" s="53" t="s">
        <v>94</v>
      </c>
      <c r="K1559" s="53">
        <v>48</v>
      </c>
      <c r="L1559" s="65">
        <v>145.91</v>
      </c>
    </row>
    <row r="1560" spans="2:12" ht="15" thickBot="1" x14ac:dyDescent="0.35">
      <c r="B1560" s="64">
        <f t="shared" si="25"/>
        <v>24890.649999999991</v>
      </c>
      <c r="C1560" s="66"/>
      <c r="G1560" s="56">
        <v>1556</v>
      </c>
      <c r="H1560" s="53" t="s">
        <v>103</v>
      </c>
      <c r="I1560" s="55">
        <v>38787</v>
      </c>
      <c r="J1560" s="53" t="s">
        <v>109</v>
      </c>
      <c r="K1560" s="53">
        <v>84</v>
      </c>
      <c r="L1560" s="65">
        <v>253.6</v>
      </c>
    </row>
    <row r="1561" spans="2:12" ht="15" thickBot="1" x14ac:dyDescent="0.35">
      <c r="B1561" s="64">
        <f t="shared" si="25"/>
        <v>26741.289999999994</v>
      </c>
      <c r="C1561" s="66"/>
      <c r="G1561" s="56">
        <v>1557</v>
      </c>
      <c r="H1561" s="53" t="s">
        <v>101</v>
      </c>
      <c r="I1561" s="53" t="s">
        <v>125</v>
      </c>
      <c r="J1561" s="53" t="s">
        <v>105</v>
      </c>
      <c r="K1561" s="53">
        <v>54</v>
      </c>
      <c r="L1561" s="65">
        <v>163.9</v>
      </c>
    </row>
    <row r="1562" spans="2:12" ht="15" thickBot="1" x14ac:dyDescent="0.35">
      <c r="B1562" s="64">
        <f t="shared" si="25"/>
        <v>24890.649999999991</v>
      </c>
      <c r="C1562" s="66"/>
      <c r="G1562" s="56">
        <v>1558</v>
      </c>
      <c r="H1562" s="53" t="s">
        <v>103</v>
      </c>
      <c r="I1562" s="53" t="s">
        <v>134</v>
      </c>
      <c r="J1562" s="53" t="s">
        <v>109</v>
      </c>
      <c r="K1562" s="53">
        <v>44</v>
      </c>
      <c r="L1562" s="65">
        <v>134.19</v>
      </c>
    </row>
    <row r="1563" spans="2:12" ht="15" thickBot="1" x14ac:dyDescent="0.35">
      <c r="B1563" s="64">
        <f t="shared" si="25"/>
        <v>23849.590000000004</v>
      </c>
      <c r="C1563" s="66"/>
      <c r="G1563" s="56">
        <v>1559</v>
      </c>
      <c r="H1563" s="53" t="s">
        <v>106</v>
      </c>
      <c r="I1563" s="53" t="s">
        <v>116</v>
      </c>
      <c r="J1563" s="53" t="s">
        <v>94</v>
      </c>
      <c r="K1563" s="53">
        <v>40</v>
      </c>
      <c r="L1563" s="65">
        <v>122.05</v>
      </c>
    </row>
    <row r="1564" spans="2:12" ht="15" thickBot="1" x14ac:dyDescent="0.35">
      <c r="B1564" s="64">
        <f t="shared" si="25"/>
        <v>28803.099999999991</v>
      </c>
      <c r="C1564" s="66"/>
      <c r="G1564" s="56">
        <v>1560</v>
      </c>
      <c r="H1564" s="53" t="s">
        <v>93</v>
      </c>
      <c r="I1564" s="53" t="s">
        <v>112</v>
      </c>
      <c r="J1564" s="53" t="s">
        <v>94</v>
      </c>
      <c r="K1564" s="53">
        <v>25</v>
      </c>
      <c r="L1564" s="65">
        <v>76.900000000000006</v>
      </c>
    </row>
    <row r="1565" spans="2:12" ht="15" thickBot="1" x14ac:dyDescent="0.35">
      <c r="B1565" s="64">
        <f t="shared" si="25"/>
        <v>25258.95</v>
      </c>
      <c r="C1565" s="66"/>
      <c r="G1565" s="56">
        <v>1561</v>
      </c>
      <c r="H1565" s="53" t="s">
        <v>111</v>
      </c>
      <c r="I1565" s="53" t="s">
        <v>156</v>
      </c>
      <c r="J1565" s="53" t="s">
        <v>94</v>
      </c>
      <c r="K1565" s="53">
        <v>-8</v>
      </c>
      <c r="L1565" s="65">
        <v>-21.48</v>
      </c>
    </row>
    <row r="1566" spans="2:12" ht="15" thickBot="1" x14ac:dyDescent="0.35">
      <c r="B1566" s="64">
        <f t="shared" si="25"/>
        <v>23849.590000000004</v>
      </c>
      <c r="C1566" s="66"/>
      <c r="G1566" s="56">
        <v>1562</v>
      </c>
      <c r="H1566" s="53" t="s">
        <v>106</v>
      </c>
      <c r="I1566" s="55">
        <v>39026</v>
      </c>
      <c r="J1566" s="53" t="s">
        <v>105</v>
      </c>
      <c r="K1566" s="53">
        <v>59</v>
      </c>
      <c r="L1566" s="65">
        <v>178.7</v>
      </c>
    </row>
    <row r="1567" spans="2:12" ht="15" thickBot="1" x14ac:dyDescent="0.35">
      <c r="B1567" s="64">
        <f t="shared" si="25"/>
        <v>26741.289999999994</v>
      </c>
      <c r="C1567" s="66"/>
      <c r="G1567" s="56">
        <v>1563</v>
      </c>
      <c r="H1567" s="53" t="s">
        <v>101</v>
      </c>
      <c r="I1567" s="53" t="s">
        <v>132</v>
      </c>
      <c r="J1567" s="53" t="s">
        <v>105</v>
      </c>
      <c r="K1567" s="53">
        <v>59</v>
      </c>
      <c r="L1567" s="65">
        <v>179.1</v>
      </c>
    </row>
    <row r="1568" spans="2:12" ht="15" thickBot="1" x14ac:dyDescent="0.35">
      <c r="B1568" s="64">
        <f t="shared" si="25"/>
        <v>25258.95</v>
      </c>
      <c r="C1568" s="66"/>
      <c r="G1568" s="56">
        <v>1564</v>
      </c>
      <c r="H1568" s="53" t="s">
        <v>111</v>
      </c>
      <c r="I1568" s="53" t="s">
        <v>120</v>
      </c>
      <c r="J1568" s="53" t="s">
        <v>96</v>
      </c>
      <c r="K1568" s="53">
        <v>34</v>
      </c>
      <c r="L1568" s="65">
        <v>103.72</v>
      </c>
    </row>
    <row r="1569" spans="2:12" ht="15" thickBot="1" x14ac:dyDescent="0.35">
      <c r="B1569" s="64">
        <f t="shared" si="25"/>
        <v>25258.95</v>
      </c>
      <c r="C1569" s="66"/>
      <c r="G1569" s="56">
        <v>1565</v>
      </c>
      <c r="H1569" s="53" t="s">
        <v>111</v>
      </c>
      <c r="I1569" s="53" t="s">
        <v>77</v>
      </c>
      <c r="J1569" s="53" t="s">
        <v>109</v>
      </c>
      <c r="K1569" s="53">
        <v>27</v>
      </c>
      <c r="L1569" s="65">
        <v>82.68</v>
      </c>
    </row>
    <row r="1570" spans="2:12" ht="15" thickBot="1" x14ac:dyDescent="0.35">
      <c r="B1570" s="64">
        <f t="shared" si="25"/>
        <v>27590.549999999988</v>
      </c>
      <c r="C1570" s="66"/>
      <c r="G1570" s="56">
        <v>1566</v>
      </c>
      <c r="H1570" s="53" t="s">
        <v>122</v>
      </c>
      <c r="I1570" s="53" t="s">
        <v>119</v>
      </c>
      <c r="J1570" s="53" t="s">
        <v>96</v>
      </c>
      <c r="K1570" s="53">
        <v>3</v>
      </c>
      <c r="L1570" s="65">
        <v>10.7</v>
      </c>
    </row>
    <row r="1571" spans="2:12" ht="15" thickBot="1" x14ac:dyDescent="0.35">
      <c r="B1571" s="64">
        <f t="shared" si="25"/>
        <v>28705.210000000006</v>
      </c>
      <c r="C1571" s="66"/>
      <c r="G1571" s="56">
        <v>1567</v>
      </c>
      <c r="H1571" s="53" t="s">
        <v>95</v>
      </c>
      <c r="I1571" s="53" t="s">
        <v>67</v>
      </c>
      <c r="J1571" s="53" t="s">
        <v>109</v>
      </c>
      <c r="K1571" s="53">
        <v>89</v>
      </c>
      <c r="L1571" s="65">
        <v>269.12</v>
      </c>
    </row>
    <row r="1572" spans="2:12" ht="15" thickBot="1" x14ac:dyDescent="0.35">
      <c r="B1572" s="64">
        <f t="shared" si="25"/>
        <v>28705.210000000006</v>
      </c>
      <c r="C1572" s="66"/>
      <c r="G1572" s="56">
        <v>1568</v>
      </c>
      <c r="H1572" s="53" t="s">
        <v>95</v>
      </c>
      <c r="I1572" s="53" t="s">
        <v>146</v>
      </c>
      <c r="J1572" s="53" t="s">
        <v>105</v>
      </c>
      <c r="K1572" s="53">
        <v>58</v>
      </c>
      <c r="L1572" s="65">
        <v>175.98</v>
      </c>
    </row>
    <row r="1573" spans="2:12" ht="15" thickBot="1" x14ac:dyDescent="0.35">
      <c r="B1573" s="64">
        <f t="shared" si="25"/>
        <v>27590.549999999988</v>
      </c>
      <c r="C1573" s="66"/>
      <c r="G1573" s="56">
        <v>1569</v>
      </c>
      <c r="H1573" s="53" t="s">
        <v>122</v>
      </c>
      <c r="I1573" s="55">
        <v>38687</v>
      </c>
      <c r="J1573" s="53" t="s">
        <v>99</v>
      </c>
      <c r="K1573" s="53">
        <v>52</v>
      </c>
      <c r="L1573" s="65">
        <v>158.05000000000001</v>
      </c>
    </row>
    <row r="1574" spans="2:12" ht="15" thickBot="1" x14ac:dyDescent="0.35">
      <c r="B1574" s="64">
        <f t="shared" si="25"/>
        <v>27590.549999999988</v>
      </c>
      <c r="C1574" s="66"/>
      <c r="G1574" s="56">
        <v>1570</v>
      </c>
      <c r="H1574" s="53" t="s">
        <v>122</v>
      </c>
      <c r="I1574" s="53" t="s">
        <v>149</v>
      </c>
      <c r="J1574" s="53" t="s">
        <v>109</v>
      </c>
      <c r="K1574" s="53">
        <v>32</v>
      </c>
      <c r="L1574" s="65">
        <v>98.05</v>
      </c>
    </row>
    <row r="1575" spans="2:12" ht="15" thickBot="1" x14ac:dyDescent="0.35">
      <c r="B1575" s="64">
        <f t="shared" si="25"/>
        <v>23849.590000000004</v>
      </c>
      <c r="C1575" s="66"/>
      <c r="G1575" s="56">
        <v>1571</v>
      </c>
      <c r="H1575" s="53" t="s">
        <v>106</v>
      </c>
      <c r="I1575" s="55">
        <v>38665</v>
      </c>
      <c r="J1575" s="53" t="s">
        <v>109</v>
      </c>
      <c r="K1575" s="53">
        <v>3</v>
      </c>
      <c r="L1575" s="65">
        <v>10.58</v>
      </c>
    </row>
    <row r="1576" spans="2:12" ht="15" thickBot="1" x14ac:dyDescent="0.35">
      <c r="B1576" s="64">
        <f t="shared" si="25"/>
        <v>26741.289999999994</v>
      </c>
      <c r="C1576" s="66"/>
      <c r="G1576" s="56">
        <v>1572</v>
      </c>
      <c r="H1576" s="53" t="s">
        <v>101</v>
      </c>
      <c r="I1576" s="53" t="s">
        <v>110</v>
      </c>
      <c r="J1576" s="53" t="s">
        <v>105</v>
      </c>
      <c r="K1576" s="53">
        <v>45</v>
      </c>
      <c r="L1576" s="65">
        <v>137.08000000000001</v>
      </c>
    </row>
    <row r="1577" spans="2:12" ht="15" thickBot="1" x14ac:dyDescent="0.35">
      <c r="B1577" s="64">
        <f t="shared" si="25"/>
        <v>24890.649999999991</v>
      </c>
      <c r="C1577" s="66"/>
      <c r="G1577" s="56">
        <v>1573</v>
      </c>
      <c r="H1577" s="53" t="s">
        <v>103</v>
      </c>
      <c r="I1577" s="53" t="s">
        <v>77</v>
      </c>
      <c r="J1577" s="53" t="s">
        <v>105</v>
      </c>
      <c r="K1577" s="53">
        <v>91</v>
      </c>
      <c r="L1577" s="65">
        <v>275.56</v>
      </c>
    </row>
    <row r="1578" spans="2:12" ht="15" thickBot="1" x14ac:dyDescent="0.35">
      <c r="B1578" s="64">
        <f t="shared" si="25"/>
        <v>26741.289999999994</v>
      </c>
      <c r="C1578" s="66"/>
      <c r="G1578" s="56">
        <v>1574</v>
      </c>
      <c r="H1578" s="53" t="s">
        <v>101</v>
      </c>
      <c r="I1578" s="55">
        <v>39053</v>
      </c>
      <c r="J1578" s="53" t="s">
        <v>96</v>
      </c>
      <c r="K1578" s="53">
        <v>-8</v>
      </c>
      <c r="L1578" s="65">
        <v>-21.45</v>
      </c>
    </row>
    <row r="1579" spans="2:12" ht="15" thickBot="1" x14ac:dyDescent="0.35">
      <c r="B1579" s="64">
        <f t="shared" si="25"/>
        <v>28803.099999999991</v>
      </c>
      <c r="C1579" s="66"/>
      <c r="G1579" s="56">
        <v>1575</v>
      </c>
      <c r="H1579" s="53" t="s">
        <v>93</v>
      </c>
      <c r="I1579" s="53" t="s">
        <v>140</v>
      </c>
      <c r="J1579" s="53" t="s">
        <v>109</v>
      </c>
      <c r="K1579" s="53">
        <v>-7</v>
      </c>
      <c r="L1579" s="65">
        <v>-19.14</v>
      </c>
    </row>
    <row r="1580" spans="2:12" ht="15" thickBot="1" x14ac:dyDescent="0.35">
      <c r="B1580" s="64">
        <f t="shared" si="25"/>
        <v>28705.210000000006</v>
      </c>
      <c r="C1580" s="66"/>
      <c r="G1580" s="56">
        <v>1576</v>
      </c>
      <c r="H1580" s="53" t="s">
        <v>95</v>
      </c>
      <c r="I1580" s="55">
        <v>38483</v>
      </c>
      <c r="J1580" s="53" t="s">
        <v>96</v>
      </c>
      <c r="K1580" s="53">
        <v>33</v>
      </c>
      <c r="L1580" s="65">
        <v>100.89</v>
      </c>
    </row>
    <row r="1581" spans="2:12" ht="15" thickBot="1" x14ac:dyDescent="0.35">
      <c r="B1581" s="64">
        <f t="shared" si="25"/>
        <v>24890.649999999991</v>
      </c>
      <c r="C1581" s="66"/>
      <c r="G1581" s="56">
        <v>1577</v>
      </c>
      <c r="H1581" s="53" t="s">
        <v>103</v>
      </c>
      <c r="I1581" s="53" t="s">
        <v>146</v>
      </c>
      <c r="J1581" s="53" t="s">
        <v>94</v>
      </c>
      <c r="K1581" s="53">
        <v>-7</v>
      </c>
      <c r="L1581" s="65">
        <v>-18.809999999999999</v>
      </c>
    </row>
    <row r="1582" spans="2:12" ht="15" thickBot="1" x14ac:dyDescent="0.35">
      <c r="B1582" s="64">
        <f t="shared" si="25"/>
        <v>24890.649999999991</v>
      </c>
      <c r="C1582" s="66"/>
      <c r="G1582" s="56">
        <v>1578</v>
      </c>
      <c r="H1582" s="53" t="s">
        <v>103</v>
      </c>
      <c r="I1582" s="55">
        <v>39061</v>
      </c>
      <c r="J1582" s="53" t="s">
        <v>96</v>
      </c>
      <c r="K1582" s="53">
        <v>82</v>
      </c>
      <c r="L1582" s="65">
        <v>248.43</v>
      </c>
    </row>
    <row r="1583" spans="2:12" ht="15" thickBot="1" x14ac:dyDescent="0.35">
      <c r="B1583" s="64">
        <f t="shared" si="25"/>
        <v>25947.240000000009</v>
      </c>
      <c r="C1583" s="66"/>
      <c r="G1583" s="56">
        <v>1579</v>
      </c>
      <c r="H1583" s="53" t="s">
        <v>97</v>
      </c>
      <c r="I1583" s="55">
        <v>38144</v>
      </c>
      <c r="J1583" s="53" t="s">
        <v>105</v>
      </c>
      <c r="K1583" s="53">
        <v>87</v>
      </c>
      <c r="L1583" s="65">
        <v>262.85000000000002</v>
      </c>
    </row>
    <row r="1584" spans="2:12" ht="15" thickBot="1" x14ac:dyDescent="0.35">
      <c r="B1584" s="64">
        <f t="shared" si="25"/>
        <v>27590.549999999988</v>
      </c>
      <c r="C1584" s="66"/>
      <c r="G1584" s="56">
        <v>1580</v>
      </c>
      <c r="H1584" s="53" t="s">
        <v>122</v>
      </c>
      <c r="I1584" s="53" t="s">
        <v>135</v>
      </c>
      <c r="J1584" s="53" t="s">
        <v>109</v>
      </c>
      <c r="K1584" s="53">
        <v>93</v>
      </c>
      <c r="L1584" s="65">
        <v>281.52999999999997</v>
      </c>
    </row>
    <row r="1585" spans="2:12" ht="15" thickBot="1" x14ac:dyDescent="0.35">
      <c r="B1585" s="64">
        <f t="shared" si="25"/>
        <v>23849.590000000004</v>
      </c>
      <c r="C1585" s="66"/>
      <c r="G1585" s="56">
        <v>1581</v>
      </c>
      <c r="H1585" s="53" t="s">
        <v>106</v>
      </c>
      <c r="I1585" s="53" t="s">
        <v>155</v>
      </c>
      <c r="J1585" s="53" t="s">
        <v>96</v>
      </c>
      <c r="K1585" s="53">
        <v>72</v>
      </c>
      <c r="L1585" s="65">
        <v>218.17</v>
      </c>
    </row>
    <row r="1586" spans="2:12" ht="15" thickBot="1" x14ac:dyDescent="0.35">
      <c r="B1586" s="64">
        <f t="shared" si="25"/>
        <v>29050.600000000035</v>
      </c>
      <c r="C1586" s="66"/>
      <c r="G1586" s="56">
        <v>1582</v>
      </c>
      <c r="H1586" s="53" t="s">
        <v>115</v>
      </c>
      <c r="I1586" s="53" t="s">
        <v>152</v>
      </c>
      <c r="J1586" s="53" t="s">
        <v>109</v>
      </c>
      <c r="K1586" s="53">
        <v>11</v>
      </c>
      <c r="L1586" s="65">
        <v>35.119999999999997</v>
      </c>
    </row>
    <row r="1587" spans="2:12" ht="15" thickBot="1" x14ac:dyDescent="0.35">
      <c r="B1587" s="64">
        <f t="shared" si="25"/>
        <v>24890.649999999991</v>
      </c>
      <c r="C1587" s="66"/>
      <c r="G1587" s="56">
        <v>1583</v>
      </c>
      <c r="H1587" s="53" t="s">
        <v>103</v>
      </c>
      <c r="I1587" s="53" t="s">
        <v>130</v>
      </c>
      <c r="J1587" s="53" t="s">
        <v>94</v>
      </c>
      <c r="K1587" s="53">
        <v>18</v>
      </c>
      <c r="L1587" s="65">
        <v>55.78</v>
      </c>
    </row>
    <row r="1588" spans="2:12" ht="15" thickBot="1" x14ac:dyDescent="0.35">
      <c r="B1588" s="64">
        <f t="shared" si="25"/>
        <v>28803.099999999991</v>
      </c>
      <c r="C1588" s="66"/>
      <c r="G1588" s="56">
        <v>1584</v>
      </c>
      <c r="H1588" s="53" t="s">
        <v>93</v>
      </c>
      <c r="I1588" s="53" t="s">
        <v>142</v>
      </c>
      <c r="J1588" s="53" t="s">
        <v>96</v>
      </c>
      <c r="K1588" s="53">
        <v>93</v>
      </c>
      <c r="L1588" s="65">
        <v>281.26</v>
      </c>
    </row>
    <row r="1589" spans="2:12" ht="15" thickBot="1" x14ac:dyDescent="0.35">
      <c r="B1589" s="64">
        <f t="shared" si="25"/>
        <v>28705.210000000006</v>
      </c>
      <c r="C1589" s="66"/>
      <c r="G1589" s="56">
        <v>1585</v>
      </c>
      <c r="H1589" s="53" t="s">
        <v>95</v>
      </c>
      <c r="I1589" s="53" t="s">
        <v>67</v>
      </c>
      <c r="J1589" s="53" t="s">
        <v>96</v>
      </c>
      <c r="K1589" s="53">
        <v>56</v>
      </c>
      <c r="L1589" s="65">
        <v>170.43</v>
      </c>
    </row>
    <row r="1590" spans="2:12" ht="15" thickBot="1" x14ac:dyDescent="0.35">
      <c r="B1590" s="64">
        <f t="shared" si="25"/>
        <v>25947.240000000009</v>
      </c>
      <c r="C1590" s="66"/>
      <c r="G1590" s="56">
        <v>1586</v>
      </c>
      <c r="H1590" s="53" t="s">
        <v>97</v>
      </c>
      <c r="I1590" s="53" t="s">
        <v>117</v>
      </c>
      <c r="J1590" s="53" t="s">
        <v>94</v>
      </c>
      <c r="K1590" s="53">
        <v>66</v>
      </c>
      <c r="L1590" s="65">
        <v>199.7</v>
      </c>
    </row>
    <row r="1591" spans="2:12" ht="15" thickBot="1" x14ac:dyDescent="0.35">
      <c r="B1591" s="64">
        <f t="shared" si="25"/>
        <v>25947.240000000009</v>
      </c>
      <c r="C1591" s="66"/>
      <c r="G1591" s="56">
        <v>1587</v>
      </c>
      <c r="H1591" s="53" t="s">
        <v>97</v>
      </c>
      <c r="I1591" s="55">
        <v>38687</v>
      </c>
      <c r="J1591" s="53" t="s">
        <v>94</v>
      </c>
      <c r="K1591" s="53">
        <v>95</v>
      </c>
      <c r="L1591" s="65">
        <v>286.76</v>
      </c>
    </row>
    <row r="1592" spans="2:12" ht="15" thickBot="1" x14ac:dyDescent="0.35">
      <c r="B1592" s="64">
        <f t="shared" si="25"/>
        <v>26741.289999999994</v>
      </c>
      <c r="C1592" s="66"/>
      <c r="G1592" s="56">
        <v>1588</v>
      </c>
      <c r="H1592" s="53" t="s">
        <v>101</v>
      </c>
      <c r="I1592" s="55">
        <v>38540</v>
      </c>
      <c r="J1592" s="53" t="s">
        <v>109</v>
      </c>
      <c r="K1592" s="53">
        <v>61</v>
      </c>
      <c r="L1592" s="65">
        <v>184.84</v>
      </c>
    </row>
    <row r="1593" spans="2:12" ht="15" thickBot="1" x14ac:dyDescent="0.35">
      <c r="B1593" s="64">
        <f t="shared" si="25"/>
        <v>24890.649999999991</v>
      </c>
      <c r="C1593" s="66"/>
      <c r="G1593" s="56">
        <v>1589</v>
      </c>
      <c r="H1593" s="53" t="s">
        <v>103</v>
      </c>
      <c r="I1593" s="53" t="s">
        <v>130</v>
      </c>
      <c r="J1593" s="53" t="s">
        <v>94</v>
      </c>
      <c r="K1593" s="53">
        <v>26</v>
      </c>
      <c r="L1593" s="65">
        <v>79.319999999999993</v>
      </c>
    </row>
    <row r="1594" spans="2:12" ht="15" thickBot="1" x14ac:dyDescent="0.35">
      <c r="B1594" s="64">
        <f t="shared" si="25"/>
        <v>25258.95</v>
      </c>
      <c r="C1594" s="66"/>
      <c r="G1594" s="56">
        <v>1590</v>
      </c>
      <c r="H1594" s="53" t="s">
        <v>111</v>
      </c>
      <c r="I1594" s="55">
        <v>38576</v>
      </c>
      <c r="J1594" s="53" t="s">
        <v>109</v>
      </c>
      <c r="K1594" s="53">
        <v>29</v>
      </c>
      <c r="L1594" s="65">
        <v>89.12</v>
      </c>
    </row>
    <row r="1595" spans="2:12" ht="15" thickBot="1" x14ac:dyDescent="0.35">
      <c r="B1595" s="64">
        <f t="shared" si="25"/>
        <v>25258.95</v>
      </c>
      <c r="C1595" s="66"/>
      <c r="G1595" s="56">
        <v>1591</v>
      </c>
      <c r="H1595" s="53" t="s">
        <v>111</v>
      </c>
      <c r="I1595" s="53" t="s">
        <v>135</v>
      </c>
      <c r="J1595" s="53" t="s">
        <v>94</v>
      </c>
      <c r="K1595" s="53">
        <v>61</v>
      </c>
      <c r="L1595" s="65">
        <v>184.79</v>
      </c>
    </row>
    <row r="1596" spans="2:12" ht="15" thickBot="1" x14ac:dyDescent="0.35">
      <c r="B1596" s="64">
        <f t="shared" si="25"/>
        <v>28705.210000000006</v>
      </c>
      <c r="C1596" s="66"/>
      <c r="G1596" s="56">
        <v>1592</v>
      </c>
      <c r="H1596" s="53" t="s">
        <v>95</v>
      </c>
      <c r="I1596" s="53" t="s">
        <v>141</v>
      </c>
      <c r="J1596" s="53" t="s">
        <v>109</v>
      </c>
      <c r="K1596" s="53">
        <v>-3</v>
      </c>
      <c r="L1596" s="65">
        <v>-7.01</v>
      </c>
    </row>
    <row r="1597" spans="2:12" ht="15" thickBot="1" x14ac:dyDescent="0.35">
      <c r="B1597" s="64">
        <f t="shared" si="25"/>
        <v>27590.549999999988</v>
      </c>
      <c r="C1597" s="66"/>
      <c r="G1597" s="56">
        <v>1593</v>
      </c>
      <c r="H1597" s="53" t="s">
        <v>122</v>
      </c>
      <c r="I1597" s="55">
        <v>38991</v>
      </c>
      <c r="J1597" s="53" t="s">
        <v>96</v>
      </c>
      <c r="K1597" s="53">
        <v>40</v>
      </c>
      <c r="L1597" s="65">
        <v>122.05</v>
      </c>
    </row>
    <row r="1598" spans="2:12" ht="15" thickBot="1" x14ac:dyDescent="0.35">
      <c r="B1598" s="64">
        <f t="shared" si="25"/>
        <v>28705.210000000006</v>
      </c>
      <c r="C1598" s="66"/>
      <c r="G1598" s="56">
        <v>1594</v>
      </c>
      <c r="H1598" s="53" t="s">
        <v>95</v>
      </c>
      <c r="I1598" s="53" t="s">
        <v>130</v>
      </c>
      <c r="J1598" s="53" t="s">
        <v>96</v>
      </c>
      <c r="K1598" s="53">
        <v>86</v>
      </c>
      <c r="L1598" s="65">
        <v>260.37</v>
      </c>
    </row>
    <row r="1599" spans="2:12" ht="15" thickBot="1" x14ac:dyDescent="0.35">
      <c r="B1599" s="64">
        <f t="shared" si="25"/>
        <v>27590.549999999988</v>
      </c>
      <c r="C1599" s="66"/>
      <c r="G1599" s="56">
        <v>1595</v>
      </c>
      <c r="H1599" s="53" t="s">
        <v>122</v>
      </c>
      <c r="I1599" s="55">
        <v>38448</v>
      </c>
      <c r="J1599" s="53" t="s">
        <v>99</v>
      </c>
      <c r="K1599" s="53">
        <v>58</v>
      </c>
      <c r="L1599" s="65">
        <v>176.58</v>
      </c>
    </row>
    <row r="1600" spans="2:12" ht="15" thickBot="1" x14ac:dyDescent="0.35">
      <c r="B1600" s="64">
        <f t="shared" si="25"/>
        <v>28705.210000000006</v>
      </c>
      <c r="C1600" s="66"/>
      <c r="G1600" s="56">
        <v>1596</v>
      </c>
      <c r="H1600" s="53" t="s">
        <v>95</v>
      </c>
      <c r="I1600" s="53" t="s">
        <v>135</v>
      </c>
      <c r="J1600" s="53" t="s">
        <v>105</v>
      </c>
      <c r="K1600" s="53">
        <v>13</v>
      </c>
      <c r="L1600" s="65">
        <v>41.16</v>
      </c>
    </row>
    <row r="1601" spans="2:12" ht="15" thickBot="1" x14ac:dyDescent="0.35">
      <c r="B1601" s="64">
        <f t="shared" si="25"/>
        <v>27590.549999999988</v>
      </c>
      <c r="C1601" s="66"/>
      <c r="G1601" s="56">
        <v>1597</v>
      </c>
      <c r="H1601" s="53" t="s">
        <v>122</v>
      </c>
      <c r="I1601" s="53" t="s">
        <v>123</v>
      </c>
      <c r="J1601" s="53" t="s">
        <v>105</v>
      </c>
      <c r="K1601" s="53">
        <v>14</v>
      </c>
      <c r="L1601" s="65">
        <v>44.43</v>
      </c>
    </row>
    <row r="1602" spans="2:12" ht="15" thickBot="1" x14ac:dyDescent="0.35">
      <c r="B1602" s="64">
        <f t="shared" si="25"/>
        <v>25258.95</v>
      </c>
      <c r="C1602" s="66"/>
      <c r="G1602" s="56">
        <v>1598</v>
      </c>
      <c r="H1602" s="53" t="s">
        <v>111</v>
      </c>
      <c r="I1602" s="53" t="s">
        <v>159</v>
      </c>
      <c r="J1602" s="53" t="s">
        <v>109</v>
      </c>
      <c r="K1602" s="53">
        <v>85</v>
      </c>
      <c r="L1602" s="65">
        <v>256.68</v>
      </c>
    </row>
    <row r="1603" spans="2:12" ht="15" thickBot="1" x14ac:dyDescent="0.35">
      <c r="B1603" s="64">
        <f t="shared" si="25"/>
        <v>23849.590000000004</v>
      </c>
      <c r="C1603" s="66"/>
      <c r="G1603" s="56">
        <v>1599</v>
      </c>
      <c r="H1603" s="53" t="s">
        <v>106</v>
      </c>
      <c r="I1603" s="55">
        <v>38719</v>
      </c>
      <c r="J1603" s="53" t="s">
        <v>94</v>
      </c>
      <c r="K1603" s="53">
        <v>42</v>
      </c>
      <c r="L1603" s="65">
        <v>127.6</v>
      </c>
    </row>
    <row r="1604" spans="2:12" ht="15" thickBot="1" x14ac:dyDescent="0.35">
      <c r="B1604" s="64">
        <f t="shared" si="25"/>
        <v>27590.549999999988</v>
      </c>
      <c r="C1604" s="66"/>
      <c r="G1604" s="56">
        <v>1600</v>
      </c>
      <c r="H1604" s="53" t="s">
        <v>122</v>
      </c>
      <c r="I1604" s="53" t="s">
        <v>151</v>
      </c>
      <c r="J1604" s="53" t="s">
        <v>99</v>
      </c>
      <c r="K1604" s="53">
        <v>11</v>
      </c>
      <c r="L1604" s="65">
        <v>35.43</v>
      </c>
    </row>
    <row r="1605" spans="2:12" ht="15" thickBot="1" x14ac:dyDescent="0.35">
      <c r="B1605" s="64">
        <f t="shared" ref="B1605:B1668" si="26">SUMIF(name,H1605,salePrice)</f>
        <v>29050.600000000035</v>
      </c>
      <c r="C1605" s="66"/>
      <c r="G1605" s="56">
        <v>1601</v>
      </c>
      <c r="H1605" s="53" t="s">
        <v>115</v>
      </c>
      <c r="I1605" s="53" t="s">
        <v>163</v>
      </c>
      <c r="J1605" s="53" t="s">
        <v>94</v>
      </c>
      <c r="K1605" s="53">
        <v>32</v>
      </c>
      <c r="L1605" s="65">
        <v>98.41</v>
      </c>
    </row>
    <row r="1606" spans="2:12" ht="15" thickBot="1" x14ac:dyDescent="0.35">
      <c r="B1606" s="64">
        <f t="shared" si="26"/>
        <v>28705.210000000006</v>
      </c>
      <c r="C1606" s="66"/>
      <c r="G1606" s="56">
        <v>1602</v>
      </c>
      <c r="H1606" s="53" t="s">
        <v>95</v>
      </c>
      <c r="I1606" s="53" t="s">
        <v>131</v>
      </c>
      <c r="J1606" s="53" t="s">
        <v>94</v>
      </c>
      <c r="K1606" s="53">
        <v>79</v>
      </c>
      <c r="L1606" s="65">
        <v>239.26</v>
      </c>
    </row>
    <row r="1607" spans="2:12" ht="15" thickBot="1" x14ac:dyDescent="0.35">
      <c r="B1607" s="64">
        <f t="shared" si="26"/>
        <v>25258.95</v>
      </c>
      <c r="C1607" s="66"/>
      <c r="G1607" s="56">
        <v>1603</v>
      </c>
      <c r="H1607" s="53" t="s">
        <v>111</v>
      </c>
      <c r="I1607" s="53" t="s">
        <v>102</v>
      </c>
      <c r="J1607" s="53" t="s">
        <v>94</v>
      </c>
      <c r="K1607" s="53">
        <v>25</v>
      </c>
      <c r="L1607" s="65">
        <v>77.05</v>
      </c>
    </row>
    <row r="1608" spans="2:12" ht="15" thickBot="1" x14ac:dyDescent="0.35">
      <c r="B1608" s="64">
        <f t="shared" si="26"/>
        <v>23849.590000000004</v>
      </c>
      <c r="C1608" s="66"/>
      <c r="G1608" s="56">
        <v>1604</v>
      </c>
      <c r="H1608" s="53" t="s">
        <v>106</v>
      </c>
      <c r="I1608" s="53" t="s">
        <v>104</v>
      </c>
      <c r="J1608" s="53" t="s">
        <v>96</v>
      </c>
      <c r="K1608" s="53">
        <v>94</v>
      </c>
      <c r="L1608" s="65">
        <v>284.06</v>
      </c>
    </row>
    <row r="1609" spans="2:12" ht="15" thickBot="1" x14ac:dyDescent="0.35">
      <c r="B1609" s="64">
        <f t="shared" si="26"/>
        <v>24890.649999999991</v>
      </c>
      <c r="C1609" s="66"/>
      <c r="G1609" s="56">
        <v>1605</v>
      </c>
      <c r="H1609" s="53" t="s">
        <v>103</v>
      </c>
      <c r="I1609" s="53" t="s">
        <v>151</v>
      </c>
      <c r="J1609" s="53" t="s">
        <v>105</v>
      </c>
      <c r="K1609" s="53">
        <v>6</v>
      </c>
      <c r="L1609" s="65">
        <v>20.059999999999999</v>
      </c>
    </row>
    <row r="1610" spans="2:12" ht="15" thickBot="1" x14ac:dyDescent="0.35">
      <c r="B1610" s="64">
        <f t="shared" si="26"/>
        <v>26741.289999999994</v>
      </c>
      <c r="C1610" s="66"/>
      <c r="G1610" s="56">
        <v>1606</v>
      </c>
      <c r="H1610" s="53" t="s">
        <v>101</v>
      </c>
      <c r="I1610" s="53" t="s">
        <v>128</v>
      </c>
      <c r="J1610" s="53" t="s">
        <v>99</v>
      </c>
      <c r="K1610" s="53">
        <v>15</v>
      </c>
      <c r="L1610" s="65">
        <v>46.57</v>
      </c>
    </row>
    <row r="1611" spans="2:12" ht="15" thickBot="1" x14ac:dyDescent="0.35">
      <c r="B1611" s="64">
        <f t="shared" si="26"/>
        <v>23849.590000000004</v>
      </c>
      <c r="C1611" s="66"/>
      <c r="G1611" s="56">
        <v>1607</v>
      </c>
      <c r="H1611" s="53" t="s">
        <v>106</v>
      </c>
      <c r="I1611" s="53" t="s">
        <v>129</v>
      </c>
      <c r="J1611" s="53" t="s">
        <v>105</v>
      </c>
      <c r="K1611" s="53">
        <v>15</v>
      </c>
      <c r="L1611" s="65">
        <v>47.25</v>
      </c>
    </row>
    <row r="1612" spans="2:12" ht="15" thickBot="1" x14ac:dyDescent="0.35">
      <c r="B1612" s="64">
        <f t="shared" si="26"/>
        <v>25258.95</v>
      </c>
      <c r="C1612" s="66"/>
      <c r="G1612" s="56">
        <v>1608</v>
      </c>
      <c r="H1612" s="53" t="s">
        <v>111</v>
      </c>
      <c r="I1612" s="55">
        <v>38263</v>
      </c>
      <c r="J1612" s="53" t="s">
        <v>96</v>
      </c>
      <c r="K1612" s="53">
        <v>81</v>
      </c>
      <c r="L1612" s="65">
        <v>244.71</v>
      </c>
    </row>
    <row r="1613" spans="2:12" ht="15" thickBot="1" x14ac:dyDescent="0.35">
      <c r="B1613" s="64">
        <f t="shared" si="26"/>
        <v>28803.099999999991</v>
      </c>
      <c r="C1613" s="66"/>
      <c r="G1613" s="56">
        <v>1609</v>
      </c>
      <c r="H1613" s="53" t="s">
        <v>93</v>
      </c>
      <c r="I1613" s="55">
        <v>38629</v>
      </c>
      <c r="J1613" s="53" t="s">
        <v>105</v>
      </c>
      <c r="K1613" s="53">
        <v>94</v>
      </c>
      <c r="L1613" s="65">
        <v>283.45999999999998</v>
      </c>
    </row>
    <row r="1614" spans="2:12" ht="15" thickBot="1" x14ac:dyDescent="0.35">
      <c r="B1614" s="64">
        <f t="shared" si="26"/>
        <v>26741.289999999994</v>
      </c>
      <c r="C1614" s="66"/>
      <c r="G1614" s="56">
        <v>1610</v>
      </c>
      <c r="H1614" s="53" t="s">
        <v>101</v>
      </c>
      <c r="I1614" s="53" t="s">
        <v>134</v>
      </c>
      <c r="J1614" s="53" t="s">
        <v>109</v>
      </c>
      <c r="K1614" s="53">
        <v>11</v>
      </c>
      <c r="L1614" s="65">
        <v>35.19</v>
      </c>
    </row>
    <row r="1615" spans="2:12" ht="15" thickBot="1" x14ac:dyDescent="0.35">
      <c r="B1615" s="64">
        <f t="shared" si="26"/>
        <v>24890.649999999991</v>
      </c>
      <c r="C1615" s="66"/>
      <c r="G1615" s="56">
        <v>1611</v>
      </c>
      <c r="H1615" s="53" t="s">
        <v>103</v>
      </c>
      <c r="I1615" s="55">
        <v>37990</v>
      </c>
      <c r="J1615" s="53" t="s">
        <v>105</v>
      </c>
      <c r="K1615" s="53">
        <v>12</v>
      </c>
      <c r="L1615" s="65">
        <v>38.18</v>
      </c>
    </row>
    <row r="1616" spans="2:12" ht="15" thickBot="1" x14ac:dyDescent="0.35">
      <c r="B1616" s="64">
        <f t="shared" si="26"/>
        <v>28705.210000000006</v>
      </c>
      <c r="C1616" s="66"/>
      <c r="G1616" s="56">
        <v>1612</v>
      </c>
      <c r="H1616" s="53" t="s">
        <v>95</v>
      </c>
      <c r="I1616" s="53" t="s">
        <v>112</v>
      </c>
      <c r="J1616" s="53" t="s">
        <v>105</v>
      </c>
      <c r="K1616" s="53">
        <v>85</v>
      </c>
      <c r="L1616" s="65">
        <v>257.14</v>
      </c>
    </row>
    <row r="1617" spans="2:12" ht="15" thickBot="1" x14ac:dyDescent="0.35">
      <c r="B1617" s="64">
        <f t="shared" si="26"/>
        <v>26741.289999999994</v>
      </c>
      <c r="C1617" s="66"/>
      <c r="G1617" s="56">
        <v>1613</v>
      </c>
      <c r="H1617" s="53" t="s">
        <v>101</v>
      </c>
      <c r="I1617" s="53" t="s">
        <v>144</v>
      </c>
      <c r="J1617" s="53" t="s">
        <v>105</v>
      </c>
      <c r="K1617" s="53">
        <v>39</v>
      </c>
      <c r="L1617" s="65">
        <v>119.06</v>
      </c>
    </row>
    <row r="1618" spans="2:12" ht="15" thickBot="1" x14ac:dyDescent="0.35">
      <c r="B1618" s="64">
        <f t="shared" si="26"/>
        <v>26741.289999999994</v>
      </c>
      <c r="C1618" s="66"/>
      <c r="G1618" s="56">
        <v>1614</v>
      </c>
      <c r="H1618" s="53" t="s">
        <v>101</v>
      </c>
      <c r="I1618" s="55">
        <v>38237</v>
      </c>
      <c r="J1618" s="53" t="s">
        <v>96</v>
      </c>
      <c r="K1618" s="53">
        <v>9</v>
      </c>
      <c r="L1618" s="65">
        <v>29.11</v>
      </c>
    </row>
    <row r="1619" spans="2:12" ht="15" thickBot="1" x14ac:dyDescent="0.35">
      <c r="B1619" s="64">
        <f t="shared" si="26"/>
        <v>26741.289999999994</v>
      </c>
      <c r="C1619" s="66"/>
      <c r="G1619" s="56">
        <v>1615</v>
      </c>
      <c r="H1619" s="53" t="s">
        <v>101</v>
      </c>
      <c r="I1619" s="55">
        <v>38413</v>
      </c>
      <c r="J1619" s="53" t="s">
        <v>109</v>
      </c>
      <c r="K1619" s="53">
        <v>25</v>
      </c>
      <c r="L1619" s="65">
        <v>77.540000000000006</v>
      </c>
    </row>
    <row r="1620" spans="2:12" ht="15" thickBot="1" x14ac:dyDescent="0.35">
      <c r="B1620" s="64">
        <f t="shared" si="26"/>
        <v>29050.600000000035</v>
      </c>
      <c r="C1620" s="66"/>
      <c r="G1620" s="56">
        <v>1616</v>
      </c>
      <c r="H1620" s="53" t="s">
        <v>115</v>
      </c>
      <c r="I1620" s="55">
        <v>38144</v>
      </c>
      <c r="J1620" s="53" t="s">
        <v>105</v>
      </c>
      <c r="K1620" s="53">
        <v>79</v>
      </c>
      <c r="L1620" s="65">
        <v>239.89</v>
      </c>
    </row>
    <row r="1621" spans="2:12" ht="15" thickBot="1" x14ac:dyDescent="0.35">
      <c r="B1621" s="64">
        <f t="shared" si="26"/>
        <v>28705.210000000006</v>
      </c>
      <c r="C1621" s="66"/>
      <c r="G1621" s="56">
        <v>1617</v>
      </c>
      <c r="H1621" s="53" t="s">
        <v>95</v>
      </c>
      <c r="I1621" s="53" t="s">
        <v>143</v>
      </c>
      <c r="J1621" s="53" t="s">
        <v>105</v>
      </c>
      <c r="K1621" s="53">
        <v>83</v>
      </c>
      <c r="L1621" s="65">
        <v>250.62</v>
      </c>
    </row>
    <row r="1622" spans="2:12" ht="15" thickBot="1" x14ac:dyDescent="0.35">
      <c r="B1622" s="64">
        <f t="shared" si="26"/>
        <v>28705.210000000006</v>
      </c>
      <c r="C1622" s="66"/>
      <c r="G1622" s="56">
        <v>1618</v>
      </c>
      <c r="H1622" s="53" t="s">
        <v>95</v>
      </c>
      <c r="I1622" s="55">
        <v>38576</v>
      </c>
      <c r="J1622" s="53" t="s">
        <v>96</v>
      </c>
      <c r="K1622" s="53">
        <v>-3</v>
      </c>
      <c r="L1622" s="65">
        <v>-6.44</v>
      </c>
    </row>
    <row r="1623" spans="2:12" ht="15" thickBot="1" x14ac:dyDescent="0.35">
      <c r="B1623" s="64">
        <f t="shared" si="26"/>
        <v>27590.549999999988</v>
      </c>
      <c r="C1623" s="66"/>
      <c r="G1623" s="56">
        <v>1619</v>
      </c>
      <c r="H1623" s="53" t="s">
        <v>122</v>
      </c>
      <c r="I1623" s="53" t="s">
        <v>125</v>
      </c>
      <c r="J1623" s="53" t="s">
        <v>109</v>
      </c>
      <c r="K1623" s="53">
        <v>62</v>
      </c>
      <c r="L1623" s="65">
        <v>188.24</v>
      </c>
    </row>
    <row r="1624" spans="2:12" ht="15" thickBot="1" x14ac:dyDescent="0.35">
      <c r="B1624" s="64">
        <f t="shared" si="26"/>
        <v>27590.549999999988</v>
      </c>
      <c r="C1624" s="66"/>
      <c r="G1624" s="56">
        <v>1620</v>
      </c>
      <c r="H1624" s="53" t="s">
        <v>122</v>
      </c>
      <c r="I1624" s="55">
        <v>38140</v>
      </c>
      <c r="J1624" s="53" t="s">
        <v>105</v>
      </c>
      <c r="K1624" s="53">
        <v>6</v>
      </c>
      <c r="L1624" s="65">
        <v>19.32</v>
      </c>
    </row>
    <row r="1625" spans="2:12" ht="15" thickBot="1" x14ac:dyDescent="0.35">
      <c r="B1625" s="64">
        <f t="shared" si="26"/>
        <v>25947.240000000009</v>
      </c>
      <c r="C1625" s="66"/>
      <c r="G1625" s="56">
        <v>1621</v>
      </c>
      <c r="H1625" s="53" t="s">
        <v>97</v>
      </c>
      <c r="I1625" s="55">
        <v>38933</v>
      </c>
      <c r="J1625" s="53" t="s">
        <v>109</v>
      </c>
      <c r="K1625" s="53">
        <v>13</v>
      </c>
      <c r="L1625" s="65">
        <v>41.39</v>
      </c>
    </row>
    <row r="1626" spans="2:12" ht="15" thickBot="1" x14ac:dyDescent="0.35">
      <c r="B1626" s="64">
        <f t="shared" si="26"/>
        <v>25258.95</v>
      </c>
      <c r="C1626" s="66"/>
      <c r="G1626" s="56">
        <v>1622</v>
      </c>
      <c r="H1626" s="53" t="s">
        <v>111</v>
      </c>
      <c r="I1626" s="53" t="s">
        <v>118</v>
      </c>
      <c r="J1626" s="53" t="s">
        <v>105</v>
      </c>
      <c r="K1626" s="53">
        <v>88</v>
      </c>
      <c r="L1626" s="65">
        <v>266.14999999999998</v>
      </c>
    </row>
    <row r="1627" spans="2:12" ht="15" thickBot="1" x14ac:dyDescent="0.35">
      <c r="B1627" s="64">
        <f t="shared" si="26"/>
        <v>25258.95</v>
      </c>
      <c r="C1627" s="66"/>
      <c r="G1627" s="56">
        <v>1623</v>
      </c>
      <c r="H1627" s="53" t="s">
        <v>111</v>
      </c>
      <c r="I1627" s="55">
        <v>38325</v>
      </c>
      <c r="J1627" s="53" t="s">
        <v>105</v>
      </c>
      <c r="K1627" s="53">
        <v>35</v>
      </c>
      <c r="L1627" s="65">
        <v>106.7</v>
      </c>
    </row>
    <row r="1628" spans="2:12" ht="15" thickBot="1" x14ac:dyDescent="0.35">
      <c r="B1628" s="64">
        <f t="shared" si="26"/>
        <v>23849.590000000004</v>
      </c>
      <c r="C1628" s="66"/>
      <c r="G1628" s="56">
        <v>1624</v>
      </c>
      <c r="H1628" s="53" t="s">
        <v>106</v>
      </c>
      <c r="I1628" s="53" t="s">
        <v>152</v>
      </c>
      <c r="J1628" s="53" t="s">
        <v>105</v>
      </c>
      <c r="K1628" s="53">
        <v>61</v>
      </c>
      <c r="L1628" s="65">
        <v>185.38</v>
      </c>
    </row>
    <row r="1629" spans="2:12" ht="15" thickBot="1" x14ac:dyDescent="0.35">
      <c r="B1629" s="64">
        <f t="shared" si="26"/>
        <v>28705.210000000006</v>
      </c>
      <c r="C1629" s="66"/>
      <c r="G1629" s="56">
        <v>1625</v>
      </c>
      <c r="H1629" s="53" t="s">
        <v>95</v>
      </c>
      <c r="I1629" s="53" t="s">
        <v>137</v>
      </c>
      <c r="J1629" s="53" t="s">
        <v>105</v>
      </c>
      <c r="K1629" s="53">
        <v>95</v>
      </c>
      <c r="L1629" s="65">
        <v>287.14999999999998</v>
      </c>
    </row>
    <row r="1630" spans="2:12" ht="15" thickBot="1" x14ac:dyDescent="0.35">
      <c r="B1630" s="64">
        <f t="shared" si="26"/>
        <v>25258.95</v>
      </c>
      <c r="C1630" s="66"/>
      <c r="G1630" s="56">
        <v>1626</v>
      </c>
      <c r="H1630" s="53" t="s">
        <v>111</v>
      </c>
      <c r="I1630" s="55">
        <v>38353</v>
      </c>
      <c r="J1630" s="53" t="s">
        <v>105</v>
      </c>
      <c r="K1630" s="53">
        <v>30</v>
      </c>
      <c r="L1630" s="65">
        <v>92.42</v>
      </c>
    </row>
    <row r="1631" spans="2:12" ht="15" thickBot="1" x14ac:dyDescent="0.35">
      <c r="B1631" s="64">
        <f t="shared" si="26"/>
        <v>25258.95</v>
      </c>
      <c r="C1631" s="66"/>
      <c r="G1631" s="56">
        <v>1627</v>
      </c>
      <c r="H1631" s="53" t="s">
        <v>111</v>
      </c>
      <c r="I1631" s="53" t="s">
        <v>130</v>
      </c>
      <c r="J1631" s="53" t="s">
        <v>105</v>
      </c>
      <c r="K1631" s="53">
        <v>-1</v>
      </c>
      <c r="L1631" s="65">
        <v>-1.64</v>
      </c>
    </row>
    <row r="1632" spans="2:12" ht="15" thickBot="1" x14ac:dyDescent="0.35">
      <c r="B1632" s="64">
        <f t="shared" si="26"/>
        <v>28803.099999999991</v>
      </c>
      <c r="C1632" s="66"/>
      <c r="G1632" s="56">
        <v>1628</v>
      </c>
      <c r="H1632" s="53" t="s">
        <v>93</v>
      </c>
      <c r="I1632" s="55">
        <v>38353</v>
      </c>
      <c r="J1632" s="53" t="s">
        <v>99</v>
      </c>
      <c r="K1632" s="53">
        <v>5</v>
      </c>
      <c r="L1632" s="65">
        <v>16.93</v>
      </c>
    </row>
    <row r="1633" spans="2:12" ht="15" thickBot="1" x14ac:dyDescent="0.35">
      <c r="B1633" s="64">
        <f t="shared" si="26"/>
        <v>28803.099999999991</v>
      </c>
      <c r="C1633" s="66"/>
      <c r="G1633" s="56">
        <v>1629</v>
      </c>
      <c r="H1633" s="53" t="s">
        <v>93</v>
      </c>
      <c r="I1633" s="55">
        <v>38567</v>
      </c>
      <c r="J1633" s="53" t="s">
        <v>96</v>
      </c>
      <c r="K1633" s="53">
        <v>42</v>
      </c>
      <c r="L1633" s="65">
        <v>127.32</v>
      </c>
    </row>
    <row r="1634" spans="2:12" ht="15" thickBot="1" x14ac:dyDescent="0.35">
      <c r="B1634" s="64">
        <f t="shared" si="26"/>
        <v>26741.289999999994</v>
      </c>
      <c r="C1634" s="66"/>
      <c r="G1634" s="56">
        <v>1630</v>
      </c>
      <c r="H1634" s="53" t="s">
        <v>101</v>
      </c>
      <c r="I1634" s="55">
        <v>38388</v>
      </c>
      <c r="J1634" s="53" t="s">
        <v>105</v>
      </c>
      <c r="K1634" s="53">
        <v>14</v>
      </c>
      <c r="L1634" s="65">
        <v>44.54</v>
      </c>
    </row>
    <row r="1635" spans="2:12" ht="15" thickBot="1" x14ac:dyDescent="0.35">
      <c r="B1635" s="64">
        <f t="shared" si="26"/>
        <v>23849.590000000004</v>
      </c>
      <c r="C1635" s="66"/>
      <c r="G1635" s="56">
        <v>1631</v>
      </c>
      <c r="H1635" s="53" t="s">
        <v>106</v>
      </c>
      <c r="I1635" s="55">
        <v>38603</v>
      </c>
      <c r="J1635" s="53" t="s">
        <v>105</v>
      </c>
      <c r="K1635" s="53">
        <v>-4</v>
      </c>
      <c r="L1635" s="65">
        <v>-10.01</v>
      </c>
    </row>
    <row r="1636" spans="2:12" ht="15" thickBot="1" x14ac:dyDescent="0.35">
      <c r="B1636" s="64">
        <f t="shared" si="26"/>
        <v>27590.549999999988</v>
      </c>
      <c r="C1636" s="66"/>
      <c r="G1636" s="56">
        <v>1632</v>
      </c>
      <c r="H1636" s="53" t="s">
        <v>122</v>
      </c>
      <c r="I1636" s="53" t="s">
        <v>145</v>
      </c>
      <c r="J1636" s="53" t="s">
        <v>96</v>
      </c>
      <c r="K1636" s="53">
        <v>27</v>
      </c>
      <c r="L1636" s="65">
        <v>82.26</v>
      </c>
    </row>
    <row r="1637" spans="2:12" ht="15" thickBot="1" x14ac:dyDescent="0.35">
      <c r="B1637" s="64">
        <f t="shared" si="26"/>
        <v>27590.549999999988</v>
      </c>
      <c r="C1637" s="66"/>
      <c r="G1637" s="56">
        <v>1633</v>
      </c>
      <c r="H1637" s="53" t="s">
        <v>122</v>
      </c>
      <c r="I1637" s="55">
        <v>38082</v>
      </c>
      <c r="J1637" s="53" t="s">
        <v>109</v>
      </c>
      <c r="K1637" s="53">
        <v>5</v>
      </c>
      <c r="L1637" s="65">
        <v>17.11</v>
      </c>
    </row>
    <row r="1638" spans="2:12" ht="15" thickBot="1" x14ac:dyDescent="0.35">
      <c r="B1638" s="64">
        <f t="shared" si="26"/>
        <v>25947.240000000009</v>
      </c>
      <c r="C1638" s="66"/>
      <c r="G1638" s="56">
        <v>1634</v>
      </c>
      <c r="H1638" s="53" t="s">
        <v>97</v>
      </c>
      <c r="I1638" s="53" t="s">
        <v>140</v>
      </c>
      <c r="J1638" s="53" t="s">
        <v>109</v>
      </c>
      <c r="K1638" s="53">
        <v>57</v>
      </c>
      <c r="L1638" s="65">
        <v>173.3</v>
      </c>
    </row>
    <row r="1639" spans="2:12" ht="15" thickBot="1" x14ac:dyDescent="0.35">
      <c r="B1639" s="64">
        <f t="shared" si="26"/>
        <v>28705.210000000006</v>
      </c>
      <c r="C1639" s="66"/>
      <c r="G1639" s="56">
        <v>1635</v>
      </c>
      <c r="H1639" s="53" t="s">
        <v>95</v>
      </c>
      <c r="I1639" s="55">
        <v>38117</v>
      </c>
      <c r="J1639" s="53" t="s">
        <v>94</v>
      </c>
      <c r="K1639" s="53">
        <v>78</v>
      </c>
      <c r="L1639" s="65">
        <v>235.61</v>
      </c>
    </row>
    <row r="1640" spans="2:12" ht="15" thickBot="1" x14ac:dyDescent="0.35">
      <c r="B1640" s="64">
        <f t="shared" si="26"/>
        <v>27590.549999999988</v>
      </c>
      <c r="C1640" s="66"/>
      <c r="G1640" s="56">
        <v>1636</v>
      </c>
      <c r="H1640" s="53" t="s">
        <v>122</v>
      </c>
      <c r="I1640" s="55">
        <v>38969</v>
      </c>
      <c r="J1640" s="53" t="s">
        <v>109</v>
      </c>
      <c r="K1640" s="53">
        <v>11</v>
      </c>
      <c r="L1640" s="65">
        <v>35.299999999999997</v>
      </c>
    </row>
    <row r="1641" spans="2:12" ht="15" thickBot="1" x14ac:dyDescent="0.35">
      <c r="B1641" s="64">
        <f t="shared" si="26"/>
        <v>23849.590000000004</v>
      </c>
      <c r="C1641" s="66"/>
      <c r="G1641" s="56">
        <v>1637</v>
      </c>
      <c r="H1641" s="53" t="s">
        <v>106</v>
      </c>
      <c r="I1641" s="55">
        <v>38117</v>
      </c>
      <c r="J1641" s="53" t="s">
        <v>94</v>
      </c>
      <c r="K1641" s="53">
        <v>55</v>
      </c>
      <c r="L1641" s="65">
        <v>166.93</v>
      </c>
    </row>
    <row r="1642" spans="2:12" ht="15" thickBot="1" x14ac:dyDescent="0.35">
      <c r="B1642" s="64">
        <f t="shared" si="26"/>
        <v>25947.240000000009</v>
      </c>
      <c r="C1642" s="66"/>
      <c r="G1642" s="56">
        <v>1638</v>
      </c>
      <c r="H1642" s="53" t="s">
        <v>97</v>
      </c>
      <c r="I1642" s="55">
        <v>38117</v>
      </c>
      <c r="J1642" s="53" t="s">
        <v>109</v>
      </c>
      <c r="K1642" s="53">
        <v>15</v>
      </c>
      <c r="L1642" s="65">
        <v>46.99</v>
      </c>
    </row>
    <row r="1643" spans="2:12" ht="15" thickBot="1" x14ac:dyDescent="0.35">
      <c r="B1643" s="64">
        <f t="shared" si="26"/>
        <v>23849.590000000004</v>
      </c>
      <c r="C1643" s="66"/>
      <c r="G1643" s="56">
        <v>1639</v>
      </c>
      <c r="H1643" s="53" t="s">
        <v>106</v>
      </c>
      <c r="I1643" s="55">
        <v>38140</v>
      </c>
      <c r="J1643" s="53" t="s">
        <v>105</v>
      </c>
      <c r="K1643" s="53">
        <v>53</v>
      </c>
      <c r="L1643" s="65">
        <v>161.38999999999999</v>
      </c>
    </row>
    <row r="1644" spans="2:12" ht="15" thickBot="1" x14ac:dyDescent="0.35">
      <c r="B1644" s="64">
        <f t="shared" si="26"/>
        <v>26741.289999999994</v>
      </c>
      <c r="C1644" s="66"/>
      <c r="G1644" s="56">
        <v>1640</v>
      </c>
      <c r="H1644" s="53" t="s">
        <v>101</v>
      </c>
      <c r="I1644" s="53" t="s">
        <v>67</v>
      </c>
      <c r="J1644" s="53" t="s">
        <v>94</v>
      </c>
      <c r="K1644" s="53">
        <v>70</v>
      </c>
      <c r="L1644" s="65">
        <v>212.01</v>
      </c>
    </row>
    <row r="1645" spans="2:12" ht="15" thickBot="1" x14ac:dyDescent="0.35">
      <c r="B1645" s="64">
        <f t="shared" si="26"/>
        <v>27590.549999999988</v>
      </c>
      <c r="C1645" s="66"/>
      <c r="G1645" s="56">
        <v>1641</v>
      </c>
      <c r="H1645" s="53" t="s">
        <v>122</v>
      </c>
      <c r="I1645" s="53" t="s">
        <v>142</v>
      </c>
      <c r="J1645" s="53" t="s">
        <v>96</v>
      </c>
      <c r="K1645" s="53">
        <v>56</v>
      </c>
      <c r="L1645" s="65">
        <v>170.03</v>
      </c>
    </row>
    <row r="1646" spans="2:12" ht="15" thickBot="1" x14ac:dyDescent="0.35">
      <c r="B1646" s="64">
        <f t="shared" si="26"/>
        <v>26741.289999999994</v>
      </c>
      <c r="C1646" s="66"/>
      <c r="G1646" s="56">
        <v>1642</v>
      </c>
      <c r="H1646" s="53" t="s">
        <v>101</v>
      </c>
      <c r="I1646" s="53" t="s">
        <v>100</v>
      </c>
      <c r="J1646" s="53" t="s">
        <v>105</v>
      </c>
      <c r="K1646" s="53">
        <v>91</v>
      </c>
      <c r="L1646" s="65">
        <v>275.47000000000003</v>
      </c>
    </row>
    <row r="1647" spans="2:12" ht="15" thickBot="1" x14ac:dyDescent="0.35">
      <c r="B1647" s="64">
        <f t="shared" si="26"/>
        <v>29050.600000000035</v>
      </c>
      <c r="C1647" s="66"/>
      <c r="G1647" s="56">
        <v>1643</v>
      </c>
      <c r="H1647" s="53" t="s">
        <v>115</v>
      </c>
      <c r="I1647" s="53" t="s">
        <v>132</v>
      </c>
      <c r="J1647" s="53" t="s">
        <v>99</v>
      </c>
      <c r="K1647" s="53">
        <v>55</v>
      </c>
      <c r="L1647" s="65">
        <v>167.81</v>
      </c>
    </row>
    <row r="1648" spans="2:12" ht="15" thickBot="1" x14ac:dyDescent="0.35">
      <c r="B1648" s="64">
        <f t="shared" si="26"/>
        <v>23849.590000000004</v>
      </c>
      <c r="C1648" s="66"/>
      <c r="G1648" s="56">
        <v>1644</v>
      </c>
      <c r="H1648" s="53" t="s">
        <v>106</v>
      </c>
      <c r="I1648" s="53" t="s">
        <v>148</v>
      </c>
      <c r="J1648" s="53" t="s">
        <v>109</v>
      </c>
      <c r="K1648" s="53">
        <v>1</v>
      </c>
      <c r="L1648" s="65">
        <v>4.71</v>
      </c>
    </row>
    <row r="1649" spans="2:12" ht="15" thickBot="1" x14ac:dyDescent="0.35">
      <c r="B1649" s="64">
        <f t="shared" si="26"/>
        <v>23849.590000000004</v>
      </c>
      <c r="C1649" s="66"/>
      <c r="G1649" s="56">
        <v>1645</v>
      </c>
      <c r="H1649" s="53" t="s">
        <v>106</v>
      </c>
      <c r="I1649" s="55">
        <v>38413</v>
      </c>
      <c r="J1649" s="53" t="s">
        <v>105</v>
      </c>
      <c r="K1649" s="53">
        <v>23</v>
      </c>
      <c r="L1649" s="65">
        <v>70.739999999999995</v>
      </c>
    </row>
    <row r="1650" spans="2:12" ht="15" thickBot="1" x14ac:dyDescent="0.35">
      <c r="B1650" s="64">
        <f t="shared" si="26"/>
        <v>28705.210000000006</v>
      </c>
      <c r="C1650" s="66"/>
      <c r="G1650" s="56">
        <v>1646</v>
      </c>
      <c r="H1650" s="53" t="s">
        <v>95</v>
      </c>
      <c r="I1650" s="53" t="s">
        <v>139</v>
      </c>
      <c r="J1650" s="53" t="s">
        <v>94</v>
      </c>
      <c r="K1650" s="53">
        <v>0</v>
      </c>
      <c r="L1650" s="65">
        <v>2.2999999999999998</v>
      </c>
    </row>
    <row r="1651" spans="2:12" ht="15" thickBot="1" x14ac:dyDescent="0.35">
      <c r="B1651" s="64">
        <f t="shared" si="26"/>
        <v>23849.590000000004</v>
      </c>
      <c r="C1651" s="66"/>
      <c r="G1651" s="56">
        <v>1647</v>
      </c>
      <c r="H1651" s="53" t="s">
        <v>106</v>
      </c>
      <c r="I1651" s="53" t="s">
        <v>132</v>
      </c>
      <c r="J1651" s="53" t="s">
        <v>109</v>
      </c>
      <c r="K1651" s="53">
        <v>86</v>
      </c>
      <c r="L1651" s="65">
        <v>259.95999999999998</v>
      </c>
    </row>
    <row r="1652" spans="2:12" ht="15" thickBot="1" x14ac:dyDescent="0.35">
      <c r="B1652" s="64">
        <f t="shared" si="26"/>
        <v>24890.649999999991</v>
      </c>
      <c r="C1652" s="66"/>
      <c r="G1652" s="56">
        <v>1648</v>
      </c>
      <c r="H1652" s="53" t="s">
        <v>103</v>
      </c>
      <c r="I1652" s="55">
        <v>37990</v>
      </c>
      <c r="J1652" s="53" t="s">
        <v>105</v>
      </c>
      <c r="K1652" s="53">
        <v>13</v>
      </c>
      <c r="L1652" s="65">
        <v>40.99</v>
      </c>
    </row>
    <row r="1653" spans="2:12" ht="15" thickBot="1" x14ac:dyDescent="0.35">
      <c r="B1653" s="64">
        <f t="shared" si="26"/>
        <v>25947.240000000009</v>
      </c>
      <c r="C1653" s="66"/>
      <c r="G1653" s="56">
        <v>1649</v>
      </c>
      <c r="H1653" s="53" t="s">
        <v>97</v>
      </c>
      <c r="I1653" s="53" t="s">
        <v>158</v>
      </c>
      <c r="J1653" s="53" t="s">
        <v>109</v>
      </c>
      <c r="K1653" s="53">
        <v>54</v>
      </c>
      <c r="L1653" s="65">
        <v>163.69</v>
      </c>
    </row>
    <row r="1654" spans="2:12" ht="15" thickBot="1" x14ac:dyDescent="0.35">
      <c r="B1654" s="64">
        <f t="shared" si="26"/>
        <v>24890.649999999991</v>
      </c>
      <c r="C1654" s="66"/>
      <c r="G1654" s="56">
        <v>1650</v>
      </c>
      <c r="H1654" s="53" t="s">
        <v>103</v>
      </c>
      <c r="I1654" s="55">
        <v>38263</v>
      </c>
      <c r="J1654" s="53" t="s">
        <v>109</v>
      </c>
      <c r="K1654" s="53">
        <v>82</v>
      </c>
      <c r="L1654" s="65">
        <v>247.66</v>
      </c>
    </row>
    <row r="1655" spans="2:12" ht="15" thickBot="1" x14ac:dyDescent="0.35">
      <c r="B1655" s="64">
        <f t="shared" si="26"/>
        <v>25258.95</v>
      </c>
      <c r="C1655" s="66"/>
      <c r="G1655" s="56">
        <v>1651</v>
      </c>
      <c r="H1655" s="53" t="s">
        <v>111</v>
      </c>
      <c r="I1655" s="53" t="s">
        <v>135</v>
      </c>
      <c r="J1655" s="53" t="s">
        <v>96</v>
      </c>
      <c r="K1655" s="53">
        <v>27</v>
      </c>
      <c r="L1655" s="65">
        <v>82.65</v>
      </c>
    </row>
    <row r="1656" spans="2:12" ht="15" thickBot="1" x14ac:dyDescent="0.35">
      <c r="B1656" s="64">
        <f t="shared" si="26"/>
        <v>26741.289999999994</v>
      </c>
      <c r="C1656" s="66"/>
      <c r="G1656" s="56">
        <v>1652</v>
      </c>
      <c r="H1656" s="53" t="s">
        <v>101</v>
      </c>
      <c r="I1656" s="55">
        <v>39061</v>
      </c>
      <c r="J1656" s="53" t="s">
        <v>99</v>
      </c>
      <c r="K1656" s="53">
        <v>84</v>
      </c>
      <c r="L1656" s="65">
        <v>254.58</v>
      </c>
    </row>
    <row r="1657" spans="2:12" ht="15" thickBot="1" x14ac:dyDescent="0.35">
      <c r="B1657" s="64">
        <f t="shared" si="26"/>
        <v>25947.240000000009</v>
      </c>
      <c r="C1657" s="66"/>
      <c r="G1657" s="56">
        <v>1653</v>
      </c>
      <c r="H1657" s="53" t="s">
        <v>97</v>
      </c>
      <c r="I1657" s="55">
        <v>38082</v>
      </c>
      <c r="J1657" s="53" t="s">
        <v>105</v>
      </c>
      <c r="K1657" s="53">
        <v>56</v>
      </c>
      <c r="L1657" s="65">
        <v>170.25</v>
      </c>
    </row>
    <row r="1658" spans="2:12" ht="15" thickBot="1" x14ac:dyDescent="0.35">
      <c r="B1658" s="64">
        <f t="shared" si="26"/>
        <v>28803.099999999991</v>
      </c>
      <c r="C1658" s="66"/>
      <c r="G1658" s="56">
        <v>1654</v>
      </c>
      <c r="H1658" s="53" t="s">
        <v>93</v>
      </c>
      <c r="I1658" s="53" t="s">
        <v>156</v>
      </c>
      <c r="J1658" s="53" t="s">
        <v>99</v>
      </c>
      <c r="K1658" s="53">
        <v>92</v>
      </c>
      <c r="L1658" s="65">
        <v>277.27</v>
      </c>
    </row>
    <row r="1659" spans="2:12" ht="15" thickBot="1" x14ac:dyDescent="0.35">
      <c r="B1659" s="64">
        <f t="shared" si="26"/>
        <v>28803.099999999991</v>
      </c>
      <c r="C1659" s="66"/>
      <c r="G1659" s="56">
        <v>1655</v>
      </c>
      <c r="H1659" s="53" t="s">
        <v>93</v>
      </c>
      <c r="I1659" s="53" t="s">
        <v>134</v>
      </c>
      <c r="J1659" s="53" t="s">
        <v>94</v>
      </c>
      <c r="K1659" s="53">
        <v>25</v>
      </c>
      <c r="L1659" s="65">
        <v>77.55</v>
      </c>
    </row>
    <row r="1660" spans="2:12" ht="15" thickBot="1" x14ac:dyDescent="0.35">
      <c r="B1660" s="64">
        <f t="shared" si="26"/>
        <v>28803.099999999991</v>
      </c>
      <c r="C1660" s="66"/>
      <c r="G1660" s="56">
        <v>1656</v>
      </c>
      <c r="H1660" s="53" t="s">
        <v>93</v>
      </c>
      <c r="I1660" s="55">
        <v>38353</v>
      </c>
      <c r="J1660" s="53" t="s">
        <v>105</v>
      </c>
      <c r="K1660" s="53">
        <v>67</v>
      </c>
      <c r="L1660" s="65">
        <v>203</v>
      </c>
    </row>
    <row r="1661" spans="2:12" ht="15" thickBot="1" x14ac:dyDescent="0.35">
      <c r="B1661" s="64">
        <f t="shared" si="26"/>
        <v>27590.549999999988</v>
      </c>
      <c r="C1661" s="66"/>
      <c r="G1661" s="56">
        <v>1657</v>
      </c>
      <c r="H1661" s="53" t="s">
        <v>122</v>
      </c>
      <c r="I1661" s="55">
        <v>38325</v>
      </c>
      <c r="J1661" s="53" t="s">
        <v>99</v>
      </c>
      <c r="K1661" s="53">
        <v>75</v>
      </c>
      <c r="L1661" s="65">
        <v>226.86</v>
      </c>
    </row>
    <row r="1662" spans="2:12" ht="15" thickBot="1" x14ac:dyDescent="0.35">
      <c r="B1662" s="64">
        <f t="shared" si="26"/>
        <v>25258.95</v>
      </c>
      <c r="C1662" s="66"/>
      <c r="G1662" s="56">
        <v>1658</v>
      </c>
      <c r="H1662" s="53" t="s">
        <v>111</v>
      </c>
      <c r="I1662" s="53" t="s">
        <v>118</v>
      </c>
      <c r="J1662" s="53" t="s">
        <v>105</v>
      </c>
      <c r="K1662" s="53">
        <v>14</v>
      </c>
      <c r="L1662" s="65">
        <v>44.14</v>
      </c>
    </row>
    <row r="1663" spans="2:12" ht="15" thickBot="1" x14ac:dyDescent="0.35">
      <c r="B1663" s="64">
        <f t="shared" si="26"/>
        <v>23849.590000000004</v>
      </c>
      <c r="C1663" s="66"/>
      <c r="G1663" s="56">
        <v>1659</v>
      </c>
      <c r="H1663" s="53" t="s">
        <v>106</v>
      </c>
      <c r="I1663" s="53" t="s">
        <v>139</v>
      </c>
      <c r="J1663" s="53" t="s">
        <v>94</v>
      </c>
      <c r="K1663" s="53">
        <v>48</v>
      </c>
      <c r="L1663" s="65">
        <v>145.81</v>
      </c>
    </row>
    <row r="1664" spans="2:12" ht="15" thickBot="1" x14ac:dyDescent="0.35">
      <c r="B1664" s="64">
        <f t="shared" si="26"/>
        <v>24890.649999999991</v>
      </c>
      <c r="C1664" s="66"/>
      <c r="G1664" s="56">
        <v>1660</v>
      </c>
      <c r="H1664" s="53" t="s">
        <v>103</v>
      </c>
      <c r="I1664" s="53" t="s">
        <v>154</v>
      </c>
      <c r="J1664" s="53" t="s">
        <v>96</v>
      </c>
      <c r="K1664" s="53">
        <v>73</v>
      </c>
      <c r="L1664" s="65">
        <v>221.17</v>
      </c>
    </row>
    <row r="1665" spans="2:12" ht="15" thickBot="1" x14ac:dyDescent="0.35">
      <c r="B1665" s="64">
        <f t="shared" si="26"/>
        <v>28705.210000000006</v>
      </c>
      <c r="C1665" s="66"/>
      <c r="G1665" s="56">
        <v>1661</v>
      </c>
      <c r="H1665" s="53" t="s">
        <v>95</v>
      </c>
      <c r="I1665" s="55">
        <v>38448</v>
      </c>
      <c r="J1665" s="53" t="s">
        <v>96</v>
      </c>
      <c r="K1665" s="53">
        <v>28</v>
      </c>
      <c r="L1665" s="65">
        <v>85.65</v>
      </c>
    </row>
    <row r="1666" spans="2:12" ht="15" thickBot="1" x14ac:dyDescent="0.35">
      <c r="B1666" s="64">
        <f t="shared" si="26"/>
        <v>25947.240000000009</v>
      </c>
      <c r="C1666" s="66"/>
      <c r="G1666" s="56">
        <v>1662</v>
      </c>
      <c r="H1666" s="53" t="s">
        <v>97</v>
      </c>
      <c r="I1666" s="53" t="s">
        <v>104</v>
      </c>
      <c r="J1666" s="53" t="s">
        <v>105</v>
      </c>
      <c r="K1666" s="53">
        <v>12</v>
      </c>
      <c r="L1666" s="65">
        <v>38.54</v>
      </c>
    </row>
    <row r="1667" spans="2:12" ht="15" thickBot="1" x14ac:dyDescent="0.35">
      <c r="B1667" s="64">
        <f t="shared" si="26"/>
        <v>27590.549999999988</v>
      </c>
      <c r="C1667" s="66"/>
      <c r="G1667" s="56">
        <v>1663</v>
      </c>
      <c r="H1667" s="53" t="s">
        <v>122</v>
      </c>
      <c r="I1667" s="55">
        <v>38388</v>
      </c>
      <c r="J1667" s="53" t="s">
        <v>94</v>
      </c>
      <c r="K1667" s="53">
        <v>50</v>
      </c>
      <c r="L1667" s="65">
        <v>152.11000000000001</v>
      </c>
    </row>
    <row r="1668" spans="2:12" ht="15" thickBot="1" x14ac:dyDescent="0.35">
      <c r="B1668" s="64">
        <f t="shared" si="26"/>
        <v>23849.590000000004</v>
      </c>
      <c r="C1668" s="66"/>
      <c r="G1668" s="56">
        <v>1664</v>
      </c>
      <c r="H1668" s="53" t="s">
        <v>106</v>
      </c>
      <c r="I1668" s="55">
        <v>38727</v>
      </c>
      <c r="J1668" s="53" t="s">
        <v>96</v>
      </c>
      <c r="K1668" s="53">
        <v>-5</v>
      </c>
      <c r="L1668" s="65">
        <v>-12.64</v>
      </c>
    </row>
    <row r="1669" spans="2:12" ht="15" thickBot="1" x14ac:dyDescent="0.35">
      <c r="B1669" s="64">
        <f t="shared" ref="B1669:B1732" si="27">SUMIF(name,H1669,salePrice)</f>
        <v>28705.210000000006</v>
      </c>
      <c r="C1669" s="66"/>
      <c r="G1669" s="56">
        <v>1665</v>
      </c>
      <c r="H1669" s="53" t="s">
        <v>95</v>
      </c>
      <c r="I1669" s="53" t="s">
        <v>131</v>
      </c>
      <c r="J1669" s="53" t="s">
        <v>94</v>
      </c>
      <c r="K1669" s="53">
        <v>6</v>
      </c>
      <c r="L1669" s="65">
        <v>19.48</v>
      </c>
    </row>
    <row r="1670" spans="2:12" ht="15" thickBot="1" x14ac:dyDescent="0.35">
      <c r="B1670" s="64">
        <f t="shared" si="27"/>
        <v>28705.210000000006</v>
      </c>
      <c r="C1670" s="66"/>
      <c r="G1670" s="56">
        <v>1666</v>
      </c>
      <c r="H1670" s="53" t="s">
        <v>95</v>
      </c>
      <c r="I1670" s="53" t="s">
        <v>98</v>
      </c>
      <c r="J1670" s="53" t="s">
        <v>96</v>
      </c>
      <c r="K1670" s="53">
        <v>63</v>
      </c>
      <c r="L1670" s="65">
        <v>190.57</v>
      </c>
    </row>
    <row r="1671" spans="2:12" ht="15" thickBot="1" x14ac:dyDescent="0.35">
      <c r="B1671" s="64">
        <f t="shared" si="27"/>
        <v>25258.95</v>
      </c>
      <c r="C1671" s="66"/>
      <c r="G1671" s="56">
        <v>1667</v>
      </c>
      <c r="H1671" s="53" t="s">
        <v>111</v>
      </c>
      <c r="I1671" s="53" t="s">
        <v>141</v>
      </c>
      <c r="J1671" s="53" t="s">
        <v>96</v>
      </c>
      <c r="K1671" s="53">
        <v>33</v>
      </c>
      <c r="L1671" s="65">
        <v>100.75</v>
      </c>
    </row>
    <row r="1672" spans="2:12" ht="15" thickBot="1" x14ac:dyDescent="0.35">
      <c r="B1672" s="64">
        <f t="shared" si="27"/>
        <v>27590.549999999988</v>
      </c>
      <c r="C1672" s="66"/>
      <c r="G1672" s="56">
        <v>1668</v>
      </c>
      <c r="H1672" s="53" t="s">
        <v>122</v>
      </c>
      <c r="I1672" s="53" t="s">
        <v>117</v>
      </c>
      <c r="J1672" s="53" t="s">
        <v>105</v>
      </c>
      <c r="K1672" s="53">
        <v>61</v>
      </c>
      <c r="L1672" s="65">
        <v>185.17</v>
      </c>
    </row>
    <row r="1673" spans="2:12" ht="15" thickBot="1" x14ac:dyDescent="0.35">
      <c r="B1673" s="64">
        <f t="shared" si="27"/>
        <v>24890.649999999991</v>
      </c>
      <c r="C1673" s="66"/>
      <c r="G1673" s="56">
        <v>1669</v>
      </c>
      <c r="H1673" s="53" t="s">
        <v>103</v>
      </c>
      <c r="I1673" s="55">
        <v>38272</v>
      </c>
      <c r="J1673" s="53" t="s">
        <v>96</v>
      </c>
      <c r="K1673" s="53">
        <v>16</v>
      </c>
      <c r="L1673" s="65">
        <v>50.71</v>
      </c>
    </row>
    <row r="1674" spans="2:12" ht="15" thickBot="1" x14ac:dyDescent="0.35">
      <c r="B1674" s="64">
        <f t="shared" si="27"/>
        <v>29050.600000000035</v>
      </c>
      <c r="C1674" s="66"/>
      <c r="G1674" s="56">
        <v>1670</v>
      </c>
      <c r="H1674" s="53" t="s">
        <v>115</v>
      </c>
      <c r="I1674" s="55">
        <v>38754</v>
      </c>
      <c r="J1674" s="53" t="s">
        <v>105</v>
      </c>
      <c r="K1674" s="53">
        <v>15</v>
      </c>
      <c r="L1674" s="65">
        <v>47.14</v>
      </c>
    </row>
    <row r="1675" spans="2:12" ht="15" thickBot="1" x14ac:dyDescent="0.35">
      <c r="B1675" s="64">
        <f t="shared" si="27"/>
        <v>24890.649999999991</v>
      </c>
      <c r="C1675" s="66"/>
      <c r="G1675" s="56">
        <v>1671</v>
      </c>
      <c r="H1675" s="53" t="s">
        <v>103</v>
      </c>
      <c r="I1675" s="53" t="s">
        <v>149</v>
      </c>
      <c r="J1675" s="53" t="s">
        <v>105</v>
      </c>
      <c r="K1675" s="53">
        <v>-1</v>
      </c>
      <c r="L1675" s="65">
        <v>-0.6</v>
      </c>
    </row>
    <row r="1676" spans="2:12" ht="15" thickBot="1" x14ac:dyDescent="0.35">
      <c r="B1676" s="64">
        <f t="shared" si="27"/>
        <v>28705.210000000006</v>
      </c>
      <c r="C1676" s="66"/>
      <c r="G1676" s="56">
        <v>1672</v>
      </c>
      <c r="H1676" s="53" t="s">
        <v>95</v>
      </c>
      <c r="I1676" s="55">
        <v>38448</v>
      </c>
      <c r="J1676" s="53" t="s">
        <v>94</v>
      </c>
      <c r="K1676" s="53">
        <v>28</v>
      </c>
      <c r="L1676" s="65">
        <v>85.36</v>
      </c>
    </row>
    <row r="1677" spans="2:12" ht="15" thickBot="1" x14ac:dyDescent="0.35">
      <c r="B1677" s="64">
        <f t="shared" si="27"/>
        <v>29050.600000000035</v>
      </c>
      <c r="C1677" s="66"/>
      <c r="G1677" s="56">
        <v>1673</v>
      </c>
      <c r="H1677" s="53" t="s">
        <v>115</v>
      </c>
      <c r="I1677" s="55">
        <v>38727</v>
      </c>
      <c r="J1677" s="53" t="s">
        <v>96</v>
      </c>
      <c r="K1677" s="53">
        <v>74</v>
      </c>
      <c r="L1677" s="65">
        <v>223.54</v>
      </c>
    </row>
    <row r="1678" spans="2:12" ht="15" thickBot="1" x14ac:dyDescent="0.35">
      <c r="B1678" s="64">
        <f t="shared" si="27"/>
        <v>25258.95</v>
      </c>
      <c r="C1678" s="66"/>
      <c r="G1678" s="56">
        <v>1674</v>
      </c>
      <c r="H1678" s="53" t="s">
        <v>111</v>
      </c>
      <c r="I1678" s="55">
        <v>38325</v>
      </c>
      <c r="J1678" s="53" t="s">
        <v>94</v>
      </c>
      <c r="K1678" s="53">
        <v>60</v>
      </c>
      <c r="L1678" s="65">
        <v>182.53</v>
      </c>
    </row>
    <row r="1679" spans="2:12" ht="15" thickBot="1" x14ac:dyDescent="0.35">
      <c r="B1679" s="64">
        <f t="shared" si="27"/>
        <v>23849.590000000004</v>
      </c>
      <c r="C1679" s="66"/>
      <c r="G1679" s="56">
        <v>1675</v>
      </c>
      <c r="H1679" s="53" t="s">
        <v>106</v>
      </c>
      <c r="I1679" s="55">
        <v>38388</v>
      </c>
      <c r="J1679" s="53" t="s">
        <v>109</v>
      </c>
      <c r="K1679" s="53">
        <v>26</v>
      </c>
      <c r="L1679" s="65">
        <v>79.64</v>
      </c>
    </row>
    <row r="1680" spans="2:12" ht="15" thickBot="1" x14ac:dyDescent="0.35">
      <c r="B1680" s="64">
        <f t="shared" si="27"/>
        <v>28705.210000000006</v>
      </c>
      <c r="C1680" s="66"/>
      <c r="G1680" s="56">
        <v>1676</v>
      </c>
      <c r="H1680" s="53" t="s">
        <v>95</v>
      </c>
      <c r="I1680" s="53" t="s">
        <v>156</v>
      </c>
      <c r="J1680" s="53" t="s">
        <v>96</v>
      </c>
      <c r="K1680" s="53">
        <v>41</v>
      </c>
      <c r="L1680" s="65">
        <v>124.81</v>
      </c>
    </row>
    <row r="1681" spans="2:12" ht="15" thickBot="1" x14ac:dyDescent="0.35">
      <c r="B1681" s="64">
        <f t="shared" si="27"/>
        <v>25947.240000000009</v>
      </c>
      <c r="C1681" s="66"/>
      <c r="G1681" s="56">
        <v>1677</v>
      </c>
      <c r="H1681" s="53" t="s">
        <v>97</v>
      </c>
      <c r="I1681" s="53" t="s">
        <v>154</v>
      </c>
      <c r="J1681" s="53" t="s">
        <v>94</v>
      </c>
      <c r="K1681" s="53">
        <v>-1</v>
      </c>
      <c r="L1681" s="65">
        <v>-0.73</v>
      </c>
    </row>
    <row r="1682" spans="2:12" ht="15" thickBot="1" x14ac:dyDescent="0.35">
      <c r="B1682" s="64">
        <f t="shared" si="27"/>
        <v>25947.240000000009</v>
      </c>
      <c r="C1682" s="66"/>
      <c r="G1682" s="56">
        <v>1678</v>
      </c>
      <c r="H1682" s="53" t="s">
        <v>97</v>
      </c>
      <c r="I1682" s="55">
        <v>38844</v>
      </c>
      <c r="J1682" s="53" t="s">
        <v>94</v>
      </c>
      <c r="K1682" s="53">
        <v>89</v>
      </c>
      <c r="L1682" s="65">
        <v>268.72000000000003</v>
      </c>
    </row>
    <row r="1683" spans="2:12" ht="15" thickBot="1" x14ac:dyDescent="0.35">
      <c r="B1683" s="64">
        <f t="shared" si="27"/>
        <v>28705.210000000006</v>
      </c>
      <c r="C1683" s="66"/>
      <c r="G1683" s="56">
        <v>1679</v>
      </c>
      <c r="H1683" s="53" t="s">
        <v>95</v>
      </c>
      <c r="I1683" s="55">
        <v>38144</v>
      </c>
      <c r="J1683" s="53" t="s">
        <v>109</v>
      </c>
      <c r="K1683" s="53">
        <v>12</v>
      </c>
      <c r="L1683" s="65">
        <v>38.03</v>
      </c>
    </row>
    <row r="1684" spans="2:12" ht="15" thickBot="1" x14ac:dyDescent="0.35">
      <c r="B1684" s="64">
        <f t="shared" si="27"/>
        <v>23849.590000000004</v>
      </c>
      <c r="C1684" s="66"/>
      <c r="G1684" s="56">
        <v>1680</v>
      </c>
      <c r="H1684" s="53" t="s">
        <v>106</v>
      </c>
      <c r="I1684" s="53" t="s">
        <v>152</v>
      </c>
      <c r="J1684" s="53" t="s">
        <v>105</v>
      </c>
      <c r="K1684" s="53">
        <v>21</v>
      </c>
      <c r="L1684" s="65">
        <v>65.91</v>
      </c>
    </row>
    <row r="1685" spans="2:12" ht="15" thickBot="1" x14ac:dyDescent="0.35">
      <c r="B1685" s="64">
        <f t="shared" si="27"/>
        <v>29050.600000000035</v>
      </c>
      <c r="C1685" s="66"/>
      <c r="G1685" s="56">
        <v>1681</v>
      </c>
      <c r="H1685" s="53" t="s">
        <v>115</v>
      </c>
      <c r="I1685" s="53" t="s">
        <v>126</v>
      </c>
      <c r="J1685" s="53" t="s">
        <v>109</v>
      </c>
      <c r="K1685" s="53">
        <v>23</v>
      </c>
      <c r="L1685" s="65">
        <v>71.52</v>
      </c>
    </row>
    <row r="1686" spans="2:12" ht="15" thickBot="1" x14ac:dyDescent="0.35">
      <c r="B1686" s="64">
        <f t="shared" si="27"/>
        <v>27590.549999999988</v>
      </c>
      <c r="C1686" s="66"/>
      <c r="G1686" s="56">
        <v>1682</v>
      </c>
      <c r="H1686" s="53" t="s">
        <v>122</v>
      </c>
      <c r="I1686" s="53" t="s">
        <v>136</v>
      </c>
      <c r="J1686" s="53" t="s">
        <v>96</v>
      </c>
      <c r="K1686" s="53">
        <v>-7</v>
      </c>
      <c r="L1686" s="65">
        <v>-18.64</v>
      </c>
    </row>
    <row r="1687" spans="2:12" ht="15" thickBot="1" x14ac:dyDescent="0.35">
      <c r="B1687" s="64">
        <f t="shared" si="27"/>
        <v>28803.099999999991</v>
      </c>
      <c r="C1687" s="66"/>
      <c r="G1687" s="56">
        <v>1683</v>
      </c>
      <c r="H1687" s="53" t="s">
        <v>93</v>
      </c>
      <c r="I1687" s="55">
        <v>38263</v>
      </c>
      <c r="J1687" s="53" t="s">
        <v>96</v>
      </c>
      <c r="K1687" s="53">
        <v>35</v>
      </c>
      <c r="L1687" s="65">
        <v>106.65</v>
      </c>
    </row>
    <row r="1688" spans="2:12" ht="15" thickBot="1" x14ac:dyDescent="0.35">
      <c r="B1688" s="64">
        <f t="shared" si="27"/>
        <v>25947.240000000009</v>
      </c>
      <c r="C1688" s="66"/>
      <c r="G1688" s="56">
        <v>1684</v>
      </c>
      <c r="H1688" s="53" t="s">
        <v>97</v>
      </c>
      <c r="I1688" s="53" t="s">
        <v>124</v>
      </c>
      <c r="J1688" s="53" t="s">
        <v>109</v>
      </c>
      <c r="K1688" s="53">
        <v>94</v>
      </c>
      <c r="L1688" s="65">
        <v>283.8</v>
      </c>
    </row>
    <row r="1689" spans="2:12" ht="15" thickBot="1" x14ac:dyDescent="0.35">
      <c r="B1689" s="64">
        <f t="shared" si="27"/>
        <v>25947.240000000009</v>
      </c>
      <c r="C1689" s="66"/>
      <c r="G1689" s="56">
        <v>1685</v>
      </c>
      <c r="H1689" s="53" t="s">
        <v>97</v>
      </c>
      <c r="I1689" s="55">
        <v>38483</v>
      </c>
      <c r="J1689" s="53" t="s">
        <v>105</v>
      </c>
      <c r="K1689" s="53">
        <v>88</v>
      </c>
      <c r="L1689" s="65">
        <v>265.95999999999998</v>
      </c>
    </row>
    <row r="1690" spans="2:12" ht="15" thickBot="1" x14ac:dyDescent="0.35">
      <c r="B1690" s="64">
        <f t="shared" si="27"/>
        <v>25947.240000000009</v>
      </c>
      <c r="C1690" s="66"/>
      <c r="G1690" s="56">
        <v>1686</v>
      </c>
      <c r="H1690" s="53" t="s">
        <v>97</v>
      </c>
      <c r="I1690" s="55">
        <v>38263</v>
      </c>
      <c r="J1690" s="53" t="s">
        <v>99</v>
      </c>
      <c r="K1690" s="53">
        <v>26</v>
      </c>
      <c r="L1690" s="65">
        <v>79.8</v>
      </c>
    </row>
    <row r="1691" spans="2:12" ht="15" thickBot="1" x14ac:dyDescent="0.35">
      <c r="B1691" s="64">
        <f t="shared" si="27"/>
        <v>27590.549999999988</v>
      </c>
      <c r="C1691" s="66"/>
      <c r="G1691" s="56">
        <v>1687</v>
      </c>
      <c r="H1691" s="53" t="s">
        <v>122</v>
      </c>
      <c r="I1691" s="55">
        <v>38237</v>
      </c>
      <c r="J1691" s="53" t="s">
        <v>96</v>
      </c>
      <c r="K1691" s="53">
        <v>83</v>
      </c>
      <c r="L1691" s="65">
        <v>250.99</v>
      </c>
    </row>
    <row r="1692" spans="2:12" ht="15" thickBot="1" x14ac:dyDescent="0.35">
      <c r="B1692" s="64">
        <f t="shared" si="27"/>
        <v>25258.95</v>
      </c>
      <c r="C1692" s="66"/>
      <c r="G1692" s="56">
        <v>1688</v>
      </c>
      <c r="H1692" s="53" t="s">
        <v>111</v>
      </c>
      <c r="I1692" s="55">
        <v>38754</v>
      </c>
      <c r="J1692" s="53" t="s">
        <v>109</v>
      </c>
      <c r="K1692" s="53">
        <v>11</v>
      </c>
      <c r="L1692" s="65">
        <v>34.68</v>
      </c>
    </row>
    <row r="1693" spans="2:12" ht="15" thickBot="1" x14ac:dyDescent="0.35">
      <c r="B1693" s="64">
        <f t="shared" si="27"/>
        <v>24890.649999999991</v>
      </c>
      <c r="C1693" s="66"/>
      <c r="G1693" s="56">
        <v>1689</v>
      </c>
      <c r="H1693" s="53" t="s">
        <v>103</v>
      </c>
      <c r="I1693" s="53" t="s">
        <v>113</v>
      </c>
      <c r="J1693" s="53" t="s">
        <v>96</v>
      </c>
      <c r="K1693" s="53">
        <v>18</v>
      </c>
      <c r="L1693" s="65">
        <v>56.57</v>
      </c>
    </row>
    <row r="1694" spans="2:12" ht="15" thickBot="1" x14ac:dyDescent="0.35">
      <c r="B1694" s="64">
        <f t="shared" si="27"/>
        <v>26741.289999999994</v>
      </c>
      <c r="C1694" s="66"/>
      <c r="G1694" s="56">
        <v>1690</v>
      </c>
      <c r="H1694" s="53" t="s">
        <v>101</v>
      </c>
      <c r="I1694" s="53" t="s">
        <v>140</v>
      </c>
      <c r="J1694" s="53" t="s">
        <v>105</v>
      </c>
      <c r="K1694" s="53">
        <v>90</v>
      </c>
      <c r="L1694" s="65">
        <v>272.36</v>
      </c>
    </row>
    <row r="1695" spans="2:12" ht="15" thickBot="1" x14ac:dyDescent="0.35">
      <c r="B1695" s="64">
        <f t="shared" si="27"/>
        <v>24890.649999999991</v>
      </c>
      <c r="C1695" s="66"/>
      <c r="G1695" s="56">
        <v>1691</v>
      </c>
      <c r="H1695" s="53" t="s">
        <v>103</v>
      </c>
      <c r="I1695" s="55">
        <v>38421</v>
      </c>
      <c r="J1695" s="53" t="s">
        <v>109</v>
      </c>
      <c r="K1695" s="53">
        <v>12</v>
      </c>
      <c r="L1695" s="65">
        <v>38.36</v>
      </c>
    </row>
    <row r="1696" spans="2:12" ht="15" thickBot="1" x14ac:dyDescent="0.35">
      <c r="B1696" s="64">
        <f t="shared" si="27"/>
        <v>24890.649999999991</v>
      </c>
      <c r="C1696" s="66"/>
      <c r="G1696" s="56">
        <v>1692</v>
      </c>
      <c r="H1696" s="53" t="s">
        <v>103</v>
      </c>
      <c r="I1696" s="53" t="s">
        <v>163</v>
      </c>
      <c r="J1696" s="53" t="s">
        <v>94</v>
      </c>
      <c r="K1696" s="53">
        <v>39</v>
      </c>
      <c r="L1696" s="65">
        <v>118.64</v>
      </c>
    </row>
    <row r="1697" spans="2:12" ht="15" thickBot="1" x14ac:dyDescent="0.35">
      <c r="B1697" s="64">
        <f t="shared" si="27"/>
        <v>24890.649999999991</v>
      </c>
      <c r="C1697" s="66"/>
      <c r="G1697" s="56">
        <v>1693</v>
      </c>
      <c r="H1697" s="53" t="s">
        <v>103</v>
      </c>
      <c r="I1697" s="53" t="s">
        <v>138</v>
      </c>
      <c r="J1697" s="53" t="s">
        <v>99</v>
      </c>
      <c r="K1697" s="53">
        <v>45</v>
      </c>
      <c r="L1697" s="65">
        <v>137.71</v>
      </c>
    </row>
    <row r="1698" spans="2:12" ht="15" thickBot="1" x14ac:dyDescent="0.35">
      <c r="B1698" s="64">
        <f t="shared" si="27"/>
        <v>26741.289999999994</v>
      </c>
      <c r="C1698" s="66"/>
      <c r="G1698" s="56">
        <v>1694</v>
      </c>
      <c r="H1698" s="53" t="s">
        <v>101</v>
      </c>
      <c r="I1698" s="55">
        <v>38880</v>
      </c>
      <c r="J1698" s="53" t="s">
        <v>96</v>
      </c>
      <c r="K1698" s="53">
        <v>74</v>
      </c>
      <c r="L1698" s="65">
        <v>223.24</v>
      </c>
    </row>
    <row r="1699" spans="2:12" ht="15" thickBot="1" x14ac:dyDescent="0.35">
      <c r="B1699" s="64">
        <f t="shared" si="27"/>
        <v>24890.649999999991</v>
      </c>
      <c r="C1699" s="66"/>
      <c r="G1699" s="56">
        <v>1695</v>
      </c>
      <c r="H1699" s="53" t="s">
        <v>103</v>
      </c>
      <c r="I1699" s="53" t="s">
        <v>161</v>
      </c>
      <c r="J1699" s="53" t="s">
        <v>96</v>
      </c>
      <c r="K1699" s="53">
        <v>95</v>
      </c>
      <c r="L1699" s="65">
        <v>286.98</v>
      </c>
    </row>
    <row r="1700" spans="2:12" ht="15" thickBot="1" x14ac:dyDescent="0.35">
      <c r="B1700" s="64">
        <f t="shared" si="27"/>
        <v>28705.210000000006</v>
      </c>
      <c r="C1700" s="66"/>
      <c r="G1700" s="56">
        <v>1696</v>
      </c>
      <c r="H1700" s="53" t="s">
        <v>95</v>
      </c>
      <c r="I1700" s="55">
        <v>38144</v>
      </c>
      <c r="J1700" s="53" t="s">
        <v>94</v>
      </c>
      <c r="K1700" s="53">
        <v>48</v>
      </c>
      <c r="L1700" s="65">
        <v>145.47999999999999</v>
      </c>
    </row>
    <row r="1701" spans="2:12" ht="15" thickBot="1" x14ac:dyDescent="0.35">
      <c r="B1701" s="64">
        <f t="shared" si="27"/>
        <v>28803.099999999991</v>
      </c>
      <c r="C1701" s="66"/>
      <c r="G1701" s="56">
        <v>1697</v>
      </c>
      <c r="H1701" s="53" t="s">
        <v>93</v>
      </c>
      <c r="I1701" s="53" t="s">
        <v>152</v>
      </c>
      <c r="J1701" s="53" t="s">
        <v>109</v>
      </c>
      <c r="K1701" s="53">
        <v>-3</v>
      </c>
      <c r="L1701" s="65">
        <v>-7.06</v>
      </c>
    </row>
    <row r="1702" spans="2:12" ht="15" thickBot="1" x14ac:dyDescent="0.35">
      <c r="B1702" s="64">
        <f t="shared" si="27"/>
        <v>23849.590000000004</v>
      </c>
      <c r="C1702" s="66"/>
      <c r="G1702" s="56">
        <v>1698</v>
      </c>
      <c r="H1702" s="53" t="s">
        <v>106</v>
      </c>
      <c r="I1702" s="53" t="s">
        <v>127</v>
      </c>
      <c r="J1702" s="53" t="s">
        <v>99</v>
      </c>
      <c r="K1702" s="53">
        <v>92</v>
      </c>
      <c r="L1702" s="65">
        <v>278.52</v>
      </c>
    </row>
    <row r="1703" spans="2:12" ht="15" thickBot="1" x14ac:dyDescent="0.35">
      <c r="B1703" s="64">
        <f t="shared" si="27"/>
        <v>26741.289999999994</v>
      </c>
      <c r="C1703" s="66"/>
      <c r="G1703" s="56">
        <v>1699</v>
      </c>
      <c r="H1703" s="53" t="s">
        <v>101</v>
      </c>
      <c r="I1703" s="55">
        <v>38567</v>
      </c>
      <c r="J1703" s="53" t="s">
        <v>109</v>
      </c>
      <c r="K1703" s="53">
        <v>17</v>
      </c>
      <c r="L1703" s="65">
        <v>53.28</v>
      </c>
    </row>
    <row r="1704" spans="2:12" ht="15" thickBot="1" x14ac:dyDescent="0.35">
      <c r="B1704" s="64">
        <f t="shared" si="27"/>
        <v>28705.210000000006</v>
      </c>
      <c r="C1704" s="66"/>
      <c r="G1704" s="56">
        <v>1700</v>
      </c>
      <c r="H1704" s="53" t="s">
        <v>95</v>
      </c>
      <c r="I1704" s="53" t="s">
        <v>116</v>
      </c>
      <c r="J1704" s="53" t="s">
        <v>94</v>
      </c>
      <c r="K1704" s="53">
        <v>45</v>
      </c>
      <c r="L1704" s="65">
        <v>136.31</v>
      </c>
    </row>
    <row r="1705" spans="2:12" ht="15" thickBot="1" x14ac:dyDescent="0.35">
      <c r="B1705" s="64">
        <f t="shared" si="27"/>
        <v>23849.590000000004</v>
      </c>
      <c r="C1705" s="66"/>
      <c r="G1705" s="56">
        <v>1701</v>
      </c>
      <c r="H1705" s="53" t="s">
        <v>106</v>
      </c>
      <c r="I1705" s="55">
        <v>39061</v>
      </c>
      <c r="J1705" s="53" t="s">
        <v>99</v>
      </c>
      <c r="K1705" s="53">
        <v>62</v>
      </c>
      <c r="L1705" s="65">
        <v>187.97</v>
      </c>
    </row>
    <row r="1706" spans="2:12" ht="15" thickBot="1" x14ac:dyDescent="0.35">
      <c r="B1706" s="64">
        <f t="shared" si="27"/>
        <v>26741.289999999994</v>
      </c>
      <c r="C1706" s="66"/>
      <c r="G1706" s="56">
        <v>1702</v>
      </c>
      <c r="H1706" s="53" t="s">
        <v>101</v>
      </c>
      <c r="I1706" s="53" t="s">
        <v>116</v>
      </c>
      <c r="J1706" s="53" t="s">
        <v>96</v>
      </c>
      <c r="K1706" s="53">
        <v>52</v>
      </c>
      <c r="L1706" s="65">
        <v>158.05000000000001</v>
      </c>
    </row>
    <row r="1707" spans="2:12" ht="15" thickBot="1" x14ac:dyDescent="0.35">
      <c r="B1707" s="64">
        <f t="shared" si="27"/>
        <v>28705.210000000006</v>
      </c>
      <c r="C1707" s="66"/>
      <c r="G1707" s="56">
        <v>1703</v>
      </c>
      <c r="H1707" s="53" t="s">
        <v>95</v>
      </c>
      <c r="I1707" s="53" t="s">
        <v>143</v>
      </c>
      <c r="J1707" s="53" t="s">
        <v>99</v>
      </c>
      <c r="K1707" s="53">
        <v>73</v>
      </c>
      <c r="L1707" s="65">
        <v>221.24</v>
      </c>
    </row>
    <row r="1708" spans="2:12" ht="15" thickBot="1" x14ac:dyDescent="0.35">
      <c r="B1708" s="64">
        <f t="shared" si="27"/>
        <v>27590.549999999988</v>
      </c>
      <c r="C1708" s="66"/>
      <c r="G1708" s="56">
        <v>1704</v>
      </c>
      <c r="H1708" s="53" t="s">
        <v>122</v>
      </c>
      <c r="I1708" s="53" t="s">
        <v>161</v>
      </c>
      <c r="J1708" s="53" t="s">
        <v>99</v>
      </c>
      <c r="K1708" s="53">
        <v>38</v>
      </c>
      <c r="L1708" s="65">
        <v>116.54</v>
      </c>
    </row>
    <row r="1709" spans="2:12" ht="15" thickBot="1" x14ac:dyDescent="0.35">
      <c r="B1709" s="64">
        <f t="shared" si="27"/>
        <v>28705.210000000006</v>
      </c>
      <c r="C1709" s="66"/>
      <c r="G1709" s="56">
        <v>1705</v>
      </c>
      <c r="H1709" s="53" t="s">
        <v>95</v>
      </c>
      <c r="I1709" s="53" t="s">
        <v>139</v>
      </c>
      <c r="J1709" s="53" t="s">
        <v>105</v>
      </c>
      <c r="K1709" s="53">
        <v>0</v>
      </c>
      <c r="L1709" s="65">
        <v>1.71</v>
      </c>
    </row>
    <row r="1710" spans="2:12" ht="15" thickBot="1" x14ac:dyDescent="0.35">
      <c r="B1710" s="64">
        <f t="shared" si="27"/>
        <v>29050.600000000035</v>
      </c>
      <c r="C1710" s="66"/>
      <c r="G1710" s="56">
        <v>1706</v>
      </c>
      <c r="H1710" s="53" t="s">
        <v>115</v>
      </c>
      <c r="I1710" s="53" t="s">
        <v>152</v>
      </c>
      <c r="J1710" s="53" t="s">
        <v>105</v>
      </c>
      <c r="K1710" s="53">
        <v>70</v>
      </c>
      <c r="L1710" s="65">
        <v>211.81</v>
      </c>
    </row>
    <row r="1711" spans="2:12" ht="15" thickBot="1" x14ac:dyDescent="0.35">
      <c r="B1711" s="64">
        <f t="shared" si="27"/>
        <v>27590.549999999988</v>
      </c>
      <c r="C1711" s="66"/>
      <c r="G1711" s="56">
        <v>1707</v>
      </c>
      <c r="H1711" s="53" t="s">
        <v>122</v>
      </c>
      <c r="I1711" s="53" t="s">
        <v>146</v>
      </c>
      <c r="J1711" s="53" t="s">
        <v>96</v>
      </c>
      <c r="K1711" s="53">
        <v>-8</v>
      </c>
      <c r="L1711" s="65">
        <v>-22.16</v>
      </c>
    </row>
    <row r="1712" spans="2:12" ht="15" thickBot="1" x14ac:dyDescent="0.35">
      <c r="B1712" s="64">
        <f t="shared" si="27"/>
        <v>27590.549999999988</v>
      </c>
      <c r="C1712" s="66"/>
      <c r="G1712" s="56">
        <v>1708</v>
      </c>
      <c r="H1712" s="53" t="s">
        <v>122</v>
      </c>
      <c r="I1712" s="53" t="s">
        <v>114</v>
      </c>
      <c r="J1712" s="53" t="s">
        <v>105</v>
      </c>
      <c r="K1712" s="53">
        <v>65</v>
      </c>
      <c r="L1712" s="65">
        <v>196.95</v>
      </c>
    </row>
    <row r="1713" spans="2:12" ht="15" thickBot="1" x14ac:dyDescent="0.35">
      <c r="B1713" s="64">
        <f t="shared" si="27"/>
        <v>27590.549999999988</v>
      </c>
      <c r="C1713" s="66"/>
      <c r="G1713" s="56">
        <v>1709</v>
      </c>
      <c r="H1713" s="53" t="s">
        <v>122</v>
      </c>
      <c r="I1713" s="53" t="s">
        <v>144</v>
      </c>
      <c r="J1713" s="53" t="s">
        <v>94</v>
      </c>
      <c r="K1713" s="53">
        <v>-5</v>
      </c>
      <c r="L1713" s="65">
        <v>-12.24</v>
      </c>
    </row>
    <row r="1714" spans="2:12" ht="15" thickBot="1" x14ac:dyDescent="0.35">
      <c r="B1714" s="64">
        <f t="shared" si="27"/>
        <v>27590.549999999988</v>
      </c>
      <c r="C1714" s="66"/>
      <c r="G1714" s="56">
        <v>1710</v>
      </c>
      <c r="H1714" s="53" t="s">
        <v>122</v>
      </c>
      <c r="I1714" s="53" t="s">
        <v>137</v>
      </c>
      <c r="J1714" s="53" t="s">
        <v>96</v>
      </c>
      <c r="K1714" s="53">
        <v>34</v>
      </c>
      <c r="L1714" s="65">
        <v>104.46</v>
      </c>
    </row>
    <row r="1715" spans="2:12" ht="15" thickBot="1" x14ac:dyDescent="0.35">
      <c r="B1715" s="64">
        <f t="shared" si="27"/>
        <v>24890.649999999991</v>
      </c>
      <c r="C1715" s="66"/>
      <c r="G1715" s="56">
        <v>1711</v>
      </c>
      <c r="H1715" s="53" t="s">
        <v>103</v>
      </c>
      <c r="I1715" s="53" t="s">
        <v>121</v>
      </c>
      <c r="J1715" s="53" t="s">
        <v>94</v>
      </c>
      <c r="K1715" s="53">
        <v>72</v>
      </c>
      <c r="L1715" s="65">
        <v>217.89</v>
      </c>
    </row>
    <row r="1716" spans="2:12" ht="15" thickBot="1" x14ac:dyDescent="0.35">
      <c r="B1716" s="64">
        <f t="shared" si="27"/>
        <v>29050.600000000035</v>
      </c>
      <c r="C1716" s="66"/>
      <c r="G1716" s="56">
        <v>1712</v>
      </c>
      <c r="H1716" s="53" t="s">
        <v>115</v>
      </c>
      <c r="I1716" s="55">
        <v>38413</v>
      </c>
      <c r="J1716" s="53" t="s">
        <v>105</v>
      </c>
      <c r="K1716" s="53">
        <v>-1</v>
      </c>
      <c r="L1716" s="65">
        <v>-0.65</v>
      </c>
    </row>
    <row r="1717" spans="2:12" ht="15" thickBot="1" x14ac:dyDescent="0.35">
      <c r="B1717" s="64">
        <f t="shared" si="27"/>
        <v>25258.95</v>
      </c>
      <c r="C1717" s="66"/>
      <c r="G1717" s="56">
        <v>1713</v>
      </c>
      <c r="H1717" s="53" t="s">
        <v>111</v>
      </c>
      <c r="I1717" s="55">
        <v>38576</v>
      </c>
      <c r="J1717" s="53" t="s">
        <v>94</v>
      </c>
      <c r="K1717" s="53">
        <v>40</v>
      </c>
      <c r="L1717" s="65">
        <v>122.14</v>
      </c>
    </row>
    <row r="1718" spans="2:12" ht="15" thickBot="1" x14ac:dyDescent="0.35">
      <c r="B1718" s="64">
        <f t="shared" si="27"/>
        <v>28705.210000000006</v>
      </c>
      <c r="C1718" s="66"/>
      <c r="G1718" s="56">
        <v>1714</v>
      </c>
      <c r="H1718" s="53" t="s">
        <v>95</v>
      </c>
      <c r="I1718" s="55">
        <v>38969</v>
      </c>
      <c r="J1718" s="53" t="s">
        <v>109</v>
      </c>
      <c r="K1718" s="53">
        <v>65</v>
      </c>
      <c r="L1718" s="65">
        <v>196.7</v>
      </c>
    </row>
    <row r="1719" spans="2:12" ht="15" thickBot="1" x14ac:dyDescent="0.35">
      <c r="B1719" s="64">
        <f t="shared" si="27"/>
        <v>27590.549999999988</v>
      </c>
      <c r="C1719" s="66"/>
      <c r="G1719" s="56">
        <v>1715</v>
      </c>
      <c r="H1719" s="53" t="s">
        <v>122</v>
      </c>
      <c r="I1719" s="55">
        <v>38844</v>
      </c>
      <c r="J1719" s="53" t="s">
        <v>94</v>
      </c>
      <c r="K1719" s="53">
        <v>77</v>
      </c>
      <c r="L1719" s="65">
        <v>232.42</v>
      </c>
    </row>
    <row r="1720" spans="2:12" ht="15" thickBot="1" x14ac:dyDescent="0.35">
      <c r="B1720" s="64">
        <f t="shared" si="27"/>
        <v>29050.600000000035</v>
      </c>
      <c r="C1720" s="66"/>
      <c r="G1720" s="56">
        <v>1716</v>
      </c>
      <c r="H1720" s="53" t="s">
        <v>115</v>
      </c>
      <c r="I1720" s="53" t="s">
        <v>158</v>
      </c>
      <c r="J1720" s="53" t="s">
        <v>109</v>
      </c>
      <c r="K1720" s="53">
        <v>51</v>
      </c>
      <c r="L1720" s="65">
        <v>155</v>
      </c>
    </row>
    <row r="1721" spans="2:12" ht="15" thickBot="1" x14ac:dyDescent="0.35">
      <c r="B1721" s="64">
        <f t="shared" si="27"/>
        <v>26741.289999999994</v>
      </c>
      <c r="C1721" s="66"/>
      <c r="G1721" s="56">
        <v>1717</v>
      </c>
      <c r="H1721" s="53" t="s">
        <v>101</v>
      </c>
      <c r="I1721" s="55">
        <v>38629</v>
      </c>
      <c r="J1721" s="53" t="s">
        <v>96</v>
      </c>
      <c r="K1721" s="53">
        <v>-9</v>
      </c>
      <c r="L1721" s="65">
        <v>-25.1</v>
      </c>
    </row>
    <row r="1722" spans="2:12" ht="15" thickBot="1" x14ac:dyDescent="0.35">
      <c r="B1722" s="64">
        <f t="shared" si="27"/>
        <v>29050.600000000035</v>
      </c>
      <c r="C1722" s="66"/>
      <c r="G1722" s="56">
        <v>1718</v>
      </c>
      <c r="H1722" s="53" t="s">
        <v>115</v>
      </c>
      <c r="I1722" s="53" t="s">
        <v>136</v>
      </c>
      <c r="J1722" s="53" t="s">
        <v>109</v>
      </c>
      <c r="K1722" s="53">
        <v>17</v>
      </c>
      <c r="L1722" s="65">
        <v>52.73</v>
      </c>
    </row>
    <row r="1723" spans="2:12" ht="15" thickBot="1" x14ac:dyDescent="0.35">
      <c r="B1723" s="64">
        <f t="shared" si="27"/>
        <v>25947.240000000009</v>
      </c>
      <c r="C1723" s="66"/>
      <c r="G1723" s="56">
        <v>1719</v>
      </c>
      <c r="H1723" s="53" t="s">
        <v>97</v>
      </c>
      <c r="I1723" s="55">
        <v>38629</v>
      </c>
      <c r="J1723" s="53" t="s">
        <v>105</v>
      </c>
      <c r="K1723" s="53">
        <v>11</v>
      </c>
      <c r="L1723" s="65">
        <v>34.81</v>
      </c>
    </row>
    <row r="1724" spans="2:12" ht="15" thickBot="1" x14ac:dyDescent="0.35">
      <c r="B1724" s="64">
        <f t="shared" si="27"/>
        <v>25258.95</v>
      </c>
      <c r="C1724" s="66"/>
      <c r="G1724" s="56">
        <v>1720</v>
      </c>
      <c r="H1724" s="53" t="s">
        <v>111</v>
      </c>
      <c r="I1724" s="53" t="s">
        <v>126</v>
      </c>
      <c r="J1724" s="53" t="s">
        <v>94</v>
      </c>
      <c r="K1724" s="53">
        <v>40</v>
      </c>
      <c r="L1724" s="65">
        <v>121.65</v>
      </c>
    </row>
    <row r="1725" spans="2:12" ht="15" thickBot="1" x14ac:dyDescent="0.35">
      <c r="B1725" s="64">
        <f t="shared" si="27"/>
        <v>25947.240000000009</v>
      </c>
      <c r="C1725" s="66"/>
      <c r="G1725" s="56">
        <v>1721</v>
      </c>
      <c r="H1725" s="53" t="s">
        <v>97</v>
      </c>
      <c r="I1725" s="53" t="s">
        <v>67</v>
      </c>
      <c r="J1725" s="53" t="s">
        <v>96</v>
      </c>
      <c r="K1725" s="53">
        <v>67</v>
      </c>
      <c r="L1725" s="65">
        <v>202.72</v>
      </c>
    </row>
    <row r="1726" spans="2:12" ht="15" thickBot="1" x14ac:dyDescent="0.35">
      <c r="B1726" s="64">
        <f t="shared" si="27"/>
        <v>27590.549999999988</v>
      </c>
      <c r="C1726" s="66"/>
      <c r="G1726" s="56">
        <v>1722</v>
      </c>
      <c r="H1726" s="53" t="s">
        <v>122</v>
      </c>
      <c r="I1726" s="53" t="s">
        <v>137</v>
      </c>
      <c r="J1726" s="53" t="s">
        <v>99</v>
      </c>
      <c r="K1726" s="53">
        <v>79</v>
      </c>
      <c r="L1726" s="65">
        <v>239.25</v>
      </c>
    </row>
    <row r="1727" spans="2:12" ht="15" thickBot="1" x14ac:dyDescent="0.35">
      <c r="B1727" s="64">
        <f t="shared" si="27"/>
        <v>26741.289999999994</v>
      </c>
      <c r="C1727" s="66"/>
      <c r="G1727" s="56">
        <v>1723</v>
      </c>
      <c r="H1727" s="53" t="s">
        <v>101</v>
      </c>
      <c r="I1727" s="53" t="s">
        <v>154</v>
      </c>
      <c r="J1727" s="53" t="s">
        <v>96</v>
      </c>
      <c r="K1727" s="53">
        <v>-7</v>
      </c>
      <c r="L1727" s="65">
        <v>-19.16</v>
      </c>
    </row>
    <row r="1728" spans="2:12" ht="15" thickBot="1" x14ac:dyDescent="0.35">
      <c r="B1728" s="64">
        <f t="shared" si="27"/>
        <v>26741.289999999994</v>
      </c>
      <c r="C1728" s="66"/>
      <c r="G1728" s="56">
        <v>1724</v>
      </c>
      <c r="H1728" s="53" t="s">
        <v>101</v>
      </c>
      <c r="I1728" s="53" t="s">
        <v>127</v>
      </c>
      <c r="J1728" s="53" t="s">
        <v>109</v>
      </c>
      <c r="K1728" s="53">
        <v>72</v>
      </c>
      <c r="L1728" s="65">
        <v>218.06</v>
      </c>
    </row>
    <row r="1729" spans="2:12" ht="15" thickBot="1" x14ac:dyDescent="0.35">
      <c r="B1729" s="64">
        <f t="shared" si="27"/>
        <v>24890.649999999991</v>
      </c>
      <c r="C1729" s="66"/>
      <c r="G1729" s="56">
        <v>1725</v>
      </c>
      <c r="H1729" s="53" t="s">
        <v>103</v>
      </c>
      <c r="I1729" s="53" t="s">
        <v>137</v>
      </c>
      <c r="J1729" s="53" t="s">
        <v>105</v>
      </c>
      <c r="K1729" s="53">
        <v>53</v>
      </c>
      <c r="L1729" s="65">
        <v>160.77000000000001</v>
      </c>
    </row>
    <row r="1730" spans="2:12" ht="15" thickBot="1" x14ac:dyDescent="0.35">
      <c r="B1730" s="64">
        <f t="shared" si="27"/>
        <v>25258.95</v>
      </c>
      <c r="C1730" s="66"/>
      <c r="G1730" s="56">
        <v>1726</v>
      </c>
      <c r="H1730" s="53" t="s">
        <v>111</v>
      </c>
      <c r="I1730" s="55">
        <v>38844</v>
      </c>
      <c r="J1730" s="53" t="s">
        <v>105</v>
      </c>
      <c r="K1730" s="53">
        <v>35</v>
      </c>
      <c r="L1730" s="65">
        <v>107.41</v>
      </c>
    </row>
    <row r="1731" spans="2:12" ht="15" thickBot="1" x14ac:dyDescent="0.35">
      <c r="B1731" s="64">
        <f t="shared" si="27"/>
        <v>25947.240000000009</v>
      </c>
      <c r="C1731" s="66"/>
      <c r="G1731" s="56">
        <v>1727</v>
      </c>
      <c r="H1731" s="53" t="s">
        <v>97</v>
      </c>
      <c r="I1731" s="55">
        <v>38787</v>
      </c>
      <c r="J1731" s="53" t="s">
        <v>94</v>
      </c>
      <c r="K1731" s="53">
        <v>39</v>
      </c>
      <c r="L1731" s="65">
        <v>118.67</v>
      </c>
    </row>
    <row r="1732" spans="2:12" ht="15" thickBot="1" x14ac:dyDescent="0.35">
      <c r="B1732" s="64">
        <f t="shared" si="27"/>
        <v>24890.649999999991</v>
      </c>
      <c r="C1732" s="66"/>
      <c r="G1732" s="56">
        <v>1728</v>
      </c>
      <c r="H1732" s="53" t="s">
        <v>103</v>
      </c>
      <c r="I1732" s="55">
        <v>38237</v>
      </c>
      <c r="J1732" s="53" t="s">
        <v>109</v>
      </c>
      <c r="K1732" s="53">
        <v>-7</v>
      </c>
      <c r="L1732" s="65">
        <v>-19.350000000000001</v>
      </c>
    </row>
    <row r="1733" spans="2:12" ht="15" thickBot="1" x14ac:dyDescent="0.35">
      <c r="B1733" s="64">
        <f t="shared" ref="B1733:B1796" si="28">SUMIF(name,H1733,salePrice)</f>
        <v>23849.590000000004</v>
      </c>
      <c r="C1733" s="66"/>
      <c r="G1733" s="56">
        <v>1729</v>
      </c>
      <c r="H1733" s="53" t="s">
        <v>106</v>
      </c>
      <c r="I1733" s="53" t="s">
        <v>102</v>
      </c>
      <c r="J1733" s="53" t="s">
        <v>105</v>
      </c>
      <c r="K1733" s="53">
        <v>68</v>
      </c>
      <c r="L1733" s="65">
        <v>206.34</v>
      </c>
    </row>
    <row r="1734" spans="2:12" ht="15" thickBot="1" x14ac:dyDescent="0.35">
      <c r="B1734" s="64">
        <f t="shared" si="28"/>
        <v>25258.95</v>
      </c>
      <c r="C1734" s="66"/>
      <c r="G1734" s="56">
        <v>1730</v>
      </c>
      <c r="H1734" s="53" t="s">
        <v>111</v>
      </c>
      <c r="I1734" s="53" t="s">
        <v>116</v>
      </c>
      <c r="J1734" s="53" t="s">
        <v>105</v>
      </c>
      <c r="K1734" s="53">
        <v>86</v>
      </c>
      <c r="L1734" s="65">
        <v>260.29000000000002</v>
      </c>
    </row>
    <row r="1735" spans="2:12" ht="15" thickBot="1" x14ac:dyDescent="0.35">
      <c r="B1735" s="64">
        <f t="shared" si="28"/>
        <v>28803.099999999991</v>
      </c>
      <c r="C1735" s="66"/>
      <c r="G1735" s="56">
        <v>1731</v>
      </c>
      <c r="H1735" s="53" t="s">
        <v>93</v>
      </c>
      <c r="I1735" s="53" t="s">
        <v>112</v>
      </c>
      <c r="J1735" s="53" t="s">
        <v>99</v>
      </c>
      <c r="K1735" s="53">
        <v>84</v>
      </c>
      <c r="L1735" s="65">
        <v>254.78</v>
      </c>
    </row>
    <row r="1736" spans="2:12" ht="15" thickBot="1" x14ac:dyDescent="0.35">
      <c r="B1736" s="64">
        <f t="shared" si="28"/>
        <v>23849.590000000004</v>
      </c>
      <c r="C1736" s="66"/>
      <c r="G1736" s="56">
        <v>1732</v>
      </c>
      <c r="H1736" s="53" t="s">
        <v>106</v>
      </c>
      <c r="I1736" s="53" t="s">
        <v>144</v>
      </c>
      <c r="J1736" s="53" t="s">
        <v>109</v>
      </c>
      <c r="K1736" s="53">
        <v>6</v>
      </c>
      <c r="L1736" s="65">
        <v>19.97</v>
      </c>
    </row>
    <row r="1737" spans="2:12" ht="15" thickBot="1" x14ac:dyDescent="0.35">
      <c r="B1737" s="64">
        <f t="shared" si="28"/>
        <v>28803.099999999991</v>
      </c>
      <c r="C1737" s="66"/>
      <c r="G1737" s="56">
        <v>1733</v>
      </c>
      <c r="H1737" s="53" t="s">
        <v>93</v>
      </c>
      <c r="I1737" s="55">
        <v>38991</v>
      </c>
      <c r="J1737" s="53" t="s">
        <v>99</v>
      </c>
      <c r="K1737" s="53">
        <v>-5</v>
      </c>
      <c r="L1737" s="65">
        <v>-12.77</v>
      </c>
    </row>
    <row r="1738" spans="2:12" ht="15" thickBot="1" x14ac:dyDescent="0.35">
      <c r="B1738" s="64">
        <f t="shared" si="28"/>
        <v>23849.590000000004</v>
      </c>
      <c r="C1738" s="66"/>
      <c r="G1738" s="56">
        <v>1734</v>
      </c>
      <c r="H1738" s="53" t="s">
        <v>106</v>
      </c>
      <c r="I1738" s="55">
        <v>38933</v>
      </c>
      <c r="J1738" s="53" t="s">
        <v>94</v>
      </c>
      <c r="K1738" s="53">
        <v>22</v>
      </c>
      <c r="L1738" s="65">
        <v>67.94</v>
      </c>
    </row>
    <row r="1739" spans="2:12" ht="15" thickBot="1" x14ac:dyDescent="0.35">
      <c r="B1739" s="64">
        <f t="shared" si="28"/>
        <v>28803.099999999991</v>
      </c>
      <c r="C1739" s="66"/>
      <c r="G1739" s="56">
        <v>1735</v>
      </c>
      <c r="H1739" s="53" t="s">
        <v>93</v>
      </c>
      <c r="I1739" s="55">
        <v>38576</v>
      </c>
      <c r="J1739" s="53" t="s">
        <v>105</v>
      </c>
      <c r="K1739" s="53">
        <v>29</v>
      </c>
      <c r="L1739" s="65">
        <v>89.11</v>
      </c>
    </row>
    <row r="1740" spans="2:12" ht="15" thickBot="1" x14ac:dyDescent="0.35">
      <c r="B1740" s="64">
        <f t="shared" si="28"/>
        <v>27590.549999999988</v>
      </c>
      <c r="C1740" s="66"/>
      <c r="G1740" s="56">
        <v>1736</v>
      </c>
      <c r="H1740" s="53" t="s">
        <v>122</v>
      </c>
      <c r="I1740" s="55">
        <v>38179</v>
      </c>
      <c r="J1740" s="53" t="s">
        <v>94</v>
      </c>
      <c r="K1740" s="53">
        <v>3</v>
      </c>
      <c r="L1740" s="65">
        <v>10.89</v>
      </c>
    </row>
    <row r="1741" spans="2:12" ht="15" thickBot="1" x14ac:dyDescent="0.35">
      <c r="B1741" s="64">
        <f t="shared" si="28"/>
        <v>25947.240000000009</v>
      </c>
      <c r="C1741" s="66"/>
      <c r="G1741" s="56">
        <v>1737</v>
      </c>
      <c r="H1741" s="53" t="s">
        <v>97</v>
      </c>
      <c r="I1741" s="53" t="s">
        <v>121</v>
      </c>
      <c r="J1741" s="53" t="s">
        <v>105</v>
      </c>
      <c r="K1741" s="53">
        <v>88</v>
      </c>
      <c r="L1741" s="65">
        <v>265.52999999999997</v>
      </c>
    </row>
    <row r="1742" spans="2:12" ht="15" thickBot="1" x14ac:dyDescent="0.35">
      <c r="B1742" s="64">
        <f t="shared" si="28"/>
        <v>25258.95</v>
      </c>
      <c r="C1742" s="66"/>
      <c r="G1742" s="56">
        <v>1738</v>
      </c>
      <c r="H1742" s="53" t="s">
        <v>111</v>
      </c>
      <c r="I1742" s="53" t="s">
        <v>98</v>
      </c>
      <c r="J1742" s="53" t="s">
        <v>105</v>
      </c>
      <c r="K1742" s="53">
        <v>41</v>
      </c>
      <c r="L1742" s="65">
        <v>124.99</v>
      </c>
    </row>
    <row r="1743" spans="2:12" ht="15" thickBot="1" x14ac:dyDescent="0.35">
      <c r="B1743" s="64">
        <f t="shared" si="28"/>
        <v>29050.600000000035</v>
      </c>
      <c r="C1743" s="66"/>
      <c r="G1743" s="56">
        <v>1739</v>
      </c>
      <c r="H1743" s="53" t="s">
        <v>115</v>
      </c>
      <c r="I1743" s="53" t="s">
        <v>135</v>
      </c>
      <c r="J1743" s="53" t="s">
        <v>96</v>
      </c>
      <c r="K1743" s="53">
        <v>59</v>
      </c>
      <c r="L1743" s="65">
        <v>178.84</v>
      </c>
    </row>
    <row r="1744" spans="2:12" ht="15" thickBot="1" x14ac:dyDescent="0.35">
      <c r="B1744" s="64">
        <f t="shared" si="28"/>
        <v>29050.600000000035</v>
      </c>
      <c r="C1744" s="66"/>
      <c r="G1744" s="56">
        <v>1740</v>
      </c>
      <c r="H1744" s="53" t="s">
        <v>115</v>
      </c>
      <c r="I1744" s="55">
        <v>38117</v>
      </c>
      <c r="J1744" s="53" t="s">
        <v>109</v>
      </c>
      <c r="K1744" s="53">
        <v>29</v>
      </c>
      <c r="L1744" s="65">
        <v>89.26</v>
      </c>
    </row>
    <row r="1745" spans="2:12" ht="15" thickBot="1" x14ac:dyDescent="0.35">
      <c r="B1745" s="64">
        <f t="shared" si="28"/>
        <v>25947.240000000009</v>
      </c>
      <c r="C1745" s="66"/>
      <c r="G1745" s="56">
        <v>1741</v>
      </c>
      <c r="H1745" s="53" t="s">
        <v>97</v>
      </c>
      <c r="I1745" s="53" t="s">
        <v>138</v>
      </c>
      <c r="J1745" s="53" t="s">
        <v>109</v>
      </c>
      <c r="K1745" s="53">
        <v>43</v>
      </c>
      <c r="L1745" s="65">
        <v>130.30000000000001</v>
      </c>
    </row>
    <row r="1746" spans="2:12" ht="15" thickBot="1" x14ac:dyDescent="0.35">
      <c r="B1746" s="64">
        <f t="shared" si="28"/>
        <v>27590.549999999988</v>
      </c>
      <c r="C1746" s="66"/>
      <c r="G1746" s="56">
        <v>1742</v>
      </c>
      <c r="H1746" s="53" t="s">
        <v>122</v>
      </c>
      <c r="I1746" s="53" t="s">
        <v>158</v>
      </c>
      <c r="J1746" s="53" t="s">
        <v>94</v>
      </c>
      <c r="K1746" s="53">
        <v>75</v>
      </c>
      <c r="L1746" s="65">
        <v>227.52</v>
      </c>
    </row>
    <row r="1747" spans="2:12" ht="15" thickBot="1" x14ac:dyDescent="0.35">
      <c r="B1747" s="64">
        <f t="shared" si="28"/>
        <v>28803.099999999991</v>
      </c>
      <c r="C1747" s="66"/>
      <c r="G1747" s="56">
        <v>1743</v>
      </c>
      <c r="H1747" s="53" t="s">
        <v>93</v>
      </c>
      <c r="I1747" s="53" t="s">
        <v>157</v>
      </c>
      <c r="J1747" s="53" t="s">
        <v>109</v>
      </c>
      <c r="K1747" s="53">
        <v>40</v>
      </c>
      <c r="L1747" s="65">
        <v>121.71</v>
      </c>
    </row>
    <row r="1748" spans="2:12" ht="15" thickBot="1" x14ac:dyDescent="0.35">
      <c r="B1748" s="64">
        <f t="shared" si="28"/>
        <v>27590.549999999988</v>
      </c>
      <c r="C1748" s="66"/>
      <c r="G1748" s="56">
        <v>1744</v>
      </c>
      <c r="H1748" s="53" t="s">
        <v>122</v>
      </c>
      <c r="I1748" s="53" t="s">
        <v>110</v>
      </c>
      <c r="J1748" s="53" t="s">
        <v>109</v>
      </c>
      <c r="K1748" s="53">
        <v>78</v>
      </c>
      <c r="L1748" s="65">
        <v>235.89</v>
      </c>
    </row>
    <row r="1749" spans="2:12" ht="15" thickBot="1" x14ac:dyDescent="0.35">
      <c r="B1749" s="64">
        <f t="shared" si="28"/>
        <v>26741.289999999994</v>
      </c>
      <c r="C1749" s="66"/>
      <c r="G1749" s="56">
        <v>1745</v>
      </c>
      <c r="H1749" s="53" t="s">
        <v>101</v>
      </c>
      <c r="I1749" s="53" t="s">
        <v>140</v>
      </c>
      <c r="J1749" s="53" t="s">
        <v>105</v>
      </c>
      <c r="K1749" s="53">
        <v>38</v>
      </c>
      <c r="L1749" s="65">
        <v>115.8</v>
      </c>
    </row>
    <row r="1750" spans="2:12" ht="15" thickBot="1" x14ac:dyDescent="0.35">
      <c r="B1750" s="64">
        <f t="shared" si="28"/>
        <v>25258.95</v>
      </c>
      <c r="C1750" s="66"/>
      <c r="G1750" s="56">
        <v>1746</v>
      </c>
      <c r="H1750" s="53" t="s">
        <v>111</v>
      </c>
      <c r="I1750" s="55">
        <v>38448</v>
      </c>
      <c r="J1750" s="53" t="s">
        <v>109</v>
      </c>
      <c r="K1750" s="53">
        <v>-3</v>
      </c>
      <c r="L1750" s="65">
        <v>-6.35</v>
      </c>
    </row>
    <row r="1751" spans="2:12" ht="15" thickBot="1" x14ac:dyDescent="0.35">
      <c r="B1751" s="64">
        <f t="shared" si="28"/>
        <v>28705.210000000006</v>
      </c>
      <c r="C1751" s="66"/>
      <c r="G1751" s="56">
        <v>1747</v>
      </c>
      <c r="H1751" s="53" t="s">
        <v>95</v>
      </c>
      <c r="I1751" s="53" t="s">
        <v>150</v>
      </c>
      <c r="J1751" s="53" t="s">
        <v>96</v>
      </c>
      <c r="K1751" s="53">
        <v>34</v>
      </c>
      <c r="L1751" s="65">
        <v>103.9</v>
      </c>
    </row>
    <row r="1752" spans="2:12" ht="15" thickBot="1" x14ac:dyDescent="0.35">
      <c r="B1752" s="64">
        <f t="shared" si="28"/>
        <v>25947.240000000009</v>
      </c>
      <c r="C1752" s="66"/>
      <c r="G1752" s="56">
        <v>1748</v>
      </c>
      <c r="H1752" s="53" t="s">
        <v>97</v>
      </c>
      <c r="I1752" s="55">
        <v>38082</v>
      </c>
      <c r="J1752" s="53" t="s">
        <v>105</v>
      </c>
      <c r="K1752" s="53">
        <v>85</v>
      </c>
      <c r="L1752" s="65">
        <v>256.45</v>
      </c>
    </row>
    <row r="1753" spans="2:12" ht="15" thickBot="1" x14ac:dyDescent="0.35">
      <c r="B1753" s="64">
        <f t="shared" si="28"/>
        <v>23849.590000000004</v>
      </c>
      <c r="C1753" s="66"/>
      <c r="G1753" s="56">
        <v>1749</v>
      </c>
      <c r="H1753" s="53" t="s">
        <v>106</v>
      </c>
      <c r="I1753" s="53" t="s">
        <v>120</v>
      </c>
      <c r="J1753" s="53" t="s">
        <v>96</v>
      </c>
      <c r="K1753" s="53">
        <v>70</v>
      </c>
      <c r="L1753" s="65">
        <v>212.03</v>
      </c>
    </row>
    <row r="1754" spans="2:12" ht="15" thickBot="1" x14ac:dyDescent="0.35">
      <c r="B1754" s="64">
        <f t="shared" si="28"/>
        <v>25258.95</v>
      </c>
      <c r="C1754" s="66"/>
      <c r="G1754" s="56">
        <v>1750</v>
      </c>
      <c r="H1754" s="53" t="s">
        <v>111</v>
      </c>
      <c r="I1754" s="55">
        <v>38787</v>
      </c>
      <c r="J1754" s="53" t="s">
        <v>105</v>
      </c>
      <c r="K1754" s="53">
        <v>86</v>
      </c>
      <c r="L1754" s="65">
        <v>259.76</v>
      </c>
    </row>
    <row r="1755" spans="2:12" ht="15" thickBot="1" x14ac:dyDescent="0.35">
      <c r="B1755" s="64">
        <f t="shared" si="28"/>
        <v>27590.549999999988</v>
      </c>
      <c r="C1755" s="66"/>
      <c r="G1755" s="56">
        <v>1751</v>
      </c>
      <c r="H1755" s="53" t="s">
        <v>122</v>
      </c>
      <c r="I1755" s="53" t="s">
        <v>108</v>
      </c>
      <c r="J1755" s="53" t="s">
        <v>96</v>
      </c>
      <c r="K1755" s="53">
        <v>47</v>
      </c>
      <c r="L1755" s="65">
        <v>142.93</v>
      </c>
    </row>
    <row r="1756" spans="2:12" ht="15" thickBot="1" x14ac:dyDescent="0.35">
      <c r="B1756" s="64">
        <f t="shared" si="28"/>
        <v>24890.649999999991</v>
      </c>
      <c r="C1756" s="66"/>
      <c r="G1756" s="56">
        <v>1752</v>
      </c>
      <c r="H1756" s="53" t="s">
        <v>103</v>
      </c>
      <c r="I1756" s="53" t="s">
        <v>141</v>
      </c>
      <c r="J1756" s="53" t="s">
        <v>99</v>
      </c>
      <c r="K1756" s="53">
        <v>20</v>
      </c>
      <c r="L1756" s="65">
        <v>62.6</v>
      </c>
    </row>
    <row r="1757" spans="2:12" ht="15" thickBot="1" x14ac:dyDescent="0.35">
      <c r="B1757" s="64">
        <f t="shared" si="28"/>
        <v>29050.600000000035</v>
      </c>
      <c r="C1757" s="66"/>
      <c r="G1757" s="56">
        <v>1753</v>
      </c>
      <c r="H1757" s="53" t="s">
        <v>115</v>
      </c>
      <c r="I1757" s="53" t="s">
        <v>154</v>
      </c>
      <c r="J1757" s="53" t="s">
        <v>109</v>
      </c>
      <c r="K1757" s="53">
        <v>33</v>
      </c>
      <c r="L1757" s="65">
        <v>101.42</v>
      </c>
    </row>
    <row r="1758" spans="2:12" ht="15" thickBot="1" x14ac:dyDescent="0.35">
      <c r="B1758" s="64">
        <f t="shared" si="28"/>
        <v>23849.590000000004</v>
      </c>
      <c r="C1758" s="66"/>
      <c r="G1758" s="56">
        <v>1754</v>
      </c>
      <c r="H1758" s="53" t="s">
        <v>106</v>
      </c>
      <c r="I1758" s="55">
        <v>38179</v>
      </c>
      <c r="J1758" s="53" t="s">
        <v>109</v>
      </c>
      <c r="K1758" s="53">
        <v>-10</v>
      </c>
      <c r="L1758" s="65">
        <v>-27.87</v>
      </c>
    </row>
    <row r="1759" spans="2:12" ht="15" thickBot="1" x14ac:dyDescent="0.35">
      <c r="B1759" s="64">
        <f t="shared" si="28"/>
        <v>27590.549999999988</v>
      </c>
      <c r="C1759" s="66"/>
      <c r="G1759" s="56">
        <v>1755</v>
      </c>
      <c r="H1759" s="53" t="s">
        <v>122</v>
      </c>
      <c r="I1759" s="55">
        <v>38880</v>
      </c>
      <c r="J1759" s="53" t="s">
        <v>94</v>
      </c>
      <c r="K1759" s="53">
        <v>40</v>
      </c>
      <c r="L1759" s="65">
        <v>122.4</v>
      </c>
    </row>
    <row r="1760" spans="2:12" ht="15" thickBot="1" x14ac:dyDescent="0.35">
      <c r="B1760" s="64">
        <f t="shared" si="28"/>
        <v>25258.95</v>
      </c>
      <c r="C1760" s="66"/>
      <c r="G1760" s="56">
        <v>1756</v>
      </c>
      <c r="H1760" s="53" t="s">
        <v>111</v>
      </c>
      <c r="I1760" s="53" t="s">
        <v>76</v>
      </c>
      <c r="J1760" s="53" t="s">
        <v>96</v>
      </c>
      <c r="K1760" s="53">
        <v>13</v>
      </c>
      <c r="L1760" s="65">
        <v>40.44</v>
      </c>
    </row>
    <row r="1761" spans="2:12" ht="15" thickBot="1" x14ac:dyDescent="0.35">
      <c r="B1761" s="64">
        <f t="shared" si="28"/>
        <v>25947.240000000009</v>
      </c>
      <c r="C1761" s="66"/>
      <c r="G1761" s="56">
        <v>1757</v>
      </c>
      <c r="H1761" s="53" t="s">
        <v>97</v>
      </c>
      <c r="I1761" s="53" t="s">
        <v>160</v>
      </c>
      <c r="J1761" s="53" t="s">
        <v>94</v>
      </c>
      <c r="K1761" s="53">
        <v>20</v>
      </c>
      <c r="L1761" s="65">
        <v>62.16</v>
      </c>
    </row>
    <row r="1762" spans="2:12" ht="15" thickBot="1" x14ac:dyDescent="0.35">
      <c r="B1762" s="64">
        <f t="shared" si="28"/>
        <v>25258.95</v>
      </c>
      <c r="C1762" s="66"/>
      <c r="G1762" s="56">
        <v>1758</v>
      </c>
      <c r="H1762" s="53" t="s">
        <v>111</v>
      </c>
      <c r="I1762" s="53" t="s">
        <v>156</v>
      </c>
      <c r="J1762" s="53" t="s">
        <v>105</v>
      </c>
      <c r="K1762" s="53">
        <v>22</v>
      </c>
      <c r="L1762" s="65">
        <v>68.78</v>
      </c>
    </row>
    <row r="1763" spans="2:12" ht="15" thickBot="1" x14ac:dyDescent="0.35">
      <c r="B1763" s="64">
        <f t="shared" si="28"/>
        <v>26741.289999999994</v>
      </c>
      <c r="C1763" s="66"/>
      <c r="G1763" s="56">
        <v>1759</v>
      </c>
      <c r="H1763" s="53" t="s">
        <v>101</v>
      </c>
      <c r="I1763" s="55">
        <v>38665</v>
      </c>
      <c r="J1763" s="53" t="s">
        <v>96</v>
      </c>
      <c r="K1763" s="53">
        <v>91</v>
      </c>
      <c r="L1763" s="65">
        <v>275.56</v>
      </c>
    </row>
    <row r="1764" spans="2:12" ht="15" thickBot="1" x14ac:dyDescent="0.35">
      <c r="B1764" s="64">
        <f t="shared" si="28"/>
        <v>28803.099999999991</v>
      </c>
      <c r="C1764" s="66"/>
      <c r="G1764" s="56">
        <v>1760</v>
      </c>
      <c r="H1764" s="53" t="s">
        <v>93</v>
      </c>
      <c r="I1764" s="55">
        <v>39026</v>
      </c>
      <c r="J1764" s="53" t="s">
        <v>94</v>
      </c>
      <c r="K1764" s="53">
        <v>17</v>
      </c>
      <c r="L1764" s="65">
        <v>53.54</v>
      </c>
    </row>
    <row r="1765" spans="2:12" ht="15" thickBot="1" x14ac:dyDescent="0.35">
      <c r="B1765" s="64">
        <f t="shared" si="28"/>
        <v>26741.289999999994</v>
      </c>
      <c r="C1765" s="66"/>
      <c r="G1765" s="56">
        <v>1761</v>
      </c>
      <c r="H1765" s="53" t="s">
        <v>101</v>
      </c>
      <c r="I1765" s="55">
        <v>38179</v>
      </c>
      <c r="J1765" s="53" t="s">
        <v>94</v>
      </c>
      <c r="K1765" s="53">
        <v>77</v>
      </c>
      <c r="L1765" s="65">
        <v>232.78</v>
      </c>
    </row>
    <row r="1766" spans="2:12" ht="15" thickBot="1" x14ac:dyDescent="0.35">
      <c r="B1766" s="64">
        <f t="shared" si="28"/>
        <v>23849.590000000004</v>
      </c>
      <c r="C1766" s="66"/>
      <c r="G1766" s="56">
        <v>1762</v>
      </c>
      <c r="H1766" s="53" t="s">
        <v>106</v>
      </c>
      <c r="I1766" s="55">
        <v>38880</v>
      </c>
      <c r="J1766" s="53" t="s">
        <v>109</v>
      </c>
      <c r="K1766" s="53">
        <v>8</v>
      </c>
      <c r="L1766" s="65">
        <v>25.17</v>
      </c>
    </row>
    <row r="1767" spans="2:12" ht="15" thickBot="1" x14ac:dyDescent="0.35">
      <c r="B1767" s="64">
        <f t="shared" si="28"/>
        <v>25947.240000000009</v>
      </c>
      <c r="C1767" s="66"/>
      <c r="G1767" s="56">
        <v>1763</v>
      </c>
      <c r="H1767" s="53" t="s">
        <v>97</v>
      </c>
      <c r="I1767" s="53" t="s">
        <v>67</v>
      </c>
      <c r="J1767" s="53" t="s">
        <v>105</v>
      </c>
      <c r="K1767" s="53">
        <v>-1</v>
      </c>
      <c r="L1767" s="65">
        <v>-0.69</v>
      </c>
    </row>
    <row r="1768" spans="2:12" ht="15" thickBot="1" x14ac:dyDescent="0.35">
      <c r="B1768" s="64">
        <f t="shared" si="28"/>
        <v>28705.210000000006</v>
      </c>
      <c r="C1768" s="66"/>
      <c r="G1768" s="56">
        <v>1764</v>
      </c>
      <c r="H1768" s="53" t="s">
        <v>95</v>
      </c>
      <c r="I1768" s="55">
        <v>38448</v>
      </c>
      <c r="J1768" s="53" t="s">
        <v>94</v>
      </c>
      <c r="K1768" s="53">
        <v>52</v>
      </c>
      <c r="L1768" s="65">
        <v>158.07</v>
      </c>
    </row>
    <row r="1769" spans="2:12" ht="15" thickBot="1" x14ac:dyDescent="0.35">
      <c r="B1769" s="64">
        <f t="shared" si="28"/>
        <v>27590.549999999988</v>
      </c>
      <c r="C1769" s="66"/>
      <c r="G1769" s="56">
        <v>1765</v>
      </c>
      <c r="H1769" s="53" t="s">
        <v>122</v>
      </c>
      <c r="I1769" s="53" t="s">
        <v>112</v>
      </c>
      <c r="J1769" s="53" t="s">
        <v>109</v>
      </c>
      <c r="K1769" s="53">
        <v>50</v>
      </c>
      <c r="L1769" s="65">
        <v>152.6</v>
      </c>
    </row>
    <row r="1770" spans="2:12" ht="15" thickBot="1" x14ac:dyDescent="0.35">
      <c r="B1770" s="64">
        <f t="shared" si="28"/>
        <v>27590.549999999988</v>
      </c>
      <c r="C1770" s="66"/>
      <c r="G1770" s="56">
        <v>1766</v>
      </c>
      <c r="H1770" s="53" t="s">
        <v>122</v>
      </c>
      <c r="I1770" s="53" t="s">
        <v>126</v>
      </c>
      <c r="J1770" s="53" t="s">
        <v>96</v>
      </c>
      <c r="K1770" s="53">
        <v>69</v>
      </c>
      <c r="L1770" s="65">
        <v>209.27</v>
      </c>
    </row>
    <row r="1771" spans="2:12" ht="15" thickBot="1" x14ac:dyDescent="0.35">
      <c r="B1771" s="64">
        <f t="shared" si="28"/>
        <v>25258.95</v>
      </c>
      <c r="C1771" s="66"/>
      <c r="G1771" s="56">
        <v>1767</v>
      </c>
      <c r="H1771" s="53" t="s">
        <v>111</v>
      </c>
      <c r="I1771" s="55">
        <v>38754</v>
      </c>
      <c r="J1771" s="53" t="s">
        <v>109</v>
      </c>
      <c r="K1771" s="53">
        <v>-10</v>
      </c>
      <c r="L1771" s="65">
        <v>-28.43</v>
      </c>
    </row>
    <row r="1772" spans="2:12" ht="15" thickBot="1" x14ac:dyDescent="0.35">
      <c r="B1772" s="64">
        <f t="shared" si="28"/>
        <v>26741.289999999994</v>
      </c>
      <c r="C1772" s="66"/>
      <c r="G1772" s="56">
        <v>1768</v>
      </c>
      <c r="H1772" s="53" t="s">
        <v>101</v>
      </c>
      <c r="I1772" s="53" t="s">
        <v>124</v>
      </c>
      <c r="J1772" s="53" t="s">
        <v>96</v>
      </c>
      <c r="K1772" s="53">
        <v>-10</v>
      </c>
      <c r="L1772" s="65">
        <v>-27.79</v>
      </c>
    </row>
    <row r="1773" spans="2:12" ht="15" thickBot="1" x14ac:dyDescent="0.35">
      <c r="B1773" s="64">
        <f t="shared" si="28"/>
        <v>29050.600000000035</v>
      </c>
      <c r="C1773" s="66"/>
      <c r="G1773" s="56">
        <v>1769</v>
      </c>
      <c r="H1773" s="53" t="s">
        <v>115</v>
      </c>
      <c r="I1773" s="53" t="s">
        <v>148</v>
      </c>
      <c r="J1773" s="53" t="s">
        <v>109</v>
      </c>
      <c r="K1773" s="53">
        <v>90</v>
      </c>
      <c r="L1773" s="65">
        <v>272.47000000000003</v>
      </c>
    </row>
    <row r="1774" spans="2:12" ht="15" thickBot="1" x14ac:dyDescent="0.35">
      <c r="B1774" s="64">
        <f t="shared" si="28"/>
        <v>25947.240000000009</v>
      </c>
      <c r="C1774" s="66"/>
      <c r="G1774" s="56">
        <v>1770</v>
      </c>
      <c r="H1774" s="53" t="s">
        <v>97</v>
      </c>
      <c r="I1774" s="53" t="s">
        <v>151</v>
      </c>
      <c r="J1774" s="53" t="s">
        <v>96</v>
      </c>
      <c r="K1774" s="53">
        <v>-4</v>
      </c>
      <c r="L1774" s="65">
        <v>-9.8000000000000007</v>
      </c>
    </row>
    <row r="1775" spans="2:12" ht="15" thickBot="1" x14ac:dyDescent="0.35">
      <c r="B1775" s="64">
        <f t="shared" si="28"/>
        <v>28803.099999999991</v>
      </c>
      <c r="C1775" s="66"/>
      <c r="G1775" s="56">
        <v>1771</v>
      </c>
      <c r="H1775" s="53" t="s">
        <v>93</v>
      </c>
      <c r="I1775" s="53" t="s">
        <v>142</v>
      </c>
      <c r="J1775" s="53" t="s">
        <v>94</v>
      </c>
      <c r="K1775" s="53">
        <v>14</v>
      </c>
      <c r="L1775" s="65">
        <v>44.07</v>
      </c>
    </row>
    <row r="1776" spans="2:12" ht="15" thickBot="1" x14ac:dyDescent="0.35">
      <c r="B1776" s="64">
        <f t="shared" si="28"/>
        <v>25258.95</v>
      </c>
      <c r="C1776" s="66"/>
      <c r="G1776" s="56">
        <v>1772</v>
      </c>
      <c r="H1776" s="53" t="s">
        <v>111</v>
      </c>
      <c r="I1776" s="53" t="s">
        <v>139</v>
      </c>
      <c r="J1776" s="53" t="s">
        <v>94</v>
      </c>
      <c r="K1776" s="53">
        <v>13</v>
      </c>
      <c r="L1776" s="65">
        <v>41.65</v>
      </c>
    </row>
    <row r="1777" spans="2:12" ht="15" thickBot="1" x14ac:dyDescent="0.35">
      <c r="B1777" s="64">
        <f t="shared" si="28"/>
        <v>24890.649999999991</v>
      </c>
      <c r="C1777" s="66"/>
      <c r="G1777" s="56">
        <v>1773</v>
      </c>
      <c r="H1777" s="53" t="s">
        <v>103</v>
      </c>
      <c r="I1777" s="53" t="s">
        <v>76</v>
      </c>
      <c r="J1777" s="53" t="s">
        <v>96</v>
      </c>
      <c r="K1777" s="53">
        <v>-10</v>
      </c>
      <c r="L1777" s="65">
        <v>-27.45</v>
      </c>
    </row>
    <row r="1778" spans="2:12" ht="15" thickBot="1" x14ac:dyDescent="0.35">
      <c r="B1778" s="64">
        <f t="shared" si="28"/>
        <v>27590.549999999988</v>
      </c>
      <c r="C1778" s="66"/>
      <c r="G1778" s="56">
        <v>1774</v>
      </c>
      <c r="H1778" s="53" t="s">
        <v>122</v>
      </c>
      <c r="I1778" s="53" t="s">
        <v>135</v>
      </c>
      <c r="J1778" s="53" t="s">
        <v>96</v>
      </c>
      <c r="K1778" s="53">
        <v>81</v>
      </c>
      <c r="L1778" s="65">
        <v>244.96</v>
      </c>
    </row>
    <row r="1779" spans="2:12" ht="15" thickBot="1" x14ac:dyDescent="0.35">
      <c r="B1779" s="64">
        <f t="shared" si="28"/>
        <v>28803.099999999991</v>
      </c>
      <c r="C1779" s="66"/>
      <c r="G1779" s="56">
        <v>1775</v>
      </c>
      <c r="H1779" s="53" t="s">
        <v>93</v>
      </c>
      <c r="I1779" s="55">
        <v>38353</v>
      </c>
      <c r="J1779" s="53" t="s">
        <v>96</v>
      </c>
      <c r="K1779" s="53">
        <v>91</v>
      </c>
      <c r="L1779" s="65">
        <v>274.02</v>
      </c>
    </row>
    <row r="1780" spans="2:12" ht="15" thickBot="1" x14ac:dyDescent="0.35">
      <c r="B1780" s="64">
        <f t="shared" si="28"/>
        <v>23849.590000000004</v>
      </c>
      <c r="C1780" s="66"/>
      <c r="G1780" s="56">
        <v>1776</v>
      </c>
      <c r="H1780" s="53" t="s">
        <v>106</v>
      </c>
      <c r="I1780" s="53" t="s">
        <v>132</v>
      </c>
      <c r="J1780" s="53" t="s">
        <v>94</v>
      </c>
      <c r="K1780" s="53">
        <v>7</v>
      </c>
      <c r="L1780" s="65">
        <v>23.1</v>
      </c>
    </row>
    <row r="1781" spans="2:12" ht="15" thickBot="1" x14ac:dyDescent="0.35">
      <c r="B1781" s="64">
        <f t="shared" si="28"/>
        <v>28803.099999999991</v>
      </c>
      <c r="C1781" s="66"/>
      <c r="G1781" s="56">
        <v>1777</v>
      </c>
      <c r="H1781" s="53" t="s">
        <v>93</v>
      </c>
      <c r="I1781" s="53" t="s">
        <v>139</v>
      </c>
      <c r="J1781" s="53" t="s">
        <v>105</v>
      </c>
      <c r="K1781" s="53">
        <v>95</v>
      </c>
      <c r="L1781" s="65">
        <v>286.41000000000003</v>
      </c>
    </row>
    <row r="1782" spans="2:12" ht="15" thickBot="1" x14ac:dyDescent="0.35">
      <c r="B1782" s="64">
        <f t="shared" si="28"/>
        <v>24890.649999999991</v>
      </c>
      <c r="C1782" s="66"/>
      <c r="G1782" s="56">
        <v>1778</v>
      </c>
      <c r="H1782" s="53" t="s">
        <v>103</v>
      </c>
      <c r="I1782" s="53" t="s">
        <v>147</v>
      </c>
      <c r="J1782" s="53" t="s">
        <v>109</v>
      </c>
      <c r="K1782" s="53">
        <v>7</v>
      </c>
      <c r="L1782" s="65">
        <v>23.46</v>
      </c>
    </row>
    <row r="1783" spans="2:12" ht="15" thickBot="1" x14ac:dyDescent="0.35">
      <c r="B1783" s="64">
        <f t="shared" si="28"/>
        <v>25258.95</v>
      </c>
      <c r="C1783" s="66"/>
      <c r="G1783" s="56">
        <v>1779</v>
      </c>
      <c r="H1783" s="53" t="s">
        <v>111</v>
      </c>
      <c r="I1783" s="55">
        <v>38629</v>
      </c>
      <c r="J1783" s="53" t="s">
        <v>109</v>
      </c>
      <c r="K1783" s="53">
        <v>9</v>
      </c>
      <c r="L1783" s="65">
        <v>29.5</v>
      </c>
    </row>
    <row r="1784" spans="2:12" ht="15" thickBot="1" x14ac:dyDescent="0.35">
      <c r="B1784" s="64">
        <f t="shared" si="28"/>
        <v>25258.95</v>
      </c>
      <c r="C1784" s="66"/>
      <c r="G1784" s="56">
        <v>1780</v>
      </c>
      <c r="H1784" s="53" t="s">
        <v>111</v>
      </c>
      <c r="I1784" s="55">
        <v>38082</v>
      </c>
      <c r="J1784" s="53" t="s">
        <v>96</v>
      </c>
      <c r="K1784" s="53">
        <v>16</v>
      </c>
      <c r="L1784" s="65">
        <v>50.32</v>
      </c>
    </row>
    <row r="1785" spans="2:12" ht="15" thickBot="1" x14ac:dyDescent="0.35">
      <c r="B1785" s="64">
        <f t="shared" si="28"/>
        <v>25947.240000000009</v>
      </c>
      <c r="C1785" s="66"/>
      <c r="G1785" s="56">
        <v>1781</v>
      </c>
      <c r="H1785" s="53" t="s">
        <v>97</v>
      </c>
      <c r="I1785" s="53" t="s">
        <v>98</v>
      </c>
      <c r="J1785" s="53" t="s">
        <v>94</v>
      </c>
      <c r="K1785" s="53">
        <v>37</v>
      </c>
      <c r="L1785" s="65">
        <v>112.64</v>
      </c>
    </row>
    <row r="1786" spans="2:12" ht="15" thickBot="1" x14ac:dyDescent="0.35">
      <c r="B1786" s="64">
        <f t="shared" si="28"/>
        <v>27590.549999999988</v>
      </c>
      <c r="C1786" s="66"/>
      <c r="G1786" s="56">
        <v>1782</v>
      </c>
      <c r="H1786" s="53" t="s">
        <v>122</v>
      </c>
      <c r="I1786" s="55">
        <v>38727</v>
      </c>
      <c r="J1786" s="53" t="s">
        <v>94</v>
      </c>
      <c r="K1786" s="53">
        <v>38</v>
      </c>
      <c r="L1786" s="65">
        <v>115.87</v>
      </c>
    </row>
    <row r="1787" spans="2:12" ht="15" thickBot="1" x14ac:dyDescent="0.35">
      <c r="B1787" s="64">
        <f t="shared" si="28"/>
        <v>28803.099999999991</v>
      </c>
      <c r="C1787" s="66"/>
      <c r="G1787" s="56">
        <v>1783</v>
      </c>
      <c r="H1787" s="53" t="s">
        <v>93</v>
      </c>
      <c r="I1787" s="53" t="s">
        <v>113</v>
      </c>
      <c r="J1787" s="53" t="s">
        <v>99</v>
      </c>
      <c r="K1787" s="53">
        <v>43</v>
      </c>
      <c r="L1787" s="65">
        <v>130.38</v>
      </c>
    </row>
    <row r="1788" spans="2:12" ht="15" thickBot="1" x14ac:dyDescent="0.35">
      <c r="B1788" s="64">
        <f t="shared" si="28"/>
        <v>27590.549999999988</v>
      </c>
      <c r="C1788" s="66"/>
      <c r="G1788" s="56">
        <v>1784</v>
      </c>
      <c r="H1788" s="53" t="s">
        <v>122</v>
      </c>
      <c r="I1788" s="55">
        <v>38844</v>
      </c>
      <c r="J1788" s="53" t="s">
        <v>109</v>
      </c>
      <c r="K1788" s="53">
        <v>-5</v>
      </c>
      <c r="L1788" s="65">
        <v>-12.65</v>
      </c>
    </row>
    <row r="1789" spans="2:12" ht="15" thickBot="1" x14ac:dyDescent="0.35">
      <c r="B1789" s="64">
        <f t="shared" si="28"/>
        <v>25258.95</v>
      </c>
      <c r="C1789" s="66"/>
      <c r="G1789" s="56">
        <v>1785</v>
      </c>
      <c r="H1789" s="53" t="s">
        <v>111</v>
      </c>
      <c r="I1789" s="53" t="s">
        <v>151</v>
      </c>
      <c r="J1789" s="53" t="s">
        <v>105</v>
      </c>
      <c r="K1789" s="53">
        <v>9</v>
      </c>
      <c r="L1789" s="65">
        <v>28.95</v>
      </c>
    </row>
    <row r="1790" spans="2:12" ht="15" thickBot="1" x14ac:dyDescent="0.35">
      <c r="B1790" s="64">
        <f t="shared" si="28"/>
        <v>28803.099999999991</v>
      </c>
      <c r="C1790" s="66"/>
      <c r="G1790" s="56">
        <v>1786</v>
      </c>
      <c r="H1790" s="53" t="s">
        <v>93</v>
      </c>
      <c r="I1790" s="55">
        <v>38991</v>
      </c>
      <c r="J1790" s="53" t="s">
        <v>94</v>
      </c>
      <c r="K1790" s="53">
        <v>-9</v>
      </c>
      <c r="L1790" s="65">
        <v>-24.65</v>
      </c>
    </row>
    <row r="1791" spans="2:12" ht="15" thickBot="1" x14ac:dyDescent="0.35">
      <c r="B1791" s="64">
        <f t="shared" si="28"/>
        <v>29050.600000000035</v>
      </c>
      <c r="C1791" s="66"/>
      <c r="G1791" s="56">
        <v>1787</v>
      </c>
      <c r="H1791" s="53" t="s">
        <v>115</v>
      </c>
      <c r="I1791" s="53" t="s">
        <v>112</v>
      </c>
      <c r="J1791" s="53" t="s">
        <v>99</v>
      </c>
      <c r="K1791" s="53">
        <v>24</v>
      </c>
      <c r="L1791" s="65">
        <v>74.61</v>
      </c>
    </row>
    <row r="1792" spans="2:12" ht="15" thickBot="1" x14ac:dyDescent="0.35">
      <c r="B1792" s="64">
        <f t="shared" si="28"/>
        <v>27590.549999999988</v>
      </c>
      <c r="C1792" s="66"/>
      <c r="G1792" s="56">
        <v>1788</v>
      </c>
      <c r="H1792" s="53" t="s">
        <v>122</v>
      </c>
      <c r="I1792" s="55">
        <v>38082</v>
      </c>
      <c r="J1792" s="53" t="s">
        <v>94</v>
      </c>
      <c r="K1792" s="53">
        <v>30</v>
      </c>
      <c r="L1792" s="65">
        <v>91.37</v>
      </c>
    </row>
    <row r="1793" spans="2:12" ht="15" thickBot="1" x14ac:dyDescent="0.35">
      <c r="B1793" s="64">
        <f t="shared" si="28"/>
        <v>23849.590000000004</v>
      </c>
      <c r="C1793" s="66"/>
      <c r="G1793" s="56">
        <v>1789</v>
      </c>
      <c r="H1793" s="53" t="s">
        <v>106</v>
      </c>
      <c r="I1793" s="55">
        <v>38576</v>
      </c>
      <c r="J1793" s="53" t="s">
        <v>94</v>
      </c>
      <c r="K1793" s="53">
        <v>83</v>
      </c>
      <c r="L1793" s="65">
        <v>250.85</v>
      </c>
    </row>
    <row r="1794" spans="2:12" ht="15" thickBot="1" x14ac:dyDescent="0.35">
      <c r="B1794" s="64">
        <f t="shared" si="28"/>
        <v>25258.95</v>
      </c>
      <c r="C1794" s="66"/>
      <c r="G1794" s="56">
        <v>1790</v>
      </c>
      <c r="H1794" s="53" t="s">
        <v>111</v>
      </c>
      <c r="I1794" s="53" t="s">
        <v>107</v>
      </c>
      <c r="J1794" s="53" t="s">
        <v>94</v>
      </c>
      <c r="K1794" s="53">
        <v>90</v>
      </c>
      <c r="L1794" s="65">
        <v>271.87</v>
      </c>
    </row>
    <row r="1795" spans="2:12" ht="15" thickBot="1" x14ac:dyDescent="0.35">
      <c r="B1795" s="64">
        <f t="shared" si="28"/>
        <v>24890.649999999991</v>
      </c>
      <c r="C1795" s="66"/>
      <c r="G1795" s="56">
        <v>1791</v>
      </c>
      <c r="H1795" s="53" t="s">
        <v>103</v>
      </c>
      <c r="I1795" s="53" t="s">
        <v>136</v>
      </c>
      <c r="J1795" s="53" t="s">
        <v>105</v>
      </c>
      <c r="K1795" s="53">
        <v>82</v>
      </c>
      <c r="L1795" s="65">
        <v>248.23</v>
      </c>
    </row>
    <row r="1796" spans="2:12" ht="15" thickBot="1" x14ac:dyDescent="0.35">
      <c r="B1796" s="64">
        <f t="shared" si="28"/>
        <v>28705.210000000006</v>
      </c>
      <c r="C1796" s="66"/>
      <c r="G1796" s="56">
        <v>1792</v>
      </c>
      <c r="H1796" s="53" t="s">
        <v>95</v>
      </c>
      <c r="I1796" s="53" t="s">
        <v>148</v>
      </c>
      <c r="J1796" s="53" t="s">
        <v>105</v>
      </c>
      <c r="K1796" s="53">
        <v>51</v>
      </c>
      <c r="L1796" s="65">
        <v>155.22999999999999</v>
      </c>
    </row>
    <row r="1797" spans="2:12" ht="15" thickBot="1" x14ac:dyDescent="0.35">
      <c r="B1797" s="64">
        <f t="shared" ref="B1797:B1860" si="29">SUMIF(name,H1797,salePrice)</f>
        <v>27590.549999999988</v>
      </c>
      <c r="C1797" s="66"/>
      <c r="G1797" s="56">
        <v>1793</v>
      </c>
      <c r="H1797" s="53" t="s">
        <v>122</v>
      </c>
      <c r="I1797" s="55">
        <v>38078</v>
      </c>
      <c r="J1797" s="53" t="s">
        <v>94</v>
      </c>
      <c r="K1797" s="53">
        <v>66</v>
      </c>
      <c r="L1797" s="65">
        <v>200.13</v>
      </c>
    </row>
    <row r="1798" spans="2:12" ht="15" thickBot="1" x14ac:dyDescent="0.35">
      <c r="B1798" s="64">
        <f t="shared" si="29"/>
        <v>25258.95</v>
      </c>
      <c r="C1798" s="66"/>
      <c r="G1798" s="56">
        <v>1794</v>
      </c>
      <c r="H1798" s="53" t="s">
        <v>111</v>
      </c>
      <c r="I1798" s="53" t="s">
        <v>153</v>
      </c>
      <c r="J1798" s="53" t="s">
        <v>109</v>
      </c>
      <c r="K1798" s="53">
        <v>29</v>
      </c>
      <c r="L1798" s="65">
        <v>89.02</v>
      </c>
    </row>
    <row r="1799" spans="2:12" ht="15" thickBot="1" x14ac:dyDescent="0.35">
      <c r="B1799" s="64">
        <f t="shared" si="29"/>
        <v>25947.240000000009</v>
      </c>
      <c r="C1799" s="66"/>
      <c r="G1799" s="56">
        <v>1795</v>
      </c>
      <c r="H1799" s="53" t="s">
        <v>97</v>
      </c>
      <c r="I1799" s="55">
        <v>38421</v>
      </c>
      <c r="J1799" s="53" t="s">
        <v>94</v>
      </c>
      <c r="K1799" s="53">
        <v>93</v>
      </c>
      <c r="L1799" s="65">
        <v>280.87</v>
      </c>
    </row>
    <row r="1800" spans="2:12" ht="15" thickBot="1" x14ac:dyDescent="0.35">
      <c r="B1800" s="64">
        <f t="shared" si="29"/>
        <v>29050.600000000035</v>
      </c>
      <c r="C1800" s="66"/>
      <c r="G1800" s="56">
        <v>1796</v>
      </c>
      <c r="H1800" s="53" t="s">
        <v>115</v>
      </c>
      <c r="I1800" s="55">
        <v>39061</v>
      </c>
      <c r="J1800" s="53" t="s">
        <v>105</v>
      </c>
      <c r="K1800" s="53">
        <v>-3</v>
      </c>
      <c r="L1800" s="65">
        <v>-6.54</v>
      </c>
    </row>
    <row r="1801" spans="2:12" ht="15" thickBot="1" x14ac:dyDescent="0.35">
      <c r="B1801" s="64">
        <f t="shared" si="29"/>
        <v>25947.240000000009</v>
      </c>
      <c r="C1801" s="66"/>
      <c r="G1801" s="56">
        <v>1797</v>
      </c>
      <c r="H1801" s="53" t="s">
        <v>97</v>
      </c>
      <c r="I1801" s="55">
        <v>38969</v>
      </c>
      <c r="J1801" s="53" t="s">
        <v>94</v>
      </c>
      <c r="K1801" s="53">
        <v>-2</v>
      </c>
      <c r="L1801" s="65">
        <v>-3.64</v>
      </c>
    </row>
    <row r="1802" spans="2:12" ht="15" thickBot="1" x14ac:dyDescent="0.35">
      <c r="B1802" s="64">
        <f t="shared" si="29"/>
        <v>23849.590000000004</v>
      </c>
      <c r="C1802" s="66"/>
      <c r="G1802" s="56">
        <v>1798</v>
      </c>
      <c r="H1802" s="53" t="s">
        <v>106</v>
      </c>
      <c r="I1802" s="55">
        <v>38117</v>
      </c>
      <c r="J1802" s="53" t="s">
        <v>99</v>
      </c>
      <c r="K1802" s="53">
        <v>79</v>
      </c>
      <c r="L1802" s="65">
        <v>239.25</v>
      </c>
    </row>
    <row r="1803" spans="2:12" ht="15" thickBot="1" x14ac:dyDescent="0.35">
      <c r="B1803" s="64">
        <f t="shared" si="29"/>
        <v>28803.099999999991</v>
      </c>
      <c r="C1803" s="66"/>
      <c r="G1803" s="56">
        <v>1799</v>
      </c>
      <c r="H1803" s="53" t="s">
        <v>93</v>
      </c>
      <c r="I1803" s="53" t="s">
        <v>123</v>
      </c>
      <c r="J1803" s="53" t="s">
        <v>94</v>
      </c>
      <c r="K1803" s="53">
        <v>31</v>
      </c>
      <c r="L1803" s="65">
        <v>94.72</v>
      </c>
    </row>
    <row r="1804" spans="2:12" ht="15" thickBot="1" x14ac:dyDescent="0.35">
      <c r="B1804" s="64">
        <f t="shared" si="29"/>
        <v>28705.210000000006</v>
      </c>
      <c r="C1804" s="66"/>
      <c r="G1804" s="56">
        <v>1800</v>
      </c>
      <c r="H1804" s="53" t="s">
        <v>95</v>
      </c>
      <c r="I1804" s="53" t="s">
        <v>146</v>
      </c>
      <c r="J1804" s="53" t="s">
        <v>96</v>
      </c>
      <c r="K1804" s="53">
        <v>46</v>
      </c>
      <c r="L1804" s="65">
        <v>140.22</v>
      </c>
    </row>
    <row r="1805" spans="2:12" ht="15" thickBot="1" x14ac:dyDescent="0.35">
      <c r="B1805" s="64">
        <f t="shared" si="29"/>
        <v>25258.95</v>
      </c>
      <c r="C1805" s="66"/>
      <c r="G1805" s="56">
        <v>1801</v>
      </c>
      <c r="H1805" s="53" t="s">
        <v>111</v>
      </c>
      <c r="I1805" s="53" t="s">
        <v>123</v>
      </c>
      <c r="J1805" s="53" t="s">
        <v>96</v>
      </c>
      <c r="K1805" s="53">
        <v>93</v>
      </c>
      <c r="L1805" s="65">
        <v>281.79000000000002</v>
      </c>
    </row>
    <row r="1806" spans="2:12" ht="15" thickBot="1" x14ac:dyDescent="0.35">
      <c r="B1806" s="64">
        <f t="shared" si="29"/>
        <v>25258.95</v>
      </c>
      <c r="C1806" s="66"/>
      <c r="G1806" s="56">
        <v>1802</v>
      </c>
      <c r="H1806" s="53" t="s">
        <v>111</v>
      </c>
      <c r="I1806" s="55">
        <v>38263</v>
      </c>
      <c r="J1806" s="53" t="s">
        <v>94</v>
      </c>
      <c r="K1806" s="53">
        <v>82</v>
      </c>
      <c r="L1806" s="65">
        <v>247.02</v>
      </c>
    </row>
    <row r="1807" spans="2:12" ht="15" thickBot="1" x14ac:dyDescent="0.35">
      <c r="B1807" s="64">
        <f t="shared" si="29"/>
        <v>27590.549999999988</v>
      </c>
      <c r="C1807" s="66"/>
      <c r="G1807" s="56">
        <v>1803</v>
      </c>
      <c r="H1807" s="53" t="s">
        <v>122</v>
      </c>
      <c r="I1807" s="55">
        <v>38880</v>
      </c>
      <c r="J1807" s="53" t="s">
        <v>99</v>
      </c>
      <c r="K1807" s="53">
        <v>87</v>
      </c>
      <c r="L1807" s="65">
        <v>263.72000000000003</v>
      </c>
    </row>
    <row r="1808" spans="2:12" ht="15" thickBot="1" x14ac:dyDescent="0.35">
      <c r="B1808" s="64">
        <f t="shared" si="29"/>
        <v>25947.240000000009</v>
      </c>
      <c r="C1808" s="66"/>
      <c r="G1808" s="56">
        <v>1804</v>
      </c>
      <c r="H1808" s="53" t="s">
        <v>97</v>
      </c>
      <c r="I1808" s="55">
        <v>38272</v>
      </c>
      <c r="J1808" s="53" t="s">
        <v>96</v>
      </c>
      <c r="K1808" s="53">
        <v>62</v>
      </c>
      <c r="L1808" s="65">
        <v>187.57</v>
      </c>
    </row>
    <row r="1809" spans="2:12" ht="15" thickBot="1" x14ac:dyDescent="0.35">
      <c r="B1809" s="64">
        <f t="shared" si="29"/>
        <v>23849.590000000004</v>
      </c>
      <c r="C1809" s="66"/>
      <c r="G1809" s="56">
        <v>1805</v>
      </c>
      <c r="H1809" s="53" t="s">
        <v>106</v>
      </c>
      <c r="I1809" s="53" t="s">
        <v>132</v>
      </c>
      <c r="J1809" s="53" t="s">
        <v>96</v>
      </c>
      <c r="K1809" s="53">
        <v>31</v>
      </c>
      <c r="L1809" s="65">
        <v>94.57</v>
      </c>
    </row>
    <row r="1810" spans="2:12" ht="15" thickBot="1" x14ac:dyDescent="0.35">
      <c r="B1810" s="64">
        <f t="shared" si="29"/>
        <v>25947.240000000009</v>
      </c>
      <c r="C1810" s="66"/>
      <c r="G1810" s="56">
        <v>1806</v>
      </c>
      <c r="H1810" s="53" t="s">
        <v>97</v>
      </c>
      <c r="I1810" s="55">
        <v>38299</v>
      </c>
      <c r="J1810" s="53" t="s">
        <v>109</v>
      </c>
      <c r="K1810" s="53">
        <v>43</v>
      </c>
      <c r="L1810" s="65">
        <v>131.33000000000001</v>
      </c>
    </row>
    <row r="1811" spans="2:12" ht="15" thickBot="1" x14ac:dyDescent="0.35">
      <c r="B1811" s="64">
        <f t="shared" si="29"/>
        <v>23849.590000000004</v>
      </c>
      <c r="C1811" s="66"/>
      <c r="G1811" s="56">
        <v>1807</v>
      </c>
      <c r="H1811" s="53" t="s">
        <v>106</v>
      </c>
      <c r="I1811" s="55">
        <v>38179</v>
      </c>
      <c r="J1811" s="53" t="s">
        <v>94</v>
      </c>
      <c r="K1811" s="53">
        <v>78</v>
      </c>
      <c r="L1811" s="65">
        <v>236.44</v>
      </c>
    </row>
    <row r="1812" spans="2:12" ht="15" thickBot="1" x14ac:dyDescent="0.35">
      <c r="B1812" s="64">
        <f t="shared" si="29"/>
        <v>23849.590000000004</v>
      </c>
      <c r="C1812" s="66"/>
      <c r="G1812" s="56">
        <v>1808</v>
      </c>
      <c r="H1812" s="53" t="s">
        <v>106</v>
      </c>
      <c r="I1812" s="53" t="s">
        <v>162</v>
      </c>
      <c r="J1812" s="53" t="s">
        <v>94</v>
      </c>
      <c r="K1812" s="53">
        <v>-1</v>
      </c>
      <c r="L1812" s="65">
        <v>-0.44</v>
      </c>
    </row>
    <row r="1813" spans="2:12" ht="15" thickBot="1" x14ac:dyDescent="0.35">
      <c r="B1813" s="64">
        <f t="shared" si="29"/>
        <v>26741.289999999994</v>
      </c>
      <c r="C1813" s="66"/>
      <c r="G1813" s="56">
        <v>1809</v>
      </c>
      <c r="H1813" s="53" t="s">
        <v>101</v>
      </c>
      <c r="I1813" s="55">
        <v>38263</v>
      </c>
      <c r="J1813" s="53" t="s">
        <v>99</v>
      </c>
      <c r="K1813" s="53">
        <v>5</v>
      </c>
      <c r="L1813" s="65">
        <v>17.47</v>
      </c>
    </row>
    <row r="1814" spans="2:12" ht="15" thickBot="1" x14ac:dyDescent="0.35">
      <c r="B1814" s="64">
        <f t="shared" si="29"/>
        <v>23849.590000000004</v>
      </c>
      <c r="C1814" s="66"/>
      <c r="G1814" s="56">
        <v>1810</v>
      </c>
      <c r="H1814" s="53" t="s">
        <v>106</v>
      </c>
      <c r="I1814" s="53" t="s">
        <v>100</v>
      </c>
      <c r="J1814" s="53" t="s">
        <v>99</v>
      </c>
      <c r="K1814" s="53">
        <v>30</v>
      </c>
      <c r="L1814" s="65">
        <v>92.31</v>
      </c>
    </row>
    <row r="1815" spans="2:12" ht="15" thickBot="1" x14ac:dyDescent="0.35">
      <c r="B1815" s="64">
        <f t="shared" si="29"/>
        <v>28705.210000000006</v>
      </c>
      <c r="C1815" s="66"/>
      <c r="G1815" s="56">
        <v>1811</v>
      </c>
      <c r="H1815" s="53" t="s">
        <v>95</v>
      </c>
      <c r="I1815" s="53" t="s">
        <v>158</v>
      </c>
      <c r="J1815" s="53" t="s">
        <v>105</v>
      </c>
      <c r="K1815" s="53">
        <v>65</v>
      </c>
      <c r="L1815" s="65">
        <v>197.18</v>
      </c>
    </row>
    <row r="1816" spans="2:12" ht="15" thickBot="1" x14ac:dyDescent="0.35">
      <c r="B1816" s="64">
        <f t="shared" si="29"/>
        <v>27590.549999999988</v>
      </c>
      <c r="C1816" s="66"/>
      <c r="G1816" s="56">
        <v>1812</v>
      </c>
      <c r="H1816" s="53" t="s">
        <v>122</v>
      </c>
      <c r="I1816" s="55">
        <v>39026</v>
      </c>
      <c r="J1816" s="53" t="s">
        <v>109</v>
      </c>
      <c r="K1816" s="53">
        <v>14</v>
      </c>
      <c r="L1816" s="65">
        <v>43.8</v>
      </c>
    </row>
    <row r="1817" spans="2:12" ht="15" thickBot="1" x14ac:dyDescent="0.35">
      <c r="B1817" s="64">
        <f t="shared" si="29"/>
        <v>27590.549999999988</v>
      </c>
      <c r="C1817" s="66"/>
      <c r="G1817" s="56">
        <v>1813</v>
      </c>
      <c r="H1817" s="53" t="s">
        <v>122</v>
      </c>
      <c r="I1817" s="53" t="s">
        <v>104</v>
      </c>
      <c r="J1817" s="53" t="s">
        <v>96</v>
      </c>
      <c r="K1817" s="53">
        <v>10</v>
      </c>
      <c r="L1817" s="65">
        <v>31.26</v>
      </c>
    </row>
    <row r="1818" spans="2:12" ht="15" thickBot="1" x14ac:dyDescent="0.35">
      <c r="B1818" s="64">
        <f t="shared" si="29"/>
        <v>28803.099999999991</v>
      </c>
      <c r="C1818" s="66"/>
      <c r="G1818" s="56">
        <v>1814</v>
      </c>
      <c r="H1818" s="53" t="s">
        <v>93</v>
      </c>
      <c r="I1818" s="55">
        <v>38263</v>
      </c>
      <c r="J1818" s="53" t="s">
        <v>99</v>
      </c>
      <c r="K1818" s="53">
        <v>31</v>
      </c>
      <c r="L1818" s="65">
        <v>94.73</v>
      </c>
    </row>
    <row r="1819" spans="2:12" ht="15" thickBot="1" x14ac:dyDescent="0.35">
      <c r="B1819" s="64">
        <f t="shared" si="29"/>
        <v>28803.099999999991</v>
      </c>
      <c r="C1819" s="66"/>
      <c r="G1819" s="56">
        <v>1815</v>
      </c>
      <c r="H1819" s="53" t="s">
        <v>93</v>
      </c>
      <c r="I1819" s="53" t="s">
        <v>158</v>
      </c>
      <c r="J1819" s="53" t="s">
        <v>109</v>
      </c>
      <c r="K1819" s="53">
        <v>25</v>
      </c>
      <c r="L1819" s="65">
        <v>77.099999999999994</v>
      </c>
    </row>
    <row r="1820" spans="2:12" ht="15" thickBot="1" x14ac:dyDescent="0.35">
      <c r="B1820" s="64">
        <f t="shared" si="29"/>
        <v>28803.099999999991</v>
      </c>
      <c r="C1820" s="66"/>
      <c r="G1820" s="56">
        <v>1816</v>
      </c>
      <c r="H1820" s="53" t="s">
        <v>93</v>
      </c>
      <c r="I1820" s="53" t="s">
        <v>140</v>
      </c>
      <c r="J1820" s="53" t="s">
        <v>99</v>
      </c>
      <c r="K1820" s="53">
        <v>11</v>
      </c>
      <c r="L1820" s="65">
        <v>35.299999999999997</v>
      </c>
    </row>
    <row r="1821" spans="2:12" ht="15" thickBot="1" x14ac:dyDescent="0.35">
      <c r="B1821" s="64">
        <f t="shared" si="29"/>
        <v>28803.099999999991</v>
      </c>
      <c r="C1821" s="66"/>
      <c r="G1821" s="56">
        <v>1817</v>
      </c>
      <c r="H1821" s="53" t="s">
        <v>93</v>
      </c>
      <c r="I1821" s="53" t="s">
        <v>134</v>
      </c>
      <c r="J1821" s="53" t="s">
        <v>96</v>
      </c>
      <c r="K1821" s="53">
        <v>62</v>
      </c>
      <c r="L1821" s="65">
        <v>187.51</v>
      </c>
    </row>
    <row r="1822" spans="2:12" ht="15" thickBot="1" x14ac:dyDescent="0.35">
      <c r="B1822" s="64">
        <f t="shared" si="29"/>
        <v>25947.240000000009</v>
      </c>
      <c r="C1822" s="66"/>
      <c r="G1822" s="56">
        <v>1818</v>
      </c>
      <c r="H1822" s="53" t="s">
        <v>97</v>
      </c>
      <c r="I1822" s="53" t="s">
        <v>163</v>
      </c>
      <c r="J1822" s="53" t="s">
        <v>96</v>
      </c>
      <c r="K1822" s="53">
        <v>4</v>
      </c>
      <c r="L1822" s="65">
        <v>14.19</v>
      </c>
    </row>
    <row r="1823" spans="2:12" ht="15" thickBot="1" x14ac:dyDescent="0.35">
      <c r="B1823" s="64">
        <f t="shared" si="29"/>
        <v>26741.289999999994</v>
      </c>
      <c r="C1823" s="66"/>
      <c r="G1823" s="56">
        <v>1819</v>
      </c>
      <c r="H1823" s="53" t="s">
        <v>101</v>
      </c>
      <c r="I1823" s="55">
        <v>38969</v>
      </c>
      <c r="J1823" s="53" t="s">
        <v>105</v>
      </c>
      <c r="K1823" s="53">
        <v>4</v>
      </c>
      <c r="L1823" s="65">
        <v>13.71</v>
      </c>
    </row>
    <row r="1824" spans="2:12" ht="15" thickBot="1" x14ac:dyDescent="0.35">
      <c r="B1824" s="64">
        <f t="shared" si="29"/>
        <v>23849.590000000004</v>
      </c>
      <c r="C1824" s="66"/>
      <c r="G1824" s="56">
        <v>1820</v>
      </c>
      <c r="H1824" s="53" t="s">
        <v>106</v>
      </c>
      <c r="I1824" s="53" t="s">
        <v>104</v>
      </c>
      <c r="J1824" s="53" t="s">
        <v>94</v>
      </c>
      <c r="K1824" s="53">
        <v>71</v>
      </c>
      <c r="L1824" s="65">
        <v>215.12</v>
      </c>
    </row>
    <row r="1825" spans="2:12" ht="15" thickBot="1" x14ac:dyDescent="0.35">
      <c r="B1825" s="64">
        <f t="shared" si="29"/>
        <v>29050.600000000035</v>
      </c>
      <c r="C1825" s="66"/>
      <c r="G1825" s="56">
        <v>1821</v>
      </c>
      <c r="H1825" s="53" t="s">
        <v>115</v>
      </c>
      <c r="I1825" s="53" t="s">
        <v>100</v>
      </c>
      <c r="J1825" s="53" t="s">
        <v>99</v>
      </c>
      <c r="K1825" s="53">
        <v>67</v>
      </c>
      <c r="L1825" s="65">
        <v>203.18</v>
      </c>
    </row>
    <row r="1826" spans="2:12" ht="15" thickBot="1" x14ac:dyDescent="0.35">
      <c r="B1826" s="64">
        <f t="shared" si="29"/>
        <v>25258.95</v>
      </c>
      <c r="C1826" s="66"/>
      <c r="G1826" s="56">
        <v>1822</v>
      </c>
      <c r="H1826" s="53" t="s">
        <v>111</v>
      </c>
      <c r="I1826" s="53" t="s">
        <v>159</v>
      </c>
      <c r="J1826" s="53" t="s">
        <v>94</v>
      </c>
      <c r="K1826" s="53">
        <v>19</v>
      </c>
      <c r="L1826" s="65">
        <v>59.45</v>
      </c>
    </row>
    <row r="1827" spans="2:12" ht="15" thickBot="1" x14ac:dyDescent="0.35">
      <c r="B1827" s="64">
        <f t="shared" si="29"/>
        <v>27590.549999999988</v>
      </c>
      <c r="C1827" s="66"/>
      <c r="G1827" s="56">
        <v>1823</v>
      </c>
      <c r="H1827" s="53" t="s">
        <v>122</v>
      </c>
      <c r="I1827" s="53" t="s">
        <v>133</v>
      </c>
      <c r="J1827" s="53" t="s">
        <v>94</v>
      </c>
      <c r="K1827" s="53">
        <v>12</v>
      </c>
      <c r="L1827" s="65">
        <v>37.630000000000003</v>
      </c>
    </row>
    <row r="1828" spans="2:12" ht="15" thickBot="1" x14ac:dyDescent="0.35">
      <c r="B1828" s="64">
        <f t="shared" si="29"/>
        <v>26741.289999999994</v>
      </c>
      <c r="C1828" s="66"/>
      <c r="G1828" s="56">
        <v>1824</v>
      </c>
      <c r="H1828" s="53" t="s">
        <v>101</v>
      </c>
      <c r="I1828" s="53" t="s">
        <v>126</v>
      </c>
      <c r="J1828" s="53" t="s">
        <v>94</v>
      </c>
      <c r="K1828" s="53">
        <v>50</v>
      </c>
      <c r="L1828" s="65">
        <v>151.66999999999999</v>
      </c>
    </row>
    <row r="1829" spans="2:12" ht="15" thickBot="1" x14ac:dyDescent="0.35">
      <c r="B1829" s="64">
        <f t="shared" si="29"/>
        <v>28803.099999999991</v>
      </c>
      <c r="C1829" s="66"/>
      <c r="G1829" s="56">
        <v>1825</v>
      </c>
      <c r="H1829" s="53" t="s">
        <v>93</v>
      </c>
      <c r="I1829" s="55">
        <v>39053</v>
      </c>
      <c r="J1829" s="53" t="s">
        <v>99</v>
      </c>
      <c r="K1829" s="53">
        <v>73</v>
      </c>
      <c r="L1829" s="65">
        <v>221.23</v>
      </c>
    </row>
    <row r="1830" spans="2:12" ht="15" thickBot="1" x14ac:dyDescent="0.35">
      <c r="B1830" s="64">
        <f t="shared" si="29"/>
        <v>27590.549999999988</v>
      </c>
      <c r="C1830" s="66"/>
      <c r="G1830" s="56">
        <v>1826</v>
      </c>
      <c r="H1830" s="53" t="s">
        <v>122</v>
      </c>
      <c r="I1830" s="53" t="s">
        <v>142</v>
      </c>
      <c r="J1830" s="53" t="s">
        <v>99</v>
      </c>
      <c r="K1830" s="53">
        <v>30</v>
      </c>
      <c r="L1830" s="65">
        <v>91.69</v>
      </c>
    </row>
    <row r="1831" spans="2:12" ht="15" thickBot="1" x14ac:dyDescent="0.35">
      <c r="B1831" s="64">
        <f t="shared" si="29"/>
        <v>25947.240000000009</v>
      </c>
      <c r="C1831" s="66"/>
      <c r="G1831" s="56">
        <v>1827</v>
      </c>
      <c r="H1831" s="53" t="s">
        <v>97</v>
      </c>
      <c r="I1831" s="53" t="s">
        <v>124</v>
      </c>
      <c r="J1831" s="53" t="s">
        <v>109</v>
      </c>
      <c r="K1831" s="53">
        <v>19</v>
      </c>
      <c r="L1831" s="65">
        <v>59.1</v>
      </c>
    </row>
    <row r="1832" spans="2:12" ht="15" thickBot="1" x14ac:dyDescent="0.35">
      <c r="B1832" s="64">
        <f t="shared" si="29"/>
        <v>29050.600000000035</v>
      </c>
      <c r="C1832" s="66"/>
      <c r="G1832" s="56">
        <v>1828</v>
      </c>
      <c r="H1832" s="53" t="s">
        <v>115</v>
      </c>
      <c r="I1832" s="55">
        <v>38448</v>
      </c>
      <c r="J1832" s="53" t="s">
        <v>105</v>
      </c>
      <c r="K1832" s="53">
        <v>48</v>
      </c>
      <c r="L1832" s="65">
        <v>145.22</v>
      </c>
    </row>
    <row r="1833" spans="2:12" ht="15" thickBot="1" x14ac:dyDescent="0.35">
      <c r="B1833" s="64">
        <f t="shared" si="29"/>
        <v>28705.210000000006</v>
      </c>
      <c r="C1833" s="66"/>
      <c r="G1833" s="56">
        <v>1829</v>
      </c>
      <c r="H1833" s="53" t="s">
        <v>95</v>
      </c>
      <c r="I1833" s="53" t="s">
        <v>100</v>
      </c>
      <c r="J1833" s="53" t="s">
        <v>109</v>
      </c>
      <c r="K1833" s="53">
        <v>-8</v>
      </c>
      <c r="L1833" s="65">
        <v>-21.6</v>
      </c>
    </row>
    <row r="1834" spans="2:12" ht="15" thickBot="1" x14ac:dyDescent="0.35">
      <c r="B1834" s="64">
        <f t="shared" si="29"/>
        <v>27590.549999999988</v>
      </c>
      <c r="C1834" s="66"/>
      <c r="G1834" s="56">
        <v>1830</v>
      </c>
      <c r="H1834" s="53" t="s">
        <v>122</v>
      </c>
      <c r="I1834" s="53" t="s">
        <v>142</v>
      </c>
      <c r="J1834" s="53" t="s">
        <v>94</v>
      </c>
      <c r="K1834" s="53">
        <v>-8</v>
      </c>
      <c r="L1834" s="65">
        <v>-22.14</v>
      </c>
    </row>
    <row r="1835" spans="2:12" ht="15" thickBot="1" x14ac:dyDescent="0.35">
      <c r="B1835" s="64">
        <f t="shared" si="29"/>
        <v>27590.549999999988</v>
      </c>
      <c r="C1835" s="66"/>
      <c r="G1835" s="56">
        <v>1831</v>
      </c>
      <c r="H1835" s="53" t="s">
        <v>122</v>
      </c>
      <c r="I1835" s="53" t="s">
        <v>136</v>
      </c>
      <c r="J1835" s="53" t="s">
        <v>94</v>
      </c>
      <c r="K1835" s="53">
        <v>28</v>
      </c>
      <c r="L1835" s="65">
        <v>85.91</v>
      </c>
    </row>
    <row r="1836" spans="2:12" ht="15" thickBot="1" x14ac:dyDescent="0.35">
      <c r="B1836" s="64">
        <f t="shared" si="29"/>
        <v>26741.289999999994</v>
      </c>
      <c r="C1836" s="66"/>
      <c r="G1836" s="56">
        <v>1832</v>
      </c>
      <c r="H1836" s="53" t="s">
        <v>101</v>
      </c>
      <c r="I1836" s="53" t="s">
        <v>118</v>
      </c>
      <c r="J1836" s="53" t="s">
        <v>109</v>
      </c>
      <c r="K1836" s="53">
        <v>81</v>
      </c>
      <c r="L1836" s="65">
        <v>245.21</v>
      </c>
    </row>
    <row r="1837" spans="2:12" ht="15" thickBot="1" x14ac:dyDescent="0.35">
      <c r="B1837" s="64">
        <f t="shared" si="29"/>
        <v>26741.289999999994</v>
      </c>
      <c r="C1837" s="66"/>
      <c r="G1837" s="56">
        <v>1833</v>
      </c>
      <c r="H1837" s="53" t="s">
        <v>101</v>
      </c>
      <c r="I1837" s="55">
        <v>38687</v>
      </c>
      <c r="J1837" s="53" t="s">
        <v>94</v>
      </c>
      <c r="K1837" s="53">
        <v>12</v>
      </c>
      <c r="L1837" s="65">
        <v>37.99</v>
      </c>
    </row>
    <row r="1838" spans="2:12" ht="15" thickBot="1" x14ac:dyDescent="0.35">
      <c r="B1838" s="64">
        <f t="shared" si="29"/>
        <v>26741.289999999994</v>
      </c>
      <c r="C1838" s="66"/>
      <c r="G1838" s="56">
        <v>1834</v>
      </c>
      <c r="H1838" s="53" t="s">
        <v>101</v>
      </c>
      <c r="I1838" s="55">
        <v>38871</v>
      </c>
      <c r="J1838" s="53" t="s">
        <v>105</v>
      </c>
      <c r="K1838" s="53">
        <v>54</v>
      </c>
      <c r="L1838" s="65">
        <v>164.03</v>
      </c>
    </row>
    <row r="1839" spans="2:12" ht="15" thickBot="1" x14ac:dyDescent="0.35">
      <c r="B1839" s="64">
        <f t="shared" si="29"/>
        <v>26741.289999999994</v>
      </c>
      <c r="C1839" s="66"/>
      <c r="G1839" s="56">
        <v>1835</v>
      </c>
      <c r="H1839" s="53" t="s">
        <v>101</v>
      </c>
      <c r="I1839" s="53" t="s">
        <v>127</v>
      </c>
      <c r="J1839" s="53" t="s">
        <v>96</v>
      </c>
      <c r="K1839" s="53">
        <v>70</v>
      </c>
      <c r="L1839" s="65">
        <v>212.31</v>
      </c>
    </row>
    <row r="1840" spans="2:12" ht="15" thickBot="1" x14ac:dyDescent="0.35">
      <c r="B1840" s="64">
        <f t="shared" si="29"/>
        <v>26741.289999999994</v>
      </c>
      <c r="C1840" s="66"/>
      <c r="G1840" s="56">
        <v>1836</v>
      </c>
      <c r="H1840" s="53" t="s">
        <v>101</v>
      </c>
      <c r="I1840" s="55">
        <v>38603</v>
      </c>
      <c r="J1840" s="53" t="s">
        <v>105</v>
      </c>
      <c r="K1840" s="53">
        <v>89</v>
      </c>
      <c r="L1840" s="65">
        <v>269.07</v>
      </c>
    </row>
    <row r="1841" spans="2:12" ht="15" thickBot="1" x14ac:dyDescent="0.35">
      <c r="B1841" s="64">
        <f t="shared" si="29"/>
        <v>23849.590000000004</v>
      </c>
      <c r="C1841" s="66"/>
      <c r="G1841" s="56">
        <v>1837</v>
      </c>
      <c r="H1841" s="53" t="s">
        <v>106</v>
      </c>
      <c r="I1841" s="55">
        <v>38665</v>
      </c>
      <c r="J1841" s="53" t="s">
        <v>96</v>
      </c>
      <c r="K1841" s="53">
        <v>10</v>
      </c>
      <c r="L1841" s="65">
        <v>32.270000000000003</v>
      </c>
    </row>
    <row r="1842" spans="2:12" ht="15" thickBot="1" x14ac:dyDescent="0.35">
      <c r="B1842" s="64">
        <f t="shared" si="29"/>
        <v>28803.099999999991</v>
      </c>
      <c r="C1842" s="66"/>
      <c r="G1842" s="56">
        <v>1838</v>
      </c>
      <c r="H1842" s="53" t="s">
        <v>93</v>
      </c>
      <c r="I1842" s="55">
        <v>38078</v>
      </c>
      <c r="J1842" s="53" t="s">
        <v>96</v>
      </c>
      <c r="K1842" s="53">
        <v>52</v>
      </c>
      <c r="L1842" s="65">
        <v>158.18</v>
      </c>
    </row>
    <row r="1843" spans="2:12" ht="15" thickBot="1" x14ac:dyDescent="0.35">
      <c r="B1843" s="64">
        <f t="shared" si="29"/>
        <v>23849.590000000004</v>
      </c>
      <c r="C1843" s="66"/>
      <c r="G1843" s="56">
        <v>1839</v>
      </c>
      <c r="H1843" s="53" t="s">
        <v>106</v>
      </c>
      <c r="I1843" s="55">
        <v>38540</v>
      </c>
      <c r="J1843" s="53" t="s">
        <v>109</v>
      </c>
      <c r="K1843" s="53">
        <v>85</v>
      </c>
      <c r="L1843" s="65">
        <v>257.82</v>
      </c>
    </row>
    <row r="1844" spans="2:12" ht="15" thickBot="1" x14ac:dyDescent="0.35">
      <c r="B1844" s="64">
        <f t="shared" si="29"/>
        <v>25947.240000000009</v>
      </c>
      <c r="C1844" s="66"/>
      <c r="G1844" s="56">
        <v>1840</v>
      </c>
      <c r="H1844" s="53" t="s">
        <v>97</v>
      </c>
      <c r="I1844" s="53" t="s">
        <v>133</v>
      </c>
      <c r="J1844" s="53" t="s">
        <v>96</v>
      </c>
      <c r="K1844" s="53">
        <v>31</v>
      </c>
      <c r="L1844" s="65">
        <v>93.98</v>
      </c>
    </row>
    <row r="1845" spans="2:12" ht="15" thickBot="1" x14ac:dyDescent="0.35">
      <c r="B1845" s="64">
        <f t="shared" si="29"/>
        <v>25258.95</v>
      </c>
      <c r="C1845" s="66"/>
      <c r="G1845" s="56">
        <v>1841</v>
      </c>
      <c r="H1845" s="53" t="s">
        <v>111</v>
      </c>
      <c r="I1845" s="53" t="s">
        <v>147</v>
      </c>
      <c r="J1845" s="53" t="s">
        <v>109</v>
      </c>
      <c r="K1845" s="53">
        <v>36</v>
      </c>
      <c r="L1845" s="65">
        <v>110.03</v>
      </c>
    </row>
    <row r="1846" spans="2:12" ht="15" thickBot="1" x14ac:dyDescent="0.35">
      <c r="B1846" s="64">
        <f t="shared" si="29"/>
        <v>24890.649999999991</v>
      </c>
      <c r="C1846" s="66"/>
      <c r="G1846" s="56">
        <v>1842</v>
      </c>
      <c r="H1846" s="53" t="s">
        <v>103</v>
      </c>
      <c r="I1846" s="55">
        <v>38325</v>
      </c>
      <c r="J1846" s="53" t="s">
        <v>94</v>
      </c>
      <c r="K1846" s="53">
        <v>80</v>
      </c>
      <c r="L1846" s="65">
        <v>241.83</v>
      </c>
    </row>
    <row r="1847" spans="2:12" ht="15" thickBot="1" x14ac:dyDescent="0.35">
      <c r="B1847" s="64">
        <f t="shared" si="29"/>
        <v>24890.649999999991</v>
      </c>
      <c r="C1847" s="66"/>
      <c r="G1847" s="56">
        <v>1843</v>
      </c>
      <c r="H1847" s="53" t="s">
        <v>103</v>
      </c>
      <c r="I1847" s="53" t="s">
        <v>137</v>
      </c>
      <c r="J1847" s="53" t="s">
        <v>109</v>
      </c>
      <c r="K1847" s="53">
        <v>27</v>
      </c>
      <c r="L1847" s="65">
        <v>82.46</v>
      </c>
    </row>
    <row r="1848" spans="2:12" ht="15" thickBot="1" x14ac:dyDescent="0.35">
      <c r="B1848" s="64">
        <f t="shared" si="29"/>
        <v>23849.590000000004</v>
      </c>
      <c r="C1848" s="66"/>
      <c r="G1848" s="56">
        <v>1844</v>
      </c>
      <c r="H1848" s="53" t="s">
        <v>106</v>
      </c>
      <c r="I1848" s="55">
        <v>38082</v>
      </c>
      <c r="J1848" s="53" t="s">
        <v>96</v>
      </c>
      <c r="K1848" s="53">
        <v>46</v>
      </c>
      <c r="L1848" s="65">
        <v>140.38999999999999</v>
      </c>
    </row>
    <row r="1849" spans="2:12" ht="15" thickBot="1" x14ac:dyDescent="0.35">
      <c r="B1849" s="64">
        <f t="shared" si="29"/>
        <v>23849.590000000004</v>
      </c>
      <c r="C1849" s="66"/>
      <c r="G1849" s="56">
        <v>1845</v>
      </c>
      <c r="H1849" s="53" t="s">
        <v>106</v>
      </c>
      <c r="I1849" s="53" t="s">
        <v>76</v>
      </c>
      <c r="J1849" s="53" t="s">
        <v>96</v>
      </c>
      <c r="K1849" s="53">
        <v>29</v>
      </c>
      <c r="L1849" s="65">
        <v>89.58</v>
      </c>
    </row>
    <row r="1850" spans="2:12" ht="15" thickBot="1" x14ac:dyDescent="0.35">
      <c r="B1850" s="64">
        <f t="shared" si="29"/>
        <v>29050.600000000035</v>
      </c>
      <c r="C1850" s="66"/>
      <c r="G1850" s="56">
        <v>1846</v>
      </c>
      <c r="H1850" s="53" t="s">
        <v>115</v>
      </c>
      <c r="I1850" s="55">
        <v>39053</v>
      </c>
      <c r="J1850" s="53" t="s">
        <v>94</v>
      </c>
      <c r="K1850" s="53">
        <v>55</v>
      </c>
      <c r="L1850" s="65">
        <v>167.04</v>
      </c>
    </row>
    <row r="1851" spans="2:12" ht="15" thickBot="1" x14ac:dyDescent="0.35">
      <c r="B1851" s="64">
        <f t="shared" si="29"/>
        <v>25258.95</v>
      </c>
      <c r="C1851" s="66"/>
      <c r="G1851" s="56">
        <v>1847</v>
      </c>
      <c r="H1851" s="53" t="s">
        <v>111</v>
      </c>
      <c r="I1851" s="53" t="s">
        <v>124</v>
      </c>
      <c r="J1851" s="53" t="s">
        <v>109</v>
      </c>
      <c r="K1851" s="53">
        <v>2</v>
      </c>
      <c r="L1851" s="65">
        <v>7.32</v>
      </c>
    </row>
    <row r="1852" spans="2:12" ht="15" thickBot="1" x14ac:dyDescent="0.35">
      <c r="B1852" s="64">
        <f t="shared" si="29"/>
        <v>28803.099999999991</v>
      </c>
      <c r="C1852" s="66"/>
      <c r="G1852" s="56">
        <v>1848</v>
      </c>
      <c r="H1852" s="53" t="s">
        <v>93</v>
      </c>
      <c r="I1852" s="53" t="s">
        <v>126</v>
      </c>
      <c r="J1852" s="53" t="s">
        <v>96</v>
      </c>
      <c r="K1852" s="53">
        <v>60</v>
      </c>
      <c r="L1852" s="65">
        <v>182.39</v>
      </c>
    </row>
    <row r="1853" spans="2:12" ht="15" thickBot="1" x14ac:dyDescent="0.35">
      <c r="B1853" s="64">
        <f t="shared" si="29"/>
        <v>26741.289999999994</v>
      </c>
      <c r="C1853" s="66"/>
      <c r="G1853" s="56">
        <v>1849</v>
      </c>
      <c r="H1853" s="53" t="s">
        <v>101</v>
      </c>
      <c r="I1853" s="53" t="s">
        <v>137</v>
      </c>
      <c r="J1853" s="53" t="s">
        <v>94</v>
      </c>
      <c r="K1853" s="53">
        <v>12</v>
      </c>
      <c r="L1853" s="65">
        <v>37.85</v>
      </c>
    </row>
    <row r="1854" spans="2:12" ht="15" thickBot="1" x14ac:dyDescent="0.35">
      <c r="B1854" s="64">
        <f t="shared" si="29"/>
        <v>29050.600000000035</v>
      </c>
      <c r="C1854" s="66"/>
      <c r="G1854" s="56">
        <v>1850</v>
      </c>
      <c r="H1854" s="53" t="s">
        <v>115</v>
      </c>
      <c r="I1854" s="53" t="s">
        <v>154</v>
      </c>
      <c r="J1854" s="53" t="s">
        <v>109</v>
      </c>
      <c r="K1854" s="53">
        <v>52</v>
      </c>
      <c r="L1854" s="65">
        <v>157.88</v>
      </c>
    </row>
    <row r="1855" spans="2:12" ht="15" thickBot="1" x14ac:dyDescent="0.35">
      <c r="B1855" s="64">
        <f t="shared" si="29"/>
        <v>25947.240000000009</v>
      </c>
      <c r="C1855" s="66"/>
      <c r="G1855" s="56">
        <v>1851</v>
      </c>
      <c r="H1855" s="53" t="s">
        <v>97</v>
      </c>
      <c r="I1855" s="53" t="s">
        <v>150</v>
      </c>
      <c r="J1855" s="53" t="s">
        <v>94</v>
      </c>
      <c r="K1855" s="53">
        <v>37</v>
      </c>
      <c r="L1855" s="65">
        <v>113.27</v>
      </c>
    </row>
    <row r="1856" spans="2:12" ht="15" thickBot="1" x14ac:dyDescent="0.35">
      <c r="B1856" s="64">
        <f t="shared" si="29"/>
        <v>25947.240000000009</v>
      </c>
      <c r="C1856" s="66"/>
      <c r="G1856" s="56">
        <v>1852</v>
      </c>
      <c r="H1856" s="53" t="s">
        <v>97</v>
      </c>
      <c r="I1856" s="53" t="s">
        <v>117</v>
      </c>
      <c r="J1856" s="53" t="s">
        <v>99</v>
      </c>
      <c r="K1856" s="53">
        <v>36</v>
      </c>
      <c r="L1856" s="65">
        <v>110.52</v>
      </c>
    </row>
    <row r="1857" spans="2:12" ht="15" thickBot="1" x14ac:dyDescent="0.35">
      <c r="B1857" s="64">
        <f t="shared" si="29"/>
        <v>27590.549999999988</v>
      </c>
      <c r="C1857" s="66"/>
      <c r="G1857" s="56">
        <v>1853</v>
      </c>
      <c r="H1857" s="53" t="s">
        <v>122</v>
      </c>
      <c r="I1857" s="53" t="s">
        <v>150</v>
      </c>
      <c r="J1857" s="53" t="s">
        <v>94</v>
      </c>
      <c r="K1857" s="53">
        <v>87</v>
      </c>
      <c r="L1857" s="65">
        <v>262.81</v>
      </c>
    </row>
    <row r="1858" spans="2:12" ht="15" thickBot="1" x14ac:dyDescent="0.35">
      <c r="B1858" s="64">
        <f t="shared" si="29"/>
        <v>23849.590000000004</v>
      </c>
      <c r="C1858" s="66"/>
      <c r="G1858" s="56">
        <v>1854</v>
      </c>
      <c r="H1858" s="53" t="s">
        <v>106</v>
      </c>
      <c r="I1858" s="55">
        <v>38719</v>
      </c>
      <c r="J1858" s="53" t="s">
        <v>109</v>
      </c>
      <c r="K1858" s="53">
        <v>16</v>
      </c>
      <c r="L1858" s="65">
        <v>50.28</v>
      </c>
    </row>
    <row r="1859" spans="2:12" ht="15" thickBot="1" x14ac:dyDescent="0.35">
      <c r="B1859" s="64">
        <f t="shared" si="29"/>
        <v>25258.95</v>
      </c>
      <c r="C1859" s="66"/>
      <c r="G1859" s="56">
        <v>1855</v>
      </c>
      <c r="H1859" s="53" t="s">
        <v>111</v>
      </c>
      <c r="I1859" s="53" t="s">
        <v>161</v>
      </c>
      <c r="J1859" s="53" t="s">
        <v>94</v>
      </c>
      <c r="K1859" s="53">
        <v>50</v>
      </c>
      <c r="L1859" s="65">
        <v>152.13</v>
      </c>
    </row>
    <row r="1860" spans="2:12" ht="15" thickBot="1" x14ac:dyDescent="0.35">
      <c r="B1860" s="64">
        <f t="shared" si="29"/>
        <v>28705.210000000006</v>
      </c>
      <c r="C1860" s="66"/>
      <c r="G1860" s="56">
        <v>1856</v>
      </c>
      <c r="H1860" s="53" t="s">
        <v>95</v>
      </c>
      <c r="I1860" s="55">
        <v>38719</v>
      </c>
      <c r="J1860" s="53" t="s">
        <v>109</v>
      </c>
      <c r="K1860" s="53">
        <v>53</v>
      </c>
      <c r="L1860" s="65">
        <v>160.63</v>
      </c>
    </row>
    <row r="1861" spans="2:12" ht="15" thickBot="1" x14ac:dyDescent="0.35">
      <c r="B1861" s="64">
        <f t="shared" ref="B1861:B1904" si="30">SUMIF(name,H1861,salePrice)</f>
        <v>27590.549999999988</v>
      </c>
      <c r="C1861" s="66"/>
      <c r="G1861" s="56">
        <v>1857</v>
      </c>
      <c r="H1861" s="53" t="s">
        <v>122</v>
      </c>
      <c r="I1861" s="53" t="s">
        <v>143</v>
      </c>
      <c r="J1861" s="53" t="s">
        <v>96</v>
      </c>
      <c r="K1861" s="53">
        <v>61</v>
      </c>
      <c r="L1861" s="65">
        <v>184.76</v>
      </c>
    </row>
    <row r="1862" spans="2:12" ht="15" thickBot="1" x14ac:dyDescent="0.35">
      <c r="B1862" s="64">
        <f t="shared" si="30"/>
        <v>25947.240000000009</v>
      </c>
      <c r="C1862" s="66"/>
      <c r="G1862" s="56">
        <v>1858</v>
      </c>
      <c r="H1862" s="53" t="s">
        <v>97</v>
      </c>
      <c r="I1862" s="55">
        <v>38540</v>
      </c>
      <c r="J1862" s="53" t="s">
        <v>96</v>
      </c>
      <c r="K1862" s="53">
        <v>95</v>
      </c>
      <c r="L1862" s="65">
        <v>286.83</v>
      </c>
    </row>
    <row r="1863" spans="2:12" ht="15" thickBot="1" x14ac:dyDescent="0.35">
      <c r="B1863" s="64">
        <f t="shared" si="30"/>
        <v>24890.649999999991</v>
      </c>
      <c r="C1863" s="66"/>
      <c r="G1863" s="56">
        <v>1859</v>
      </c>
      <c r="H1863" s="53" t="s">
        <v>103</v>
      </c>
      <c r="I1863" s="53" t="s">
        <v>157</v>
      </c>
      <c r="J1863" s="53" t="s">
        <v>99</v>
      </c>
      <c r="K1863" s="53">
        <v>-6</v>
      </c>
      <c r="L1863" s="65">
        <v>-16.59</v>
      </c>
    </row>
    <row r="1864" spans="2:12" ht="15" thickBot="1" x14ac:dyDescent="0.35">
      <c r="B1864" s="64">
        <f t="shared" si="30"/>
        <v>25258.95</v>
      </c>
      <c r="C1864" s="66"/>
      <c r="G1864" s="56">
        <v>1860</v>
      </c>
      <c r="H1864" s="53" t="s">
        <v>111</v>
      </c>
      <c r="I1864" s="55">
        <v>38299</v>
      </c>
      <c r="J1864" s="53" t="s">
        <v>94</v>
      </c>
      <c r="K1864" s="53">
        <v>-9</v>
      </c>
      <c r="L1864" s="65">
        <v>-24.76</v>
      </c>
    </row>
    <row r="1865" spans="2:12" ht="15" thickBot="1" x14ac:dyDescent="0.35">
      <c r="B1865" s="64">
        <f t="shared" si="30"/>
        <v>23849.590000000004</v>
      </c>
      <c r="C1865" s="66"/>
      <c r="G1865" s="56">
        <v>1861</v>
      </c>
      <c r="H1865" s="53" t="s">
        <v>106</v>
      </c>
      <c r="I1865" s="53" t="s">
        <v>147</v>
      </c>
      <c r="J1865" s="53" t="s">
        <v>105</v>
      </c>
      <c r="K1865" s="53">
        <v>74</v>
      </c>
      <c r="L1865" s="65">
        <v>223.83</v>
      </c>
    </row>
    <row r="1866" spans="2:12" ht="15" thickBot="1" x14ac:dyDescent="0.35">
      <c r="B1866" s="64">
        <f t="shared" si="30"/>
        <v>28705.210000000006</v>
      </c>
      <c r="C1866" s="66"/>
      <c r="G1866" s="56">
        <v>1862</v>
      </c>
      <c r="H1866" s="53" t="s">
        <v>95</v>
      </c>
      <c r="I1866" s="55">
        <v>38576</v>
      </c>
      <c r="J1866" s="53" t="s">
        <v>94</v>
      </c>
      <c r="K1866" s="53">
        <v>18</v>
      </c>
      <c r="L1866" s="65">
        <v>55.52</v>
      </c>
    </row>
    <row r="1867" spans="2:12" ht="15" thickBot="1" x14ac:dyDescent="0.35">
      <c r="B1867" s="64">
        <f t="shared" si="30"/>
        <v>26741.289999999994</v>
      </c>
      <c r="C1867" s="66"/>
      <c r="G1867" s="56">
        <v>1863</v>
      </c>
      <c r="H1867" s="53" t="s">
        <v>101</v>
      </c>
      <c r="I1867" s="55">
        <v>38871</v>
      </c>
      <c r="J1867" s="53" t="s">
        <v>105</v>
      </c>
      <c r="K1867" s="53">
        <v>73</v>
      </c>
      <c r="L1867" s="65">
        <v>220.67</v>
      </c>
    </row>
    <row r="1868" spans="2:12" ht="15" thickBot="1" x14ac:dyDescent="0.35">
      <c r="B1868" s="64">
        <f t="shared" si="30"/>
        <v>25258.95</v>
      </c>
      <c r="C1868" s="66"/>
      <c r="G1868" s="56">
        <v>1864</v>
      </c>
      <c r="H1868" s="53" t="s">
        <v>111</v>
      </c>
      <c r="I1868" s="55">
        <v>38272</v>
      </c>
      <c r="J1868" s="53" t="s">
        <v>105</v>
      </c>
      <c r="K1868" s="53">
        <v>62</v>
      </c>
      <c r="L1868" s="65">
        <v>188.43</v>
      </c>
    </row>
    <row r="1869" spans="2:12" ht="15" thickBot="1" x14ac:dyDescent="0.35">
      <c r="B1869" s="64">
        <f t="shared" si="30"/>
        <v>24890.649999999991</v>
      </c>
      <c r="C1869" s="66"/>
      <c r="G1869" s="56">
        <v>1865</v>
      </c>
      <c r="H1869" s="53" t="s">
        <v>103</v>
      </c>
      <c r="I1869" s="55">
        <v>38844</v>
      </c>
      <c r="J1869" s="53" t="s">
        <v>96</v>
      </c>
      <c r="K1869" s="53">
        <v>-2</v>
      </c>
      <c r="L1869" s="65">
        <v>-3.59</v>
      </c>
    </row>
    <row r="1870" spans="2:12" ht="15" thickBot="1" x14ac:dyDescent="0.35">
      <c r="B1870" s="64">
        <f t="shared" si="30"/>
        <v>23849.590000000004</v>
      </c>
      <c r="C1870" s="66"/>
      <c r="G1870" s="56">
        <v>1866</v>
      </c>
      <c r="H1870" s="53" t="s">
        <v>106</v>
      </c>
      <c r="I1870" s="55">
        <v>38727</v>
      </c>
      <c r="J1870" s="53" t="s">
        <v>96</v>
      </c>
      <c r="K1870" s="53">
        <v>-7</v>
      </c>
      <c r="L1870" s="65">
        <v>-18.940000000000001</v>
      </c>
    </row>
    <row r="1871" spans="2:12" ht="15" thickBot="1" x14ac:dyDescent="0.35">
      <c r="B1871" s="64">
        <f t="shared" si="30"/>
        <v>23849.590000000004</v>
      </c>
      <c r="C1871" s="66"/>
      <c r="G1871" s="56">
        <v>1867</v>
      </c>
      <c r="H1871" s="53" t="s">
        <v>106</v>
      </c>
      <c r="I1871" s="53" t="s">
        <v>142</v>
      </c>
      <c r="J1871" s="53" t="s">
        <v>109</v>
      </c>
      <c r="K1871" s="53">
        <v>73</v>
      </c>
      <c r="L1871" s="65">
        <v>220.77</v>
      </c>
    </row>
    <row r="1872" spans="2:12" ht="15" thickBot="1" x14ac:dyDescent="0.35">
      <c r="B1872" s="64">
        <f t="shared" si="30"/>
        <v>28705.210000000006</v>
      </c>
      <c r="C1872" s="66"/>
      <c r="G1872" s="56">
        <v>1868</v>
      </c>
      <c r="H1872" s="53" t="s">
        <v>95</v>
      </c>
      <c r="I1872" s="55">
        <v>38629</v>
      </c>
      <c r="J1872" s="53" t="s">
        <v>105</v>
      </c>
      <c r="K1872" s="53">
        <v>24</v>
      </c>
      <c r="L1872" s="65">
        <v>73.59</v>
      </c>
    </row>
    <row r="1873" spans="2:12" ht="15" thickBot="1" x14ac:dyDescent="0.35">
      <c r="B1873" s="64">
        <f t="shared" si="30"/>
        <v>28803.099999999991</v>
      </c>
      <c r="C1873" s="66"/>
      <c r="G1873" s="56">
        <v>1869</v>
      </c>
      <c r="H1873" s="53" t="s">
        <v>93</v>
      </c>
      <c r="I1873" s="55">
        <v>38421</v>
      </c>
      <c r="J1873" s="53" t="s">
        <v>99</v>
      </c>
      <c r="K1873" s="53">
        <v>18</v>
      </c>
      <c r="L1873" s="65">
        <v>56.08</v>
      </c>
    </row>
    <row r="1874" spans="2:12" ht="15" thickBot="1" x14ac:dyDescent="0.35">
      <c r="B1874" s="64">
        <f t="shared" si="30"/>
        <v>28705.210000000006</v>
      </c>
      <c r="C1874" s="66"/>
      <c r="G1874" s="56">
        <v>1870</v>
      </c>
      <c r="H1874" s="53" t="s">
        <v>95</v>
      </c>
      <c r="I1874" s="53" t="s">
        <v>144</v>
      </c>
      <c r="J1874" s="53" t="s">
        <v>109</v>
      </c>
      <c r="K1874" s="53">
        <v>49</v>
      </c>
      <c r="L1874" s="65">
        <v>149.4</v>
      </c>
    </row>
    <row r="1875" spans="2:12" ht="15" thickBot="1" x14ac:dyDescent="0.35">
      <c r="B1875" s="64">
        <f t="shared" si="30"/>
        <v>27590.549999999988</v>
      </c>
      <c r="C1875" s="66"/>
      <c r="G1875" s="56">
        <v>1871</v>
      </c>
      <c r="H1875" s="53" t="s">
        <v>122</v>
      </c>
      <c r="I1875" s="55">
        <v>38353</v>
      </c>
      <c r="J1875" s="53" t="s">
        <v>109</v>
      </c>
      <c r="K1875" s="53">
        <v>21</v>
      </c>
      <c r="L1875" s="65">
        <v>64.680000000000007</v>
      </c>
    </row>
    <row r="1876" spans="2:12" ht="15" thickBot="1" x14ac:dyDescent="0.35">
      <c r="B1876" s="64">
        <f t="shared" si="30"/>
        <v>24890.649999999991</v>
      </c>
      <c r="C1876" s="66"/>
      <c r="G1876" s="56">
        <v>1872</v>
      </c>
      <c r="H1876" s="53" t="s">
        <v>103</v>
      </c>
      <c r="I1876" s="53" t="s">
        <v>154</v>
      </c>
      <c r="J1876" s="53" t="s">
        <v>96</v>
      </c>
      <c r="K1876" s="53">
        <v>2</v>
      </c>
      <c r="L1876" s="65">
        <v>7.99</v>
      </c>
    </row>
    <row r="1877" spans="2:12" ht="15" thickBot="1" x14ac:dyDescent="0.35">
      <c r="B1877" s="64">
        <f t="shared" si="30"/>
        <v>27590.549999999988</v>
      </c>
      <c r="C1877" s="66"/>
      <c r="G1877" s="56">
        <v>1873</v>
      </c>
      <c r="H1877" s="53" t="s">
        <v>122</v>
      </c>
      <c r="I1877" s="53" t="s">
        <v>110</v>
      </c>
      <c r="J1877" s="53" t="s">
        <v>96</v>
      </c>
      <c r="K1877" s="53">
        <v>83</v>
      </c>
      <c r="L1877" s="65">
        <v>250.88</v>
      </c>
    </row>
    <row r="1878" spans="2:12" ht="15" thickBot="1" x14ac:dyDescent="0.35">
      <c r="B1878" s="64">
        <f t="shared" si="30"/>
        <v>24890.649999999991</v>
      </c>
      <c r="C1878" s="66"/>
      <c r="G1878" s="56">
        <v>1874</v>
      </c>
      <c r="H1878" s="53" t="s">
        <v>103</v>
      </c>
      <c r="I1878" s="55">
        <v>38353</v>
      </c>
      <c r="J1878" s="53" t="s">
        <v>94</v>
      </c>
      <c r="K1878" s="53">
        <v>63</v>
      </c>
      <c r="L1878" s="65">
        <v>191.15</v>
      </c>
    </row>
    <row r="1879" spans="2:12" ht="15" thickBot="1" x14ac:dyDescent="0.35">
      <c r="B1879" s="64">
        <f t="shared" si="30"/>
        <v>23849.590000000004</v>
      </c>
      <c r="C1879" s="66"/>
      <c r="G1879" s="56">
        <v>1875</v>
      </c>
      <c r="H1879" s="53" t="s">
        <v>106</v>
      </c>
      <c r="I1879" s="53" t="s">
        <v>156</v>
      </c>
      <c r="J1879" s="53" t="s">
        <v>99</v>
      </c>
      <c r="K1879" s="53">
        <v>54</v>
      </c>
      <c r="L1879" s="65">
        <v>163.87</v>
      </c>
    </row>
    <row r="1880" spans="2:12" ht="15" thickBot="1" x14ac:dyDescent="0.35">
      <c r="B1880" s="64">
        <f t="shared" si="30"/>
        <v>24890.649999999991</v>
      </c>
      <c r="C1880" s="66"/>
      <c r="G1880" s="56">
        <v>1876</v>
      </c>
      <c r="H1880" s="53" t="s">
        <v>103</v>
      </c>
      <c r="I1880" s="53" t="s">
        <v>124</v>
      </c>
      <c r="J1880" s="53" t="s">
        <v>94</v>
      </c>
      <c r="K1880" s="53">
        <v>19</v>
      </c>
      <c r="L1880" s="65">
        <v>59.72</v>
      </c>
    </row>
    <row r="1881" spans="2:12" ht="15" thickBot="1" x14ac:dyDescent="0.35">
      <c r="B1881" s="64">
        <f t="shared" si="30"/>
        <v>27590.549999999988</v>
      </c>
      <c r="C1881" s="66"/>
      <c r="G1881" s="56">
        <v>1877</v>
      </c>
      <c r="H1881" s="53" t="s">
        <v>122</v>
      </c>
      <c r="I1881" s="53" t="s">
        <v>124</v>
      </c>
      <c r="J1881" s="53" t="s">
        <v>105</v>
      </c>
      <c r="K1881" s="53">
        <v>66</v>
      </c>
      <c r="L1881" s="65">
        <v>199.36</v>
      </c>
    </row>
    <row r="1882" spans="2:12" ht="15" thickBot="1" x14ac:dyDescent="0.35">
      <c r="B1882" s="64">
        <f t="shared" si="30"/>
        <v>28803.099999999991</v>
      </c>
      <c r="C1882" s="66"/>
      <c r="G1882" s="56">
        <v>1878</v>
      </c>
      <c r="H1882" s="53" t="s">
        <v>93</v>
      </c>
      <c r="I1882" s="53" t="s">
        <v>143</v>
      </c>
      <c r="J1882" s="53" t="s">
        <v>94</v>
      </c>
      <c r="K1882" s="53">
        <v>60</v>
      </c>
      <c r="L1882" s="65">
        <v>182.28</v>
      </c>
    </row>
    <row r="1883" spans="2:12" ht="15" thickBot="1" x14ac:dyDescent="0.35">
      <c r="B1883" s="64">
        <f t="shared" si="30"/>
        <v>25947.240000000009</v>
      </c>
      <c r="C1883" s="66"/>
      <c r="G1883" s="56">
        <v>1879</v>
      </c>
      <c r="H1883" s="53" t="s">
        <v>97</v>
      </c>
      <c r="I1883" s="53" t="s">
        <v>142</v>
      </c>
      <c r="J1883" s="53" t="s">
        <v>105</v>
      </c>
      <c r="K1883" s="53">
        <v>90</v>
      </c>
      <c r="L1883" s="65">
        <v>271.85000000000002</v>
      </c>
    </row>
    <row r="1884" spans="2:12" ht="15" thickBot="1" x14ac:dyDescent="0.35">
      <c r="B1884" s="64">
        <f t="shared" si="30"/>
        <v>25258.95</v>
      </c>
      <c r="C1884" s="66"/>
      <c r="G1884" s="56">
        <v>1880</v>
      </c>
      <c r="H1884" s="53" t="s">
        <v>111</v>
      </c>
      <c r="I1884" s="53" t="s">
        <v>108</v>
      </c>
      <c r="J1884" s="53" t="s">
        <v>94</v>
      </c>
      <c r="K1884" s="53">
        <v>59</v>
      </c>
      <c r="L1884" s="65">
        <v>178.65</v>
      </c>
    </row>
    <row r="1885" spans="2:12" ht="15" thickBot="1" x14ac:dyDescent="0.35">
      <c r="B1885" s="64">
        <f t="shared" si="30"/>
        <v>25258.95</v>
      </c>
      <c r="C1885" s="66"/>
      <c r="G1885" s="56">
        <v>1881</v>
      </c>
      <c r="H1885" s="53" t="s">
        <v>111</v>
      </c>
      <c r="I1885" s="55">
        <v>38421</v>
      </c>
      <c r="J1885" s="53" t="s">
        <v>96</v>
      </c>
      <c r="K1885" s="53">
        <v>0</v>
      </c>
      <c r="L1885" s="65">
        <v>2.66</v>
      </c>
    </row>
    <row r="1886" spans="2:12" ht="15" thickBot="1" x14ac:dyDescent="0.35">
      <c r="B1886" s="64">
        <f t="shared" si="30"/>
        <v>29050.600000000035</v>
      </c>
      <c r="C1886" s="66"/>
      <c r="G1886" s="56">
        <v>1882</v>
      </c>
      <c r="H1886" s="53" t="s">
        <v>115</v>
      </c>
      <c r="I1886" s="53" t="s">
        <v>107</v>
      </c>
      <c r="J1886" s="53" t="s">
        <v>96</v>
      </c>
      <c r="K1886" s="53">
        <v>72</v>
      </c>
      <c r="L1886" s="65">
        <v>217.9</v>
      </c>
    </row>
    <row r="1887" spans="2:12" ht="15" thickBot="1" x14ac:dyDescent="0.35">
      <c r="B1887" s="64">
        <f t="shared" si="30"/>
        <v>28803.099999999991</v>
      </c>
      <c r="C1887" s="66"/>
      <c r="G1887" s="56">
        <v>1883</v>
      </c>
      <c r="H1887" s="53" t="s">
        <v>93</v>
      </c>
      <c r="I1887" s="53" t="s">
        <v>76</v>
      </c>
      <c r="J1887" s="53" t="s">
        <v>94</v>
      </c>
      <c r="K1887" s="53">
        <v>-6</v>
      </c>
      <c r="L1887" s="65">
        <v>-15.74</v>
      </c>
    </row>
    <row r="1888" spans="2:12" ht="15" thickBot="1" x14ac:dyDescent="0.35">
      <c r="B1888" s="64">
        <f t="shared" si="30"/>
        <v>28705.210000000006</v>
      </c>
      <c r="C1888" s="66"/>
      <c r="G1888" s="56">
        <v>1884</v>
      </c>
      <c r="H1888" s="53" t="s">
        <v>95</v>
      </c>
      <c r="I1888" s="53" t="s">
        <v>100</v>
      </c>
      <c r="J1888" s="53" t="s">
        <v>94</v>
      </c>
      <c r="K1888" s="53">
        <v>89</v>
      </c>
      <c r="L1888" s="65">
        <v>269.39999999999998</v>
      </c>
    </row>
    <row r="1889" spans="2:12" ht="15" thickBot="1" x14ac:dyDescent="0.35">
      <c r="B1889" s="64">
        <f t="shared" si="30"/>
        <v>25947.240000000009</v>
      </c>
      <c r="C1889" s="66"/>
      <c r="G1889" s="56">
        <v>1885</v>
      </c>
      <c r="H1889" s="53" t="s">
        <v>97</v>
      </c>
      <c r="I1889" s="55">
        <v>39026</v>
      </c>
      <c r="J1889" s="53" t="s">
        <v>94</v>
      </c>
      <c r="K1889" s="53">
        <v>12</v>
      </c>
      <c r="L1889" s="65">
        <v>37.840000000000003</v>
      </c>
    </row>
    <row r="1890" spans="2:12" ht="15" thickBot="1" x14ac:dyDescent="0.35">
      <c r="B1890" s="64">
        <f t="shared" si="30"/>
        <v>23849.590000000004</v>
      </c>
      <c r="C1890" s="66"/>
      <c r="G1890" s="56">
        <v>1886</v>
      </c>
      <c r="H1890" s="53" t="s">
        <v>106</v>
      </c>
      <c r="I1890" s="55">
        <v>38603</v>
      </c>
      <c r="J1890" s="53" t="s">
        <v>109</v>
      </c>
      <c r="K1890" s="53">
        <v>89</v>
      </c>
      <c r="L1890" s="65">
        <v>269.14999999999998</v>
      </c>
    </row>
    <row r="1891" spans="2:12" ht="15" thickBot="1" x14ac:dyDescent="0.35">
      <c r="B1891" s="64">
        <f t="shared" si="30"/>
        <v>26741.289999999994</v>
      </c>
      <c r="C1891" s="66"/>
      <c r="G1891" s="56">
        <v>1887</v>
      </c>
      <c r="H1891" s="53" t="s">
        <v>101</v>
      </c>
      <c r="I1891" s="53" t="s">
        <v>159</v>
      </c>
      <c r="J1891" s="53" t="s">
        <v>94</v>
      </c>
      <c r="K1891" s="53">
        <v>61</v>
      </c>
      <c r="L1891" s="65">
        <v>185.31</v>
      </c>
    </row>
    <row r="1892" spans="2:12" ht="15" thickBot="1" x14ac:dyDescent="0.35">
      <c r="B1892" s="64">
        <f t="shared" si="30"/>
        <v>24890.649999999991</v>
      </c>
      <c r="C1892" s="66"/>
      <c r="G1892" s="56">
        <v>1888</v>
      </c>
      <c r="H1892" s="53" t="s">
        <v>103</v>
      </c>
      <c r="I1892" s="53" t="s">
        <v>161</v>
      </c>
      <c r="J1892" s="53" t="s">
        <v>105</v>
      </c>
      <c r="K1892" s="53">
        <v>24</v>
      </c>
      <c r="L1892" s="65">
        <v>73.81</v>
      </c>
    </row>
    <row r="1893" spans="2:12" ht="15" thickBot="1" x14ac:dyDescent="0.35">
      <c r="B1893" s="64">
        <f t="shared" si="30"/>
        <v>25258.95</v>
      </c>
      <c r="C1893" s="66"/>
      <c r="G1893" s="56">
        <v>1889</v>
      </c>
      <c r="H1893" s="53" t="s">
        <v>111</v>
      </c>
      <c r="I1893" s="53" t="s">
        <v>144</v>
      </c>
      <c r="J1893" s="53" t="s">
        <v>105</v>
      </c>
      <c r="K1893" s="53">
        <v>76</v>
      </c>
      <c r="L1893" s="65">
        <v>229.92</v>
      </c>
    </row>
    <row r="1894" spans="2:12" ht="15" thickBot="1" x14ac:dyDescent="0.35">
      <c r="B1894" s="64">
        <f t="shared" si="30"/>
        <v>27590.549999999988</v>
      </c>
      <c r="C1894" s="66"/>
      <c r="G1894" s="56">
        <v>1890</v>
      </c>
      <c r="H1894" s="53" t="s">
        <v>122</v>
      </c>
      <c r="I1894" s="53" t="s">
        <v>128</v>
      </c>
      <c r="J1894" s="53" t="s">
        <v>96</v>
      </c>
      <c r="K1894" s="53">
        <v>16</v>
      </c>
      <c r="L1894" s="65">
        <v>49.75</v>
      </c>
    </row>
    <row r="1895" spans="2:12" ht="15" thickBot="1" x14ac:dyDescent="0.35">
      <c r="B1895" s="64">
        <f t="shared" si="30"/>
        <v>28803.099999999991</v>
      </c>
      <c r="C1895" s="66"/>
      <c r="G1895" s="56">
        <v>1891</v>
      </c>
      <c r="H1895" s="53" t="s">
        <v>93</v>
      </c>
      <c r="I1895" s="55">
        <v>38629</v>
      </c>
      <c r="J1895" s="53" t="s">
        <v>96</v>
      </c>
      <c r="K1895" s="53">
        <v>39</v>
      </c>
      <c r="L1895" s="65">
        <v>119.19</v>
      </c>
    </row>
    <row r="1896" spans="2:12" ht="15" thickBot="1" x14ac:dyDescent="0.35">
      <c r="B1896" s="64">
        <f t="shared" si="30"/>
        <v>27590.549999999988</v>
      </c>
      <c r="C1896" s="66"/>
      <c r="G1896" s="56">
        <v>1892</v>
      </c>
      <c r="H1896" s="53" t="s">
        <v>122</v>
      </c>
      <c r="I1896" s="53" t="s">
        <v>125</v>
      </c>
      <c r="J1896" s="53" t="s">
        <v>109</v>
      </c>
      <c r="K1896" s="53">
        <v>92</v>
      </c>
      <c r="L1896" s="65">
        <v>278.43</v>
      </c>
    </row>
    <row r="1897" spans="2:12" ht="15" thickBot="1" x14ac:dyDescent="0.35">
      <c r="B1897" s="64">
        <f t="shared" si="30"/>
        <v>27590.549999999988</v>
      </c>
      <c r="C1897" s="66"/>
      <c r="G1897" s="56">
        <v>1893</v>
      </c>
      <c r="H1897" s="53" t="s">
        <v>122</v>
      </c>
      <c r="I1897" s="53" t="s">
        <v>162</v>
      </c>
      <c r="J1897" s="53" t="s">
        <v>96</v>
      </c>
      <c r="K1897" s="53">
        <v>20</v>
      </c>
      <c r="L1897" s="65">
        <v>61.92</v>
      </c>
    </row>
    <row r="1898" spans="2:12" ht="15" thickBot="1" x14ac:dyDescent="0.35">
      <c r="B1898" s="64">
        <f t="shared" si="30"/>
        <v>24890.649999999991</v>
      </c>
      <c r="C1898" s="66"/>
      <c r="G1898" s="56">
        <v>1894</v>
      </c>
      <c r="H1898" s="53" t="s">
        <v>103</v>
      </c>
      <c r="I1898" s="53" t="s">
        <v>154</v>
      </c>
      <c r="J1898" s="53" t="s">
        <v>94</v>
      </c>
      <c r="K1898" s="53">
        <v>60</v>
      </c>
      <c r="L1898" s="65">
        <v>181.87</v>
      </c>
    </row>
    <row r="1899" spans="2:12" ht="15" thickBot="1" x14ac:dyDescent="0.35">
      <c r="B1899" s="64">
        <f t="shared" si="30"/>
        <v>25258.95</v>
      </c>
      <c r="C1899" s="66"/>
      <c r="G1899" s="56">
        <v>1895</v>
      </c>
      <c r="H1899" s="53" t="s">
        <v>111</v>
      </c>
      <c r="I1899" s="53" t="s">
        <v>104</v>
      </c>
      <c r="J1899" s="53" t="s">
        <v>105</v>
      </c>
      <c r="K1899" s="53">
        <v>15</v>
      </c>
      <c r="L1899" s="65">
        <v>47.16</v>
      </c>
    </row>
    <row r="1900" spans="2:12" ht="15" thickBot="1" x14ac:dyDescent="0.35">
      <c r="B1900" s="64">
        <f t="shared" si="30"/>
        <v>25947.240000000009</v>
      </c>
      <c r="C1900" s="66"/>
      <c r="G1900" s="56">
        <v>1896</v>
      </c>
      <c r="H1900" s="53" t="s">
        <v>97</v>
      </c>
      <c r="I1900" s="53" t="s">
        <v>135</v>
      </c>
      <c r="J1900" s="53" t="s">
        <v>96</v>
      </c>
      <c r="K1900" s="53">
        <v>36</v>
      </c>
      <c r="L1900" s="65">
        <v>109.84</v>
      </c>
    </row>
    <row r="1901" spans="2:12" ht="15" thickBot="1" x14ac:dyDescent="0.35">
      <c r="B1901" s="64">
        <f t="shared" si="30"/>
        <v>24890.649999999991</v>
      </c>
      <c r="C1901" s="66"/>
      <c r="G1901" s="56">
        <v>1897</v>
      </c>
      <c r="H1901" s="53" t="s">
        <v>103</v>
      </c>
      <c r="I1901" s="55">
        <v>38483</v>
      </c>
      <c r="J1901" s="53" t="s">
        <v>94</v>
      </c>
      <c r="K1901" s="53">
        <v>46</v>
      </c>
      <c r="L1901" s="65">
        <v>140.41</v>
      </c>
    </row>
    <row r="1902" spans="2:12" ht="15" thickBot="1" x14ac:dyDescent="0.35">
      <c r="B1902" s="64">
        <f t="shared" si="30"/>
        <v>26741.289999999994</v>
      </c>
      <c r="C1902" s="66"/>
      <c r="G1902" s="56">
        <v>1898</v>
      </c>
      <c r="H1902" s="53" t="s">
        <v>101</v>
      </c>
      <c r="I1902" s="53" t="s">
        <v>134</v>
      </c>
      <c r="J1902" s="53" t="s">
        <v>99</v>
      </c>
      <c r="K1902" s="53">
        <v>72</v>
      </c>
      <c r="L1902" s="65">
        <v>217.84</v>
      </c>
    </row>
    <row r="1903" spans="2:12" ht="15" thickBot="1" x14ac:dyDescent="0.35">
      <c r="B1903" s="64">
        <f t="shared" si="30"/>
        <v>28705.210000000006</v>
      </c>
      <c r="C1903" s="66"/>
      <c r="G1903" s="56">
        <v>1899</v>
      </c>
      <c r="H1903" s="53" t="s">
        <v>95</v>
      </c>
      <c r="I1903" s="55">
        <v>38787</v>
      </c>
      <c r="J1903" s="53" t="s">
        <v>105</v>
      </c>
      <c r="K1903" s="53">
        <v>28</v>
      </c>
      <c r="L1903" s="65">
        <v>85.66</v>
      </c>
    </row>
    <row r="1904" spans="2:12" ht="15" thickBot="1" x14ac:dyDescent="0.35">
      <c r="B1904" s="64">
        <f t="shared" si="30"/>
        <v>23849.590000000004</v>
      </c>
      <c r="C1904" s="67"/>
      <c r="G1904" s="57">
        <v>1900</v>
      </c>
      <c r="H1904" s="58" t="s">
        <v>106</v>
      </c>
      <c r="I1904" s="58" t="s">
        <v>141</v>
      </c>
      <c r="J1904" s="58" t="s">
        <v>105</v>
      </c>
      <c r="K1904" s="58">
        <v>54</v>
      </c>
      <c r="L1904" s="68">
        <v>164.49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410BA-DF0E-44C1-9CA5-E65B4D50D927}">
  <dimension ref="A35:H114"/>
  <sheetViews>
    <sheetView topLeftCell="A41" zoomScale="55" zoomScaleNormal="55" workbookViewId="0">
      <selection activeCell="E103" sqref="E103:F103"/>
    </sheetView>
  </sheetViews>
  <sheetFormatPr defaultRowHeight="14.4" x14ac:dyDescent="0.3"/>
  <cols>
    <col min="6" max="6" width="50.77734375" bestFit="1" customWidth="1"/>
  </cols>
  <sheetData>
    <row r="35" spans="1:7" ht="15" thickBot="1" x14ac:dyDescent="0.35"/>
    <row r="36" spans="1:7" x14ac:dyDescent="0.3">
      <c r="A36" s="90" t="s">
        <v>0</v>
      </c>
      <c r="B36" s="91"/>
      <c r="C36" s="91"/>
      <c r="D36" s="91"/>
      <c r="E36" s="91"/>
      <c r="F36" s="92"/>
    </row>
    <row r="37" spans="1:7" x14ac:dyDescent="0.3">
      <c r="A37" s="18" t="s">
        <v>6</v>
      </c>
      <c r="B37" s="35" t="s">
        <v>27</v>
      </c>
      <c r="C37" s="36" t="s">
        <v>28</v>
      </c>
      <c r="D37" s="36" t="s">
        <v>7</v>
      </c>
      <c r="E37" s="36" t="s">
        <v>11</v>
      </c>
      <c r="F37" s="37" t="s">
        <v>12</v>
      </c>
    </row>
    <row r="38" spans="1:7" x14ac:dyDescent="0.3">
      <c r="A38" s="1">
        <v>123</v>
      </c>
      <c r="B38" s="2" t="s">
        <v>30</v>
      </c>
      <c r="C38" s="2" t="s">
        <v>31</v>
      </c>
      <c r="D38" s="2">
        <v>55</v>
      </c>
      <c r="E38" s="2"/>
      <c r="F38" s="70">
        <f>SUMIFS(D38:D49,B38:B49,"Female",C38:C49,"English")</f>
        <v>82</v>
      </c>
      <c r="G38" s="79" t="str">
        <f ca="1">_xlfn.FORMULATEXT(F38)</f>
        <v>=SUMIFS(D38:D49,B38:B49,"Female",C38:C49,"English")</v>
      </c>
    </row>
    <row r="39" spans="1:7" x14ac:dyDescent="0.3">
      <c r="A39" s="1">
        <v>124</v>
      </c>
      <c r="B39" s="2" t="s">
        <v>30</v>
      </c>
      <c r="C39" s="2" t="s">
        <v>32</v>
      </c>
      <c r="D39" s="2">
        <v>73</v>
      </c>
      <c r="E39" s="2"/>
      <c r="F39" s="106" t="s">
        <v>164</v>
      </c>
    </row>
    <row r="40" spans="1:7" x14ac:dyDescent="0.3">
      <c r="A40" s="38">
        <v>125</v>
      </c>
      <c r="B40" s="2" t="s">
        <v>30</v>
      </c>
      <c r="C40" s="2" t="s">
        <v>34</v>
      </c>
      <c r="D40" s="2">
        <v>47</v>
      </c>
      <c r="E40" s="2"/>
      <c r="F40" s="106"/>
    </row>
    <row r="41" spans="1:7" x14ac:dyDescent="0.3">
      <c r="A41" s="1">
        <v>126</v>
      </c>
      <c r="B41" s="2" t="s">
        <v>30</v>
      </c>
      <c r="C41" s="2" t="s">
        <v>31</v>
      </c>
      <c r="D41" s="2">
        <v>58</v>
      </c>
      <c r="E41" s="2"/>
      <c r="F41" s="106"/>
    </row>
    <row r="42" spans="1:7" x14ac:dyDescent="0.3">
      <c r="A42" s="1">
        <v>127</v>
      </c>
      <c r="B42" s="2" t="s">
        <v>35</v>
      </c>
      <c r="C42" s="2" t="s">
        <v>32</v>
      </c>
      <c r="D42" s="2">
        <v>82</v>
      </c>
      <c r="E42" s="2"/>
      <c r="F42" s="106"/>
    </row>
    <row r="43" spans="1:7" x14ac:dyDescent="0.3">
      <c r="A43" s="1">
        <v>128</v>
      </c>
      <c r="B43" s="2" t="s">
        <v>30</v>
      </c>
      <c r="C43" s="2" t="s">
        <v>34</v>
      </c>
      <c r="D43" s="2">
        <v>90</v>
      </c>
      <c r="E43" s="2"/>
      <c r="F43" s="106"/>
    </row>
    <row r="44" spans="1:7" x14ac:dyDescent="0.3">
      <c r="A44" s="1">
        <v>129</v>
      </c>
      <c r="B44" s="2" t="s">
        <v>35</v>
      </c>
      <c r="C44" s="2" t="s">
        <v>31</v>
      </c>
      <c r="D44" s="2">
        <v>77</v>
      </c>
      <c r="E44" s="2"/>
      <c r="F44" s="106"/>
    </row>
    <row r="45" spans="1:7" x14ac:dyDescent="0.3">
      <c r="A45" s="1">
        <v>130</v>
      </c>
      <c r="B45" s="2" t="s">
        <v>30</v>
      </c>
      <c r="C45" s="2" t="s">
        <v>32</v>
      </c>
      <c r="D45" s="2">
        <v>67</v>
      </c>
      <c r="E45" s="2"/>
      <c r="F45" s="106"/>
    </row>
    <row r="46" spans="1:7" x14ac:dyDescent="0.3">
      <c r="A46" s="1">
        <v>131</v>
      </c>
      <c r="B46" s="2" t="s">
        <v>30</v>
      </c>
      <c r="C46" s="2" t="s">
        <v>34</v>
      </c>
      <c r="D46" s="2">
        <v>75</v>
      </c>
      <c r="E46" s="2"/>
      <c r="F46" s="106"/>
    </row>
    <row r="47" spans="1:7" x14ac:dyDescent="0.3">
      <c r="A47" s="1">
        <v>132</v>
      </c>
      <c r="B47" s="2" t="s">
        <v>35</v>
      </c>
      <c r="C47" s="2" t="s">
        <v>31</v>
      </c>
      <c r="D47" s="2">
        <v>83</v>
      </c>
      <c r="E47" s="2"/>
      <c r="F47" s="106"/>
    </row>
    <row r="48" spans="1:7" x14ac:dyDescent="0.3">
      <c r="A48" s="1">
        <v>133</v>
      </c>
      <c r="B48" s="2" t="s">
        <v>30</v>
      </c>
      <c r="C48" s="2" t="s">
        <v>32</v>
      </c>
      <c r="D48" s="2">
        <v>85</v>
      </c>
      <c r="E48" s="2"/>
      <c r="F48" s="106"/>
    </row>
    <row r="49" spans="1:8" ht="15" thickBot="1" x14ac:dyDescent="0.35">
      <c r="A49" s="30">
        <v>134</v>
      </c>
      <c r="B49" s="16" t="s">
        <v>30</v>
      </c>
      <c r="C49" s="16" t="s">
        <v>34</v>
      </c>
      <c r="D49" s="16">
        <v>86</v>
      </c>
      <c r="E49" s="16"/>
      <c r="F49" s="107"/>
    </row>
    <row r="51" spans="1:8" ht="15" thickBot="1" x14ac:dyDescent="0.35"/>
    <row r="52" spans="1:8" x14ac:dyDescent="0.3">
      <c r="A52" s="90" t="s">
        <v>0</v>
      </c>
      <c r="B52" s="91"/>
      <c r="C52" s="91"/>
      <c r="D52" s="91"/>
      <c r="E52" s="91"/>
      <c r="F52" s="92"/>
    </row>
    <row r="53" spans="1:8" x14ac:dyDescent="0.3">
      <c r="A53" s="18" t="s">
        <v>6</v>
      </c>
      <c r="B53" s="35" t="s">
        <v>27</v>
      </c>
      <c r="C53" s="36" t="s">
        <v>28</v>
      </c>
      <c r="D53" s="36" t="s">
        <v>7</v>
      </c>
      <c r="E53" s="36" t="s">
        <v>11</v>
      </c>
      <c r="F53" s="37" t="s">
        <v>12</v>
      </c>
    </row>
    <row r="54" spans="1:8" x14ac:dyDescent="0.3">
      <c r="A54" s="1">
        <v>123</v>
      </c>
      <c r="B54" s="2" t="s">
        <v>30</v>
      </c>
      <c r="C54" s="2" t="s">
        <v>31</v>
      </c>
      <c r="D54" s="2">
        <v>55</v>
      </c>
      <c r="E54" s="70"/>
      <c r="F54" s="70">
        <f>AVERAGEIFS(D54:D65,B54:B65,"Male",C54:C65,"Maths")</f>
        <v>56.5</v>
      </c>
      <c r="G54" s="79" t="str">
        <f ca="1">_xlfn.FORMULATEXT(F54)</f>
        <v>=AVERAGEIFS(D54:D65,B54:B65,"Male",C54:C65,"Maths")</v>
      </c>
      <c r="H54" s="79"/>
    </row>
    <row r="55" spans="1:8" x14ac:dyDescent="0.3">
      <c r="A55" s="1">
        <v>124</v>
      </c>
      <c r="B55" s="2" t="s">
        <v>30</v>
      </c>
      <c r="C55" s="2" t="s">
        <v>32</v>
      </c>
      <c r="D55" s="2">
        <v>73</v>
      </c>
      <c r="E55" s="2"/>
      <c r="F55" s="106" t="s">
        <v>165</v>
      </c>
    </row>
    <row r="56" spans="1:8" x14ac:dyDescent="0.3">
      <c r="A56" s="38">
        <v>125</v>
      </c>
      <c r="B56" s="2" t="s">
        <v>30</v>
      </c>
      <c r="C56" s="2" t="s">
        <v>34</v>
      </c>
      <c r="D56" s="2">
        <v>47</v>
      </c>
      <c r="E56" s="2"/>
      <c r="F56" s="106"/>
    </row>
    <row r="57" spans="1:8" x14ac:dyDescent="0.3">
      <c r="A57" s="1">
        <v>126</v>
      </c>
      <c r="B57" s="2" t="s">
        <v>30</v>
      </c>
      <c r="C57" s="2" t="s">
        <v>31</v>
      </c>
      <c r="D57" s="2">
        <v>58</v>
      </c>
      <c r="E57" s="2"/>
      <c r="F57" s="106"/>
    </row>
    <row r="58" spans="1:8" x14ac:dyDescent="0.3">
      <c r="A58" s="1">
        <v>127</v>
      </c>
      <c r="B58" s="2" t="s">
        <v>35</v>
      </c>
      <c r="C58" s="2" t="s">
        <v>32</v>
      </c>
      <c r="D58" s="2">
        <v>82</v>
      </c>
      <c r="E58" s="2"/>
      <c r="F58" s="106"/>
    </row>
    <row r="59" spans="1:8" x14ac:dyDescent="0.3">
      <c r="A59" s="1">
        <v>128</v>
      </c>
      <c r="B59" s="2" t="s">
        <v>30</v>
      </c>
      <c r="C59" s="2" t="s">
        <v>34</v>
      </c>
      <c r="D59" s="2">
        <v>90</v>
      </c>
      <c r="E59" s="2"/>
      <c r="F59" s="106"/>
    </row>
    <row r="60" spans="1:8" x14ac:dyDescent="0.3">
      <c r="A60" s="1">
        <v>129</v>
      </c>
      <c r="B60" s="2" t="s">
        <v>35</v>
      </c>
      <c r="C60" s="2" t="s">
        <v>31</v>
      </c>
      <c r="D60" s="2">
        <v>77</v>
      </c>
      <c r="E60" s="2"/>
      <c r="F60" s="106"/>
    </row>
    <row r="61" spans="1:8" x14ac:dyDescent="0.3">
      <c r="A61" s="1">
        <v>130</v>
      </c>
      <c r="B61" s="2" t="s">
        <v>30</v>
      </c>
      <c r="C61" s="2" t="s">
        <v>32</v>
      </c>
      <c r="D61" s="2">
        <v>67</v>
      </c>
      <c r="E61" s="2"/>
      <c r="F61" s="106"/>
    </row>
    <row r="62" spans="1:8" x14ac:dyDescent="0.3">
      <c r="A62" s="1">
        <v>131</v>
      </c>
      <c r="B62" s="2" t="s">
        <v>30</v>
      </c>
      <c r="C62" s="2" t="s">
        <v>34</v>
      </c>
      <c r="D62" s="2">
        <v>75</v>
      </c>
      <c r="E62" s="2"/>
      <c r="F62" s="106"/>
    </row>
    <row r="63" spans="1:8" x14ac:dyDescent="0.3">
      <c r="A63" s="1">
        <v>132</v>
      </c>
      <c r="B63" s="2" t="s">
        <v>35</v>
      </c>
      <c r="C63" s="2" t="s">
        <v>31</v>
      </c>
      <c r="D63" s="2">
        <v>83</v>
      </c>
      <c r="E63" s="2"/>
      <c r="F63" s="106"/>
    </row>
    <row r="64" spans="1:8" x14ac:dyDescent="0.3">
      <c r="A64" s="1">
        <v>133</v>
      </c>
      <c r="B64" s="2" t="s">
        <v>30</v>
      </c>
      <c r="C64" s="2" t="s">
        <v>32</v>
      </c>
      <c r="D64" s="2">
        <v>85</v>
      </c>
      <c r="E64" s="2"/>
      <c r="F64" s="106"/>
    </row>
    <row r="65" spans="1:6" ht="15" thickBot="1" x14ac:dyDescent="0.35">
      <c r="A65" s="30">
        <v>134</v>
      </c>
      <c r="B65" s="16" t="s">
        <v>30</v>
      </c>
      <c r="C65" s="16" t="s">
        <v>34</v>
      </c>
      <c r="D65" s="16">
        <v>86</v>
      </c>
      <c r="E65" s="16"/>
      <c r="F65" s="107"/>
    </row>
    <row r="68" spans="1:6" ht="15" thickBot="1" x14ac:dyDescent="0.35"/>
    <row r="69" spans="1:6" x14ac:dyDescent="0.3">
      <c r="A69" s="90" t="s">
        <v>0</v>
      </c>
      <c r="B69" s="91"/>
      <c r="C69" s="91"/>
      <c r="D69" s="91"/>
      <c r="E69" s="91"/>
      <c r="F69" s="92"/>
    </row>
    <row r="70" spans="1:6" x14ac:dyDescent="0.3">
      <c r="A70" s="18" t="s">
        <v>6</v>
      </c>
      <c r="B70" s="35" t="s">
        <v>27</v>
      </c>
      <c r="C70" s="36" t="s">
        <v>28</v>
      </c>
      <c r="D70" s="36" t="s">
        <v>7</v>
      </c>
      <c r="E70" s="36" t="s">
        <v>11</v>
      </c>
      <c r="F70" s="37" t="s">
        <v>12</v>
      </c>
    </row>
    <row r="71" spans="1:6" x14ac:dyDescent="0.3">
      <c r="A71" s="1">
        <v>123</v>
      </c>
      <c r="B71" s="2" t="s">
        <v>30</v>
      </c>
      <c r="C71" s="2" t="s">
        <v>31</v>
      </c>
      <c r="D71" s="2">
        <v>55</v>
      </c>
      <c r="E71" s="69">
        <f>AVERAGEIF(B71:B82,"Male",D71:D82)</f>
        <v>70.666666666666671</v>
      </c>
      <c r="F71" s="70" t="str">
        <f ca="1">_xlfn.FORMULATEXT(E71)</f>
        <v>=AVERAGEIF(B71:B82,"Male",D71:D82)</v>
      </c>
    </row>
    <row r="72" spans="1:6" x14ac:dyDescent="0.3">
      <c r="A72" s="1">
        <v>124</v>
      </c>
      <c r="B72" s="2" t="s">
        <v>30</v>
      </c>
      <c r="C72" s="2" t="s">
        <v>32</v>
      </c>
      <c r="D72" s="2">
        <v>73</v>
      </c>
      <c r="E72" s="2"/>
      <c r="F72" s="106" t="s">
        <v>166</v>
      </c>
    </row>
    <row r="73" spans="1:6" x14ac:dyDescent="0.3">
      <c r="A73" s="38">
        <v>125</v>
      </c>
      <c r="B73" s="2" t="s">
        <v>30</v>
      </c>
      <c r="C73" s="2" t="s">
        <v>34</v>
      </c>
      <c r="D73" s="2">
        <v>47</v>
      </c>
      <c r="E73" s="2"/>
      <c r="F73" s="106"/>
    </row>
    <row r="74" spans="1:6" x14ac:dyDescent="0.3">
      <c r="A74" s="1">
        <v>126</v>
      </c>
      <c r="B74" s="2" t="s">
        <v>30</v>
      </c>
      <c r="C74" s="2" t="s">
        <v>31</v>
      </c>
      <c r="D74" s="2">
        <v>58</v>
      </c>
      <c r="E74" s="2"/>
      <c r="F74" s="106"/>
    </row>
    <row r="75" spans="1:6" x14ac:dyDescent="0.3">
      <c r="A75" s="1">
        <v>127</v>
      </c>
      <c r="B75" s="2" t="s">
        <v>35</v>
      </c>
      <c r="C75" s="2" t="s">
        <v>32</v>
      </c>
      <c r="D75" s="2">
        <v>82</v>
      </c>
      <c r="E75" s="2"/>
      <c r="F75" s="106"/>
    </row>
    <row r="76" spans="1:6" x14ac:dyDescent="0.3">
      <c r="A76" s="1">
        <v>128</v>
      </c>
      <c r="B76" s="2" t="s">
        <v>30</v>
      </c>
      <c r="C76" s="2" t="s">
        <v>34</v>
      </c>
      <c r="D76" s="2">
        <v>90</v>
      </c>
      <c r="E76" s="2"/>
      <c r="F76" s="106"/>
    </row>
    <row r="77" spans="1:6" x14ac:dyDescent="0.3">
      <c r="A77" s="1">
        <v>129</v>
      </c>
      <c r="B77" s="2" t="s">
        <v>35</v>
      </c>
      <c r="C77" s="2" t="s">
        <v>31</v>
      </c>
      <c r="D77" s="2">
        <v>77</v>
      </c>
      <c r="E77" s="2"/>
      <c r="F77" s="106"/>
    </row>
    <row r="78" spans="1:6" x14ac:dyDescent="0.3">
      <c r="A78" s="1">
        <v>130</v>
      </c>
      <c r="B78" s="2" t="s">
        <v>30</v>
      </c>
      <c r="C78" s="2" t="s">
        <v>32</v>
      </c>
      <c r="D78" s="2">
        <v>67</v>
      </c>
      <c r="E78" s="2"/>
      <c r="F78" s="106"/>
    </row>
    <row r="79" spans="1:6" x14ac:dyDescent="0.3">
      <c r="A79" s="1">
        <v>131</v>
      </c>
      <c r="B79" s="2" t="s">
        <v>30</v>
      </c>
      <c r="C79" s="2" t="s">
        <v>34</v>
      </c>
      <c r="D79" s="2">
        <v>75</v>
      </c>
      <c r="E79" s="2"/>
      <c r="F79" s="106"/>
    </row>
    <row r="80" spans="1:6" x14ac:dyDescent="0.3">
      <c r="A80" s="1">
        <v>132</v>
      </c>
      <c r="B80" s="2" t="s">
        <v>35</v>
      </c>
      <c r="C80" s="2" t="s">
        <v>31</v>
      </c>
      <c r="D80" s="2">
        <v>83</v>
      </c>
      <c r="E80" s="2"/>
      <c r="F80" s="106"/>
    </row>
    <row r="81" spans="1:6" x14ac:dyDescent="0.3">
      <c r="A81" s="1">
        <v>133</v>
      </c>
      <c r="B81" s="2" t="s">
        <v>30</v>
      </c>
      <c r="C81" s="2" t="s">
        <v>32</v>
      </c>
      <c r="D81" s="2">
        <v>85</v>
      </c>
      <c r="E81" s="2"/>
      <c r="F81" s="106"/>
    </row>
    <row r="82" spans="1:6" ht="15" thickBot="1" x14ac:dyDescent="0.35">
      <c r="A82" s="30">
        <v>134</v>
      </c>
      <c r="B82" s="16" t="s">
        <v>30</v>
      </c>
      <c r="C82" s="16" t="s">
        <v>34</v>
      </c>
      <c r="D82" s="16">
        <v>86</v>
      </c>
      <c r="E82" s="16"/>
      <c r="F82" s="107"/>
    </row>
    <row r="84" spans="1:6" ht="15" thickBot="1" x14ac:dyDescent="0.35"/>
    <row r="85" spans="1:6" x14ac:dyDescent="0.3">
      <c r="A85" s="90" t="s">
        <v>0</v>
      </c>
      <c r="B85" s="91"/>
      <c r="C85" s="91"/>
      <c r="D85" s="91"/>
      <c r="E85" s="91"/>
      <c r="F85" s="92"/>
    </row>
    <row r="86" spans="1:6" x14ac:dyDescent="0.3">
      <c r="A86" s="18" t="s">
        <v>6</v>
      </c>
      <c r="B86" s="35" t="s">
        <v>27</v>
      </c>
      <c r="C86" s="36" t="s">
        <v>28</v>
      </c>
      <c r="D86" s="36" t="s">
        <v>7</v>
      </c>
      <c r="E86" s="36" t="s">
        <v>11</v>
      </c>
      <c r="F86" s="37" t="s">
        <v>12</v>
      </c>
    </row>
    <row r="87" spans="1:6" x14ac:dyDescent="0.3">
      <c r="A87" s="1">
        <v>123</v>
      </c>
      <c r="B87" s="2" t="s">
        <v>30</v>
      </c>
      <c r="C87" s="2" t="s">
        <v>31</v>
      </c>
      <c r="D87" s="2">
        <v>55</v>
      </c>
      <c r="E87" s="69">
        <f>AVERAGEIF(B87:B98,"Female",D87:D98)</f>
        <v>80.666666666666671</v>
      </c>
      <c r="F87" s="70" t="str">
        <f ca="1">_xlfn.FORMULATEXT(E87)</f>
        <v>=AVERAGEIF(B87:B98,"Female",D87:D98)</v>
      </c>
    </row>
    <row r="88" spans="1:6" x14ac:dyDescent="0.3">
      <c r="A88" s="1">
        <v>124</v>
      </c>
      <c r="B88" s="2" t="s">
        <v>30</v>
      </c>
      <c r="C88" s="2" t="s">
        <v>32</v>
      </c>
      <c r="D88" s="2">
        <v>73</v>
      </c>
      <c r="E88" s="2"/>
      <c r="F88" s="106" t="s">
        <v>167</v>
      </c>
    </row>
    <row r="89" spans="1:6" x14ac:dyDescent="0.3">
      <c r="A89" s="38">
        <v>125</v>
      </c>
      <c r="B89" s="2" t="s">
        <v>30</v>
      </c>
      <c r="C89" s="2" t="s">
        <v>34</v>
      </c>
      <c r="D89" s="2">
        <v>47</v>
      </c>
      <c r="E89" s="2"/>
      <c r="F89" s="106"/>
    </row>
    <row r="90" spans="1:6" x14ac:dyDescent="0.3">
      <c r="A90" s="1">
        <v>126</v>
      </c>
      <c r="B90" s="2" t="s">
        <v>30</v>
      </c>
      <c r="C90" s="2" t="s">
        <v>31</v>
      </c>
      <c r="D90" s="2">
        <v>58</v>
      </c>
      <c r="E90" s="2"/>
      <c r="F90" s="106"/>
    </row>
    <row r="91" spans="1:6" x14ac:dyDescent="0.3">
      <c r="A91" s="1">
        <v>127</v>
      </c>
      <c r="B91" s="2" t="s">
        <v>35</v>
      </c>
      <c r="C91" s="2" t="s">
        <v>32</v>
      </c>
      <c r="D91" s="2">
        <v>82</v>
      </c>
      <c r="E91" s="2"/>
      <c r="F91" s="106"/>
    </row>
    <row r="92" spans="1:6" x14ac:dyDescent="0.3">
      <c r="A92" s="1">
        <v>128</v>
      </c>
      <c r="B92" s="2" t="s">
        <v>30</v>
      </c>
      <c r="C92" s="2" t="s">
        <v>34</v>
      </c>
      <c r="D92" s="2">
        <v>90</v>
      </c>
      <c r="E92" s="2"/>
      <c r="F92" s="106"/>
    </row>
    <row r="93" spans="1:6" x14ac:dyDescent="0.3">
      <c r="A93" s="1">
        <v>129</v>
      </c>
      <c r="B93" s="2" t="s">
        <v>35</v>
      </c>
      <c r="C93" s="2" t="s">
        <v>31</v>
      </c>
      <c r="D93" s="2">
        <v>77</v>
      </c>
      <c r="E93" s="2"/>
      <c r="F93" s="106"/>
    </row>
    <row r="94" spans="1:6" x14ac:dyDescent="0.3">
      <c r="A94" s="1">
        <v>130</v>
      </c>
      <c r="B94" s="2" t="s">
        <v>30</v>
      </c>
      <c r="C94" s="2" t="s">
        <v>32</v>
      </c>
      <c r="D94" s="2">
        <v>67</v>
      </c>
      <c r="E94" s="2"/>
      <c r="F94" s="106"/>
    </row>
    <row r="95" spans="1:6" x14ac:dyDescent="0.3">
      <c r="A95" s="1">
        <v>131</v>
      </c>
      <c r="B95" s="2" t="s">
        <v>30</v>
      </c>
      <c r="C95" s="2" t="s">
        <v>34</v>
      </c>
      <c r="D95" s="2">
        <v>75</v>
      </c>
      <c r="E95" s="2"/>
      <c r="F95" s="106"/>
    </row>
    <row r="96" spans="1:6" x14ac:dyDescent="0.3">
      <c r="A96" s="1">
        <v>132</v>
      </c>
      <c r="B96" s="2" t="s">
        <v>35</v>
      </c>
      <c r="C96" s="2" t="s">
        <v>31</v>
      </c>
      <c r="D96" s="2">
        <v>83</v>
      </c>
      <c r="E96" s="2"/>
      <c r="F96" s="106"/>
    </row>
    <row r="97" spans="1:6" x14ac:dyDescent="0.3">
      <c r="A97" s="1">
        <v>133</v>
      </c>
      <c r="B97" s="2" t="s">
        <v>30</v>
      </c>
      <c r="C97" s="2" t="s">
        <v>32</v>
      </c>
      <c r="D97" s="2">
        <v>85</v>
      </c>
      <c r="E97" s="2"/>
      <c r="F97" s="106"/>
    </row>
    <row r="98" spans="1:6" ht="15" thickBot="1" x14ac:dyDescent="0.35">
      <c r="A98" s="30">
        <v>134</v>
      </c>
      <c r="B98" s="16" t="s">
        <v>30</v>
      </c>
      <c r="C98" s="16" t="s">
        <v>34</v>
      </c>
      <c r="D98" s="16">
        <v>86</v>
      </c>
      <c r="E98" s="16"/>
      <c r="F98" s="107"/>
    </row>
    <row r="100" spans="1:6" ht="15" thickBot="1" x14ac:dyDescent="0.35"/>
    <row r="101" spans="1:6" x14ac:dyDescent="0.3">
      <c r="A101" s="90" t="s">
        <v>0</v>
      </c>
      <c r="B101" s="91"/>
      <c r="C101" s="91"/>
      <c r="D101" s="91"/>
      <c r="E101" s="91"/>
      <c r="F101" s="92"/>
    </row>
    <row r="102" spans="1:6" x14ac:dyDescent="0.3">
      <c r="A102" s="18" t="s">
        <v>6</v>
      </c>
      <c r="B102" s="35" t="s">
        <v>27</v>
      </c>
      <c r="C102" s="36" t="s">
        <v>28</v>
      </c>
      <c r="D102" s="36" t="s">
        <v>7</v>
      </c>
      <c r="E102" s="36" t="s">
        <v>11</v>
      </c>
      <c r="F102" s="37" t="s">
        <v>12</v>
      </c>
    </row>
    <row r="103" spans="1:6" x14ac:dyDescent="0.3">
      <c r="A103" s="1">
        <v>123</v>
      </c>
      <c r="B103" s="2" t="s">
        <v>30</v>
      </c>
      <c r="C103" s="2" t="s">
        <v>31</v>
      </c>
      <c r="D103" s="2">
        <v>55</v>
      </c>
      <c r="E103" s="69">
        <f>AVERAGEIF(C103:C114,"Science",D103:D114)</f>
        <v>74.5</v>
      </c>
      <c r="F103" s="70" t="str">
        <f ca="1">_xlfn.FORMULATEXT(E103)</f>
        <v>=AVERAGEIF(C103:C114,"Science",D103:D114)</v>
      </c>
    </row>
    <row r="104" spans="1:6" x14ac:dyDescent="0.3">
      <c r="A104" s="1">
        <v>124</v>
      </c>
      <c r="B104" s="2" t="s">
        <v>30</v>
      </c>
      <c r="C104" s="2" t="s">
        <v>32</v>
      </c>
      <c r="D104" s="2">
        <v>73</v>
      </c>
      <c r="E104" s="2"/>
      <c r="F104" s="106" t="s">
        <v>168</v>
      </c>
    </row>
    <row r="105" spans="1:6" x14ac:dyDescent="0.3">
      <c r="A105" s="38">
        <v>125</v>
      </c>
      <c r="B105" s="2" t="s">
        <v>30</v>
      </c>
      <c r="C105" s="2" t="s">
        <v>34</v>
      </c>
      <c r="D105" s="2">
        <v>47</v>
      </c>
      <c r="E105" s="2"/>
      <c r="F105" s="106"/>
    </row>
    <row r="106" spans="1:6" x14ac:dyDescent="0.3">
      <c r="A106" s="1">
        <v>126</v>
      </c>
      <c r="B106" s="2" t="s">
        <v>30</v>
      </c>
      <c r="C106" s="2" t="s">
        <v>31</v>
      </c>
      <c r="D106" s="2">
        <v>58</v>
      </c>
      <c r="E106" s="2"/>
      <c r="F106" s="106"/>
    </row>
    <row r="107" spans="1:6" x14ac:dyDescent="0.3">
      <c r="A107" s="1">
        <v>127</v>
      </c>
      <c r="B107" s="2" t="s">
        <v>35</v>
      </c>
      <c r="C107" s="2" t="s">
        <v>32</v>
      </c>
      <c r="D107" s="2">
        <v>82</v>
      </c>
      <c r="E107" s="2"/>
      <c r="F107" s="106"/>
    </row>
    <row r="108" spans="1:6" x14ac:dyDescent="0.3">
      <c r="A108" s="1">
        <v>128</v>
      </c>
      <c r="B108" s="2" t="s">
        <v>30</v>
      </c>
      <c r="C108" s="2" t="s">
        <v>34</v>
      </c>
      <c r="D108" s="2">
        <v>90</v>
      </c>
      <c r="E108" s="2"/>
      <c r="F108" s="106"/>
    </row>
    <row r="109" spans="1:6" x14ac:dyDescent="0.3">
      <c r="A109" s="1">
        <v>129</v>
      </c>
      <c r="B109" s="2" t="s">
        <v>35</v>
      </c>
      <c r="C109" s="2" t="s">
        <v>31</v>
      </c>
      <c r="D109" s="2">
        <v>77</v>
      </c>
      <c r="E109" s="2"/>
      <c r="F109" s="106"/>
    </row>
    <row r="110" spans="1:6" x14ac:dyDescent="0.3">
      <c r="A110" s="1">
        <v>130</v>
      </c>
      <c r="B110" s="2" t="s">
        <v>30</v>
      </c>
      <c r="C110" s="2" t="s">
        <v>32</v>
      </c>
      <c r="D110" s="2">
        <v>67</v>
      </c>
      <c r="E110" s="2"/>
      <c r="F110" s="106"/>
    </row>
    <row r="111" spans="1:6" x14ac:dyDescent="0.3">
      <c r="A111" s="1">
        <v>131</v>
      </c>
      <c r="B111" s="2" t="s">
        <v>30</v>
      </c>
      <c r="C111" s="2" t="s">
        <v>34</v>
      </c>
      <c r="D111" s="2">
        <v>75</v>
      </c>
      <c r="E111" s="2"/>
      <c r="F111" s="106"/>
    </row>
    <row r="112" spans="1:6" x14ac:dyDescent="0.3">
      <c r="A112" s="1">
        <v>132</v>
      </c>
      <c r="B112" s="2" t="s">
        <v>35</v>
      </c>
      <c r="C112" s="2" t="s">
        <v>31</v>
      </c>
      <c r="D112" s="2">
        <v>83</v>
      </c>
      <c r="E112" s="2"/>
      <c r="F112" s="106"/>
    </row>
    <row r="113" spans="1:6" x14ac:dyDescent="0.3">
      <c r="A113" s="1">
        <v>133</v>
      </c>
      <c r="B113" s="2" t="s">
        <v>30</v>
      </c>
      <c r="C113" s="2" t="s">
        <v>32</v>
      </c>
      <c r="D113" s="2">
        <v>85</v>
      </c>
      <c r="E113" s="2"/>
      <c r="F113" s="106"/>
    </row>
    <row r="114" spans="1:6" ht="15" thickBot="1" x14ac:dyDescent="0.35">
      <c r="A114" s="30">
        <v>134</v>
      </c>
      <c r="B114" s="16" t="s">
        <v>30</v>
      </c>
      <c r="C114" s="16" t="s">
        <v>34</v>
      </c>
      <c r="D114" s="16">
        <v>86</v>
      </c>
      <c r="E114" s="16"/>
      <c r="F114" s="107"/>
    </row>
  </sheetData>
  <mergeCells count="10">
    <mergeCell ref="A85:F85"/>
    <mergeCell ref="F88:F98"/>
    <mergeCell ref="A101:F101"/>
    <mergeCell ref="F104:F114"/>
    <mergeCell ref="A36:F36"/>
    <mergeCell ref="F39:F49"/>
    <mergeCell ref="A52:F52"/>
    <mergeCell ref="F55:F65"/>
    <mergeCell ref="A69:F69"/>
    <mergeCell ref="F72:F8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E986-4A8A-4068-B324-64A051E11026}">
  <dimension ref="A1"/>
  <sheetViews>
    <sheetView tabSelected="1" zoomScale="55" zoomScaleNormal="55" workbookViewId="0">
      <selection activeCell="P20" sqref="P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E8E1-B98B-44D1-A3E2-08B1E788B776}">
  <dimension ref="A1"/>
  <sheetViews>
    <sheetView zoomScale="40" zoomScaleNormal="40" workbookViewId="0">
      <selection activeCell="M65" sqref="M6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Statistical Functions</vt:lpstr>
      <vt:lpstr>Count Function and Variants</vt:lpstr>
      <vt:lpstr>Count Function</vt:lpstr>
      <vt:lpstr>COUNTA Function</vt:lpstr>
      <vt:lpstr>COUNTBLANK Function</vt:lpstr>
      <vt:lpstr>COUNTIF Function</vt:lpstr>
      <vt:lpstr>COUNTIFS Function</vt:lpstr>
      <vt:lpstr>Frequency Function</vt:lpstr>
      <vt:lpstr>SONGS Analytics</vt:lpstr>
      <vt:lpstr>Dataset</vt:lpstr>
      <vt:lpstr>Questions</vt:lpstr>
      <vt:lpstr>SUMIF Function</vt:lpstr>
      <vt:lpstr>SUMIF Example</vt:lpstr>
      <vt:lpstr>SUMIFS Function</vt:lpstr>
      <vt:lpstr>AVERAGEIF Function</vt:lpstr>
      <vt:lpstr>AVERAGEIFS Function</vt:lpstr>
      <vt:lpstr>name</vt:lpstr>
      <vt:lpstr>saleDate</vt:lpstr>
      <vt:lpstr>salePrice</vt:lpstr>
      <vt:lpstr>Singers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social</dc:creator>
  <cp:lastModifiedBy>Avinash Adasare</cp:lastModifiedBy>
  <dcterms:created xsi:type="dcterms:W3CDTF">2025-02-20T15:39:37Z</dcterms:created>
  <dcterms:modified xsi:type="dcterms:W3CDTF">2025-03-07T07:15:53Z</dcterms:modified>
</cp:coreProperties>
</file>