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d03f6d27d68f1f/Desktop/"/>
    </mc:Choice>
  </mc:AlternateContent>
  <xr:revisionPtr revIDLastSave="57" documentId="8_{888DF4C2-6311-4087-9580-7A6995FEA7A5}" xr6:coauthVersionLast="47" xr6:coauthVersionMax="47" xr10:uidLastSave="{7C9FDD89-81E7-461F-B818-68F0C932CB22}"/>
  <bookViews>
    <workbookView xWindow="-96" yWindow="-96" windowWidth="20928" windowHeight="12432" xr2:uid="{B24F6137-3030-401E-BAEA-7E06DCB4D358}"/>
  </bookViews>
  <sheets>
    <sheet name="Model" sheetId="1" r:id="rId1"/>
    <sheet name="Big Picture Diagram" sheetId="3" r:id="rId2"/>
    <sheet name="Solver Results Report" sheetId="9" r:id="rId3"/>
    <sheet name="Model_STS" sheetId="10" state="veryHidden" r:id="rId4"/>
    <sheet name="Sensitivity Analysis 1" sheetId="11" r:id="rId5"/>
    <sheet name="Sensitivity Analysis 2" sheetId="16" r:id="rId6"/>
  </sheets>
  <definedNames>
    <definedName name="Actual_exposures">Model!$B$25:$B$32</definedName>
    <definedName name="Budget">Model!$I$33</definedName>
    <definedName name="ChartData" localSheetId="4">'Sensitivity Analysis 1'!$K$6:$K$11</definedName>
    <definedName name="ChartData" localSheetId="5">'Sensitivity Analysis 2'!$K$6:$K$12</definedName>
    <definedName name="InputValues" localSheetId="4">'Sensitivity Analysis 1'!$A$6:$A$11</definedName>
    <definedName name="InputValues" localSheetId="5">'Sensitivity Analysis 2'!$A$6:$A$12</definedName>
    <definedName name="Maximum_required_ads">Model!$L$25:$L$29</definedName>
    <definedName name="Minimum_required_ads">Model!$H$25:$H$29</definedName>
    <definedName name="Number_ads_purchased">Model!$B$21:$F$21</definedName>
    <definedName name="OutputAddresses" localSheetId="4">'Sensitivity Analysis 1'!$B$5:$G$5</definedName>
    <definedName name="OutputAddresses" localSheetId="5">'Sensitivity Analysis 2'!$B$5:$G$5</definedName>
    <definedName name="OutputValues" localSheetId="4">'Sensitivity Analysis 1'!$B$6:$G$11</definedName>
    <definedName name="OutputValues" localSheetId="5">'Sensitivity Analysis 2'!$B$6:$G$12</definedName>
    <definedName name="Required_Exposures">Model!$D$25:$D$32</definedName>
    <definedName name="solver_adj" localSheetId="0" hidden="1">Model!$B$21:$F$21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Model!$J$25:$J$29</definedName>
    <definedName name="solver_lhs2" localSheetId="0" hidden="1">Model!$J$25:$J$29</definedName>
    <definedName name="solver_lhs3" localSheetId="0" hidden="1">Model!$B$25:$B$32</definedName>
    <definedName name="solver_lhs4" localSheetId="0" hidden="1">Model!$B$21:$F$21</definedName>
    <definedName name="solver_lhs5" localSheetId="0" hidden="1">Model!$B$21:$F$21</definedName>
    <definedName name="solver_lhs6" localSheetId="0" hidden="1">Model!$G$33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Model!$B$36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3</definedName>
    <definedName name="solver_rel3" localSheetId="0" hidden="1">3</definedName>
    <definedName name="solver_rel4" localSheetId="0" hidden="1">4</definedName>
    <definedName name="solver_rel5" localSheetId="0" hidden="1">3</definedName>
    <definedName name="solver_rel6" localSheetId="0" hidden="1">1</definedName>
    <definedName name="solver_rhs1" localSheetId="0" hidden="1">Maximum_required_ads</definedName>
    <definedName name="solver_rhs2" localSheetId="0" hidden="1">Minimum_required_ads</definedName>
    <definedName name="solver_rhs3" localSheetId="0" hidden="1">Required_Exposures</definedName>
    <definedName name="solver_rhs4" localSheetId="0" hidden="1">"integer"</definedName>
    <definedName name="solver_rhs5" localSheetId="0" hidden="1">0</definedName>
    <definedName name="solver_rhs6" localSheetId="0" hidden="1">Budget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  <definedName name="Total_cost">Model!$G$33</definedName>
    <definedName name="Total_website_visits">Model!$B$36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" i="16" l="1"/>
  <c r="J5" i="16"/>
  <c r="K12" i="16" s="1"/>
  <c r="K8" i="16" l="1"/>
  <c r="K6" i="16"/>
  <c r="K7" i="16"/>
  <c r="K9" i="16"/>
  <c r="K10" i="16"/>
  <c r="K11" i="16"/>
  <c r="K1" i="11"/>
  <c r="J5" i="11"/>
  <c r="K11" i="11" s="1"/>
  <c r="J17" i="1"/>
  <c r="K17" i="1"/>
  <c r="L17" i="1"/>
  <c r="M17" i="1"/>
  <c r="I17" i="1"/>
  <c r="J25" i="1" a="1"/>
  <c r="J25" i="1" s="1"/>
  <c r="B26" i="1"/>
  <c r="B27" i="1"/>
  <c r="B28" i="1"/>
  <c r="B29" i="1"/>
  <c r="B30" i="1"/>
  <c r="B31" i="1"/>
  <c r="B32" i="1"/>
  <c r="B25" i="1"/>
  <c r="F17" i="1"/>
  <c r="C17" i="1"/>
  <c r="D17" i="1"/>
  <c r="E17" i="1"/>
  <c r="B17" i="1"/>
  <c r="K8" i="11" l="1"/>
  <c r="K6" i="11"/>
  <c r="K7" i="11"/>
  <c r="K9" i="11"/>
  <c r="K10" i="11"/>
  <c r="G33" i="1"/>
  <c r="B3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Avinash Bisram</author>
  </authors>
  <commentList>
    <comment ref="B6" authorId="0" shapeId="0" xr:uid="{432A6A17-CC6A-4B6D-8F90-D58A95A9F168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7" authorId="0" shapeId="0" xr:uid="{16CB033C-4233-4277-9BEC-6A6791CB22D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8" authorId="0" shapeId="0" xr:uid="{C223F9FC-6C41-4D0C-950F-0C94128879AC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9" authorId="0" shapeId="0" xr:uid="{6506831F-79E5-4465-8A39-BDF5F8061BDA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10" authorId="0" shapeId="0" xr:uid="{24E34272-4D55-47CC-B7F1-8AD255110C1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1" authorId="0" shapeId="0" xr:uid="{6D1156DE-08A8-452D-B759-CAB7C9061BD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Avinash Bisram</author>
  </authors>
  <commentList>
    <comment ref="B6" authorId="0" shapeId="0" xr:uid="{18C73BBD-6E6C-4A00-8A4A-5EAD9BD6F8C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7" authorId="0" shapeId="0" xr:uid="{1D31D1BD-8595-4350-8612-4F9624BC7298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8" authorId="0" shapeId="0" xr:uid="{7FEFD365-48F0-4CC4-8F00-D8DD55637984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9" authorId="0" shapeId="0" xr:uid="{02E8B166-5EEE-4538-83D7-E9785CAFCE46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10" authorId="0" shapeId="0" xr:uid="{16E0CF42-5A42-4538-9137-327A8EA77631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11" authorId="0" shapeId="0" xr:uid="{54C55F74-7F1F-4AA6-86DC-1277C318A01C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12" authorId="0" shapeId="0" xr:uid="{A6345365-55EF-4BDC-883E-A01160F70D6F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<sst xmlns="http://schemas.openxmlformats.org/spreadsheetml/2006/main" count="279" uniqueCount="155">
  <si>
    <t xml:space="preserve">Advertising Model For Fictional Apparel </t>
  </si>
  <si>
    <t>Inputs</t>
  </si>
  <si>
    <t>Expected Exposures per ad</t>
  </si>
  <si>
    <t>Likelihood of an Exposure visiting Website</t>
  </si>
  <si>
    <t>Range names used:</t>
  </si>
  <si>
    <t>TikTok</t>
  </si>
  <si>
    <t>Instagram</t>
  </si>
  <si>
    <t>X</t>
  </si>
  <si>
    <t>YouTube</t>
  </si>
  <si>
    <t>Facebook</t>
  </si>
  <si>
    <t>Actual_exposures</t>
  </si>
  <si>
    <t>=Model!$B$25:$B$32</t>
  </si>
  <si>
    <t>Men 16-22</t>
  </si>
  <si>
    <t>Budget</t>
  </si>
  <si>
    <t>=Model!$I$33</t>
  </si>
  <si>
    <t>Men 23-34</t>
  </si>
  <si>
    <t>Maximum_required_ads</t>
  </si>
  <si>
    <t>=Model!$L$25:$L$29</t>
  </si>
  <si>
    <t>Men 35-44</t>
  </si>
  <si>
    <t>Minimum_required_ads</t>
  </si>
  <si>
    <t>=Model!$H$25:$H$29</t>
  </si>
  <si>
    <t>Men &gt;45</t>
  </si>
  <si>
    <t>Number_ads_purchased</t>
  </si>
  <si>
    <t>=Model!$B$21:$F$21</t>
  </si>
  <si>
    <t>Women 16-22</t>
  </si>
  <si>
    <t>Required_Exposures</t>
  </si>
  <si>
    <t>=Model!$D$25:$D$32</t>
  </si>
  <si>
    <t>Women 23-34</t>
  </si>
  <si>
    <t>Total_cost</t>
  </si>
  <si>
    <t>=Model!$G$33</t>
  </si>
  <si>
    <t>Women 35-44</t>
  </si>
  <si>
    <t>Women &gt;45</t>
  </si>
  <si>
    <t>Cost per Exposure (dollars)</t>
  </si>
  <si>
    <t>Cost per Ad (dollars)</t>
  </si>
  <si>
    <t>Website Visits per Ad (millions)</t>
  </si>
  <si>
    <t>Advertising Plan</t>
  </si>
  <si>
    <t>Number of ads purchased</t>
  </si>
  <si>
    <t>Constraint on Exposures</t>
  </si>
  <si>
    <t>Constraint on Number of Ads per Platform</t>
  </si>
  <si>
    <t>Actual Exposures</t>
  </si>
  <si>
    <t>Required Exposures</t>
  </si>
  <si>
    <t>Minimum</t>
  </si>
  <si>
    <t>Actual</t>
  </si>
  <si>
    <t>Maximum</t>
  </si>
  <si>
    <t>&gt;=</t>
  </si>
  <si>
    <t>&lt;=</t>
  </si>
  <si>
    <t>Constraint on Total Advertising Cost</t>
  </si>
  <si>
    <t>Total Cost</t>
  </si>
  <si>
    <t>Allocated Budget</t>
  </si>
  <si>
    <t>Objective to Maximize</t>
  </si>
  <si>
    <t>Total Website Visits (millions)</t>
  </si>
  <si>
    <t>Microsoft Excel 16.0 Answer Report</t>
  </si>
  <si>
    <t>Worksheet: [Project_1.xlsx]Model</t>
  </si>
  <si>
    <t>Report Created: 2/23/2024 9:14:19 PM</t>
  </si>
  <si>
    <t>Result: Solver found an integer solution within tolerance.  All Constraints are satisfied.</t>
  </si>
  <si>
    <t>Solver Engine</t>
  </si>
  <si>
    <t>Engine: Simplex LP</t>
  </si>
  <si>
    <t>Solution Time: 0.047 Seconds.</t>
  </si>
  <si>
    <t>Iterations: 5 Subproblems: 12</t>
  </si>
  <si>
    <t>Solver Options</t>
  </si>
  <si>
    <t>Max Time Unlimited,  Iterations Unlimited, Precision 0.000001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</si>
  <si>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</si>
  <si>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</si>
  <si>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</si>
  <si>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</si>
  <si>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</si>
  <si>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</si>
  <si>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$B$36</t>
  </si>
  <si>
    <t>Total Website Visits (millions) Actual Exposures</t>
  </si>
  <si>
    <t>Variable Cells</t>
  </si>
  <si>
    <t>Integer</t>
  </si>
  <si>
    <t>$B$21</t>
  </si>
  <si>
    <t>Number of ads purchased TikTok</t>
  </si>
  <si>
    <t>$C$21</t>
  </si>
  <si>
    <t>Number of ads purchased Instagram</t>
  </si>
  <si>
    <t>$D$21</t>
  </si>
  <si>
    <t>Number of ads purchased X</t>
  </si>
  <si>
    <t>$E$21</t>
  </si>
  <si>
    <t>Number of ads purchased YouTube</t>
  </si>
  <si>
    <t>$F$21</t>
  </si>
  <si>
    <t>Number of ads purchased Facebook</t>
  </si>
  <si>
    <t>Constraints</t>
  </si>
  <si>
    <t>Cell Value</t>
  </si>
  <si>
    <t>Formula</t>
  </si>
  <si>
    <t>Status</t>
  </si>
  <si>
    <t>Slack</t>
  </si>
  <si>
    <t>$J$25</t>
  </si>
  <si>
    <t>&lt;= Actual</t>
  </si>
  <si>
    <t>$J$25&lt;=$L$25</t>
  </si>
  <si>
    <t>Not Binding</t>
  </si>
  <si>
    <t>$J$26</t>
  </si>
  <si>
    <t>$J$26&lt;=$L$26</t>
  </si>
  <si>
    <t>$J$27</t>
  </si>
  <si>
    <t>$J$27&lt;=$L$27</t>
  </si>
  <si>
    <t>$J$28</t>
  </si>
  <si>
    <t>$J$28&lt;=$L$28</t>
  </si>
  <si>
    <t>$J$29</t>
  </si>
  <si>
    <t>$J$29&lt;=$L$29</t>
  </si>
  <si>
    <t>$J$25&gt;=$H$25</t>
  </si>
  <si>
    <t>Binding</t>
  </si>
  <si>
    <t>$J$26&gt;=$H$26</t>
  </si>
  <si>
    <t>$J$27&gt;=$H$27</t>
  </si>
  <si>
    <t>$J$28&gt;=$H$28</t>
  </si>
  <si>
    <t>$J$29&gt;=$H$29</t>
  </si>
  <si>
    <t>$B$25</t>
  </si>
  <si>
    <t>Men 16-22 Actual Exposures</t>
  </si>
  <si>
    <t>$B$25&gt;=$D$25</t>
  </si>
  <si>
    <t>$B$26</t>
  </si>
  <si>
    <t>Men 23-34 Actual Exposures</t>
  </si>
  <si>
    <t>$B$26&gt;=$D$26</t>
  </si>
  <si>
    <t>$B$27</t>
  </si>
  <si>
    <t>Men 35-44 Actual Exposures</t>
  </si>
  <si>
    <t>$B$27&gt;=$D$27</t>
  </si>
  <si>
    <t>$B$28</t>
  </si>
  <si>
    <t>Men &gt;45 Actual Exposures</t>
  </si>
  <si>
    <t>$B$28&gt;=$D$28</t>
  </si>
  <si>
    <t>$B$29</t>
  </si>
  <si>
    <t>Women 16-22 Actual Exposures</t>
  </si>
  <si>
    <t>$B$29&gt;=$D$29</t>
  </si>
  <si>
    <t>$B$30</t>
  </si>
  <si>
    <t>Women 23-34 Actual Exposures</t>
  </si>
  <si>
    <t>$B$30&gt;=$D$30</t>
  </si>
  <si>
    <t>$B$31</t>
  </si>
  <si>
    <t>Women 35-44 Actual Exposures</t>
  </si>
  <si>
    <t>$B$31&gt;=$D$31</t>
  </si>
  <si>
    <t>$B$32</t>
  </si>
  <si>
    <t>Women &gt;45 Actual Exposures</t>
  </si>
  <si>
    <t>$B$32&gt;=$D$32</t>
  </si>
  <si>
    <t>$G$33</t>
  </si>
  <si>
    <t>$G$33&lt;=$I$33</t>
  </si>
  <si>
    <t>$B$21&gt;=0</t>
  </si>
  <si>
    <t>$C$21&gt;=0</t>
  </si>
  <si>
    <t>$D$21&gt;=0</t>
  </si>
  <si>
    <t>$E$21&gt;=0</t>
  </si>
  <si>
    <t>$F$21&gt;=0</t>
  </si>
  <si>
    <t>$B$21:$F$21=Integer</t>
  </si>
  <si>
    <t>Decision Variable</t>
  </si>
  <si>
    <t>Input</t>
  </si>
  <si>
    <t>Objective</t>
  </si>
  <si>
    <t>$B$21:$F$21,$B$36</t>
  </si>
  <si>
    <t>One-way analysis for Solver model in Model worksheet</t>
  </si>
  <si>
    <t>Data for chart</t>
  </si>
  <si>
    <t>Not feasible</t>
  </si>
  <si>
    <t>Total_website_visits</t>
  </si>
  <si>
    <t>=Model!$B$36</t>
  </si>
  <si>
    <t>Calculated Values</t>
  </si>
  <si>
    <t>$D$16</t>
  </si>
  <si>
    <t>Cost per Exposure of X along side</t>
  </si>
  <si>
    <t>Number of ads to purchase for each platform and Total Website Visits along top</t>
  </si>
  <si>
    <t>Number_ads_purchased_TikTok</t>
  </si>
  <si>
    <t>Number_ads_purchased_Instagram</t>
  </si>
  <si>
    <t>Number_ads_purchased_X</t>
  </si>
  <si>
    <t>Number_ads_purchased_YouTube</t>
  </si>
  <si>
    <t>Number_ads_purchased_Facebook</t>
  </si>
  <si>
    <t>Minimum Required Ads for TikTok along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</si>
</sst>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1"/>
      <color rgb="FFFFFFFF"/>
      <name val="Calibri"/>
      <family val="2"/>
      <scheme val="minor"/>
    </font>
    <font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0" xfId="0" applyFill="1"/>
    <xf numFmtId="0" fontId="0" fillId="2" borderId="0" xfId="1" applyNumberFormat="1" applyFont="1" applyFill="1"/>
    <xf numFmtId="0" fontId="0" fillId="0" borderId="0" xfId="0" applyAlignment="1">
      <alignment horizontal="right"/>
    </xf>
    <xf numFmtId="0" fontId="0" fillId="0" borderId="3" xfId="0" applyBorder="1"/>
    <xf numFmtId="0" fontId="3" fillId="0" borderId="2" xfId="0" applyFont="1" applyBorder="1" applyAlignment="1">
      <alignment horizontal="center"/>
    </xf>
    <xf numFmtId="0" fontId="0" fillId="0" borderId="4" xfId="0" applyBorder="1"/>
    <xf numFmtId="49" fontId="0" fillId="0" borderId="0" xfId="0" applyNumberFormat="1"/>
    <xf numFmtId="0" fontId="0" fillId="0" borderId="0" xfId="0" applyAlignment="1">
      <alignment horizontal="right" textRotation="90"/>
    </xf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9" borderId="0" xfId="0" applyFill="1" applyAlignment="1">
      <alignment horizontal="right" textRotation="90"/>
    </xf>
    <xf numFmtId="0" fontId="4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10" borderId="10" xfId="0" applyFill="1" applyBorder="1"/>
    <xf numFmtId="0" fontId="0" fillId="11" borderId="4" xfId="0" applyFill="1" applyBorder="1"/>
    <xf numFmtId="0" fontId="0" fillId="0" borderId="10" xfId="0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'Sensitivity Analysis 1'!$K$1</c:f>
          <c:strCache>
            <c:ptCount val="1"/>
            <c:pt idx="0">
              <c:v>Sensitivity of Number_ads_purchased_TikTok to Input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'Sensitivity Analysis 1'!$A$6:$A$11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'Sensitivity Analysis 1'!$K$6:$K$11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FC-4ABF-8545-4A024E650F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3446383"/>
        <c:axId val="920106783"/>
      </c:lineChart>
      <c:catAx>
        <c:axId val="12834463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 ($H$25)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20106783"/>
        <c:crosses val="autoZero"/>
        <c:auto val="1"/>
        <c:lblAlgn val="ctr"/>
        <c:lblOffset val="100"/>
        <c:noMultiLvlLbl val="0"/>
      </c:catAx>
      <c:valAx>
        <c:axId val="920106783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83446383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'Sensitivity Analysis 2'!$K$1</c:f>
          <c:strCache>
            <c:ptCount val="1"/>
            <c:pt idx="0">
              <c:v>Sensitivity of Number_ads_purchased_TikTok to Input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'Sensitivity Analysis 2'!$A$6:$A$12</c:f>
              <c:numCache>
                <c:formatCode>General</c:formatCode>
                <c:ptCount val="7"/>
                <c:pt idx="0">
                  <c:v>1.0000000474974513E-3</c:v>
                </c:pt>
                <c:pt idx="1">
                  <c:v>2.0000000949949026E-3</c:v>
                </c:pt>
                <c:pt idx="2">
                  <c:v>3.0000000260770321E-3</c:v>
                </c:pt>
                <c:pt idx="3">
                  <c:v>4.0000001899898052E-3</c:v>
                </c:pt>
                <c:pt idx="4">
                  <c:v>5.0000003539025784E-3</c:v>
                </c:pt>
                <c:pt idx="5">
                  <c:v>6.0000000521540642E-3</c:v>
                </c:pt>
                <c:pt idx="6">
                  <c:v>7.0000002160668373E-3</c:v>
                </c:pt>
              </c:numCache>
            </c:numRef>
          </c:cat>
          <c:val>
            <c:numRef>
              <c:f>'Sensitivity Analysis 2'!$K$6:$K$12</c:f>
              <c:numCache>
                <c:formatCode>General</c:formatCode>
                <c:ptCount val="7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ED-4189-AFE5-3E3B8F723B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9919887"/>
        <c:axId val="1878744847"/>
      </c:lineChart>
      <c:catAx>
        <c:axId val="18499198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 ($D$16)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78744847"/>
        <c:crosses val="autoZero"/>
        <c:auto val="1"/>
        <c:lblAlgn val="ctr"/>
        <c:lblOffset val="100"/>
        <c:noMultiLvlLbl val="0"/>
      </c:catAx>
      <c:valAx>
        <c:axId val="1878744847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49919887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4482</xdr:colOff>
      <xdr:row>0</xdr:row>
      <xdr:rowOff>129988</xdr:rowOff>
    </xdr:from>
    <xdr:to>
      <xdr:col>6</xdr:col>
      <xdr:colOff>416858</xdr:colOff>
      <xdr:row>2</xdr:row>
      <xdr:rowOff>89647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ED12A90-91B4-A4B4-C117-70F068881FA5}"/>
            </a:ext>
          </a:extLst>
        </xdr:cNvPr>
        <xdr:cNvSpPr/>
      </xdr:nvSpPr>
      <xdr:spPr>
        <a:xfrm>
          <a:off x="3478306" y="129988"/>
          <a:ext cx="2864223" cy="327212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Note:</a:t>
          </a:r>
          <a:r>
            <a:rPr lang="en-US" sz="1100" baseline="0"/>
            <a:t> All exposures are expressed in millions.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10</xdr:row>
      <xdr:rowOff>53340</xdr:rowOff>
    </xdr:from>
    <xdr:to>
      <xdr:col>7</xdr:col>
      <xdr:colOff>586740</xdr:colOff>
      <xdr:row>13</xdr:row>
      <xdr:rowOff>121920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F2DEB89B-B3E7-CAB1-B28A-1D419036DC18}"/>
            </a:ext>
          </a:extLst>
        </xdr:cNvPr>
        <xdr:cNvSpPr/>
      </xdr:nvSpPr>
      <xdr:spPr>
        <a:xfrm>
          <a:off x="3581400" y="1882140"/>
          <a:ext cx="1485900" cy="61722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Number of ads purchased</a:t>
          </a:r>
        </a:p>
      </xdr:txBody>
    </xdr:sp>
    <xdr:clientData/>
  </xdr:twoCellAnchor>
  <xdr:twoCellAnchor>
    <xdr:from>
      <xdr:col>3</xdr:col>
      <xdr:colOff>224790</xdr:colOff>
      <xdr:row>14</xdr:row>
      <xdr:rowOff>91440</xdr:rowOff>
    </xdr:from>
    <xdr:to>
      <xdr:col>5</xdr:col>
      <xdr:colOff>411480</xdr:colOff>
      <xdr:row>16</xdr:row>
      <xdr:rowOff>114300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5A0C737-383A-E765-E578-F21528F1E143}"/>
            </a:ext>
          </a:extLst>
        </xdr:cNvPr>
        <xdr:cNvSpPr/>
      </xdr:nvSpPr>
      <xdr:spPr>
        <a:xfrm>
          <a:off x="2145030" y="2651760"/>
          <a:ext cx="1466850" cy="38862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Cost per ad</a:t>
          </a:r>
        </a:p>
      </xdr:txBody>
    </xdr:sp>
    <xdr:clientData/>
  </xdr:twoCellAnchor>
  <xdr:twoCellAnchor>
    <xdr:from>
      <xdr:col>5</xdr:col>
      <xdr:colOff>91440</xdr:colOff>
      <xdr:row>18</xdr:row>
      <xdr:rowOff>7620</xdr:rowOff>
    </xdr:from>
    <xdr:to>
      <xdr:col>7</xdr:col>
      <xdr:colOff>278130</xdr:colOff>
      <xdr:row>20</xdr:row>
      <xdr:rowOff>60960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335A562-6FBB-3342-B82E-B124654B2534}"/>
            </a:ext>
          </a:extLst>
        </xdr:cNvPr>
        <xdr:cNvSpPr/>
      </xdr:nvSpPr>
      <xdr:spPr>
        <a:xfrm>
          <a:off x="3291840" y="3299460"/>
          <a:ext cx="1466850" cy="41910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Total Advertising</a:t>
          </a:r>
          <a:r>
            <a:rPr lang="en-US" sz="1100" baseline="0"/>
            <a:t> Cost</a:t>
          </a:r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6</xdr:col>
      <xdr:colOff>184785</xdr:colOff>
      <xdr:row>13</xdr:row>
      <xdr:rowOff>121920</xdr:rowOff>
    </xdr:from>
    <xdr:to>
      <xdr:col>6</xdr:col>
      <xdr:colOff>483870</xdr:colOff>
      <xdr:row>18</xdr:row>
      <xdr:rowOff>7620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219E9D8-24EF-9FBC-A5A2-024DEEB9F5BC}"/>
            </a:ext>
          </a:extLst>
        </xdr:cNvPr>
        <xdr:cNvCxnSpPr>
          <a:stCxn id="2" idx="4"/>
          <a:endCxn id="4" idx="0"/>
        </xdr:cNvCxnSpPr>
      </xdr:nvCxnSpPr>
      <xdr:spPr>
        <a:xfrm flipH="1">
          <a:off x="4025265" y="2499360"/>
          <a:ext cx="299085" cy="8001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636270</xdr:colOff>
      <xdr:row>23</xdr:row>
      <xdr:rowOff>125730</xdr:rowOff>
    </xdr:from>
    <xdr:to>
      <xdr:col>7</xdr:col>
      <xdr:colOff>384810</xdr:colOff>
      <xdr:row>26</xdr:row>
      <xdr:rowOff>95250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89DA8B04-68CF-6F24-E7D3-881E9DD0CC2E}"/>
            </a:ext>
          </a:extLst>
        </xdr:cNvPr>
        <xdr:cNvSpPr/>
      </xdr:nvSpPr>
      <xdr:spPr>
        <a:xfrm>
          <a:off x="3196590" y="4331970"/>
          <a:ext cx="1668780" cy="5181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Advertising</a:t>
          </a:r>
          <a:r>
            <a:rPr lang="en-US" sz="1100" baseline="0"/>
            <a:t> Budget</a:t>
          </a:r>
        </a:p>
      </xdr:txBody>
    </xdr:sp>
    <xdr:clientData/>
  </xdr:twoCellAnchor>
  <xdr:twoCellAnchor>
    <xdr:from>
      <xdr:col>6</xdr:col>
      <xdr:colOff>184785</xdr:colOff>
      <xdr:row>20</xdr:row>
      <xdr:rowOff>60960</xdr:rowOff>
    </xdr:from>
    <xdr:to>
      <xdr:col>6</xdr:col>
      <xdr:colOff>190500</xdr:colOff>
      <xdr:row>23</xdr:row>
      <xdr:rowOff>125730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A1F693DB-4891-786D-3248-71E09AAB53BB}"/>
            </a:ext>
          </a:extLst>
        </xdr:cNvPr>
        <xdr:cNvCxnSpPr>
          <a:stCxn id="4" idx="2"/>
          <a:endCxn id="13" idx="0"/>
        </xdr:cNvCxnSpPr>
      </xdr:nvCxnSpPr>
      <xdr:spPr>
        <a:xfrm>
          <a:off x="4025265" y="3718560"/>
          <a:ext cx="5715" cy="61341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510540</xdr:colOff>
      <xdr:row>21</xdr:row>
      <xdr:rowOff>99060</xdr:rowOff>
    </xdr:from>
    <xdr:to>
      <xdr:col>6</xdr:col>
      <xdr:colOff>476250</xdr:colOff>
      <xdr:row>22</xdr:row>
      <xdr:rowOff>80010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75334DD7-2EED-B693-74E9-0C78EB7BBA0A}"/>
            </a:ext>
          </a:extLst>
        </xdr:cNvPr>
        <xdr:cNvSpPr txBox="1"/>
      </xdr:nvSpPr>
      <xdr:spPr>
        <a:xfrm>
          <a:off x="3710940" y="3939540"/>
          <a:ext cx="605790" cy="1638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&lt;=</a:t>
          </a:r>
        </a:p>
      </xdr:txBody>
    </xdr:sp>
    <xdr:clientData/>
  </xdr:twoCellAnchor>
  <xdr:twoCellAnchor>
    <xdr:from>
      <xdr:col>8</xdr:col>
      <xdr:colOff>586740</xdr:colOff>
      <xdr:row>14</xdr:row>
      <xdr:rowOff>163830</xdr:rowOff>
    </xdr:from>
    <xdr:to>
      <xdr:col>11</xdr:col>
      <xdr:colOff>167640</xdr:colOff>
      <xdr:row>17</xdr:row>
      <xdr:rowOff>49530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B567F7ED-9C86-08A8-F5E7-A8E3BFCA653F}"/>
            </a:ext>
          </a:extLst>
        </xdr:cNvPr>
        <xdr:cNvSpPr/>
      </xdr:nvSpPr>
      <xdr:spPr>
        <a:xfrm>
          <a:off x="5707380" y="2724150"/>
          <a:ext cx="1501140" cy="4343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Exposures per ad</a:t>
          </a:r>
        </a:p>
      </xdr:txBody>
    </xdr:sp>
    <xdr:clientData/>
  </xdr:twoCellAnchor>
  <xdr:twoCellAnchor>
    <xdr:from>
      <xdr:col>11</xdr:col>
      <xdr:colOff>521970</xdr:colOff>
      <xdr:row>14</xdr:row>
      <xdr:rowOff>152400</xdr:rowOff>
    </xdr:from>
    <xdr:to>
      <xdr:col>14</xdr:col>
      <xdr:colOff>45720</xdr:colOff>
      <xdr:row>17</xdr:row>
      <xdr:rowOff>41910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F05E5B50-F1A9-B230-2062-E79BE4232BDC}"/>
            </a:ext>
          </a:extLst>
        </xdr:cNvPr>
        <xdr:cNvSpPr/>
      </xdr:nvSpPr>
      <xdr:spPr>
        <a:xfrm>
          <a:off x="7562850" y="2712720"/>
          <a:ext cx="1443990" cy="4381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Website Visits</a:t>
          </a:r>
          <a:r>
            <a:rPr lang="en-US" sz="1100" baseline="0"/>
            <a:t> per Exposure</a:t>
          </a:r>
          <a:endParaRPr lang="en-US" sz="1100"/>
        </a:p>
      </xdr:txBody>
    </xdr:sp>
    <xdr:clientData/>
  </xdr:twoCellAnchor>
  <xdr:twoCellAnchor>
    <xdr:from>
      <xdr:col>10</xdr:col>
      <xdr:colOff>255270</xdr:colOff>
      <xdr:row>19</xdr:row>
      <xdr:rowOff>19050</xdr:rowOff>
    </xdr:from>
    <xdr:to>
      <xdr:col>12</xdr:col>
      <xdr:colOff>560070</xdr:colOff>
      <xdr:row>21</xdr:row>
      <xdr:rowOff>110490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F5B3F801-549C-91DE-024B-F14EEDA83AB4}"/>
            </a:ext>
          </a:extLst>
        </xdr:cNvPr>
        <xdr:cNvSpPr/>
      </xdr:nvSpPr>
      <xdr:spPr>
        <a:xfrm>
          <a:off x="6656070" y="3493770"/>
          <a:ext cx="1584960" cy="45720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Website Visits per ad</a:t>
          </a:r>
        </a:p>
      </xdr:txBody>
    </xdr:sp>
    <xdr:clientData/>
  </xdr:twoCellAnchor>
  <xdr:twoCellAnchor>
    <xdr:from>
      <xdr:col>10</xdr:col>
      <xdr:colOff>57150</xdr:colOff>
      <xdr:row>17</xdr:row>
      <xdr:rowOff>49530</xdr:rowOff>
    </xdr:from>
    <xdr:to>
      <xdr:col>11</xdr:col>
      <xdr:colOff>407670</xdr:colOff>
      <xdr:row>19</xdr:row>
      <xdr:rowOff>19050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686BB19-B545-473D-F4D6-E560BEF8CAE4}"/>
            </a:ext>
          </a:extLst>
        </xdr:cNvPr>
        <xdr:cNvCxnSpPr>
          <a:stCxn id="19" idx="2"/>
          <a:endCxn id="21" idx="0"/>
        </xdr:cNvCxnSpPr>
      </xdr:nvCxnSpPr>
      <xdr:spPr>
        <a:xfrm>
          <a:off x="6457950" y="3158490"/>
          <a:ext cx="990600" cy="33528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407670</xdr:colOff>
      <xdr:row>17</xdr:row>
      <xdr:rowOff>41910</xdr:rowOff>
    </xdr:from>
    <xdr:to>
      <xdr:col>12</xdr:col>
      <xdr:colOff>603885</xdr:colOff>
      <xdr:row>19</xdr:row>
      <xdr:rowOff>19050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3EC7256E-C0ED-072E-CD37-2B61BBD7846A}"/>
            </a:ext>
          </a:extLst>
        </xdr:cNvPr>
        <xdr:cNvCxnSpPr>
          <a:stCxn id="20" idx="2"/>
          <a:endCxn id="21" idx="0"/>
        </xdr:cNvCxnSpPr>
      </xdr:nvCxnSpPr>
      <xdr:spPr>
        <a:xfrm flipH="1">
          <a:off x="7448550" y="3150870"/>
          <a:ext cx="836295" cy="342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281940</xdr:colOff>
      <xdr:row>23</xdr:row>
      <xdr:rowOff>30480</xdr:rowOff>
    </xdr:from>
    <xdr:to>
      <xdr:col>10</xdr:col>
      <xdr:colOff>617220</xdr:colOff>
      <xdr:row>26</xdr:row>
      <xdr:rowOff>87630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16287767-9CA1-C894-53F9-A9879119FA8C}"/>
            </a:ext>
          </a:extLst>
        </xdr:cNvPr>
        <xdr:cNvSpPr/>
      </xdr:nvSpPr>
      <xdr:spPr>
        <a:xfrm>
          <a:off x="5402580" y="4236720"/>
          <a:ext cx="1615440" cy="60579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MAXIMIZE</a:t>
          </a:r>
          <a:r>
            <a:rPr lang="en-US" sz="1100" baseline="0"/>
            <a:t> Total Website Visits</a:t>
          </a:r>
          <a:endParaRPr lang="en-US" sz="1100"/>
        </a:p>
      </xdr:txBody>
    </xdr:sp>
    <xdr:clientData/>
  </xdr:twoCellAnchor>
  <xdr:twoCellAnchor>
    <xdr:from>
      <xdr:col>6</xdr:col>
      <xdr:colOff>483870</xdr:colOff>
      <xdr:row>13</xdr:row>
      <xdr:rowOff>121920</xdr:rowOff>
    </xdr:from>
    <xdr:to>
      <xdr:col>9</xdr:col>
      <xdr:colOff>449580</xdr:colOff>
      <xdr:row>23</xdr:row>
      <xdr:rowOff>30480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72F1708E-9899-6503-2B09-6E3ADDE718E0}"/>
            </a:ext>
          </a:extLst>
        </xdr:cNvPr>
        <xdr:cNvCxnSpPr>
          <a:stCxn id="2" idx="4"/>
          <a:endCxn id="26" idx="0"/>
        </xdr:cNvCxnSpPr>
      </xdr:nvCxnSpPr>
      <xdr:spPr>
        <a:xfrm>
          <a:off x="4324350" y="2499360"/>
          <a:ext cx="1885950" cy="173736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449580</xdr:colOff>
      <xdr:row>21</xdr:row>
      <xdr:rowOff>110490</xdr:rowOff>
    </xdr:from>
    <xdr:to>
      <xdr:col>11</xdr:col>
      <xdr:colOff>407670</xdr:colOff>
      <xdr:row>23</xdr:row>
      <xdr:rowOff>30480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E67DF66B-98B9-3FC7-CB7E-6B97A61F8D08}"/>
            </a:ext>
          </a:extLst>
        </xdr:cNvPr>
        <xdr:cNvCxnSpPr>
          <a:stCxn id="21" idx="2"/>
          <a:endCxn id="26" idx="0"/>
        </xdr:cNvCxnSpPr>
      </xdr:nvCxnSpPr>
      <xdr:spPr>
        <a:xfrm flipH="1">
          <a:off x="6210300" y="3950970"/>
          <a:ext cx="1238250" cy="2857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541020</xdr:colOff>
      <xdr:row>4</xdr:row>
      <xdr:rowOff>34290</xdr:rowOff>
    </xdr:from>
    <xdr:to>
      <xdr:col>6</xdr:col>
      <xdr:colOff>194310</xdr:colOff>
      <xdr:row>6</xdr:row>
      <xdr:rowOff>11430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A0834807-103C-E4CD-B7FC-528DC505C478}"/>
            </a:ext>
          </a:extLst>
        </xdr:cNvPr>
        <xdr:cNvSpPr/>
      </xdr:nvSpPr>
      <xdr:spPr>
        <a:xfrm>
          <a:off x="2461260" y="765810"/>
          <a:ext cx="1573530" cy="3429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Minimum</a:t>
          </a:r>
          <a:r>
            <a:rPr lang="en-US" sz="1100" baseline="0"/>
            <a:t> Required Ads</a:t>
          </a:r>
          <a:endParaRPr lang="en-US" sz="1100"/>
        </a:p>
      </xdr:txBody>
    </xdr:sp>
    <xdr:clientData/>
  </xdr:twoCellAnchor>
  <xdr:twoCellAnchor>
    <xdr:from>
      <xdr:col>6</xdr:col>
      <xdr:colOff>579120</xdr:colOff>
      <xdr:row>4</xdr:row>
      <xdr:rowOff>26670</xdr:rowOff>
    </xdr:from>
    <xdr:to>
      <xdr:col>9</xdr:col>
      <xdr:colOff>243840</xdr:colOff>
      <xdr:row>6</xdr:row>
      <xdr:rowOff>3810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031A7CF0-95D0-4DD9-84F9-9AC680E75CEE}"/>
            </a:ext>
          </a:extLst>
        </xdr:cNvPr>
        <xdr:cNvSpPr/>
      </xdr:nvSpPr>
      <xdr:spPr>
        <a:xfrm>
          <a:off x="4419600" y="758190"/>
          <a:ext cx="1584960" cy="3429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Maximum</a:t>
          </a:r>
          <a:r>
            <a:rPr lang="en-US" sz="1100" baseline="0"/>
            <a:t> Required Ads</a:t>
          </a:r>
          <a:endParaRPr lang="en-US" sz="1100"/>
        </a:p>
      </xdr:txBody>
    </xdr:sp>
    <xdr:clientData/>
  </xdr:twoCellAnchor>
  <xdr:twoCellAnchor>
    <xdr:from>
      <xdr:col>5</xdr:col>
      <xdr:colOff>47625</xdr:colOff>
      <xdr:row>6</xdr:row>
      <xdr:rowOff>11430</xdr:rowOff>
    </xdr:from>
    <xdr:to>
      <xdr:col>6</xdr:col>
      <xdr:colOff>483870</xdr:colOff>
      <xdr:row>10</xdr:row>
      <xdr:rowOff>53340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CA0F3E8F-9D2E-D17A-AF1C-18DC198DC415}"/>
            </a:ext>
          </a:extLst>
        </xdr:cNvPr>
        <xdr:cNvCxnSpPr>
          <a:stCxn id="2" idx="0"/>
          <a:endCxn id="66" idx="2"/>
        </xdr:cNvCxnSpPr>
      </xdr:nvCxnSpPr>
      <xdr:spPr>
        <a:xfrm flipH="1" flipV="1">
          <a:off x="3248025" y="1108710"/>
          <a:ext cx="1076325" cy="7734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483870</xdr:colOff>
      <xdr:row>6</xdr:row>
      <xdr:rowOff>3810</xdr:rowOff>
    </xdr:from>
    <xdr:to>
      <xdr:col>8</xdr:col>
      <xdr:colOff>91440</xdr:colOff>
      <xdr:row>10</xdr:row>
      <xdr:rowOff>53340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36D01E2B-E1D9-98CE-ABB0-77CAA50475A9}"/>
            </a:ext>
          </a:extLst>
        </xdr:cNvPr>
        <xdr:cNvCxnSpPr>
          <a:stCxn id="2" idx="0"/>
          <a:endCxn id="67" idx="2"/>
        </xdr:cNvCxnSpPr>
      </xdr:nvCxnSpPr>
      <xdr:spPr>
        <a:xfrm flipV="1">
          <a:off x="4324350" y="1101090"/>
          <a:ext cx="887730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144780</xdr:colOff>
      <xdr:row>7</xdr:row>
      <xdr:rowOff>53340</xdr:rowOff>
    </xdr:from>
    <xdr:to>
      <xdr:col>6</xdr:col>
      <xdr:colOff>209550</xdr:colOff>
      <xdr:row>8</xdr:row>
      <xdr:rowOff>125730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973DEBEF-1A70-210C-5B90-C82EE50C42F9}"/>
            </a:ext>
          </a:extLst>
        </xdr:cNvPr>
        <xdr:cNvSpPr txBox="1"/>
      </xdr:nvSpPr>
      <xdr:spPr>
        <a:xfrm>
          <a:off x="3345180" y="1333500"/>
          <a:ext cx="704850" cy="2552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&gt;=</a:t>
          </a:r>
        </a:p>
      </xdr:txBody>
    </xdr:sp>
    <xdr:clientData/>
  </xdr:twoCellAnchor>
  <xdr:twoCellAnchor>
    <xdr:from>
      <xdr:col>7</xdr:col>
      <xdr:colOff>11430</xdr:colOff>
      <xdr:row>7</xdr:row>
      <xdr:rowOff>57150</xdr:rowOff>
    </xdr:from>
    <xdr:to>
      <xdr:col>8</xdr:col>
      <xdr:colOff>76200</xdr:colOff>
      <xdr:row>8</xdr:row>
      <xdr:rowOff>129540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5D6815E6-D805-4C3C-9084-14FD23FE71F3}"/>
            </a:ext>
          </a:extLst>
        </xdr:cNvPr>
        <xdr:cNvSpPr txBox="1"/>
      </xdr:nvSpPr>
      <xdr:spPr>
        <a:xfrm>
          <a:off x="4491990" y="1337310"/>
          <a:ext cx="704850" cy="2552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&lt;=</a:t>
          </a:r>
        </a:p>
      </xdr:txBody>
    </xdr:sp>
    <xdr:clientData/>
  </xdr:twoCellAnchor>
  <xdr:twoCellAnchor>
    <xdr:from>
      <xdr:col>9</xdr:col>
      <xdr:colOff>19050</xdr:colOff>
      <xdr:row>10</xdr:row>
      <xdr:rowOff>26670</xdr:rowOff>
    </xdr:from>
    <xdr:to>
      <xdr:col>11</xdr:col>
      <xdr:colOff>72390</xdr:colOff>
      <xdr:row>12</xdr:row>
      <xdr:rowOff>49530</xdr:rowOff>
    </xdr:to>
    <xdr:sp macro="" textlink="">
      <xdr:nvSpPr>
        <xdr:cNvPr id="157" name="Rectangle 156">
          <a:extLst>
            <a:ext uri="{FF2B5EF4-FFF2-40B4-BE49-F238E27FC236}">
              <a16:creationId xmlns:a16="http://schemas.microsoft.com/office/drawing/2014/main" id="{DC0BC4B1-83E9-9EE3-65ED-7DD077F6F766}"/>
            </a:ext>
          </a:extLst>
        </xdr:cNvPr>
        <xdr:cNvSpPr/>
      </xdr:nvSpPr>
      <xdr:spPr>
        <a:xfrm>
          <a:off x="5779770" y="1855470"/>
          <a:ext cx="1333500" cy="38862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Actual</a:t>
          </a:r>
          <a:r>
            <a:rPr lang="en-US" sz="1100" baseline="0"/>
            <a:t> Exposures</a:t>
          </a:r>
        </a:p>
        <a:p>
          <a:pPr algn="ctr"/>
          <a:endParaRPr lang="en-US" sz="1100"/>
        </a:p>
      </xdr:txBody>
    </xdr:sp>
    <xdr:clientData/>
  </xdr:twoCellAnchor>
  <xdr:twoCellAnchor>
    <xdr:from>
      <xdr:col>10</xdr:col>
      <xdr:colOff>45720</xdr:colOff>
      <xdr:row>12</xdr:row>
      <xdr:rowOff>49530</xdr:rowOff>
    </xdr:from>
    <xdr:to>
      <xdr:col>10</xdr:col>
      <xdr:colOff>57150</xdr:colOff>
      <xdr:row>14</xdr:row>
      <xdr:rowOff>163830</xdr:rowOff>
    </xdr:to>
    <xdr:cxnSp macro="">
      <xdr:nvCxnSpPr>
        <xdr:cNvPr id="159" name="Straight Arrow Connector 158">
          <a:extLst>
            <a:ext uri="{FF2B5EF4-FFF2-40B4-BE49-F238E27FC236}">
              <a16:creationId xmlns:a16="http://schemas.microsoft.com/office/drawing/2014/main" id="{E7B0C6AF-C985-FF9A-3AB4-CCD0A97CA8EA}"/>
            </a:ext>
          </a:extLst>
        </xdr:cNvPr>
        <xdr:cNvCxnSpPr>
          <a:stCxn id="19" idx="0"/>
          <a:endCxn id="157" idx="2"/>
        </xdr:cNvCxnSpPr>
      </xdr:nvCxnSpPr>
      <xdr:spPr>
        <a:xfrm flipH="1" flipV="1">
          <a:off x="6446520" y="2244090"/>
          <a:ext cx="11430" cy="4800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586740</xdr:colOff>
      <xdr:row>11</xdr:row>
      <xdr:rowOff>38100</xdr:rowOff>
    </xdr:from>
    <xdr:to>
      <xdr:col>9</xdr:col>
      <xdr:colOff>19050</xdr:colOff>
      <xdr:row>11</xdr:row>
      <xdr:rowOff>179070</xdr:rowOff>
    </xdr:to>
    <xdr:cxnSp macro="">
      <xdr:nvCxnSpPr>
        <xdr:cNvPr id="161" name="Straight Arrow Connector 160">
          <a:extLst>
            <a:ext uri="{FF2B5EF4-FFF2-40B4-BE49-F238E27FC236}">
              <a16:creationId xmlns:a16="http://schemas.microsoft.com/office/drawing/2014/main" id="{6D5B6F92-2745-C190-439C-2FF0BBC09045}"/>
            </a:ext>
          </a:extLst>
        </xdr:cNvPr>
        <xdr:cNvCxnSpPr>
          <a:stCxn id="2" idx="6"/>
          <a:endCxn id="157" idx="1"/>
        </xdr:cNvCxnSpPr>
      </xdr:nvCxnSpPr>
      <xdr:spPr>
        <a:xfrm flipV="1">
          <a:off x="5067300" y="2049780"/>
          <a:ext cx="712470" cy="1409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605790</xdr:colOff>
      <xdr:row>9</xdr:row>
      <xdr:rowOff>175260</xdr:rowOff>
    </xdr:from>
    <xdr:to>
      <xdr:col>15</xdr:col>
      <xdr:colOff>140970</xdr:colOff>
      <xdr:row>12</xdr:row>
      <xdr:rowOff>57150</xdr:rowOff>
    </xdr:to>
    <xdr:sp macro="" textlink="">
      <xdr:nvSpPr>
        <xdr:cNvPr id="166" name="Rectangle 165">
          <a:extLst>
            <a:ext uri="{FF2B5EF4-FFF2-40B4-BE49-F238E27FC236}">
              <a16:creationId xmlns:a16="http://schemas.microsoft.com/office/drawing/2014/main" id="{63CD1821-CA2E-BC8B-05A8-D812E80165AC}"/>
            </a:ext>
          </a:extLst>
        </xdr:cNvPr>
        <xdr:cNvSpPr/>
      </xdr:nvSpPr>
      <xdr:spPr>
        <a:xfrm>
          <a:off x="8286750" y="1821180"/>
          <a:ext cx="1455420" cy="43053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Required Exposures</a:t>
          </a:r>
        </a:p>
      </xdr:txBody>
    </xdr:sp>
    <xdr:clientData/>
  </xdr:twoCellAnchor>
  <xdr:twoCellAnchor>
    <xdr:from>
      <xdr:col>11</xdr:col>
      <xdr:colOff>72390</xdr:colOff>
      <xdr:row>11</xdr:row>
      <xdr:rowOff>24765</xdr:rowOff>
    </xdr:from>
    <xdr:to>
      <xdr:col>12</xdr:col>
      <xdr:colOff>605790</xdr:colOff>
      <xdr:row>11</xdr:row>
      <xdr:rowOff>38100</xdr:rowOff>
    </xdr:to>
    <xdr:cxnSp macro="">
      <xdr:nvCxnSpPr>
        <xdr:cNvPr id="168" name="Straight Arrow Connector 167">
          <a:extLst>
            <a:ext uri="{FF2B5EF4-FFF2-40B4-BE49-F238E27FC236}">
              <a16:creationId xmlns:a16="http://schemas.microsoft.com/office/drawing/2014/main" id="{27D89B2F-7906-7881-C56D-8C790AC270C2}"/>
            </a:ext>
          </a:extLst>
        </xdr:cNvPr>
        <xdr:cNvCxnSpPr>
          <a:stCxn id="157" idx="3"/>
          <a:endCxn id="166" idx="1"/>
        </xdr:cNvCxnSpPr>
      </xdr:nvCxnSpPr>
      <xdr:spPr>
        <a:xfrm flipV="1">
          <a:off x="7113270" y="2036445"/>
          <a:ext cx="1173480" cy="133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312420</xdr:colOff>
      <xdr:row>10</xdr:row>
      <xdr:rowOff>83820</xdr:rowOff>
    </xdr:from>
    <xdr:to>
      <xdr:col>12</xdr:col>
      <xdr:colOff>274320</xdr:colOff>
      <xdr:row>11</xdr:row>
      <xdr:rowOff>156210</xdr:rowOff>
    </xdr:to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B5905822-3A58-419C-8E17-B9DCABD14262}"/>
            </a:ext>
          </a:extLst>
        </xdr:cNvPr>
        <xdr:cNvSpPr txBox="1"/>
      </xdr:nvSpPr>
      <xdr:spPr>
        <a:xfrm>
          <a:off x="7353300" y="1912620"/>
          <a:ext cx="601980" cy="2552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&gt;=</a:t>
          </a:r>
        </a:p>
      </xdr:txBody>
    </xdr:sp>
    <xdr:clientData/>
  </xdr:twoCellAnchor>
  <xdr:twoCellAnchor>
    <xdr:from>
      <xdr:col>2</xdr:col>
      <xdr:colOff>521970</xdr:colOff>
      <xdr:row>11</xdr:row>
      <xdr:rowOff>11430</xdr:rowOff>
    </xdr:from>
    <xdr:to>
      <xdr:col>4</xdr:col>
      <xdr:colOff>480060</xdr:colOff>
      <xdr:row>12</xdr:row>
      <xdr:rowOff>167640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6B11DD08-42A0-507B-9B7C-2FE6A25CB427}"/>
            </a:ext>
          </a:extLst>
        </xdr:cNvPr>
        <xdr:cNvSpPr/>
      </xdr:nvSpPr>
      <xdr:spPr>
        <a:xfrm>
          <a:off x="1802130" y="2023110"/>
          <a:ext cx="1238250" cy="33909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Cost per exposure</a:t>
          </a:r>
        </a:p>
      </xdr:txBody>
    </xdr:sp>
    <xdr:clientData/>
  </xdr:twoCellAnchor>
  <xdr:twoCellAnchor>
    <xdr:from>
      <xdr:col>3</xdr:col>
      <xdr:colOff>501015</xdr:colOff>
      <xdr:row>12</xdr:row>
      <xdr:rowOff>167640</xdr:rowOff>
    </xdr:from>
    <xdr:to>
      <xdr:col>4</xdr:col>
      <xdr:colOff>318135</xdr:colOff>
      <xdr:row>14</xdr:row>
      <xdr:rowOff>91440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47048635-D163-209D-DB84-76882601D5CA}"/>
            </a:ext>
          </a:extLst>
        </xdr:cNvPr>
        <xdr:cNvCxnSpPr>
          <a:stCxn id="17" idx="2"/>
          <a:endCxn id="3" idx="0"/>
        </xdr:cNvCxnSpPr>
      </xdr:nvCxnSpPr>
      <xdr:spPr>
        <a:xfrm>
          <a:off x="2421255" y="2362200"/>
          <a:ext cx="45720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318135</xdr:colOff>
      <xdr:row>16</xdr:row>
      <xdr:rowOff>114300</xdr:rowOff>
    </xdr:from>
    <xdr:to>
      <xdr:col>6</xdr:col>
      <xdr:colOff>184785</xdr:colOff>
      <xdr:row>18</xdr:row>
      <xdr:rowOff>7620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CC5C3FB8-18BD-B05D-299E-219E5AE393C1}"/>
            </a:ext>
          </a:extLst>
        </xdr:cNvPr>
        <xdr:cNvCxnSpPr>
          <a:stCxn id="3" idx="2"/>
          <a:endCxn id="4" idx="0"/>
        </xdr:cNvCxnSpPr>
      </xdr:nvCxnSpPr>
      <xdr:spPr>
        <a:xfrm>
          <a:off x="2878455" y="3040380"/>
          <a:ext cx="1146810" cy="2590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403598</xdr:colOff>
      <xdr:row>15</xdr:row>
      <xdr:rowOff>105499</xdr:rowOff>
    </xdr:from>
    <xdr:to>
      <xdr:col>5</xdr:col>
      <xdr:colOff>495300</xdr:colOff>
      <xdr:row>15</xdr:row>
      <xdr:rowOff>108204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A98A10BA-3480-A79B-01F3-B844EE67EFF8}"/>
            </a:ext>
          </a:extLst>
        </xdr:cNvPr>
        <xdr:cNvCxnSpPr/>
      </xdr:nvCxnSpPr>
      <xdr:spPr>
        <a:xfrm flipH="1" flipV="1">
          <a:off x="3603998" y="2848699"/>
          <a:ext cx="91702" cy="27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411480</xdr:colOff>
      <xdr:row>15</xdr:row>
      <xdr:rowOff>102870</xdr:rowOff>
    </xdr:from>
    <xdr:to>
      <xdr:col>8</xdr:col>
      <xdr:colOff>586740</xdr:colOff>
      <xdr:row>16</xdr:row>
      <xdr:rowOff>14714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A15A1738-340A-39F1-8F18-7A31FEEEFD13}"/>
            </a:ext>
          </a:extLst>
        </xdr:cNvPr>
        <xdr:cNvCxnSpPr>
          <a:stCxn id="19" idx="1"/>
          <a:endCxn id="3" idx="3"/>
        </xdr:cNvCxnSpPr>
      </xdr:nvCxnSpPr>
      <xdr:spPr>
        <a:xfrm flipH="1" flipV="1">
          <a:off x="3617135" y="2861836"/>
          <a:ext cx="2098653" cy="95775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11</xdr:col>
      <xdr:colOff>152400</xdr:colOff>
      <xdr:row>4</xdr:row>
      <xdr:rowOff>701040</xdr:rowOff>
    </xdr:from>
    <xdr:to>
      <xdr:col>18</xdr:col>
      <xdr:colOff>548640</xdr:colOff>
      <xdr:row>12</xdr:row>
      <xdr:rowOff>179070</xdr:rowOff>
    </xdr:to>
    <xdr:graphicFrame macro="">
      <xdr:nvGraphicFramePr>
        <xdr:cNvPr id="2" name="STS_1_Chart">
          <a:extLst>
            <a:ext uri="{FF2B5EF4-FFF2-40B4-BE49-F238E27FC236}">
              <a16:creationId xmlns:a16="http://schemas.microsoft.com/office/drawing/2014/main" id="{2622A78D-5183-2ADF-DF0E-A69A8AFA9C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11</xdr:col>
      <xdr:colOff>579120</xdr:colOff>
      <xdr:row>3</xdr:row>
      <xdr:rowOff>22860</xdr:rowOff>
    </xdr:from>
    <xdr:to>
      <xdr:col>15</xdr:col>
      <xdr:colOff>457200</xdr:colOff>
      <xdr:row>4</xdr:row>
      <xdr:rowOff>601980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FF27E68-1B9B-9731-F4F5-CE1681673A9B}"/>
            </a:ext>
          </a:extLst>
        </xdr:cNvPr>
        <xdr:cNvSpPr txBox="1"/>
      </xdr:nvSpPr>
      <xdr:spPr>
        <a:xfrm>
          <a:off x="7620000" y="571500"/>
          <a:ext cx="2438400" cy="762000"/>
        </a:xfrm>
        <a:prstGeom prst="rect">
          <a:avLst/>
        </a:prstGeom>
        <a:solidFill>
          <a:schemeClr val="lt1"/>
        </a:solidFill>
        <a:ln w="15875" cap="flat" cmpd="sng" algn="ctr">
          <a:solidFill>
            <a:schemeClr val="accent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When you select an output from the dropdown list in cell $K$4, the chart will adapt to that output.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11</xdr:col>
      <xdr:colOff>152400</xdr:colOff>
      <xdr:row>4</xdr:row>
      <xdr:rowOff>693420</xdr:rowOff>
    </xdr:from>
    <xdr:to>
      <xdr:col>18</xdr:col>
      <xdr:colOff>548640</xdr:colOff>
      <xdr:row>12</xdr:row>
      <xdr:rowOff>171450</xdr:rowOff>
    </xdr:to>
    <xdr:graphicFrame macro="">
      <xdr:nvGraphicFramePr>
        <xdr:cNvPr id="2" name="STS_4_Chart">
          <a:extLst>
            <a:ext uri="{FF2B5EF4-FFF2-40B4-BE49-F238E27FC236}">
              <a16:creationId xmlns:a16="http://schemas.microsoft.com/office/drawing/2014/main" id="{B7956CF1-C551-15C5-761E-377A1AF602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11</xdr:col>
      <xdr:colOff>579120</xdr:colOff>
      <xdr:row>3</xdr:row>
      <xdr:rowOff>22860</xdr:rowOff>
    </xdr:from>
    <xdr:to>
      <xdr:col>15</xdr:col>
      <xdr:colOff>457200</xdr:colOff>
      <xdr:row>4</xdr:row>
      <xdr:rowOff>601980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68F275D-C6AB-45A4-8BBC-0B820A1BF0AA}"/>
            </a:ext>
          </a:extLst>
        </xdr:cNvPr>
        <xdr:cNvSpPr txBox="1"/>
      </xdr:nvSpPr>
      <xdr:spPr>
        <a:xfrm>
          <a:off x="7620000" y="571500"/>
          <a:ext cx="2438400" cy="762000"/>
        </a:xfrm>
        <a:prstGeom prst="rect">
          <a:avLst/>
        </a:prstGeom>
        <a:solidFill>
          <a:schemeClr val="lt1"/>
        </a:solidFill>
        <a:ln w="15875" cap="flat" cmpd="sng" algn="ctr">
          <a:solidFill>
            <a:schemeClr val="accent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When you select an output from the dropdown list in cell $K$4, the chart will adapt to that output.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B32CE-9177-4C22-921C-436F1A218488}">
  <dimension ref="A1:P40"/>
  <sheetViews>
    <sheetView tabSelected="1" topLeftCell="A4" zoomScale="70" zoomScaleNormal="70" workbookViewId="0">
      <selection activeCell="D36" sqref="D36"/>
    </sheetView>
  </sheetViews>
  <sheetFormatPr defaultRowHeight="14.4" x14ac:dyDescent="0.55000000000000004"/>
  <cols>
    <col min="1" max="1" width="25.41796875" customWidth="1"/>
    <col min="2" max="2" width="14.68359375" customWidth="1"/>
    <col min="4" max="4" width="16.41796875" customWidth="1"/>
    <col min="6" max="6" width="8.68359375" customWidth="1"/>
    <col min="8" max="8" width="27" customWidth="1"/>
    <col min="9" max="9" width="18.41796875" bestFit="1" customWidth="1"/>
    <col min="10" max="10" width="11.83984375" customWidth="1"/>
    <col min="12" max="12" width="10.83984375" customWidth="1"/>
    <col min="15" max="15" width="20.578125" bestFit="1" customWidth="1"/>
  </cols>
  <sheetData>
    <row r="1" spans="1:16" x14ac:dyDescent="0.55000000000000004">
      <c r="A1" s="1" t="s">
        <v>0</v>
      </c>
    </row>
    <row r="3" spans="1:16" x14ac:dyDescent="0.55000000000000004">
      <c r="A3" s="1" t="s">
        <v>1</v>
      </c>
    </row>
    <row r="4" spans="1:16" x14ac:dyDescent="0.55000000000000004">
      <c r="A4" t="s">
        <v>2</v>
      </c>
      <c r="H4" t="s">
        <v>3</v>
      </c>
      <c r="O4" s="1" t="s">
        <v>4</v>
      </c>
    </row>
    <row r="5" spans="1:16" x14ac:dyDescent="0.55000000000000004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12"/>
      <c r="I5" s="2" t="s">
        <v>5</v>
      </c>
      <c r="J5" s="2" t="s">
        <v>6</v>
      </c>
      <c r="K5" s="2" t="s">
        <v>7</v>
      </c>
      <c r="L5" s="2" t="s">
        <v>8</v>
      </c>
      <c r="M5" s="2" t="s">
        <v>9</v>
      </c>
      <c r="O5" t="s">
        <v>10</v>
      </c>
      <c r="P5" t="s">
        <v>11</v>
      </c>
    </row>
    <row r="6" spans="1:16" x14ac:dyDescent="0.55000000000000004">
      <c r="A6" t="s">
        <v>12</v>
      </c>
      <c r="B6" s="4">
        <v>5</v>
      </c>
      <c r="C6" s="4">
        <v>6</v>
      </c>
      <c r="D6" s="4">
        <v>2</v>
      </c>
      <c r="E6" s="4">
        <v>4</v>
      </c>
      <c r="F6" s="4">
        <v>1</v>
      </c>
      <c r="H6" t="s">
        <v>12</v>
      </c>
      <c r="I6" s="4">
        <v>0.01</v>
      </c>
      <c r="J6" s="4">
        <v>7.0000000000000007E-2</v>
      </c>
      <c r="K6" s="4">
        <v>0.01</v>
      </c>
      <c r="L6" s="4">
        <v>0.01</v>
      </c>
      <c r="M6" s="4">
        <v>0.02</v>
      </c>
      <c r="O6" t="s">
        <v>13</v>
      </c>
      <c r="P6" t="s">
        <v>14</v>
      </c>
    </row>
    <row r="7" spans="1:16" x14ac:dyDescent="0.55000000000000004">
      <c r="A7" t="s">
        <v>15</v>
      </c>
      <c r="B7" s="4">
        <v>4</v>
      </c>
      <c r="C7" s="4">
        <v>7</v>
      </c>
      <c r="D7" s="4">
        <v>3</v>
      </c>
      <c r="E7" s="4">
        <v>2</v>
      </c>
      <c r="F7" s="4">
        <v>2</v>
      </c>
      <c r="H7" t="s">
        <v>15</v>
      </c>
      <c r="I7" s="4">
        <v>0.02</v>
      </c>
      <c r="J7" s="4">
        <v>0.1</v>
      </c>
      <c r="K7" s="4">
        <v>0.01</v>
      </c>
      <c r="L7" s="4">
        <v>0.05</v>
      </c>
      <c r="M7" s="4">
        <v>0.02</v>
      </c>
      <c r="O7" t="s">
        <v>16</v>
      </c>
      <c r="P7" t="s">
        <v>17</v>
      </c>
    </row>
    <row r="8" spans="1:16" x14ac:dyDescent="0.55000000000000004">
      <c r="A8" t="s">
        <v>18</v>
      </c>
      <c r="B8" s="4">
        <v>2</v>
      </c>
      <c r="C8" s="4">
        <v>2</v>
      </c>
      <c r="D8" s="4">
        <v>3</v>
      </c>
      <c r="E8" s="4">
        <v>3</v>
      </c>
      <c r="F8" s="4">
        <v>3.5</v>
      </c>
      <c r="H8" t="s">
        <v>18</v>
      </c>
      <c r="I8" s="4">
        <v>0.02</v>
      </c>
      <c r="J8" s="4">
        <v>0.1</v>
      </c>
      <c r="K8" s="4">
        <v>0.02</v>
      </c>
      <c r="L8" s="4">
        <v>0.1</v>
      </c>
      <c r="M8" s="4">
        <v>0.1</v>
      </c>
      <c r="O8" t="s">
        <v>19</v>
      </c>
      <c r="P8" t="s">
        <v>20</v>
      </c>
    </row>
    <row r="9" spans="1:16" x14ac:dyDescent="0.55000000000000004">
      <c r="A9" t="s">
        <v>21</v>
      </c>
      <c r="B9" s="4">
        <v>0</v>
      </c>
      <c r="C9" s="4">
        <v>0.01</v>
      </c>
      <c r="D9" s="4">
        <v>0.5</v>
      </c>
      <c r="E9" s="4">
        <v>2</v>
      </c>
      <c r="F9" s="4">
        <v>3</v>
      </c>
      <c r="H9" t="s">
        <v>21</v>
      </c>
      <c r="I9" s="4">
        <v>0.01</v>
      </c>
      <c r="J9" s="4">
        <v>0.2</v>
      </c>
      <c r="K9" s="4">
        <v>0.02</v>
      </c>
      <c r="L9" s="4">
        <v>0.1</v>
      </c>
      <c r="M9" s="4">
        <v>0.25</v>
      </c>
      <c r="O9" t="s">
        <v>22</v>
      </c>
      <c r="P9" t="s">
        <v>23</v>
      </c>
    </row>
    <row r="10" spans="1:16" x14ac:dyDescent="0.55000000000000004">
      <c r="A10" t="s">
        <v>24</v>
      </c>
      <c r="B10" s="4">
        <v>6</v>
      </c>
      <c r="C10" s="4">
        <v>7</v>
      </c>
      <c r="D10" s="4">
        <v>1</v>
      </c>
      <c r="E10" s="4">
        <v>1</v>
      </c>
      <c r="F10" s="4">
        <v>1</v>
      </c>
      <c r="H10" t="s">
        <v>24</v>
      </c>
      <c r="I10" s="4">
        <v>0.01</v>
      </c>
      <c r="J10" s="4">
        <v>7.0000000000000007E-2</v>
      </c>
      <c r="K10" s="4">
        <v>0.01</v>
      </c>
      <c r="L10" s="4">
        <v>0.01</v>
      </c>
      <c r="M10" s="4">
        <v>0.05</v>
      </c>
      <c r="O10" t="s">
        <v>25</v>
      </c>
      <c r="P10" t="s">
        <v>26</v>
      </c>
    </row>
    <row r="11" spans="1:16" x14ac:dyDescent="0.55000000000000004">
      <c r="A11" t="s">
        <v>27</v>
      </c>
      <c r="B11" s="4">
        <v>4</v>
      </c>
      <c r="C11" s="4">
        <v>8</v>
      </c>
      <c r="D11" s="4">
        <v>1</v>
      </c>
      <c r="E11" s="4">
        <v>2</v>
      </c>
      <c r="F11" s="4">
        <v>1</v>
      </c>
      <c r="H11" t="s">
        <v>27</v>
      </c>
      <c r="I11" s="4">
        <v>0.02</v>
      </c>
      <c r="J11" s="4">
        <v>0.1</v>
      </c>
      <c r="K11" s="4">
        <v>0.02</v>
      </c>
      <c r="L11" s="4">
        <v>0.05</v>
      </c>
      <c r="M11" s="4">
        <v>0.1</v>
      </c>
      <c r="O11" t="s">
        <v>28</v>
      </c>
      <c r="P11" t="s">
        <v>29</v>
      </c>
    </row>
    <row r="12" spans="1:16" x14ac:dyDescent="0.55000000000000004">
      <c r="A12" t="s">
        <v>30</v>
      </c>
      <c r="B12" s="4">
        <v>2</v>
      </c>
      <c r="C12" s="4">
        <v>2</v>
      </c>
      <c r="D12" s="4">
        <v>1.5</v>
      </c>
      <c r="E12" s="4">
        <v>0.5</v>
      </c>
      <c r="F12" s="4">
        <v>3</v>
      </c>
      <c r="H12" t="s">
        <v>30</v>
      </c>
      <c r="I12" s="4">
        <v>0.05</v>
      </c>
      <c r="J12" s="4">
        <v>0.2</v>
      </c>
      <c r="K12" s="4">
        <v>0.05</v>
      </c>
      <c r="L12" s="4">
        <v>0.1</v>
      </c>
      <c r="M12" s="4">
        <v>0.25</v>
      </c>
      <c r="O12" t="s">
        <v>143</v>
      </c>
      <c r="P12" t="s">
        <v>144</v>
      </c>
    </row>
    <row r="13" spans="1:16" x14ac:dyDescent="0.55000000000000004">
      <c r="A13" t="s">
        <v>31</v>
      </c>
      <c r="B13" s="4">
        <v>0</v>
      </c>
      <c r="C13" s="4">
        <v>0.01</v>
      </c>
      <c r="D13" s="4">
        <v>0.25</v>
      </c>
      <c r="E13" s="4">
        <v>1.5</v>
      </c>
      <c r="F13" s="4">
        <v>4</v>
      </c>
      <c r="H13" t="s">
        <v>31</v>
      </c>
      <c r="I13" s="4">
        <v>0.01</v>
      </c>
      <c r="J13" s="4">
        <v>0.3</v>
      </c>
      <c r="K13" s="4">
        <v>0.02</v>
      </c>
      <c r="L13" s="4">
        <v>0.1</v>
      </c>
      <c r="M13" s="4">
        <v>0.33</v>
      </c>
    </row>
    <row r="16" spans="1:16" x14ac:dyDescent="0.55000000000000004">
      <c r="A16" t="s">
        <v>32</v>
      </c>
      <c r="B16" s="4">
        <v>9.1599999999999997E-3</v>
      </c>
      <c r="C16" s="4">
        <v>2E-3</v>
      </c>
      <c r="D16" s="4">
        <v>6.4599998295307159E-3</v>
      </c>
      <c r="E16" s="11">
        <v>6.0000000000000001E-3</v>
      </c>
      <c r="F16" s="4">
        <v>2.0000000949949026E-3</v>
      </c>
      <c r="I16" s="2" t="s">
        <v>5</v>
      </c>
      <c r="J16" s="2" t="s">
        <v>6</v>
      </c>
      <c r="K16" s="2" t="s">
        <v>7</v>
      </c>
      <c r="L16" s="2" t="s">
        <v>8</v>
      </c>
      <c r="M16" s="2" t="s">
        <v>9</v>
      </c>
    </row>
    <row r="17" spans="1:13" x14ac:dyDescent="0.55000000000000004">
      <c r="A17" t="s">
        <v>33</v>
      </c>
      <c r="B17">
        <f xml:space="preserve"> B16 * SUM(B6:B13) * 1000000</f>
        <v>210680</v>
      </c>
      <c r="C17">
        <f t="shared" ref="C17:E17" si="0" xml:space="preserve"> C16 * SUM(C6:C13) * 1000000</f>
        <v>64040</v>
      </c>
      <c r="D17">
        <f t="shared" si="0"/>
        <v>79134.99791175127</v>
      </c>
      <c r="E17">
        <f t="shared" si="0"/>
        <v>96000</v>
      </c>
      <c r="F17">
        <f xml:space="preserve"> F16 * SUM(F6:F13) * 1000000</f>
        <v>37000.001757405698</v>
      </c>
      <c r="H17" t="s">
        <v>34</v>
      </c>
      <c r="I17">
        <f xml:space="preserve"> SUMPRODUCT(B6:B13,I6:I13)</f>
        <v>0.41000000000000003</v>
      </c>
      <c r="J17">
        <f t="shared" ref="J17:M17" si="1" xml:space="preserve"> SUMPRODUCT(C6:C13,J6:J13)</f>
        <v>3.0150000000000001</v>
      </c>
      <c r="K17">
        <f t="shared" si="1"/>
        <v>0.23</v>
      </c>
      <c r="L17">
        <f t="shared" si="1"/>
        <v>0.95000000000000018</v>
      </c>
      <c r="M17">
        <f t="shared" si="1"/>
        <v>3.3800000000000008</v>
      </c>
    </row>
    <row r="19" spans="1:13" x14ac:dyDescent="0.55000000000000004">
      <c r="A19" s="1" t="s">
        <v>35</v>
      </c>
    </row>
    <row r="20" spans="1:13" x14ac:dyDescent="0.55000000000000004">
      <c r="B20" s="2" t="s">
        <v>5</v>
      </c>
      <c r="C20" s="2" t="s">
        <v>6</v>
      </c>
      <c r="D20" s="2" t="s">
        <v>7</v>
      </c>
      <c r="E20" s="2" t="s">
        <v>8</v>
      </c>
      <c r="F20" s="2" t="s">
        <v>9</v>
      </c>
      <c r="H20" s="2"/>
    </row>
    <row r="21" spans="1:13" x14ac:dyDescent="0.55000000000000004">
      <c r="A21" t="s">
        <v>36</v>
      </c>
      <c r="B21" s="5">
        <v>3</v>
      </c>
      <c r="C21" s="5">
        <v>10</v>
      </c>
      <c r="D21" s="5">
        <v>0</v>
      </c>
      <c r="E21" s="5">
        <v>2</v>
      </c>
      <c r="F21" s="5">
        <v>14</v>
      </c>
    </row>
    <row r="23" spans="1:13" x14ac:dyDescent="0.55000000000000004">
      <c r="A23" s="1" t="s">
        <v>37</v>
      </c>
      <c r="G23" s="1" t="s">
        <v>38</v>
      </c>
    </row>
    <row r="24" spans="1:13" x14ac:dyDescent="0.55000000000000004">
      <c r="B24" t="s">
        <v>39</v>
      </c>
      <c r="D24" t="s">
        <v>40</v>
      </c>
      <c r="H24" s="2" t="s">
        <v>41</v>
      </c>
      <c r="J24" s="2" t="s">
        <v>42</v>
      </c>
      <c r="L24" s="2" t="s">
        <v>43</v>
      </c>
    </row>
    <row r="25" spans="1:13" x14ac:dyDescent="0.55000000000000004">
      <c r="A25" t="s">
        <v>12</v>
      </c>
      <c r="B25">
        <f t="shared" ref="B25:B32" si="2" xml:space="preserve"> SUMPRODUCT(B6:F6, Number_ads_purchased)</f>
        <v>97</v>
      </c>
      <c r="C25" s="2" t="s">
        <v>44</v>
      </c>
      <c r="D25" s="4">
        <v>80</v>
      </c>
      <c r="G25" t="s">
        <v>5</v>
      </c>
      <c r="H25" s="4">
        <v>3</v>
      </c>
      <c r="I25" s="2" t="s">
        <v>45</v>
      </c>
      <c r="J25" cm="1">
        <f t="array" ref="J25:J29" xml:space="preserve"> TRANSPOSE(Number_ads_purchased)</f>
        <v>3</v>
      </c>
      <c r="K25" s="2" t="s">
        <v>45</v>
      </c>
      <c r="L25" s="4">
        <v>30</v>
      </c>
    </row>
    <row r="26" spans="1:13" x14ac:dyDescent="0.55000000000000004">
      <c r="A26" t="s">
        <v>15</v>
      </c>
      <c r="B26">
        <f t="shared" si="2"/>
        <v>114</v>
      </c>
      <c r="C26" s="2" t="s">
        <v>44</v>
      </c>
      <c r="D26" s="4">
        <v>100</v>
      </c>
      <c r="G26" t="s">
        <v>6</v>
      </c>
      <c r="H26" s="4">
        <v>3</v>
      </c>
      <c r="I26" s="2" t="s">
        <v>45</v>
      </c>
      <c r="J26">
        <v>10</v>
      </c>
      <c r="K26" s="2" t="s">
        <v>45</v>
      </c>
      <c r="L26" s="4">
        <v>30</v>
      </c>
    </row>
    <row r="27" spans="1:13" x14ac:dyDescent="0.55000000000000004">
      <c r="A27" t="s">
        <v>18</v>
      </c>
      <c r="B27">
        <f t="shared" si="2"/>
        <v>81</v>
      </c>
      <c r="C27" s="2" t="s">
        <v>44</v>
      </c>
      <c r="D27" s="4">
        <v>40</v>
      </c>
      <c r="G27" t="s">
        <v>7</v>
      </c>
      <c r="H27" s="4">
        <v>0</v>
      </c>
      <c r="I27" s="2" t="s">
        <v>45</v>
      </c>
      <c r="J27">
        <v>0</v>
      </c>
      <c r="K27" s="2" t="s">
        <v>45</v>
      </c>
      <c r="L27" s="4">
        <v>5</v>
      </c>
    </row>
    <row r="28" spans="1:13" x14ac:dyDescent="0.55000000000000004">
      <c r="A28" t="s">
        <v>21</v>
      </c>
      <c r="B28">
        <f t="shared" si="2"/>
        <v>46.1</v>
      </c>
      <c r="C28" s="2" t="s">
        <v>44</v>
      </c>
      <c r="D28" s="4">
        <v>30</v>
      </c>
      <c r="G28" t="s">
        <v>8</v>
      </c>
      <c r="H28" s="4">
        <v>2</v>
      </c>
      <c r="I28" s="2" t="s">
        <v>45</v>
      </c>
      <c r="J28">
        <v>2</v>
      </c>
      <c r="K28" s="2" t="s">
        <v>45</v>
      </c>
      <c r="L28" s="4">
        <v>10</v>
      </c>
    </row>
    <row r="29" spans="1:13" x14ac:dyDescent="0.55000000000000004">
      <c r="A29" t="s">
        <v>24</v>
      </c>
      <c r="B29">
        <f t="shared" si="2"/>
        <v>104</v>
      </c>
      <c r="C29" s="2" t="s">
        <v>44</v>
      </c>
      <c r="D29" s="4">
        <v>90</v>
      </c>
      <c r="G29" t="s">
        <v>9</v>
      </c>
      <c r="H29" s="4">
        <v>0</v>
      </c>
      <c r="I29" s="2" t="s">
        <v>45</v>
      </c>
      <c r="J29">
        <v>14</v>
      </c>
      <c r="K29" s="2" t="s">
        <v>45</v>
      </c>
      <c r="L29" s="4">
        <v>15</v>
      </c>
    </row>
    <row r="30" spans="1:13" x14ac:dyDescent="0.55000000000000004">
      <c r="A30" t="s">
        <v>27</v>
      </c>
      <c r="B30">
        <f t="shared" si="2"/>
        <v>110</v>
      </c>
      <c r="C30" s="2" t="s">
        <v>44</v>
      </c>
      <c r="D30" s="4">
        <v>90</v>
      </c>
    </row>
    <row r="31" spans="1:13" x14ac:dyDescent="0.55000000000000004">
      <c r="A31" t="s">
        <v>30</v>
      </c>
      <c r="B31">
        <f t="shared" si="2"/>
        <v>69</v>
      </c>
      <c r="C31" s="2" t="s">
        <v>44</v>
      </c>
      <c r="D31" s="4">
        <v>30</v>
      </c>
      <c r="G31" s="1" t="s">
        <v>46</v>
      </c>
    </row>
    <row r="32" spans="1:13" x14ac:dyDescent="0.55000000000000004">
      <c r="A32" t="s">
        <v>31</v>
      </c>
      <c r="B32">
        <f t="shared" si="2"/>
        <v>59.1</v>
      </c>
      <c r="C32" s="2" t="s">
        <v>44</v>
      </c>
      <c r="D32" s="4">
        <v>20</v>
      </c>
      <c r="G32" t="s">
        <v>47</v>
      </c>
      <c r="I32" t="s">
        <v>48</v>
      </c>
    </row>
    <row r="33" spans="1:9" x14ac:dyDescent="0.55000000000000004">
      <c r="G33">
        <f xml:space="preserve"> SUMPRODUCT(Number_ads_purchased,B17:F17)</f>
        <v>1982440.0246036798</v>
      </c>
      <c r="H33" s="2" t="s">
        <v>45</v>
      </c>
      <c r="I33" s="4">
        <v>2000000</v>
      </c>
    </row>
    <row r="35" spans="1:9" x14ac:dyDescent="0.55000000000000004">
      <c r="A35" s="1" t="s">
        <v>49</v>
      </c>
    </row>
    <row r="36" spans="1:9" x14ac:dyDescent="0.55000000000000004">
      <c r="A36" t="s">
        <v>50</v>
      </c>
      <c r="B36" s="10">
        <f xml:space="preserve"> SUMPRODUCT(I17:M17, Number_ads_purchased)</f>
        <v>80.600000000000009</v>
      </c>
    </row>
    <row r="40" spans="1:9" x14ac:dyDescent="0.55000000000000004">
      <c r="A40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9B4C1-76F6-4B10-AD20-367BD7FD2AA1}">
  <dimension ref="A1:T27"/>
  <sheetViews>
    <sheetView zoomScaleNormal="100" workbookViewId="0">
      <selection activeCell="A27" sqref="A27"/>
    </sheetView>
  </sheetViews>
  <sheetFormatPr defaultRowHeight="14.4" x14ac:dyDescent="0.55000000000000004"/>
  <sheetData>
    <row r="1" spans="1:20" x14ac:dyDescent="0.55000000000000004">
      <c r="A1" s="6"/>
      <c r="B1" s="3" t="s">
        <v>136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55000000000000004">
      <c r="A2" s="7"/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55000000000000004">
      <c r="A3" s="9"/>
      <c r="B3" s="3" t="s">
        <v>145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55000000000000004">
      <c r="A4" s="8"/>
      <c r="B4" s="3" t="s">
        <v>138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5500000000000000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5500000000000000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5500000000000000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55000000000000004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55000000000000004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5500000000000000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5500000000000000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5500000000000000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5500000000000000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5500000000000000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5500000000000000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5500000000000000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5500000000000000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5500000000000000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5500000000000000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5500000000000000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5500000000000000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5500000000000000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5500000000000000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5500000000000000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5500000000000000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5500000000000000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5500000000000000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E1B6A-33C0-4297-BB04-025533035C11}">
  <dimension ref="A1:G54"/>
  <sheetViews>
    <sheetView showGridLines="0" topLeftCell="A42" workbookViewId="0">
      <selection activeCell="B56" sqref="B56"/>
    </sheetView>
  </sheetViews>
  <sheetFormatPr defaultRowHeight="14.4" x14ac:dyDescent="0.55000000000000004"/>
  <cols>
    <col min="1" max="1" width="2.15625" customWidth="1"/>
    <col min="2" max="2" width="17.83984375" bestFit="1" customWidth="1"/>
    <col min="3" max="3" width="37.68359375" bestFit="1" customWidth="1"/>
    <col min="4" max="4" width="12.15625" bestFit="1" customWidth="1"/>
    <col min="5" max="5" width="12.83984375" bestFit="1" customWidth="1"/>
    <col min="6" max="6" width="9.83984375" bestFit="1" customWidth="1"/>
    <col min="7" max="7" width="5.68359375" bestFit="1" customWidth="1"/>
  </cols>
  <sheetData>
    <row r="1" spans="1:5" x14ac:dyDescent="0.55000000000000004">
      <c r="A1" s="1" t="s">
        <v>51</v>
      </c>
    </row>
    <row r="2" spans="1:5" x14ac:dyDescent="0.55000000000000004">
      <c r="A2" s="1" t="s">
        <v>52</v>
      </c>
    </row>
    <row r="3" spans="1:5" x14ac:dyDescent="0.55000000000000004">
      <c r="A3" s="1" t="s">
        <v>53</v>
      </c>
    </row>
    <row r="4" spans="1:5" x14ac:dyDescent="0.55000000000000004">
      <c r="A4" s="1" t="s">
        <v>54</v>
      </c>
    </row>
    <row r="5" spans="1:5" x14ac:dyDescent="0.55000000000000004">
      <c r="A5" s="1" t="s">
        <v>55</v>
      </c>
    </row>
    <row r="6" spans="1:5" x14ac:dyDescent="0.55000000000000004">
      <c r="A6" s="1"/>
      <c r="B6" t="s">
        <v>56</v>
      </c>
    </row>
    <row r="7" spans="1:5" x14ac:dyDescent="0.55000000000000004">
      <c r="A7" s="1"/>
      <c r="B7" t="s">
        <v>57</v>
      </c>
    </row>
    <row r="8" spans="1:5" x14ac:dyDescent="0.55000000000000004">
      <c r="A8" s="1"/>
      <c r="B8" t="s">
        <v>58</v>
      </c>
    </row>
    <row r="9" spans="1:5" x14ac:dyDescent="0.55000000000000004">
      <c r="A9" s="1" t="s">
        <v>59</v>
      </c>
    </row>
    <row r="10" spans="1:5" x14ac:dyDescent="0.55000000000000004">
      <c r="B10" t="s">
        <v>60</v>
      </c>
    </row>
    <row r="11" spans="1:5" x14ac:dyDescent="0.55000000000000004">
      <c r="B11" t="s">
        <v>61</v>
      </c>
    </row>
    <row r="14" spans="1:5" ht="14.7" thickBot="1" x14ac:dyDescent="0.6">
      <c r="A14" t="s">
        <v>62</v>
      </c>
    </row>
    <row r="15" spans="1:5" ht="14.7" thickBot="1" x14ac:dyDescent="0.6">
      <c r="B15" s="14" t="s">
        <v>63</v>
      </c>
      <c r="C15" s="14" t="s">
        <v>64</v>
      </c>
      <c r="D15" s="14" t="s">
        <v>65</v>
      </c>
      <c r="E15" s="14" t="s">
        <v>66</v>
      </c>
    </row>
    <row r="16" spans="1:5" ht="14.7" thickBot="1" x14ac:dyDescent="0.6">
      <c r="B16" s="13" t="s">
        <v>67</v>
      </c>
      <c r="C16" s="13" t="s">
        <v>68</v>
      </c>
      <c r="D16" s="13">
        <v>0</v>
      </c>
      <c r="E16" s="13">
        <v>80.600000000000009</v>
      </c>
    </row>
    <row r="19" spans="1:7" ht="14.7" thickBot="1" x14ac:dyDescent="0.6">
      <c r="A19" t="s">
        <v>69</v>
      </c>
    </row>
    <row r="20" spans="1:7" ht="14.7" thickBot="1" x14ac:dyDescent="0.6">
      <c r="B20" s="14" t="s">
        <v>63</v>
      </c>
      <c r="C20" s="14" t="s">
        <v>64</v>
      </c>
      <c r="D20" s="14" t="s">
        <v>65</v>
      </c>
      <c r="E20" s="14" t="s">
        <v>66</v>
      </c>
      <c r="F20" s="14" t="s">
        <v>70</v>
      </c>
    </row>
    <row r="21" spans="1:7" x14ac:dyDescent="0.55000000000000004">
      <c r="B21" s="15" t="s">
        <v>71</v>
      </c>
      <c r="C21" s="15" t="s">
        <v>72</v>
      </c>
      <c r="D21" s="15">
        <v>0</v>
      </c>
      <c r="E21" s="15">
        <v>3</v>
      </c>
      <c r="F21" s="15" t="s">
        <v>70</v>
      </c>
    </row>
    <row r="22" spans="1:7" x14ac:dyDescent="0.55000000000000004">
      <c r="B22" s="15" t="s">
        <v>73</v>
      </c>
      <c r="C22" s="15" t="s">
        <v>74</v>
      </c>
      <c r="D22" s="15">
        <v>0</v>
      </c>
      <c r="E22" s="15">
        <v>10</v>
      </c>
      <c r="F22" s="15" t="s">
        <v>70</v>
      </c>
    </row>
    <row r="23" spans="1:7" x14ac:dyDescent="0.55000000000000004">
      <c r="B23" s="15" t="s">
        <v>75</v>
      </c>
      <c r="C23" s="15" t="s">
        <v>76</v>
      </c>
      <c r="D23" s="15">
        <v>0</v>
      </c>
      <c r="E23" s="15">
        <v>0</v>
      </c>
      <c r="F23" s="15" t="s">
        <v>70</v>
      </c>
    </row>
    <row r="24" spans="1:7" x14ac:dyDescent="0.55000000000000004">
      <c r="B24" s="15" t="s">
        <v>77</v>
      </c>
      <c r="C24" s="15" t="s">
        <v>78</v>
      </c>
      <c r="D24" s="15">
        <v>0</v>
      </c>
      <c r="E24" s="15">
        <v>2</v>
      </c>
      <c r="F24" s="15" t="s">
        <v>70</v>
      </c>
    </row>
    <row r="25" spans="1:7" ht="14.7" thickBot="1" x14ac:dyDescent="0.6">
      <c r="B25" s="13" t="s">
        <v>79</v>
      </c>
      <c r="C25" s="13" t="s">
        <v>80</v>
      </c>
      <c r="D25" s="13">
        <v>0</v>
      </c>
      <c r="E25" s="13">
        <v>14</v>
      </c>
      <c r="F25" s="13" t="s">
        <v>70</v>
      </c>
    </row>
    <row r="28" spans="1:7" ht="14.7" thickBot="1" x14ac:dyDescent="0.6">
      <c r="A28" t="s">
        <v>81</v>
      </c>
    </row>
    <row r="29" spans="1:7" ht="14.7" thickBot="1" x14ac:dyDescent="0.6">
      <c r="B29" s="14" t="s">
        <v>63</v>
      </c>
      <c r="C29" s="14" t="s">
        <v>64</v>
      </c>
      <c r="D29" s="14" t="s">
        <v>82</v>
      </c>
      <c r="E29" s="14" t="s">
        <v>83</v>
      </c>
      <c r="F29" s="14" t="s">
        <v>84</v>
      </c>
      <c r="G29" s="14" t="s">
        <v>85</v>
      </c>
    </row>
    <row r="30" spans="1:7" x14ac:dyDescent="0.55000000000000004">
      <c r="B30" s="15" t="s">
        <v>86</v>
      </c>
      <c r="C30" s="15" t="s">
        <v>87</v>
      </c>
      <c r="D30" s="15">
        <v>3</v>
      </c>
      <c r="E30" s="15" t="s">
        <v>88</v>
      </c>
      <c r="F30" s="15" t="s">
        <v>89</v>
      </c>
      <c r="G30" s="15">
        <v>27</v>
      </c>
    </row>
    <row r="31" spans="1:7" x14ac:dyDescent="0.55000000000000004">
      <c r="B31" s="15" t="s">
        <v>90</v>
      </c>
      <c r="C31" s="15" t="s">
        <v>87</v>
      </c>
      <c r="D31" s="15">
        <v>10</v>
      </c>
      <c r="E31" s="15" t="s">
        <v>91</v>
      </c>
      <c r="F31" s="15" t="s">
        <v>89</v>
      </c>
      <c r="G31" s="15">
        <v>20</v>
      </c>
    </row>
    <row r="32" spans="1:7" x14ac:dyDescent="0.55000000000000004">
      <c r="B32" s="15" t="s">
        <v>92</v>
      </c>
      <c r="C32" s="15" t="s">
        <v>87</v>
      </c>
      <c r="D32" s="15">
        <v>0</v>
      </c>
      <c r="E32" s="15" t="s">
        <v>93</v>
      </c>
      <c r="F32" s="15" t="s">
        <v>89</v>
      </c>
      <c r="G32" s="15">
        <v>5</v>
      </c>
    </row>
    <row r="33" spans="2:7" x14ac:dyDescent="0.55000000000000004">
      <c r="B33" s="15" t="s">
        <v>94</v>
      </c>
      <c r="C33" s="15" t="s">
        <v>87</v>
      </c>
      <c r="D33" s="15">
        <v>2</v>
      </c>
      <c r="E33" s="15" t="s">
        <v>95</v>
      </c>
      <c r="F33" s="15" t="s">
        <v>89</v>
      </c>
      <c r="G33" s="15">
        <v>8</v>
      </c>
    </row>
    <row r="34" spans="2:7" x14ac:dyDescent="0.55000000000000004">
      <c r="B34" s="15" t="s">
        <v>96</v>
      </c>
      <c r="C34" s="15" t="s">
        <v>87</v>
      </c>
      <c r="D34" s="15">
        <v>14</v>
      </c>
      <c r="E34" s="15" t="s">
        <v>97</v>
      </c>
      <c r="F34" s="15" t="s">
        <v>89</v>
      </c>
      <c r="G34" s="15">
        <v>1</v>
      </c>
    </row>
    <row r="35" spans="2:7" x14ac:dyDescent="0.55000000000000004">
      <c r="B35" s="15" t="s">
        <v>86</v>
      </c>
      <c r="C35" s="15" t="s">
        <v>87</v>
      </c>
      <c r="D35" s="15">
        <v>3</v>
      </c>
      <c r="E35" s="15" t="s">
        <v>98</v>
      </c>
      <c r="F35" s="28" t="s">
        <v>99</v>
      </c>
      <c r="G35" s="15">
        <v>0</v>
      </c>
    </row>
    <row r="36" spans="2:7" x14ac:dyDescent="0.55000000000000004">
      <c r="B36" s="15" t="s">
        <v>90</v>
      </c>
      <c r="C36" s="15" t="s">
        <v>87</v>
      </c>
      <c r="D36" s="15">
        <v>10</v>
      </c>
      <c r="E36" s="15" t="s">
        <v>100</v>
      </c>
      <c r="F36" s="15" t="s">
        <v>89</v>
      </c>
      <c r="G36" s="15">
        <v>7</v>
      </c>
    </row>
    <row r="37" spans="2:7" x14ac:dyDescent="0.55000000000000004">
      <c r="B37" s="15" t="s">
        <v>92</v>
      </c>
      <c r="C37" s="15" t="s">
        <v>87</v>
      </c>
      <c r="D37" s="15">
        <v>0</v>
      </c>
      <c r="E37" s="15" t="s">
        <v>101</v>
      </c>
      <c r="F37" s="28" t="s">
        <v>99</v>
      </c>
      <c r="G37" s="15">
        <v>0</v>
      </c>
    </row>
    <row r="38" spans="2:7" x14ac:dyDescent="0.55000000000000004">
      <c r="B38" s="15" t="s">
        <v>94</v>
      </c>
      <c r="C38" s="15" t="s">
        <v>87</v>
      </c>
      <c r="D38" s="15">
        <v>2</v>
      </c>
      <c r="E38" s="15" t="s">
        <v>102</v>
      </c>
      <c r="F38" s="28" t="s">
        <v>99</v>
      </c>
      <c r="G38" s="15">
        <v>0</v>
      </c>
    </row>
    <row r="39" spans="2:7" x14ac:dyDescent="0.55000000000000004">
      <c r="B39" s="15" t="s">
        <v>96</v>
      </c>
      <c r="C39" s="15" t="s">
        <v>87</v>
      </c>
      <c r="D39" s="15">
        <v>14</v>
      </c>
      <c r="E39" s="15" t="s">
        <v>103</v>
      </c>
      <c r="F39" s="15" t="s">
        <v>89</v>
      </c>
      <c r="G39" s="15">
        <v>14</v>
      </c>
    </row>
    <row r="40" spans="2:7" x14ac:dyDescent="0.55000000000000004">
      <c r="B40" s="15" t="s">
        <v>104</v>
      </c>
      <c r="C40" s="15" t="s">
        <v>105</v>
      </c>
      <c r="D40" s="15">
        <v>97</v>
      </c>
      <c r="E40" s="15" t="s">
        <v>106</v>
      </c>
      <c r="F40" s="15" t="s">
        <v>89</v>
      </c>
      <c r="G40" s="15">
        <v>17</v>
      </c>
    </row>
    <row r="41" spans="2:7" x14ac:dyDescent="0.55000000000000004">
      <c r="B41" s="15" t="s">
        <v>107</v>
      </c>
      <c r="C41" s="15" t="s">
        <v>108</v>
      </c>
      <c r="D41" s="15">
        <v>114</v>
      </c>
      <c r="E41" s="15" t="s">
        <v>109</v>
      </c>
      <c r="F41" s="15" t="s">
        <v>89</v>
      </c>
      <c r="G41" s="15">
        <v>14</v>
      </c>
    </row>
    <row r="42" spans="2:7" x14ac:dyDescent="0.55000000000000004">
      <c r="B42" s="15" t="s">
        <v>110</v>
      </c>
      <c r="C42" s="15" t="s">
        <v>111</v>
      </c>
      <c r="D42" s="15">
        <v>81</v>
      </c>
      <c r="E42" s="15" t="s">
        <v>112</v>
      </c>
      <c r="F42" s="15" t="s">
        <v>89</v>
      </c>
      <c r="G42" s="15">
        <v>41</v>
      </c>
    </row>
    <row r="43" spans="2:7" x14ac:dyDescent="0.55000000000000004">
      <c r="B43" s="15" t="s">
        <v>113</v>
      </c>
      <c r="C43" s="15" t="s">
        <v>114</v>
      </c>
      <c r="D43" s="15">
        <v>46.1</v>
      </c>
      <c r="E43" s="15" t="s">
        <v>115</v>
      </c>
      <c r="F43" s="15" t="s">
        <v>89</v>
      </c>
      <c r="G43" s="15">
        <v>16.100000000000001</v>
      </c>
    </row>
    <row r="44" spans="2:7" x14ac:dyDescent="0.55000000000000004">
      <c r="B44" s="15" t="s">
        <v>116</v>
      </c>
      <c r="C44" s="15" t="s">
        <v>117</v>
      </c>
      <c r="D44" s="15">
        <v>104</v>
      </c>
      <c r="E44" s="15" t="s">
        <v>118</v>
      </c>
      <c r="F44" s="15" t="s">
        <v>89</v>
      </c>
      <c r="G44" s="15">
        <v>14</v>
      </c>
    </row>
    <row r="45" spans="2:7" x14ac:dyDescent="0.55000000000000004">
      <c r="B45" s="15" t="s">
        <v>119</v>
      </c>
      <c r="C45" s="15" t="s">
        <v>120</v>
      </c>
      <c r="D45" s="15">
        <v>110</v>
      </c>
      <c r="E45" s="15" t="s">
        <v>121</v>
      </c>
      <c r="F45" s="15" t="s">
        <v>89</v>
      </c>
      <c r="G45" s="15">
        <v>20</v>
      </c>
    </row>
    <row r="46" spans="2:7" x14ac:dyDescent="0.55000000000000004">
      <c r="B46" s="15" t="s">
        <v>122</v>
      </c>
      <c r="C46" s="15" t="s">
        <v>123</v>
      </c>
      <c r="D46" s="15">
        <v>69</v>
      </c>
      <c r="E46" s="15" t="s">
        <v>124</v>
      </c>
      <c r="F46" s="15" t="s">
        <v>89</v>
      </c>
      <c r="G46" s="15">
        <v>39</v>
      </c>
    </row>
    <row r="47" spans="2:7" x14ac:dyDescent="0.55000000000000004">
      <c r="B47" s="15" t="s">
        <v>125</v>
      </c>
      <c r="C47" s="15" t="s">
        <v>126</v>
      </c>
      <c r="D47" s="15">
        <v>59.1</v>
      </c>
      <c r="E47" s="15" t="s">
        <v>127</v>
      </c>
      <c r="F47" s="15" t="s">
        <v>89</v>
      </c>
      <c r="G47" s="15">
        <v>39.1</v>
      </c>
    </row>
    <row r="48" spans="2:7" x14ac:dyDescent="0.55000000000000004">
      <c r="B48" s="15" t="s">
        <v>128</v>
      </c>
      <c r="C48" s="15" t="s">
        <v>28</v>
      </c>
      <c r="D48" s="15">
        <v>1982440</v>
      </c>
      <c r="E48" s="15" t="s">
        <v>129</v>
      </c>
      <c r="F48" s="15" t="s">
        <v>89</v>
      </c>
      <c r="G48" s="15">
        <v>17560</v>
      </c>
    </row>
    <row r="49" spans="2:7" x14ac:dyDescent="0.55000000000000004">
      <c r="B49" s="15" t="s">
        <v>71</v>
      </c>
      <c r="C49" s="15" t="s">
        <v>72</v>
      </c>
      <c r="D49" s="15">
        <v>3</v>
      </c>
      <c r="E49" s="15" t="s">
        <v>130</v>
      </c>
      <c r="F49" s="15" t="s">
        <v>89</v>
      </c>
      <c r="G49" s="15">
        <v>3</v>
      </c>
    </row>
    <row r="50" spans="2:7" x14ac:dyDescent="0.55000000000000004">
      <c r="B50" s="15" t="s">
        <v>73</v>
      </c>
      <c r="C50" s="15" t="s">
        <v>74</v>
      </c>
      <c r="D50" s="15">
        <v>10</v>
      </c>
      <c r="E50" s="15" t="s">
        <v>131</v>
      </c>
      <c r="F50" s="28" t="s">
        <v>99</v>
      </c>
      <c r="G50" s="15">
        <v>0</v>
      </c>
    </row>
    <row r="51" spans="2:7" x14ac:dyDescent="0.55000000000000004">
      <c r="B51" s="15" t="s">
        <v>75</v>
      </c>
      <c r="C51" s="15" t="s">
        <v>76</v>
      </c>
      <c r="D51" s="15">
        <v>0</v>
      </c>
      <c r="E51" s="15" t="s">
        <v>132</v>
      </c>
      <c r="F51" s="28" t="s">
        <v>99</v>
      </c>
      <c r="G51" s="15">
        <v>0</v>
      </c>
    </row>
    <row r="52" spans="2:7" x14ac:dyDescent="0.55000000000000004">
      <c r="B52" s="15" t="s">
        <v>77</v>
      </c>
      <c r="C52" s="15" t="s">
        <v>78</v>
      </c>
      <c r="D52" s="15">
        <v>2</v>
      </c>
      <c r="E52" s="15" t="s">
        <v>133</v>
      </c>
      <c r="F52" s="15" t="s">
        <v>89</v>
      </c>
      <c r="G52" s="15">
        <v>2</v>
      </c>
    </row>
    <row r="53" spans="2:7" x14ac:dyDescent="0.55000000000000004">
      <c r="B53" s="15" t="s">
        <v>79</v>
      </c>
      <c r="C53" s="15" t="s">
        <v>80</v>
      </c>
      <c r="D53" s="15">
        <v>14</v>
      </c>
      <c r="E53" s="15" t="s">
        <v>134</v>
      </c>
      <c r="F53" s="15" t="s">
        <v>89</v>
      </c>
      <c r="G53" s="15">
        <v>14</v>
      </c>
    </row>
    <row r="54" spans="2:7" ht="14.7" thickBot="1" x14ac:dyDescent="0.6">
      <c r="B54" s="13" t="s">
        <v>135</v>
      </c>
      <c r="C54" s="13"/>
      <c r="D54" s="13"/>
      <c r="E54" s="13"/>
      <c r="F54" s="13"/>
      <c r="G54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78FA6-8102-4D9B-970C-DF4BF8DF57AD}">
  <dimension ref="A1:B15"/>
  <sheetViews>
    <sheetView workbookViewId="0"/>
  </sheetViews>
  <sheetFormatPr defaultRowHeight="14.4" x14ac:dyDescent="0.55000000000000004"/>
  <sheetData>
    <row r="1" spans="1:2" x14ac:dyDescent="0.55000000000000004">
      <c r="A1">
        <v>1</v>
      </c>
    </row>
    <row r="2" spans="1:2" x14ac:dyDescent="0.55000000000000004">
      <c r="A2" t="s">
        <v>146</v>
      </c>
    </row>
    <row r="3" spans="1:2" x14ac:dyDescent="0.55000000000000004">
      <c r="A3">
        <v>1</v>
      </c>
    </row>
    <row r="4" spans="1:2" x14ac:dyDescent="0.55000000000000004">
      <c r="A4">
        <v>1E-3</v>
      </c>
    </row>
    <row r="5" spans="1:2" x14ac:dyDescent="0.55000000000000004">
      <c r="A5">
        <v>7.0000000000000001E-3</v>
      </c>
    </row>
    <row r="6" spans="1:2" x14ac:dyDescent="0.55000000000000004">
      <c r="A6">
        <v>1E-3</v>
      </c>
    </row>
    <row r="8" spans="1:2" x14ac:dyDescent="0.55000000000000004">
      <c r="A8" s="16"/>
      <c r="B8" s="16"/>
    </row>
    <row r="9" spans="1:2" x14ac:dyDescent="0.55000000000000004">
      <c r="A9" t="s">
        <v>139</v>
      </c>
    </row>
    <row r="10" spans="1:2" x14ac:dyDescent="0.55000000000000004">
      <c r="A10" t="s">
        <v>137</v>
      </c>
    </row>
    <row r="15" spans="1:2" x14ac:dyDescent="0.55000000000000004">
      <c r="B15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1F65-61D5-4B82-9759-3D42EF10E95C}">
  <dimension ref="A1:K11"/>
  <sheetViews>
    <sheetView workbookViewId="0">
      <selection activeCell="A13" sqref="A13"/>
    </sheetView>
  </sheetViews>
  <sheetFormatPr defaultRowHeight="14.4" x14ac:dyDescent="0.55000000000000004"/>
  <sheetData>
    <row r="1" spans="1:11" x14ac:dyDescent="0.55000000000000004">
      <c r="A1" s="1" t="s">
        <v>140</v>
      </c>
      <c r="K1" s="22" t="str">
        <f>CONCATENATE("Sensitivity of ",$K$5," to ","Input")</f>
        <v>Sensitivity of Number_ads_purchased_TikTok to Input</v>
      </c>
    </row>
    <row r="3" spans="1:11" x14ac:dyDescent="0.55000000000000004">
      <c r="A3" t="s">
        <v>154</v>
      </c>
    </row>
    <row r="4" spans="1:11" x14ac:dyDescent="0.55000000000000004">
      <c r="A4" t="s">
        <v>148</v>
      </c>
      <c r="K4" t="s">
        <v>141</v>
      </c>
    </row>
    <row r="5" spans="1:11" ht="165.3" x14ac:dyDescent="0.55000000000000004">
      <c r="B5" s="17" t="s">
        <v>149</v>
      </c>
      <c r="C5" s="17" t="s">
        <v>150</v>
      </c>
      <c r="D5" s="17" t="s">
        <v>151</v>
      </c>
      <c r="E5" s="17" t="s">
        <v>152</v>
      </c>
      <c r="F5" s="17" t="s">
        <v>153</v>
      </c>
      <c r="G5" s="17" t="s">
        <v>143</v>
      </c>
      <c r="J5" s="22">
        <f>MATCH($K$5,OutputAddresses,0)</f>
        <v>1</v>
      </c>
      <c r="K5" s="21" t="s">
        <v>149</v>
      </c>
    </row>
    <row r="6" spans="1:11" x14ac:dyDescent="0.55000000000000004">
      <c r="A6">
        <v>0</v>
      </c>
      <c r="B6" s="23">
        <v>0</v>
      </c>
      <c r="C6" s="24">
        <v>20</v>
      </c>
      <c r="D6" s="24">
        <v>0</v>
      </c>
      <c r="E6" s="24">
        <v>2</v>
      </c>
      <c r="F6" s="24">
        <v>14</v>
      </c>
      <c r="G6" s="25">
        <v>109.52000000000001</v>
      </c>
      <c r="K6">
        <f>INDEX(OutputValues,1,$J$5)</f>
        <v>0</v>
      </c>
    </row>
    <row r="7" spans="1:11" x14ac:dyDescent="0.55000000000000004">
      <c r="A7">
        <v>1</v>
      </c>
      <c r="B7" s="26">
        <v>1</v>
      </c>
      <c r="C7">
        <v>16</v>
      </c>
      <c r="D7">
        <v>0</v>
      </c>
      <c r="E7">
        <v>2</v>
      </c>
      <c r="F7">
        <v>15</v>
      </c>
      <c r="G7" s="18">
        <v>101.25</v>
      </c>
      <c r="K7">
        <f>INDEX(OutputValues,2,$J$5)</f>
        <v>1</v>
      </c>
    </row>
    <row r="8" spans="1:11" x14ac:dyDescent="0.55000000000000004">
      <c r="A8">
        <v>2</v>
      </c>
      <c r="B8" s="26">
        <v>2</v>
      </c>
      <c r="C8">
        <v>14</v>
      </c>
      <c r="D8">
        <v>0</v>
      </c>
      <c r="E8">
        <v>2</v>
      </c>
      <c r="F8">
        <v>13</v>
      </c>
      <c r="G8" s="18">
        <v>88.87</v>
      </c>
      <c r="K8">
        <f>INDEX(OutputValues,3,$J$5)</f>
        <v>2</v>
      </c>
    </row>
    <row r="9" spans="1:11" x14ac:dyDescent="0.55000000000000004">
      <c r="A9">
        <v>3</v>
      </c>
      <c r="B9" s="26">
        <v>3</v>
      </c>
      <c r="C9">
        <v>10</v>
      </c>
      <c r="D9">
        <v>0</v>
      </c>
      <c r="E9">
        <v>2</v>
      </c>
      <c r="F9">
        <v>14</v>
      </c>
      <c r="G9" s="18">
        <v>80.600000000000009</v>
      </c>
      <c r="K9">
        <f>INDEX(OutputValues,4,$J$5)</f>
        <v>3</v>
      </c>
    </row>
    <row r="10" spans="1:11" x14ac:dyDescent="0.55000000000000004">
      <c r="A10">
        <v>4</v>
      </c>
      <c r="B10" s="26">
        <v>4</v>
      </c>
      <c r="C10">
        <v>8</v>
      </c>
      <c r="D10">
        <v>0</v>
      </c>
      <c r="E10">
        <v>2</v>
      </c>
      <c r="F10">
        <v>12</v>
      </c>
      <c r="G10" s="18">
        <v>68.220000000000013</v>
      </c>
      <c r="K10">
        <f>INDEX(OutputValues,5,$J$5)</f>
        <v>4</v>
      </c>
    </row>
    <row r="11" spans="1:11" x14ac:dyDescent="0.55000000000000004">
      <c r="A11">
        <v>5</v>
      </c>
      <c r="B11" s="27" t="s">
        <v>142</v>
      </c>
      <c r="C11" s="19"/>
      <c r="D11" s="19"/>
      <c r="E11" s="19"/>
      <c r="F11" s="19"/>
      <c r="G11" s="20"/>
      <c r="K11" t="str">
        <f>INDEX(OutputValues,6,$J$5)</f>
        <v>Not feasible</v>
      </c>
    </row>
  </sheetData>
  <dataValidations count="1">
    <dataValidation type="list" allowBlank="1" showInputMessage="1" showErrorMessage="1" sqref="K5" xr:uid="{450B2E83-AF99-43C2-9E51-B0A71B41BD55}">
      <formula1>OutputAddresses</formula1>
    </dataValidation>
  </dataValidations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01C28-6498-49BE-A38D-89D480A66C3B}">
  <dimension ref="A1:K12"/>
  <sheetViews>
    <sheetView workbookViewId="0">
      <selection activeCell="A14" sqref="A14"/>
    </sheetView>
  </sheetViews>
  <sheetFormatPr defaultRowHeight="14.4" x14ac:dyDescent="0.55000000000000004"/>
  <sheetData>
    <row r="1" spans="1:11" x14ac:dyDescent="0.55000000000000004">
      <c r="A1" s="1" t="s">
        <v>140</v>
      </c>
      <c r="K1" s="22" t="str">
        <f>CONCATENATE("Sensitivity of ",$K$5," to ","Input")</f>
        <v>Sensitivity of Number_ads_purchased_TikTok to Input</v>
      </c>
    </row>
    <row r="3" spans="1:11" x14ac:dyDescent="0.55000000000000004">
      <c r="A3" t="s">
        <v>147</v>
      </c>
    </row>
    <row r="4" spans="1:11" x14ac:dyDescent="0.55000000000000004">
      <c r="A4" t="s">
        <v>148</v>
      </c>
      <c r="K4" t="s">
        <v>141</v>
      </c>
    </row>
    <row r="5" spans="1:11" ht="165.3" x14ac:dyDescent="0.55000000000000004">
      <c r="B5" s="17" t="s">
        <v>149</v>
      </c>
      <c r="C5" s="17" t="s">
        <v>150</v>
      </c>
      <c r="D5" s="17" t="s">
        <v>151</v>
      </c>
      <c r="E5" s="17" t="s">
        <v>152</v>
      </c>
      <c r="F5" s="17" t="s">
        <v>153</v>
      </c>
      <c r="G5" s="17" t="s">
        <v>143</v>
      </c>
      <c r="J5" s="22">
        <f>MATCH($K$5,OutputAddresses,0)</f>
        <v>1</v>
      </c>
      <c r="K5" s="21" t="s">
        <v>149</v>
      </c>
    </row>
    <row r="6" spans="1:11" x14ac:dyDescent="0.55000000000000004">
      <c r="A6">
        <v>1.0000000474974513E-3</v>
      </c>
      <c r="B6" s="23">
        <v>3</v>
      </c>
      <c r="C6" s="24">
        <v>9</v>
      </c>
      <c r="D6" s="24">
        <v>3</v>
      </c>
      <c r="E6" s="24">
        <v>2</v>
      </c>
      <c r="F6" s="24">
        <v>15</v>
      </c>
      <c r="G6" s="25">
        <v>81.655000000000015</v>
      </c>
      <c r="K6">
        <f>INDEX(OutputValues,1,$J$5)</f>
        <v>3</v>
      </c>
    </row>
    <row r="7" spans="1:11" x14ac:dyDescent="0.55000000000000004">
      <c r="A7">
        <v>2.0000000949949026E-3</v>
      </c>
      <c r="B7" s="26">
        <v>3</v>
      </c>
      <c r="C7">
        <v>10</v>
      </c>
      <c r="D7">
        <v>0</v>
      </c>
      <c r="E7">
        <v>2</v>
      </c>
      <c r="F7">
        <v>14</v>
      </c>
      <c r="G7" s="18">
        <v>80.600000000000009</v>
      </c>
      <c r="K7">
        <f>INDEX(OutputValues,2,$J$5)</f>
        <v>3</v>
      </c>
    </row>
    <row r="8" spans="1:11" x14ac:dyDescent="0.55000000000000004">
      <c r="A8">
        <v>3.0000000260770321E-3</v>
      </c>
      <c r="B8" s="26">
        <v>3</v>
      </c>
      <c r="C8">
        <v>10</v>
      </c>
      <c r="D8">
        <v>0</v>
      </c>
      <c r="E8">
        <v>2</v>
      </c>
      <c r="F8">
        <v>14</v>
      </c>
      <c r="G8" s="18">
        <v>80.600000000000009</v>
      </c>
      <c r="K8">
        <f>INDEX(OutputValues,3,$J$5)</f>
        <v>3</v>
      </c>
    </row>
    <row r="9" spans="1:11" x14ac:dyDescent="0.55000000000000004">
      <c r="A9">
        <v>4.0000001899898052E-3</v>
      </c>
      <c r="B9" s="26">
        <v>3</v>
      </c>
      <c r="C9">
        <v>10</v>
      </c>
      <c r="D9">
        <v>0</v>
      </c>
      <c r="E9">
        <v>2</v>
      </c>
      <c r="F9">
        <v>14</v>
      </c>
      <c r="G9" s="18">
        <v>80.600000000000009</v>
      </c>
      <c r="K9">
        <f>INDEX(OutputValues,4,$J$5)</f>
        <v>3</v>
      </c>
    </row>
    <row r="10" spans="1:11" x14ac:dyDescent="0.55000000000000004">
      <c r="A10">
        <v>5.0000003539025784E-3</v>
      </c>
      <c r="B10" s="26">
        <v>3</v>
      </c>
      <c r="C10">
        <v>10</v>
      </c>
      <c r="D10">
        <v>0</v>
      </c>
      <c r="E10">
        <v>2</v>
      </c>
      <c r="F10">
        <v>14</v>
      </c>
      <c r="G10" s="18">
        <v>80.600000000000009</v>
      </c>
      <c r="K10">
        <f>INDEX(OutputValues,5,$J$5)</f>
        <v>3</v>
      </c>
    </row>
    <row r="11" spans="1:11" x14ac:dyDescent="0.55000000000000004">
      <c r="A11">
        <v>6.0000000521540642E-3</v>
      </c>
      <c r="B11" s="26">
        <v>3</v>
      </c>
      <c r="C11">
        <v>10</v>
      </c>
      <c r="D11">
        <v>0</v>
      </c>
      <c r="E11">
        <v>2</v>
      </c>
      <c r="F11">
        <v>14</v>
      </c>
      <c r="G11" s="18">
        <v>80.600000000000009</v>
      </c>
      <c r="K11">
        <f>INDEX(OutputValues,6,$J$5)</f>
        <v>3</v>
      </c>
    </row>
    <row r="12" spans="1:11" x14ac:dyDescent="0.55000000000000004">
      <c r="A12">
        <v>7.0000002160668373E-3</v>
      </c>
      <c r="B12" s="29">
        <v>3</v>
      </c>
      <c r="C12" s="19">
        <v>10</v>
      </c>
      <c r="D12" s="19">
        <v>0</v>
      </c>
      <c r="E12" s="19">
        <v>2</v>
      </c>
      <c r="F12" s="19">
        <v>14</v>
      </c>
      <c r="G12" s="20">
        <v>80.600000000000009</v>
      </c>
      <c r="K12">
        <f>INDEX(OutputValues,7,$J$5)</f>
        <v>3</v>
      </c>
    </row>
  </sheetData>
  <dataValidations count="1">
    <dataValidation type="list" allowBlank="1" showInputMessage="1" showErrorMessage="1" sqref="K5" xr:uid="{F1971DAB-D117-418C-9DF9-91324B875384}">
      <formula1>OutputAddresses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16</vt:i4>
      </vt:variant>
    </vt:vector>
  </HeadingPairs>
  <TitlesOfParts>
    <vt:vector size="21" baseType="lpstr">
      <vt:lpstr>Model</vt:lpstr>
      <vt:lpstr>Big Picture Diagram</vt:lpstr>
      <vt:lpstr>Solver Results Report</vt:lpstr>
      <vt:lpstr>Sensitivity Analysis 1</vt:lpstr>
      <vt:lpstr>Sensitivity Analysis 2</vt:lpstr>
      <vt:lpstr>Actual_exposures</vt:lpstr>
      <vt:lpstr>Budget</vt:lpstr>
      <vt:lpstr>'Sensitivity Analysis 1'!ChartData</vt:lpstr>
      <vt:lpstr>'Sensitivity Analysis 2'!ChartData</vt:lpstr>
      <vt:lpstr>'Sensitivity Analysis 1'!InputValues</vt:lpstr>
      <vt:lpstr>'Sensitivity Analysis 2'!InputValues</vt:lpstr>
      <vt:lpstr>Maximum_required_ads</vt:lpstr>
      <vt:lpstr>Minimum_required_ads</vt:lpstr>
      <vt:lpstr>Number_ads_purchased</vt:lpstr>
      <vt:lpstr>'Sensitivity Analysis 1'!OutputAddresses</vt:lpstr>
      <vt:lpstr>'Sensitivity Analysis 2'!OutputAddresses</vt:lpstr>
      <vt:lpstr>'Sensitivity Analysis 1'!OutputValues</vt:lpstr>
      <vt:lpstr>'Sensitivity Analysis 2'!OutputValues</vt:lpstr>
      <vt:lpstr>Required_Exposures</vt:lpstr>
      <vt:lpstr>Total_cost</vt:lpstr>
      <vt:lpstr>Total_website_visits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Avinash Bisram</dc:creator>
  <cp:keywords/>
  <dc:description/>
  <cp:lastModifiedBy>Avinash Bisram</cp:lastModifiedBy>
  <cp:revision/>
  <dcterms:created xsi:type="dcterms:W3CDTF">2024-02-21T01:34:34Z</dcterms:created>
  <dcterms:modified xsi:type="dcterms:W3CDTF">2024-02-26T02:45:43Z</dcterms:modified>
  <cp:category/>
  <cp:contentStatus/>
</cp:coreProperties>
</file>