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02d03f6d27d68f1f/Desktop/School/Spring 2024/Spreadsheet Modeling/"/>
    </mc:Choice>
  </mc:AlternateContent>
  <xr:revisionPtr revIDLastSave="4405" documentId="8_{94964E51-9B3A-40BE-BE58-1131E8EB50B9}" xr6:coauthVersionLast="47" xr6:coauthVersionMax="47" xr10:uidLastSave="{85BFA335-DA7B-4337-854F-1FA4A8827550}"/>
  <bookViews>
    <workbookView xWindow="-96" yWindow="-96" windowWidth="20928" windowHeight="12432" xr2:uid="{00000000-000D-0000-FFFF-FFFF00000000}"/>
  </bookViews>
  <sheets>
    <sheet name="Advertising Selection" sheetId="1" r:id="rId1"/>
    <sheet name="7_43_a" sheetId="2" r:id="rId2"/>
    <sheet name="7_60" sheetId="3" r:id="rId3"/>
  </sheets>
  <definedNames>
    <definedName name="Actual_exposures" localSheetId="0">'Advertising Selection'!$B$38:$B$43</definedName>
    <definedName name="Average_distance_to_a_fire" localSheetId="2">'7_60'!$B$26</definedName>
    <definedName name="Cost_per_ad" localSheetId="0">'Advertising Selection'!$B$21:$I$21</definedName>
    <definedName name="Current_demand" localSheetId="1">'7_43_a'!$B$3</definedName>
    <definedName name="Current_elasticity" localSheetId="1">'7_43_a'!$B$7</definedName>
    <definedName name="Current_price" localSheetId="1">'7_43_a'!$B$4</definedName>
    <definedName name="Distances" localSheetId="2">'7_60'!$B$21:$B$24</definedName>
    <definedName name="Location" localSheetId="2">'7_60'!$B$18:$C$18</definedName>
    <definedName name="Number_ads_purchased" localSheetId="0">'Advertising Selection'!$B$25:$I$25</definedName>
    <definedName name="Number_of_fires_per_year" localSheetId="2">'7_60'!$B$11:$B$14</definedName>
    <definedName name="Required_exposures" localSheetId="0">'Advertising Selection'!$D$38:$D$43</definedName>
    <definedName name="solver_adj" localSheetId="1" hidden="1">'7_43_a'!$B$31</definedName>
    <definedName name="solver_adj" localSheetId="2" hidden="1">'7_60'!$B$18:$C$18</definedName>
    <definedName name="solver_adj" localSheetId="0" hidden="1">'Advertising Selection'!$B$25:$I$25</definedName>
    <definedName name="solver_cvg" localSheetId="1" hidden="1">0.0001</definedName>
    <definedName name="solver_cvg" localSheetId="2" hidden="1">0.0001</definedName>
    <definedName name="solver_cvg" localSheetId="0" hidden="1">0.0001</definedName>
    <definedName name="solver_drv" localSheetId="1" hidden="1">2</definedName>
    <definedName name="solver_drv" localSheetId="2" hidden="1">2</definedName>
    <definedName name="solver_drv" localSheetId="0" hidden="1">1</definedName>
    <definedName name="solver_eng" localSheetId="1" hidden="1">1</definedName>
    <definedName name="solver_eng" localSheetId="2" hidden="1">1</definedName>
    <definedName name="solver_eng" localSheetId="0" hidden="1">1</definedName>
    <definedName name="solver_est" localSheetId="1" hidden="1">1</definedName>
    <definedName name="solver_est" localSheetId="2" hidden="1">1</definedName>
    <definedName name="solver_est" localSheetId="0" hidden="1">1</definedName>
    <definedName name="solver_itr" localSheetId="1" hidden="1">2147483647</definedName>
    <definedName name="solver_itr" localSheetId="2" hidden="1">2147483647</definedName>
    <definedName name="solver_itr" localSheetId="0" hidden="1">2147483647</definedName>
    <definedName name="solver_lhs1" localSheetId="1" hidden="1">'7_43_a'!$B$31</definedName>
    <definedName name="solver_lhs1" localSheetId="2" hidden="1">'7_60'!$B$18:$C$18</definedName>
    <definedName name="solver_lhs1" localSheetId="0" hidden="1">'Advertising Selection'!$B$38:$B$43</definedName>
    <definedName name="solver_lhs2" localSheetId="1" hidden="1">'7_43_a'!$B$31</definedName>
    <definedName name="solver_lhs2" localSheetId="2" hidden="1">'7_60'!$B$18:$C$18</definedName>
    <definedName name="solver_mip" localSheetId="1" hidden="1">2147483647</definedName>
    <definedName name="solver_mip" localSheetId="2" hidden="1">2147483647</definedName>
    <definedName name="solver_mip" localSheetId="0" hidden="1">2147483647</definedName>
    <definedName name="solver_mni" localSheetId="1" hidden="1">30</definedName>
    <definedName name="solver_mni" localSheetId="2" hidden="1">30</definedName>
    <definedName name="solver_mni" localSheetId="0" hidden="1">30</definedName>
    <definedName name="solver_mrt" localSheetId="1" hidden="1">0.075</definedName>
    <definedName name="solver_mrt" localSheetId="2" hidden="1">0.075</definedName>
    <definedName name="solver_mrt" localSheetId="0" hidden="1">0.075</definedName>
    <definedName name="solver_msl" localSheetId="1" hidden="1">1</definedName>
    <definedName name="solver_msl" localSheetId="2" hidden="1">1</definedName>
    <definedName name="solver_msl" localSheetId="0" hidden="1">2</definedName>
    <definedName name="solver_neg" localSheetId="1" hidden="1">1</definedName>
    <definedName name="solver_neg" localSheetId="2" hidden="1">2</definedName>
    <definedName name="solver_neg" localSheetId="0" hidden="1">1</definedName>
    <definedName name="solver_nod" localSheetId="1" hidden="1">2147483647</definedName>
    <definedName name="solver_nod" localSheetId="2" hidden="1">2147483647</definedName>
    <definedName name="solver_nod" localSheetId="0" hidden="1">2147483647</definedName>
    <definedName name="solver_num" localSheetId="1" hidden="1">2</definedName>
    <definedName name="solver_num" localSheetId="2" hidden="1">2</definedName>
    <definedName name="solver_num" localSheetId="0" hidden="1">1</definedName>
    <definedName name="solver_nwt" localSheetId="1" hidden="1">1</definedName>
    <definedName name="solver_nwt" localSheetId="2" hidden="1">1</definedName>
    <definedName name="solver_nwt" localSheetId="0" hidden="1">1</definedName>
    <definedName name="solver_opt" localSheetId="1" hidden="1">'7_43_a'!$B$33</definedName>
    <definedName name="solver_opt" localSheetId="2" hidden="1">'7_60'!$B$26</definedName>
    <definedName name="solver_opt" localSheetId="0" hidden="1">'Advertising Selection'!$B$46</definedName>
    <definedName name="solver_pre" localSheetId="1" hidden="1">0.000001</definedName>
    <definedName name="solver_pre" localSheetId="2" hidden="1">0.000001</definedName>
    <definedName name="solver_pre" localSheetId="0" hidden="1">0.000001</definedName>
    <definedName name="solver_rbv" localSheetId="1" hidden="1">1</definedName>
    <definedName name="solver_rbv" localSheetId="2" hidden="1">1</definedName>
    <definedName name="solver_rbv" localSheetId="0" hidden="1">1</definedName>
    <definedName name="solver_rel1" localSheetId="1" hidden="1">1</definedName>
    <definedName name="solver_rel1" localSheetId="2" hidden="1">1</definedName>
    <definedName name="solver_rel1" localSheetId="0" hidden="1">3</definedName>
    <definedName name="solver_rel2" localSheetId="1" hidden="1">3</definedName>
    <definedName name="solver_rel2" localSheetId="2" hidden="1">3</definedName>
    <definedName name="solver_rhs1" localSheetId="1" hidden="1">100000</definedName>
    <definedName name="solver_rhs1" localSheetId="2" hidden="1">80</definedName>
    <definedName name="solver_rhs1" localSheetId="0" hidden="1">'Advertising Selection'!$D$38:$D$43</definedName>
    <definedName name="solver_rhs2" localSheetId="1" hidden="1">'7_43_a'!$B$5</definedName>
    <definedName name="solver_rhs2" localSheetId="2" hidden="1">10</definedName>
    <definedName name="solver_rlx" localSheetId="1" hidden="1">2</definedName>
    <definedName name="solver_rlx" localSheetId="2" hidden="1">2</definedName>
    <definedName name="solver_rlx" localSheetId="0" hidden="1">2</definedName>
    <definedName name="solver_rsd" localSheetId="1" hidden="1">101</definedName>
    <definedName name="solver_rsd" localSheetId="2" hidden="1">101</definedName>
    <definedName name="solver_rsd" localSheetId="0" hidden="1">0</definedName>
    <definedName name="solver_scl" localSheetId="1" hidden="1">2</definedName>
    <definedName name="solver_scl" localSheetId="2" hidden="1">2</definedName>
    <definedName name="solver_scl" localSheetId="0" hidden="1">1</definedName>
    <definedName name="solver_sho" localSheetId="1" hidden="1">2</definedName>
    <definedName name="solver_sho" localSheetId="2" hidden="1">2</definedName>
    <definedName name="solver_sho" localSheetId="0" hidden="1">2</definedName>
    <definedName name="solver_ssz" localSheetId="1" hidden="1">100</definedName>
    <definedName name="solver_ssz" localSheetId="2" hidden="1">100</definedName>
    <definedName name="solver_ssz" localSheetId="0" hidden="1">100</definedName>
    <definedName name="solver_tim" localSheetId="1" hidden="1">2147483647</definedName>
    <definedName name="solver_tim" localSheetId="2" hidden="1">2147483647</definedName>
    <definedName name="solver_tim" localSheetId="0" hidden="1">2147483647</definedName>
    <definedName name="solver_tol" localSheetId="1" hidden="1">0.01</definedName>
    <definedName name="solver_tol" localSheetId="2" hidden="1">0.01</definedName>
    <definedName name="solver_tol" localSheetId="0" hidden="1">0.01</definedName>
    <definedName name="solver_typ" localSheetId="1" hidden="1">1</definedName>
    <definedName name="solver_typ" localSheetId="2" hidden="1">2</definedName>
    <definedName name="solver_typ" localSheetId="0" hidden="1">2</definedName>
    <definedName name="solver_val" localSheetId="1" hidden="1">0</definedName>
    <definedName name="solver_val" localSheetId="2" hidden="1">0</definedName>
    <definedName name="solver_val" localSheetId="0" hidden="1">0</definedName>
    <definedName name="solver_ver" localSheetId="1" hidden="1">3</definedName>
    <definedName name="solver_ver" localSheetId="2" hidden="1">3</definedName>
    <definedName name="solver_ver" localSheetId="0" hidden="1">3</definedName>
    <definedName name="Unit_cost" localSheetId="1">'7_43_a'!$B$5</definedName>
  </definedNames>
  <calcPr calcId="191029" calcMode="autoNoTable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6" i="1" l="1"/>
  <c r="B30" i="1"/>
  <c r="C30" i="1"/>
  <c r="D30" i="1"/>
  <c r="E30" i="1"/>
  <c r="F30" i="1"/>
  <c r="G30" i="1"/>
  <c r="H30" i="1"/>
  <c r="I30" i="1"/>
  <c r="B31" i="1"/>
  <c r="C31" i="1"/>
  <c r="D31" i="1"/>
  <c r="E31" i="1"/>
  <c r="F31" i="1"/>
  <c r="G31" i="1"/>
  <c r="H31" i="1"/>
  <c r="I31" i="1"/>
  <c r="B32" i="1"/>
  <c r="C32" i="1"/>
  <c r="D32" i="1"/>
  <c r="E32" i="1"/>
  <c r="F32" i="1"/>
  <c r="G32" i="1"/>
  <c r="H32" i="1"/>
  <c r="I32" i="1"/>
  <c r="B33" i="1"/>
  <c r="C33" i="1"/>
  <c r="D33" i="1"/>
  <c r="E33" i="1"/>
  <c r="F33" i="1"/>
  <c r="G33" i="1"/>
  <c r="H33" i="1"/>
  <c r="I33" i="1"/>
  <c r="B34" i="1"/>
  <c r="C34" i="1"/>
  <c r="D34" i="1"/>
  <c r="E34" i="1"/>
  <c r="F34" i="1"/>
  <c r="G34" i="1"/>
  <c r="H34" i="1"/>
  <c r="I34" i="1"/>
  <c r="C29" i="1"/>
  <c r="D29" i="1"/>
  <c r="E29" i="1"/>
  <c r="F29" i="1"/>
  <c r="G29" i="1"/>
  <c r="H29" i="1"/>
  <c r="I29" i="1"/>
  <c r="B29" i="1"/>
  <c r="B22" i="3"/>
  <c r="B23" i="3"/>
  <c r="B24" i="3"/>
  <c r="B21" i="3"/>
  <c r="B32" i="2"/>
  <c r="B33" i="2" s="1"/>
  <c r="J28" i="2" a="1"/>
  <c r="J28" i="2" s="1"/>
  <c r="B16" i="2"/>
  <c r="B17" i="2" s="1"/>
  <c r="B13" i="2"/>
  <c r="B38" i="1" l="1"/>
  <c r="B42" i="1"/>
  <c r="B40" i="1"/>
  <c r="B43" i="1"/>
  <c r="B41" i="1"/>
  <c r="B39" i="1"/>
  <c r="B26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<sst xmlns="http://schemas.openxmlformats.org/spreadsheetml/2006/main" count="153" uniqueCount="90">
  <si>
    <t>Advertising model with nonlinear response functions</t>
  </si>
  <si>
    <t>Constant in advertising response function for various groups for different shows</t>
  </si>
  <si>
    <t>Friends</t>
  </si>
  <si>
    <t>MNF</t>
  </si>
  <si>
    <t>Malcolm in Middle</t>
  </si>
  <si>
    <t>Sports Center</t>
  </si>
  <si>
    <t>TRL Live</t>
  </si>
  <si>
    <t>Lifetime movie</t>
  </si>
  <si>
    <t>CNN</t>
  </si>
  <si>
    <t>JAG</t>
  </si>
  <si>
    <t>Men 18-35</t>
  </si>
  <si>
    <t>Men 36-55</t>
  </si>
  <si>
    <t>Men &gt;55</t>
  </si>
  <si>
    <t>Women 18-35</t>
  </si>
  <si>
    <t>Women 36-55</t>
  </si>
  <si>
    <t>Women &gt;55</t>
  </si>
  <si>
    <t>Coefficient of exponent in advertising response function for various groups for different shows</t>
  </si>
  <si>
    <t>Cost per ad</t>
  </si>
  <si>
    <t>Advertising plan</t>
  </si>
  <si>
    <t>Number ads purchased</t>
  </si>
  <si>
    <t>Exposures to each group from each show</t>
  </si>
  <si>
    <t>Constraints on numbers of exposures</t>
  </si>
  <si>
    <t>Actual exposures</t>
  </si>
  <si>
    <t>Required exposures</t>
  </si>
  <si>
    <t>Objective to minimize</t>
  </si>
  <si>
    <t>Total cost</t>
  </si>
  <si>
    <t>Pricing a Taurus</t>
  </si>
  <si>
    <t>Current demand</t>
  </si>
  <si>
    <t>Current price</t>
  </si>
  <si>
    <t>Unit cost</t>
  </si>
  <si>
    <t>Current elasticity</t>
  </si>
  <si>
    <t>Extra profit (for part b)</t>
  </si>
  <si>
    <t>Part (a): constant elasticity</t>
  </si>
  <si>
    <t>Demand function is of the form Demand = a*Price^Elasticity, so the constant a is Demand/Price^Elasticity</t>
  </si>
  <si>
    <t>Constant a</t>
  </si>
  <si>
    <t>New price</t>
  </si>
  <si>
    <t>New demand</t>
  </si>
  <si>
    <t>Profit</t>
  </si>
  <si>
    <t>Part (a): linear demand</t>
  </si>
  <si>
    <t>Demand function is of the form Demand = a - b*Price</t>
  </si>
  <si>
    <t>Elasticity is defined as percentage change in demand when price increases by 1%.  If price increases by 1%, it increases to $20,200.  Then demand</t>
  </si>
  <si>
    <t>decreases by 1.5%, to 246,250.  Therefore, two points on the demand curve are P=20000, D=250000 and P=20200, D=246250.</t>
  </si>
  <si>
    <t>Now get the parameters a and b by solving two equations in two unknowns:</t>
  </si>
  <si>
    <t>250000 = a - b*20000 and 246250 = a - b*20200.</t>
  </si>
  <si>
    <t>These lead to the following (which uses Solver to solve two equations in two unknowns):</t>
  </si>
  <si>
    <t>a</t>
  </si>
  <si>
    <t>b</t>
  </si>
  <si>
    <t>Locating a fire station</t>
  </si>
  <si>
    <t>Locations of towns</t>
  </si>
  <si>
    <t>x</t>
  </si>
  <si>
    <t>y</t>
  </si>
  <si>
    <t>Town 1</t>
  </si>
  <si>
    <t>Town 2</t>
  </si>
  <si>
    <t>Town 3</t>
  </si>
  <si>
    <t>Town 4</t>
  </si>
  <si>
    <t>Numbers of fires per year</t>
  </si>
  <si>
    <t>Location of county fire station</t>
  </si>
  <si>
    <t>"City-block" distances from fire station to towns</t>
  </si>
  <si>
    <t>Average distance to a fire</t>
  </si>
  <si>
    <t>Range names used:</t>
  </si>
  <si>
    <t>Number_ads_purchased</t>
  </si>
  <si>
    <t>='Advertising Selection'!$B$25:$I$25</t>
  </si>
  <si>
    <t>Unit_cost</t>
  </si>
  <si>
    <t>='7_43_a'!$B$5</t>
  </si>
  <si>
    <t>Current_demand</t>
  </si>
  <si>
    <t>='7_43_a'!$B$3</t>
  </si>
  <si>
    <t>Current_elasticity</t>
  </si>
  <si>
    <t>='7_43_a'!$B$7</t>
  </si>
  <si>
    <t>Current_price</t>
  </si>
  <si>
    <t>='7_43_a'!$B$4</t>
  </si>
  <si>
    <t>Note: Added an additional constraint on upper-bound of price to work with Multistart setting.</t>
  </si>
  <si>
    <t>Price</t>
  </si>
  <si>
    <t>Demand</t>
  </si>
  <si>
    <t>Linear Demand Curve</t>
  </si>
  <si>
    <t>Location</t>
  </si>
  <si>
    <t>='7_60'!$B$18:$C$18</t>
  </si>
  <si>
    <t>Number_of_fires_per_year</t>
  </si>
  <si>
    <t>='7_60'!$B$11:$B$14</t>
  </si>
  <si>
    <t>Distances</t>
  </si>
  <si>
    <t>='7_60'!$B$21:$B$24</t>
  </si>
  <si>
    <t>Average_distance_to_a_fire</t>
  </si>
  <si>
    <t>='7_60'!$B$26</t>
  </si>
  <si>
    <t>Note: Added lower and upper bounds on x and y to use Multi-start feature of Solver.</t>
  </si>
  <si>
    <t>&gt;=</t>
  </si>
  <si>
    <t>Actual_exposures</t>
  </si>
  <si>
    <t>='Advertising Selection'!$B$38:$B$43</t>
  </si>
  <si>
    <t>Required_exposures</t>
  </si>
  <si>
    <t>='Advertising Selection'!$D$38:$D$43</t>
  </si>
  <si>
    <t>Cost_per_ad</t>
  </si>
  <si>
    <t>='Advertising Selection'!$B$21:$I$21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</si>
</sst>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&quot;$&quot;#,##0.000;\-&quot;$&quot;#,##0.000"/>
    <numFmt numFmtId="166" formatCode="&quot;$&quot;#,##0;\-&quot;$&quot;#,##0"/>
  </numFmts>
  <fonts count="4" x14ac:knownFonts="1">
    <font>
      <sz val="10"/>
      <name val="Arial"/>
    </font>
    <font>
      <b/>
      <sz val="10"/>
      <name val="Arial"/>
      <family val="2"/>
    </font>
    <font>
      <sz val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9">
    <border>
      <left/>
      <right/>
      <top/>
      <bottom/>
      <diagonal/>
    </border>
    <border>
      <left style="medium">
        <color indexed="12"/>
      </left>
      <right/>
      <top style="medium">
        <color indexed="12"/>
      </top>
      <bottom/>
      <diagonal/>
    </border>
    <border>
      <left/>
      <right/>
      <top style="medium">
        <color indexed="12"/>
      </top>
      <bottom/>
      <diagonal/>
    </border>
    <border>
      <left/>
      <right style="medium">
        <color indexed="12"/>
      </right>
      <top style="medium">
        <color indexed="12"/>
      </top>
      <bottom/>
      <diagonal/>
    </border>
    <border>
      <left style="medium">
        <color indexed="12"/>
      </left>
      <right/>
      <top/>
      <bottom/>
      <diagonal/>
    </border>
    <border>
      <left/>
      <right style="medium">
        <color indexed="12"/>
      </right>
      <top/>
      <bottom/>
      <diagonal/>
    </border>
    <border>
      <left style="medium">
        <color indexed="12"/>
      </left>
      <right/>
      <top/>
      <bottom style="medium">
        <color indexed="12"/>
      </bottom>
      <diagonal/>
    </border>
    <border>
      <left/>
      <right/>
      <top/>
      <bottom style="medium">
        <color indexed="12"/>
      </bottom>
      <diagonal/>
    </border>
    <border>
      <left/>
      <right style="medium">
        <color indexed="12"/>
      </right>
      <top/>
      <bottom style="medium">
        <color indexed="12"/>
      </bottom>
      <diagonal/>
    </border>
    <border>
      <left style="medium">
        <color indexed="12"/>
      </left>
      <right/>
      <top style="medium">
        <color indexed="12"/>
      </top>
      <bottom style="medium">
        <color indexed="12"/>
      </bottom>
      <diagonal/>
    </border>
    <border>
      <left/>
      <right/>
      <top style="medium">
        <color indexed="12"/>
      </top>
      <bottom style="medium">
        <color indexed="12"/>
      </bottom>
      <diagonal/>
    </border>
    <border>
      <left/>
      <right style="medium">
        <color indexed="12"/>
      </right>
      <top style="medium">
        <color indexed="12"/>
      </top>
      <bottom style="medium">
        <color indexed="12"/>
      </bottom>
      <diagonal/>
    </border>
    <border>
      <left style="thick">
        <color indexed="10"/>
      </left>
      <right/>
      <top style="thick">
        <color indexed="10"/>
      </top>
      <bottom style="thick">
        <color indexed="10"/>
      </bottom>
      <diagonal/>
    </border>
    <border>
      <left/>
      <right/>
      <top style="thick">
        <color indexed="10"/>
      </top>
      <bottom style="thick">
        <color indexed="10"/>
      </bottom>
      <diagonal/>
    </border>
    <border>
      <left/>
      <right style="thick">
        <color indexed="10"/>
      </right>
      <top style="thick">
        <color indexed="10"/>
      </top>
      <bottom style="thick">
        <color indexed="10"/>
      </bottom>
      <diagonal/>
    </border>
    <border>
      <left style="medium">
        <color indexed="12"/>
      </left>
      <right style="medium">
        <color indexed="12"/>
      </right>
      <top style="medium">
        <color indexed="12"/>
      </top>
      <bottom/>
      <diagonal/>
    </border>
    <border>
      <left style="medium">
        <color indexed="12"/>
      </left>
      <right style="medium">
        <color indexed="12"/>
      </right>
      <top/>
      <bottom/>
      <diagonal/>
    </border>
    <border>
      <left style="medium">
        <color indexed="12"/>
      </left>
      <right style="medium">
        <color indexed="12"/>
      </right>
      <top/>
      <bottom style="medium">
        <color indexed="12"/>
      </bottom>
      <diagonal/>
    </border>
    <border>
      <left style="double">
        <color indexed="8"/>
      </left>
      <right style="double">
        <color indexed="8"/>
      </right>
      <top style="double">
        <color indexed="8"/>
      </top>
      <bottom style="double">
        <color indexed="8"/>
      </bottom>
      <diagonal/>
    </border>
    <border>
      <left style="medium">
        <color indexed="12"/>
      </left>
      <right style="medium">
        <color indexed="12"/>
      </right>
      <top style="medium">
        <color indexed="12"/>
      </top>
      <bottom style="medium">
        <color indexed="12"/>
      </bottom>
      <diagonal/>
    </border>
    <border>
      <left/>
      <right style="thick">
        <color rgb="FFFF0000"/>
      </right>
      <top/>
      <bottom/>
      <diagonal/>
    </border>
    <border>
      <left/>
      <right/>
      <top/>
      <bottom style="thick">
        <color rgb="FFFF0000"/>
      </bottom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/>
      <right/>
      <top style="thick">
        <color rgb="FFFF0000"/>
      </top>
      <bottom style="thick">
        <color theme="2" tint="-0.249977111117893"/>
      </bottom>
      <diagonal/>
    </border>
    <border>
      <left/>
      <right style="thick">
        <color theme="2" tint="-0.249977111117893"/>
      </right>
      <top/>
      <bottom/>
      <diagonal/>
    </border>
    <border>
      <left style="thick">
        <color theme="2" tint="-0.249977111117893"/>
      </left>
      <right style="thick">
        <color theme="2" tint="-0.249977111117893"/>
      </right>
      <top style="thick">
        <color theme="2" tint="-0.249977111117893"/>
      </top>
      <bottom style="thick">
        <color theme="2" tint="-0.249977111117893"/>
      </bottom>
      <diagonal/>
    </border>
    <border>
      <left style="thick">
        <color rgb="FFFF0000"/>
      </left>
      <right/>
      <top style="thick">
        <color rgb="FFFF0000"/>
      </top>
      <bottom style="thick">
        <color rgb="FFFF0000"/>
      </bottom>
      <diagonal/>
    </border>
    <border>
      <left/>
      <right style="thick">
        <color rgb="FFFF0000"/>
      </right>
      <top/>
      <bottom style="thick">
        <color rgb="FFFF0000"/>
      </bottom>
      <diagonal/>
    </border>
    <border>
      <left/>
      <right/>
      <top/>
      <bottom style="thick">
        <color theme="2" tint="-0.249977111117893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wrapText="1"/>
    </xf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1" fontId="0" fillId="2" borderId="9" xfId="0" applyNumberFormat="1" applyFill="1" applyBorder="1"/>
    <xf numFmtId="1" fontId="0" fillId="2" borderId="10" xfId="0" applyNumberFormat="1" applyFill="1" applyBorder="1"/>
    <xf numFmtId="1" fontId="0" fillId="2" borderId="11" xfId="0" applyNumberFormat="1" applyFill="1" applyBorder="1"/>
    <xf numFmtId="164" fontId="0" fillId="0" borderId="12" xfId="0" applyNumberFormat="1" applyBorder="1"/>
    <xf numFmtId="164" fontId="0" fillId="0" borderId="13" xfId="0" applyNumberFormat="1" applyBorder="1"/>
    <xf numFmtId="164" fontId="0" fillId="0" borderId="14" xfId="0" applyNumberFormat="1" applyBorder="1"/>
    <xf numFmtId="164" fontId="0" fillId="0" borderId="0" xfId="0" applyNumberFormat="1"/>
    <xf numFmtId="0" fontId="0" fillId="0" borderId="0" xfId="0" applyAlignment="1">
      <alignment horizontal="center"/>
    </xf>
    <xf numFmtId="0" fontId="0" fillId="2" borderId="15" xfId="0" applyFill="1" applyBorder="1"/>
    <xf numFmtId="0" fontId="0" fillId="2" borderId="16" xfId="0" applyFill="1" applyBorder="1"/>
    <xf numFmtId="0" fontId="0" fillId="2" borderId="17" xfId="0" applyFill="1" applyBorder="1"/>
    <xf numFmtId="0" fontId="0" fillId="0" borderId="0" xfId="0" quotePrefix="1" applyAlignment="1">
      <alignment horizontal="left"/>
    </xf>
    <xf numFmtId="165" fontId="0" fillId="0" borderId="18" xfId="0" applyNumberFormat="1" applyBorder="1"/>
    <xf numFmtId="0" fontId="0" fillId="0" borderId="0" xfId="0" quotePrefix="1" applyAlignment="1">
      <alignment horizontal="center"/>
    </xf>
    <xf numFmtId="166" fontId="0" fillId="0" borderId="0" xfId="0" applyNumberFormat="1"/>
    <xf numFmtId="164" fontId="0" fillId="2" borderId="1" xfId="0" applyNumberFormat="1" applyFill="1" applyBorder="1"/>
    <xf numFmtId="164" fontId="0" fillId="2" borderId="2" xfId="0" applyNumberFormat="1" applyFill="1" applyBorder="1"/>
    <xf numFmtId="164" fontId="0" fillId="2" borderId="3" xfId="0" applyNumberFormat="1" applyFill="1" applyBorder="1"/>
    <xf numFmtId="164" fontId="0" fillId="2" borderId="4" xfId="0" applyNumberFormat="1" applyFill="1" applyBorder="1"/>
    <xf numFmtId="164" fontId="0" fillId="2" borderId="0" xfId="0" applyNumberFormat="1" applyFill="1"/>
    <xf numFmtId="164" fontId="0" fillId="2" borderId="5" xfId="0" applyNumberFormat="1" applyFill="1" applyBorder="1"/>
    <xf numFmtId="164" fontId="0" fillId="2" borderId="6" xfId="0" applyNumberFormat="1" applyFill="1" applyBorder="1"/>
    <xf numFmtId="164" fontId="0" fillId="2" borderId="7" xfId="0" applyNumberFormat="1" applyFill="1" applyBorder="1"/>
    <xf numFmtId="164" fontId="0" fillId="2" borderId="8" xfId="0" applyNumberFormat="1" applyFill="1" applyBorder="1"/>
    <xf numFmtId="0" fontId="0" fillId="0" borderId="15" xfId="0" applyBorder="1"/>
    <xf numFmtId="166" fontId="0" fillId="0" borderId="16" xfId="0" applyNumberFormat="1" applyBorder="1"/>
    <xf numFmtId="166" fontId="0" fillId="0" borderId="17" xfId="0" applyNumberFormat="1" applyBorder="1"/>
    <xf numFmtId="0" fontId="0" fillId="0" borderId="19" xfId="0" applyBorder="1"/>
    <xf numFmtId="166" fontId="0" fillId="0" borderId="19" xfId="0" applyNumberFormat="1" applyBorder="1"/>
    <xf numFmtId="1" fontId="0" fillId="0" borderId="0" xfId="0" applyNumberFormat="1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16" xfId="0" applyBorder="1"/>
    <xf numFmtId="0" fontId="0" fillId="0" borderId="17" xfId="0" applyBorder="1"/>
    <xf numFmtId="0" fontId="0" fillId="0" borderId="20" xfId="0" applyBorder="1"/>
    <xf numFmtId="0" fontId="0" fillId="0" borderId="21" xfId="0" applyBorder="1"/>
    <xf numFmtId="166" fontId="0" fillId="0" borderId="22" xfId="0" applyNumberFormat="1" applyBorder="1"/>
    <xf numFmtId="1" fontId="0" fillId="0" borderId="23" xfId="0" applyNumberFormat="1" applyBorder="1"/>
    <xf numFmtId="0" fontId="0" fillId="0" borderId="24" xfId="0" applyBorder="1"/>
    <xf numFmtId="166" fontId="0" fillId="0" borderId="25" xfId="0" applyNumberFormat="1" applyBorder="1"/>
    <xf numFmtId="0" fontId="3" fillId="0" borderId="0" xfId="0" applyFont="1"/>
    <xf numFmtId="0" fontId="0" fillId="0" borderId="21" xfId="0" applyBorder="1" applyAlignment="1">
      <alignment horizontal="right"/>
    </xf>
    <xf numFmtId="164" fontId="0" fillId="0" borderId="26" xfId="0" applyNumberFormat="1" applyBorder="1"/>
    <xf numFmtId="164" fontId="0" fillId="0" borderId="27" xfId="0" applyNumberFormat="1" applyBorder="1"/>
    <xf numFmtId="0" fontId="0" fillId="0" borderId="28" xfId="0" applyBorder="1"/>
    <xf numFmtId="164" fontId="0" fillId="0" borderId="25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190500</xdr:colOff>
      <xdr:row>0</xdr:row>
      <xdr:rowOff>50800</xdr:rowOff>
    </xdr:from>
    <xdr:to>
      <xdr:col>7</xdr:col>
      <xdr:colOff>939800</xdr:colOff>
      <xdr:row>2</xdr:row>
      <xdr:rowOff>107950</xdr:rowOff>
    </xdr:to>
    <xdr:sp macro="" textlink="">
      <xdr:nvSpPr>
        <xdr:cNvPr id="1025" name="Text Box 1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SpPr txBox="1">
          <a:spLocks noChangeArrowheads="1"/>
        </xdr:cNvSpPr>
      </xdr:nvSpPr>
      <xdr:spPr bwMode="auto">
        <a:xfrm>
          <a:off x="6146800" y="50800"/>
          <a:ext cx="3378200" cy="381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32004" rIns="0" bIns="0" anchor="t" upright="1"/>
        <a:lstStyle/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Note: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All monetary values are in $1000s, and all exposures to ads are in millions of exposures.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L47"/>
  <sheetViews>
    <sheetView tabSelected="1" topLeftCell="A21" workbookViewId="0">
      <selection activeCell="D46" sqref="D46"/>
    </sheetView>
  </sheetViews>
  <sheetFormatPr defaultRowHeight="12.3" x14ac:dyDescent="0.4"/>
  <cols>
    <col min="1" max="1" width="20.5546875" customWidth="1"/>
    <col min="2" max="6" width="16.1640625" customWidth="1"/>
    <col min="7" max="7" width="21.44140625" bestFit="1" customWidth="1"/>
    <col min="8" max="9" width="16.1640625" customWidth="1"/>
    <col min="11" max="11" width="20.5" bestFit="1" customWidth="1"/>
  </cols>
  <sheetData>
    <row r="1" spans="1:12" x14ac:dyDescent="0.4">
      <c r="A1" s="1" t="s">
        <v>0</v>
      </c>
      <c r="K1" s="1" t="s">
        <v>59</v>
      </c>
    </row>
    <row r="2" spans="1:12" x14ac:dyDescent="0.4">
      <c r="K2" t="s">
        <v>84</v>
      </c>
      <c r="L2" t="s">
        <v>85</v>
      </c>
    </row>
    <row r="3" spans="1:12" x14ac:dyDescent="0.4">
      <c r="A3" s="1" t="s">
        <v>1</v>
      </c>
      <c r="K3" t="s">
        <v>88</v>
      </c>
      <c r="L3" t="s">
        <v>89</v>
      </c>
    </row>
    <row r="4" spans="1:12" ht="12.75" customHeight="1" thickBot="1" x14ac:dyDescent="0.45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K4" t="s">
        <v>60</v>
      </c>
      <c r="L4" t="s">
        <v>61</v>
      </c>
    </row>
    <row r="5" spans="1:12" ht="12.75" customHeight="1" x14ac:dyDescent="0.4">
      <c r="A5" s="3" t="s">
        <v>10</v>
      </c>
      <c r="B5" s="4">
        <v>93.061000000000007</v>
      </c>
      <c r="C5" s="5">
        <v>116.80800000000001</v>
      </c>
      <c r="D5" s="5">
        <v>84.772000000000006</v>
      </c>
      <c r="E5" s="5">
        <v>43.646999999999998</v>
      </c>
      <c r="F5" s="5">
        <v>26.710999999999999</v>
      </c>
      <c r="G5" s="5">
        <v>11.99</v>
      </c>
      <c r="H5" s="5">
        <v>11.792999999999999</v>
      </c>
      <c r="I5" s="6">
        <v>11.323</v>
      </c>
      <c r="K5" t="s">
        <v>86</v>
      </c>
      <c r="L5" t="s">
        <v>87</v>
      </c>
    </row>
    <row r="6" spans="1:12" ht="12.75" customHeight="1" x14ac:dyDescent="0.4">
      <c r="A6" s="3" t="s">
        <v>11</v>
      </c>
      <c r="B6" s="7">
        <v>61.128999999999998</v>
      </c>
      <c r="C6" s="8">
        <v>76.527000000000001</v>
      </c>
      <c r="D6" s="8">
        <v>61.527999999999999</v>
      </c>
      <c r="E6" s="8">
        <v>47.749000000000002</v>
      </c>
      <c r="F6" s="8">
        <v>19.655000000000001</v>
      </c>
      <c r="G6" s="8">
        <v>10.281000000000001</v>
      </c>
      <c r="H6" s="8">
        <v>9.9819999999999993</v>
      </c>
      <c r="I6" s="9">
        <v>21.759</v>
      </c>
    </row>
    <row r="7" spans="1:12" ht="12.75" customHeight="1" x14ac:dyDescent="0.4">
      <c r="A7" s="3" t="s">
        <v>12</v>
      </c>
      <c r="B7" s="7">
        <v>33.375999999999998</v>
      </c>
      <c r="C7" s="8">
        <v>57.84</v>
      </c>
      <c r="D7" s="8">
        <v>9.9130000000000003</v>
      </c>
      <c r="E7" s="8">
        <v>30.074999999999999</v>
      </c>
      <c r="F7" s="8">
        <v>10.750999999999999</v>
      </c>
      <c r="G7" s="8">
        <v>11.51</v>
      </c>
      <c r="H7" s="8">
        <v>22.218</v>
      </c>
      <c r="I7" s="9">
        <v>28.120999999999999</v>
      </c>
    </row>
    <row r="8" spans="1:12" ht="12.75" customHeight="1" x14ac:dyDescent="0.4">
      <c r="A8" s="3" t="s">
        <v>13</v>
      </c>
      <c r="B8" s="7">
        <v>105.803</v>
      </c>
      <c r="C8" s="8">
        <v>40.113</v>
      </c>
      <c r="D8" s="8">
        <v>66.998000000000005</v>
      </c>
      <c r="E8" s="8">
        <v>22.100999999999999</v>
      </c>
      <c r="F8" s="8">
        <v>42.451000000000001</v>
      </c>
      <c r="G8" s="8">
        <v>29.402999999999999</v>
      </c>
      <c r="H8" s="8">
        <v>8.2360000000000007</v>
      </c>
      <c r="I8" s="9">
        <v>8.93</v>
      </c>
    </row>
    <row r="9" spans="1:12" ht="12.75" customHeight="1" x14ac:dyDescent="0.4">
      <c r="A9" s="3" t="s">
        <v>14</v>
      </c>
      <c r="B9" s="7">
        <v>71.784000000000006</v>
      </c>
      <c r="C9" s="8">
        <v>26.533999999999999</v>
      </c>
      <c r="D9" s="8">
        <v>46.146000000000001</v>
      </c>
      <c r="E9" s="8">
        <v>16.151</v>
      </c>
      <c r="F9" s="8">
        <v>34.609000000000002</v>
      </c>
      <c r="G9" s="8">
        <v>24.276</v>
      </c>
      <c r="H9" s="8">
        <v>10.426</v>
      </c>
      <c r="I9" s="9">
        <v>22.849</v>
      </c>
    </row>
    <row r="10" spans="1:12" ht="12.75" customHeight="1" thickBot="1" x14ac:dyDescent="0.45">
      <c r="A10" s="3" t="s">
        <v>15</v>
      </c>
      <c r="B10" s="10">
        <v>56.828000000000003</v>
      </c>
      <c r="C10" s="11">
        <v>17.209</v>
      </c>
      <c r="D10" s="11">
        <v>8.8870000000000005</v>
      </c>
      <c r="E10" s="11">
        <v>9.1010000000000009</v>
      </c>
      <c r="F10" s="11">
        <v>8.4600000000000009</v>
      </c>
      <c r="G10" s="11">
        <v>31.149000000000001</v>
      </c>
      <c r="H10" s="11">
        <v>23.105</v>
      </c>
      <c r="I10" s="12">
        <v>40.671999999999997</v>
      </c>
    </row>
    <row r="12" spans="1:12" x14ac:dyDescent="0.4">
      <c r="A12" s="1" t="s">
        <v>16</v>
      </c>
    </row>
    <row r="13" spans="1:12" ht="12.6" thickBot="1" x14ac:dyDescent="0.45">
      <c r="B13" s="2" t="s">
        <v>2</v>
      </c>
      <c r="C13" s="2" t="s">
        <v>3</v>
      </c>
      <c r="D13" s="2" t="s">
        <v>4</v>
      </c>
      <c r="E13" s="2" t="s">
        <v>5</v>
      </c>
      <c r="F13" s="2" t="s">
        <v>6</v>
      </c>
      <c r="G13" s="2" t="s">
        <v>7</v>
      </c>
      <c r="H13" s="2" t="s">
        <v>8</v>
      </c>
      <c r="I13" s="2" t="s">
        <v>9</v>
      </c>
    </row>
    <row r="14" spans="1:12" x14ac:dyDescent="0.4">
      <c r="A14" s="3" t="s">
        <v>10</v>
      </c>
      <c r="B14" s="28">
        <v>2.9000000000000001E-2</v>
      </c>
      <c r="C14" s="29">
        <v>5.5E-2</v>
      </c>
      <c r="D14" s="29">
        <v>9.2999999999999999E-2</v>
      </c>
      <c r="E14" s="29">
        <v>7.0999999999999994E-2</v>
      </c>
      <c r="F14" s="29">
        <v>8.6999999999999994E-2</v>
      </c>
      <c r="G14" s="29">
        <v>3.7999999999999999E-2</v>
      </c>
      <c r="H14" s="29">
        <v>2.9000000000000001E-2</v>
      </c>
      <c r="I14" s="30">
        <v>0.08</v>
      </c>
    </row>
    <row r="15" spans="1:12" x14ac:dyDescent="0.4">
      <c r="A15" s="3" t="s">
        <v>11</v>
      </c>
      <c r="B15" s="31">
        <v>8.4000000000000005E-2</v>
      </c>
      <c r="C15" s="32">
        <v>0.05</v>
      </c>
      <c r="D15" s="32">
        <v>8.5000000000000006E-2</v>
      </c>
      <c r="E15" s="32">
        <v>9.4E-2</v>
      </c>
      <c r="F15" s="32">
        <v>1.7999999999999999E-2</v>
      </c>
      <c r="G15" s="32">
        <v>0.09</v>
      </c>
      <c r="H15" s="32">
        <v>5.3999999999999999E-2</v>
      </c>
      <c r="I15" s="33">
        <v>7.0000000000000007E-2</v>
      </c>
    </row>
    <row r="16" spans="1:12" x14ac:dyDescent="0.4">
      <c r="A16" s="3" t="s">
        <v>12</v>
      </c>
      <c r="B16" s="31">
        <v>7.0999999999999994E-2</v>
      </c>
      <c r="C16" s="32">
        <v>6.8000000000000005E-2</v>
      </c>
      <c r="D16" s="32">
        <v>7.6999999999999999E-2</v>
      </c>
      <c r="E16" s="32">
        <v>2.7E-2</v>
      </c>
      <c r="F16" s="32">
        <v>3.9E-2</v>
      </c>
      <c r="G16" s="32">
        <v>5.0999999999999997E-2</v>
      </c>
      <c r="H16" s="32">
        <v>1.2999999999999999E-2</v>
      </c>
      <c r="I16" s="33">
        <v>3.5999999999999997E-2</v>
      </c>
    </row>
    <row r="17" spans="1:9" x14ac:dyDescent="0.4">
      <c r="A17" s="3" t="s">
        <v>13</v>
      </c>
      <c r="B17" s="31">
        <v>3.5000000000000003E-2</v>
      </c>
      <c r="C17" s="32">
        <v>6.3E-2</v>
      </c>
      <c r="D17" s="32">
        <v>6.9000000000000006E-2</v>
      </c>
      <c r="E17" s="32">
        <v>7.3999999999999996E-2</v>
      </c>
      <c r="F17" s="32">
        <v>0.06</v>
      </c>
      <c r="G17" s="32">
        <v>1.2E-2</v>
      </c>
      <c r="H17" s="32">
        <v>3.9E-2</v>
      </c>
      <c r="I17" s="33">
        <v>2.5999999999999999E-2</v>
      </c>
    </row>
    <row r="18" spans="1:9" x14ac:dyDescent="0.4">
      <c r="A18" s="3" t="s">
        <v>14</v>
      </c>
      <c r="B18" s="31">
        <v>8.8999999999999996E-2</v>
      </c>
      <c r="C18" s="32">
        <v>5.7000000000000002E-2</v>
      </c>
      <c r="D18" s="32">
        <v>6.0999999999999999E-2</v>
      </c>
      <c r="E18" s="32">
        <v>5.5E-2</v>
      </c>
      <c r="F18" s="32">
        <v>1.4E-2</v>
      </c>
      <c r="G18" s="32">
        <v>2.1999999999999999E-2</v>
      </c>
      <c r="H18" s="32">
        <v>4.5999999999999999E-2</v>
      </c>
      <c r="I18" s="33">
        <v>0.04</v>
      </c>
    </row>
    <row r="19" spans="1:9" ht="12.6" thickBot="1" x14ac:dyDescent="0.45">
      <c r="A19" s="3" t="s">
        <v>15</v>
      </c>
      <c r="B19" s="34">
        <v>0.01</v>
      </c>
      <c r="C19" s="35">
        <v>3.3000000000000002E-2</v>
      </c>
      <c r="D19" s="35">
        <v>7.8E-2</v>
      </c>
      <c r="E19" s="35">
        <v>7.8E-2</v>
      </c>
      <c r="F19" s="35">
        <v>3.5000000000000003E-2</v>
      </c>
      <c r="G19" s="35">
        <v>0.05</v>
      </c>
      <c r="H19" s="35">
        <v>7.1999999999999995E-2</v>
      </c>
      <c r="I19" s="36">
        <v>0.03</v>
      </c>
    </row>
    <row r="20" spans="1:9" ht="12.6" thickBot="1" x14ac:dyDescent="0.45"/>
    <row r="21" spans="1:9" ht="12.6" thickBot="1" x14ac:dyDescent="0.45">
      <c r="A21" t="s">
        <v>17</v>
      </c>
      <c r="B21" s="13">
        <v>160</v>
      </c>
      <c r="C21" s="14">
        <v>100</v>
      </c>
      <c r="D21" s="14">
        <v>80</v>
      </c>
      <c r="E21" s="14">
        <v>9</v>
      </c>
      <c r="F21" s="14">
        <v>13</v>
      </c>
      <c r="G21" s="14">
        <v>15</v>
      </c>
      <c r="H21" s="14">
        <v>8</v>
      </c>
      <c r="I21" s="15">
        <v>85</v>
      </c>
    </row>
    <row r="23" spans="1:9" x14ac:dyDescent="0.4">
      <c r="A23" s="1" t="s">
        <v>18</v>
      </c>
    </row>
    <row r="24" spans="1:9" ht="12.6" thickBot="1" x14ac:dyDescent="0.45">
      <c r="B24" s="2" t="s">
        <v>2</v>
      </c>
      <c r="C24" s="2" t="s">
        <v>3</v>
      </c>
      <c r="D24" s="2" t="s">
        <v>4</v>
      </c>
      <c r="E24" s="2" t="s">
        <v>5</v>
      </c>
      <c r="F24" s="2" t="s">
        <v>6</v>
      </c>
      <c r="G24" s="2" t="s">
        <v>7</v>
      </c>
      <c r="H24" s="2" t="s">
        <v>8</v>
      </c>
      <c r="I24" s="2" t="s">
        <v>9</v>
      </c>
    </row>
    <row r="25" spans="1:9" ht="12.9" thickTop="1" thickBot="1" x14ac:dyDescent="0.45">
      <c r="A25" t="s">
        <v>19</v>
      </c>
      <c r="B25" s="16">
        <v>3.8466919893782086</v>
      </c>
      <c r="C25" s="17">
        <v>0</v>
      </c>
      <c r="D25" s="17">
        <v>3.5353861196198921</v>
      </c>
      <c r="E25" s="17">
        <v>22.683593405811113</v>
      </c>
      <c r="F25" s="17">
        <v>19.451236727817143</v>
      </c>
      <c r="G25" s="17">
        <v>10.418853902798912</v>
      </c>
      <c r="H25" s="17">
        <v>16.308187681005048</v>
      </c>
      <c r="I25" s="18">
        <v>0</v>
      </c>
    </row>
    <row r="26" spans="1:9" ht="12.6" thickTop="1" x14ac:dyDescent="0.4">
      <c r="B26" s="19"/>
      <c r="C26" s="19"/>
      <c r="D26" s="19"/>
      <c r="E26" s="19"/>
      <c r="F26" s="19"/>
      <c r="G26" s="19"/>
      <c r="H26" s="19"/>
      <c r="I26" s="19"/>
    </row>
    <row r="27" spans="1:9" x14ac:dyDescent="0.4">
      <c r="A27" s="1" t="s">
        <v>20</v>
      </c>
      <c r="B27" s="19"/>
      <c r="C27" s="19"/>
      <c r="D27" s="19"/>
      <c r="E27" s="19"/>
      <c r="F27" s="19"/>
      <c r="G27" s="19"/>
      <c r="H27" s="19"/>
      <c r="I27" s="19"/>
    </row>
    <row r="28" spans="1:9" x14ac:dyDescent="0.4">
      <c r="B28" s="2" t="s">
        <v>2</v>
      </c>
      <c r="C28" s="2" t="s">
        <v>3</v>
      </c>
      <c r="D28" s="2" t="s">
        <v>4</v>
      </c>
      <c r="E28" s="2" t="s">
        <v>5</v>
      </c>
      <c r="F28" s="2" t="s">
        <v>6</v>
      </c>
      <c r="G28" s="2" t="s">
        <v>7</v>
      </c>
      <c r="H28" s="2" t="s">
        <v>8</v>
      </c>
      <c r="I28" s="2" t="s">
        <v>9</v>
      </c>
    </row>
    <row r="29" spans="1:9" x14ac:dyDescent="0.4">
      <c r="A29" s="3" t="s">
        <v>10</v>
      </c>
      <c r="B29" s="19">
        <f>B5*(1-EXP(-B14*B$25))</f>
        <v>9.8232372200058951</v>
      </c>
      <c r="C29" s="19">
        <f t="shared" ref="C29:I29" si="0">C5*(1-EXP(-C14*C$25))</f>
        <v>0</v>
      </c>
      <c r="D29" s="19">
        <f t="shared" si="0"/>
        <v>23.75366514100601</v>
      </c>
      <c r="E29" s="19">
        <f t="shared" si="0"/>
        <v>34.927172814143603</v>
      </c>
      <c r="F29" s="19">
        <f t="shared" si="0"/>
        <v>21.793413456248231</v>
      </c>
      <c r="G29" s="19">
        <f t="shared" si="0"/>
        <v>3.9199754796615092</v>
      </c>
      <c r="H29" s="19">
        <f t="shared" si="0"/>
        <v>4.443967349702433</v>
      </c>
      <c r="I29" s="19">
        <f t="shared" si="0"/>
        <v>0</v>
      </c>
    </row>
    <row r="30" spans="1:9" x14ac:dyDescent="0.4">
      <c r="A30" s="3" t="s">
        <v>11</v>
      </c>
      <c r="B30" s="19">
        <f t="shared" ref="B30:I30" si="1">B6*(1-EXP(-B15*B$25))</f>
        <v>16.87860675889932</v>
      </c>
      <c r="C30" s="19">
        <f t="shared" si="1"/>
        <v>0</v>
      </c>
      <c r="D30" s="19">
        <f t="shared" si="1"/>
        <v>15.970077624938536</v>
      </c>
      <c r="E30" s="19">
        <f t="shared" si="1"/>
        <v>42.08743506572786</v>
      </c>
      <c r="F30" s="19">
        <f t="shared" si="1"/>
        <v>5.8060488880950221</v>
      </c>
      <c r="G30" s="19">
        <f t="shared" si="1"/>
        <v>6.2556950164573655</v>
      </c>
      <c r="H30" s="19">
        <f t="shared" si="1"/>
        <v>5.8442947932406444</v>
      </c>
      <c r="I30" s="19">
        <f t="shared" si="1"/>
        <v>0</v>
      </c>
    </row>
    <row r="31" spans="1:9" x14ac:dyDescent="0.4">
      <c r="A31" s="3" t="s">
        <v>12</v>
      </c>
      <c r="B31" s="19">
        <f t="shared" ref="B31:I31" si="2">B7*(1-EXP(-B16*B$25))</f>
        <v>7.9766915424661686</v>
      </c>
      <c r="C31" s="19">
        <f t="shared" si="2"/>
        <v>0</v>
      </c>
      <c r="D31" s="19">
        <f t="shared" si="2"/>
        <v>2.3624357479440867</v>
      </c>
      <c r="E31" s="19">
        <f t="shared" si="2"/>
        <v>13.773824204508864</v>
      </c>
      <c r="F31" s="19">
        <f t="shared" si="2"/>
        <v>5.7160653793138687</v>
      </c>
      <c r="G31" s="19">
        <f t="shared" si="2"/>
        <v>4.7443748034705742</v>
      </c>
      <c r="H31" s="19">
        <f t="shared" si="2"/>
        <v>4.2445380962939421</v>
      </c>
      <c r="I31" s="19">
        <f t="shared" si="2"/>
        <v>0</v>
      </c>
    </row>
    <row r="32" spans="1:9" x14ac:dyDescent="0.4">
      <c r="A32" s="3" t="s">
        <v>13</v>
      </c>
      <c r="B32" s="19">
        <f t="shared" ref="B32:I32" si="3">B8*(1-EXP(-B17*B$25))</f>
        <v>13.327415827757534</v>
      </c>
      <c r="C32" s="19">
        <f t="shared" si="3"/>
        <v>0</v>
      </c>
      <c r="D32" s="19">
        <f t="shared" si="3"/>
        <v>14.502832069356204</v>
      </c>
      <c r="E32" s="19">
        <f t="shared" si="3"/>
        <v>17.976119934478923</v>
      </c>
      <c r="F32" s="19">
        <f t="shared" si="3"/>
        <v>29.237008029759512</v>
      </c>
      <c r="G32" s="19">
        <f t="shared" si="3"/>
        <v>3.4556246186863939</v>
      </c>
      <c r="H32" s="19">
        <f t="shared" si="3"/>
        <v>3.875897921415103</v>
      </c>
      <c r="I32" s="19">
        <f t="shared" si="3"/>
        <v>0</v>
      </c>
    </row>
    <row r="33" spans="1:9" x14ac:dyDescent="0.4">
      <c r="A33" s="3" t="s">
        <v>14</v>
      </c>
      <c r="B33" s="19">
        <f t="shared" ref="B33:I33" si="4">B9*(1-EXP(-B18*B$25))</f>
        <v>20.810493215281713</v>
      </c>
      <c r="C33" s="19">
        <f t="shared" si="4"/>
        <v>0</v>
      </c>
      <c r="D33" s="19">
        <f t="shared" si="4"/>
        <v>8.9518411047234032</v>
      </c>
      <c r="E33" s="19">
        <f t="shared" si="4"/>
        <v>11.512531115762703</v>
      </c>
      <c r="F33" s="19">
        <f t="shared" si="4"/>
        <v>8.2503511783714529</v>
      </c>
      <c r="G33" s="19">
        <f t="shared" si="4"/>
        <v>4.9727510308813354</v>
      </c>
      <c r="H33" s="19">
        <f t="shared" si="4"/>
        <v>5.5019761446518478</v>
      </c>
      <c r="I33" s="19">
        <f t="shared" si="4"/>
        <v>0</v>
      </c>
    </row>
    <row r="34" spans="1:9" x14ac:dyDescent="0.4">
      <c r="A34" s="3" t="s">
        <v>15</v>
      </c>
      <c r="B34" s="19">
        <f t="shared" ref="B34:I34" si="5">B10*(1-EXP(-B19*B$25))</f>
        <v>2.1444877765725048</v>
      </c>
      <c r="C34" s="19">
        <f t="shared" si="5"/>
        <v>0</v>
      </c>
      <c r="D34" s="19">
        <f t="shared" si="5"/>
        <v>2.1418116245860865</v>
      </c>
      <c r="E34" s="19">
        <f t="shared" si="5"/>
        <v>7.549745416972053</v>
      </c>
      <c r="F34" s="19">
        <f t="shared" si="5"/>
        <v>4.1774189018362815</v>
      </c>
      <c r="G34" s="19">
        <f t="shared" si="5"/>
        <v>12.647728733166865</v>
      </c>
      <c r="H34" s="19">
        <f t="shared" si="5"/>
        <v>15.963952092849121</v>
      </c>
      <c r="I34" s="19">
        <f t="shared" si="5"/>
        <v>0</v>
      </c>
    </row>
    <row r="35" spans="1:9" x14ac:dyDescent="0.4">
      <c r="A35" s="3"/>
      <c r="B35" s="19"/>
      <c r="C35" s="19"/>
      <c r="D35" s="19"/>
      <c r="E35" s="19"/>
      <c r="F35" s="19"/>
      <c r="G35" s="19"/>
      <c r="H35" s="19"/>
      <c r="I35" s="19"/>
    </row>
    <row r="36" spans="1:9" x14ac:dyDescent="0.4">
      <c r="A36" s="1" t="s">
        <v>21</v>
      </c>
      <c r="F36" s="1"/>
      <c r="G36" s="1"/>
    </row>
    <row r="37" spans="1:9" ht="12.6" thickBot="1" x14ac:dyDescent="0.45">
      <c r="B37" s="2" t="s">
        <v>22</v>
      </c>
      <c r="C37" s="2"/>
      <c r="D37" s="2" t="s">
        <v>23</v>
      </c>
    </row>
    <row r="38" spans="1:9" x14ac:dyDescent="0.4">
      <c r="A38" s="3" t="s">
        <v>10</v>
      </c>
      <c r="B38" s="19">
        <f xml:space="preserve"> SUM(B29:I29)</f>
        <v>98.661431460767673</v>
      </c>
      <c r="C38" s="20" t="s">
        <v>83</v>
      </c>
      <c r="D38" s="21">
        <v>60</v>
      </c>
    </row>
    <row r="39" spans="1:9" x14ac:dyDescent="0.4">
      <c r="A39" s="3" t="s">
        <v>11</v>
      </c>
      <c r="B39" s="19">
        <f t="shared" ref="B39:B43" si="6" xml:space="preserve"> SUM(B30:I30)</f>
        <v>92.842158147358759</v>
      </c>
      <c r="C39" s="20" t="s">
        <v>83</v>
      </c>
      <c r="D39" s="22">
        <v>60</v>
      </c>
    </row>
    <row r="40" spans="1:9" x14ac:dyDescent="0.4">
      <c r="A40" s="3" t="s">
        <v>12</v>
      </c>
      <c r="B40" s="19">
        <f t="shared" si="6"/>
        <v>38.817929773997506</v>
      </c>
      <c r="C40" s="20" t="s">
        <v>83</v>
      </c>
      <c r="D40" s="22">
        <v>28</v>
      </c>
    </row>
    <row r="41" spans="1:9" x14ac:dyDescent="0.4">
      <c r="A41" s="3" t="s">
        <v>13</v>
      </c>
      <c r="B41" s="19">
        <f t="shared" si="6"/>
        <v>82.374898401453677</v>
      </c>
      <c r="C41" s="20" t="s">
        <v>83</v>
      </c>
      <c r="D41" s="22">
        <v>60</v>
      </c>
    </row>
    <row r="42" spans="1:9" x14ac:dyDescent="0.4">
      <c r="A42" s="3" t="s">
        <v>14</v>
      </c>
      <c r="B42" s="19">
        <f t="shared" si="6"/>
        <v>59.999943789672457</v>
      </c>
      <c r="C42" s="20" t="s">
        <v>83</v>
      </c>
      <c r="D42" s="22">
        <v>60</v>
      </c>
    </row>
    <row r="43" spans="1:9" ht="12.6" thickBot="1" x14ac:dyDescent="0.45">
      <c r="A43" s="3" t="s">
        <v>15</v>
      </c>
      <c r="B43" s="19">
        <f t="shared" si="6"/>
        <v>44.625144545982913</v>
      </c>
      <c r="C43" s="20" t="s">
        <v>83</v>
      </c>
      <c r="D43" s="23">
        <v>28</v>
      </c>
    </row>
    <row r="45" spans="1:9" ht="12.6" thickBot="1" x14ac:dyDescent="0.45">
      <c r="A45" s="1" t="s">
        <v>24</v>
      </c>
    </row>
    <row r="46" spans="1:9" ht="12.9" thickTop="1" thickBot="1" x14ac:dyDescent="0.45">
      <c r="A46" s="24" t="s">
        <v>25</v>
      </c>
      <c r="B46" s="25">
        <f xml:space="preserve"> SUMPRODUCT(Number_ads_purchased,Cost_per_ad)</f>
        <v>1642.0683359740517</v>
      </c>
      <c r="C46" s="26"/>
      <c r="D46" s="27"/>
    </row>
    <row r="47" spans="1:9" ht="12.6" thickTop="1" x14ac:dyDescent="0.4"/>
  </sheetData>
  <phoneticPr fontId="2" type="noConversion"/>
  <printOptions headings="1" gridLines="1"/>
  <pageMargins left="0.75" right="0.75" top="1" bottom="1" header="0.5" footer="0.5"/>
  <pageSetup scale="57" orientation="portrait" horizontalDpi="1200" verticalDpi="12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4"/>
  <sheetViews>
    <sheetView topLeftCell="A6" workbookViewId="0">
      <selection activeCell="C33" sqref="C33"/>
    </sheetView>
  </sheetViews>
  <sheetFormatPr defaultRowHeight="12.3" x14ac:dyDescent="0.4"/>
  <cols>
    <col min="1" max="1" width="19.83203125" customWidth="1"/>
    <col min="2" max="2" width="17.5546875" bestFit="1" customWidth="1"/>
    <col min="4" max="4" width="12" bestFit="1" customWidth="1"/>
    <col min="5" max="5" width="14.609375" customWidth="1"/>
    <col min="257" max="257" width="19.83203125" customWidth="1"/>
    <col min="258" max="258" width="17.5546875" bestFit="1" customWidth="1"/>
    <col min="513" max="513" width="19.83203125" customWidth="1"/>
    <col min="514" max="514" width="17.5546875" bestFit="1" customWidth="1"/>
    <col min="769" max="769" width="19.83203125" customWidth="1"/>
    <col min="770" max="770" width="17.5546875" bestFit="1" customWidth="1"/>
    <col min="1025" max="1025" width="19.83203125" customWidth="1"/>
    <col min="1026" max="1026" width="17.5546875" bestFit="1" customWidth="1"/>
    <col min="1281" max="1281" width="19.83203125" customWidth="1"/>
    <col min="1282" max="1282" width="17.5546875" bestFit="1" customWidth="1"/>
    <col min="1537" max="1537" width="19.83203125" customWidth="1"/>
    <col min="1538" max="1538" width="17.5546875" bestFit="1" customWidth="1"/>
    <col min="1793" max="1793" width="19.83203125" customWidth="1"/>
    <col min="1794" max="1794" width="17.5546875" bestFit="1" customWidth="1"/>
    <col min="2049" max="2049" width="19.83203125" customWidth="1"/>
    <col min="2050" max="2050" width="17.5546875" bestFit="1" customWidth="1"/>
    <col min="2305" max="2305" width="19.83203125" customWidth="1"/>
    <col min="2306" max="2306" width="17.5546875" bestFit="1" customWidth="1"/>
    <col min="2561" max="2561" width="19.83203125" customWidth="1"/>
    <col min="2562" max="2562" width="17.5546875" bestFit="1" customWidth="1"/>
    <col min="2817" max="2817" width="19.83203125" customWidth="1"/>
    <col min="2818" max="2818" width="17.5546875" bestFit="1" customWidth="1"/>
    <col min="3073" max="3073" width="19.83203125" customWidth="1"/>
    <col min="3074" max="3074" width="17.5546875" bestFit="1" customWidth="1"/>
    <col min="3329" max="3329" width="19.83203125" customWidth="1"/>
    <col min="3330" max="3330" width="17.5546875" bestFit="1" customWidth="1"/>
    <col min="3585" max="3585" width="19.83203125" customWidth="1"/>
    <col min="3586" max="3586" width="17.5546875" bestFit="1" customWidth="1"/>
    <col min="3841" max="3841" width="19.83203125" customWidth="1"/>
    <col min="3842" max="3842" width="17.5546875" bestFit="1" customWidth="1"/>
    <col min="4097" max="4097" width="19.83203125" customWidth="1"/>
    <col min="4098" max="4098" width="17.5546875" bestFit="1" customWidth="1"/>
    <col min="4353" max="4353" width="19.83203125" customWidth="1"/>
    <col min="4354" max="4354" width="17.5546875" bestFit="1" customWidth="1"/>
    <col min="4609" max="4609" width="19.83203125" customWidth="1"/>
    <col min="4610" max="4610" width="17.5546875" bestFit="1" customWidth="1"/>
    <col min="4865" max="4865" width="19.83203125" customWidth="1"/>
    <col min="4866" max="4866" width="17.5546875" bestFit="1" customWidth="1"/>
    <col min="5121" max="5121" width="19.83203125" customWidth="1"/>
    <col min="5122" max="5122" width="17.5546875" bestFit="1" customWidth="1"/>
    <col min="5377" max="5377" width="19.83203125" customWidth="1"/>
    <col min="5378" max="5378" width="17.5546875" bestFit="1" customWidth="1"/>
    <col min="5633" max="5633" width="19.83203125" customWidth="1"/>
    <col min="5634" max="5634" width="17.5546875" bestFit="1" customWidth="1"/>
    <col min="5889" max="5889" width="19.83203125" customWidth="1"/>
    <col min="5890" max="5890" width="17.5546875" bestFit="1" customWidth="1"/>
    <col min="6145" max="6145" width="19.83203125" customWidth="1"/>
    <col min="6146" max="6146" width="17.5546875" bestFit="1" customWidth="1"/>
    <col min="6401" max="6401" width="19.83203125" customWidth="1"/>
    <col min="6402" max="6402" width="17.5546875" bestFit="1" customWidth="1"/>
    <col min="6657" max="6657" width="19.83203125" customWidth="1"/>
    <col min="6658" max="6658" width="17.5546875" bestFit="1" customWidth="1"/>
    <col min="6913" max="6913" width="19.83203125" customWidth="1"/>
    <col min="6914" max="6914" width="17.5546875" bestFit="1" customWidth="1"/>
    <col min="7169" max="7169" width="19.83203125" customWidth="1"/>
    <col min="7170" max="7170" width="17.5546875" bestFit="1" customWidth="1"/>
    <col min="7425" max="7425" width="19.83203125" customWidth="1"/>
    <col min="7426" max="7426" width="17.5546875" bestFit="1" customWidth="1"/>
    <col min="7681" max="7681" width="19.83203125" customWidth="1"/>
    <col min="7682" max="7682" width="17.5546875" bestFit="1" customWidth="1"/>
    <col min="7937" max="7937" width="19.83203125" customWidth="1"/>
    <col min="7938" max="7938" width="17.5546875" bestFit="1" customWidth="1"/>
    <col min="8193" max="8193" width="19.83203125" customWidth="1"/>
    <col min="8194" max="8194" width="17.5546875" bestFit="1" customWidth="1"/>
    <col min="8449" max="8449" width="19.83203125" customWidth="1"/>
    <col min="8450" max="8450" width="17.5546875" bestFit="1" customWidth="1"/>
    <col min="8705" max="8705" width="19.83203125" customWidth="1"/>
    <col min="8706" max="8706" width="17.5546875" bestFit="1" customWidth="1"/>
    <col min="8961" max="8961" width="19.83203125" customWidth="1"/>
    <col min="8962" max="8962" width="17.5546875" bestFit="1" customWidth="1"/>
    <col min="9217" max="9217" width="19.83203125" customWidth="1"/>
    <col min="9218" max="9218" width="17.5546875" bestFit="1" customWidth="1"/>
    <col min="9473" max="9473" width="19.83203125" customWidth="1"/>
    <col min="9474" max="9474" width="17.5546875" bestFit="1" customWidth="1"/>
    <col min="9729" max="9729" width="19.83203125" customWidth="1"/>
    <col min="9730" max="9730" width="17.5546875" bestFit="1" customWidth="1"/>
    <col min="9985" max="9985" width="19.83203125" customWidth="1"/>
    <col min="9986" max="9986" width="17.5546875" bestFit="1" customWidth="1"/>
    <col min="10241" max="10241" width="19.83203125" customWidth="1"/>
    <col min="10242" max="10242" width="17.5546875" bestFit="1" customWidth="1"/>
    <col min="10497" max="10497" width="19.83203125" customWidth="1"/>
    <col min="10498" max="10498" width="17.5546875" bestFit="1" customWidth="1"/>
    <col min="10753" max="10753" width="19.83203125" customWidth="1"/>
    <col min="10754" max="10754" width="17.5546875" bestFit="1" customWidth="1"/>
    <col min="11009" max="11009" width="19.83203125" customWidth="1"/>
    <col min="11010" max="11010" width="17.5546875" bestFit="1" customWidth="1"/>
    <col min="11265" max="11265" width="19.83203125" customWidth="1"/>
    <col min="11266" max="11266" width="17.5546875" bestFit="1" customWidth="1"/>
    <col min="11521" max="11521" width="19.83203125" customWidth="1"/>
    <col min="11522" max="11522" width="17.5546875" bestFit="1" customWidth="1"/>
    <col min="11777" max="11777" width="19.83203125" customWidth="1"/>
    <col min="11778" max="11778" width="17.5546875" bestFit="1" customWidth="1"/>
    <col min="12033" max="12033" width="19.83203125" customWidth="1"/>
    <col min="12034" max="12034" width="17.5546875" bestFit="1" customWidth="1"/>
    <col min="12289" max="12289" width="19.83203125" customWidth="1"/>
    <col min="12290" max="12290" width="17.5546875" bestFit="1" customWidth="1"/>
    <col min="12545" max="12545" width="19.83203125" customWidth="1"/>
    <col min="12546" max="12546" width="17.5546875" bestFit="1" customWidth="1"/>
    <col min="12801" max="12801" width="19.83203125" customWidth="1"/>
    <col min="12802" max="12802" width="17.5546875" bestFit="1" customWidth="1"/>
    <col min="13057" max="13057" width="19.83203125" customWidth="1"/>
    <col min="13058" max="13058" width="17.5546875" bestFit="1" customWidth="1"/>
    <col min="13313" max="13313" width="19.83203125" customWidth="1"/>
    <col min="13314" max="13314" width="17.5546875" bestFit="1" customWidth="1"/>
    <col min="13569" max="13569" width="19.83203125" customWidth="1"/>
    <col min="13570" max="13570" width="17.5546875" bestFit="1" customWidth="1"/>
    <col min="13825" max="13825" width="19.83203125" customWidth="1"/>
    <col min="13826" max="13826" width="17.5546875" bestFit="1" customWidth="1"/>
    <col min="14081" max="14081" width="19.83203125" customWidth="1"/>
    <col min="14082" max="14082" width="17.5546875" bestFit="1" customWidth="1"/>
    <col min="14337" max="14337" width="19.83203125" customWidth="1"/>
    <col min="14338" max="14338" width="17.5546875" bestFit="1" customWidth="1"/>
    <col min="14593" max="14593" width="19.83203125" customWidth="1"/>
    <col min="14594" max="14594" width="17.5546875" bestFit="1" customWidth="1"/>
    <col min="14849" max="14849" width="19.83203125" customWidth="1"/>
    <col min="14850" max="14850" width="17.5546875" bestFit="1" customWidth="1"/>
    <col min="15105" max="15105" width="19.83203125" customWidth="1"/>
    <col min="15106" max="15106" width="17.5546875" bestFit="1" customWidth="1"/>
    <col min="15361" max="15361" width="19.83203125" customWidth="1"/>
    <col min="15362" max="15362" width="17.5546875" bestFit="1" customWidth="1"/>
    <col min="15617" max="15617" width="19.83203125" customWidth="1"/>
    <col min="15618" max="15618" width="17.5546875" bestFit="1" customWidth="1"/>
    <col min="15873" max="15873" width="19.83203125" customWidth="1"/>
    <col min="15874" max="15874" width="17.5546875" bestFit="1" customWidth="1"/>
    <col min="16129" max="16129" width="19.83203125" customWidth="1"/>
    <col min="16130" max="16130" width="17.5546875" bestFit="1" customWidth="1"/>
  </cols>
  <sheetData>
    <row r="1" spans="1:6" x14ac:dyDescent="0.4">
      <c r="A1" s="1" t="s">
        <v>26</v>
      </c>
      <c r="E1" s="1" t="s">
        <v>59</v>
      </c>
    </row>
    <row r="2" spans="1:6" ht="12.6" thickBot="1" x14ac:dyDescent="0.45">
      <c r="E2" t="s">
        <v>64</v>
      </c>
      <c r="F2" t="s">
        <v>65</v>
      </c>
    </row>
    <row r="3" spans="1:6" x14ac:dyDescent="0.4">
      <c r="A3" t="s">
        <v>27</v>
      </c>
      <c r="B3" s="37">
        <v>250000</v>
      </c>
      <c r="E3" t="s">
        <v>66</v>
      </c>
      <c r="F3" t="s">
        <v>67</v>
      </c>
    </row>
    <row r="4" spans="1:6" x14ac:dyDescent="0.4">
      <c r="A4" t="s">
        <v>28</v>
      </c>
      <c r="B4" s="38">
        <v>20000</v>
      </c>
      <c r="E4" t="s">
        <v>68</v>
      </c>
      <c r="F4" t="s">
        <v>69</v>
      </c>
    </row>
    <row r="5" spans="1:6" ht="12.6" thickBot="1" x14ac:dyDescent="0.45">
      <c r="A5" t="s">
        <v>29</v>
      </c>
      <c r="B5" s="39">
        <v>16000</v>
      </c>
      <c r="E5" t="s">
        <v>62</v>
      </c>
      <c r="F5" t="s">
        <v>63</v>
      </c>
    </row>
    <row r="6" spans="1:6" ht="12.6" thickBot="1" x14ac:dyDescent="0.45"/>
    <row r="7" spans="1:6" ht="12.6" thickBot="1" x14ac:dyDescent="0.45">
      <c r="A7" t="s">
        <v>30</v>
      </c>
      <c r="B7" s="40">
        <v>-1.5</v>
      </c>
    </row>
    <row r="8" spans="1:6" ht="12.6" thickBot="1" x14ac:dyDescent="0.45"/>
    <row r="9" spans="1:6" ht="12.6" thickBot="1" x14ac:dyDescent="0.45">
      <c r="A9" t="s">
        <v>31</v>
      </c>
      <c r="B9" s="41">
        <v>800</v>
      </c>
    </row>
    <row r="11" spans="1:6" x14ac:dyDescent="0.4">
      <c r="A11" s="1" t="s">
        <v>32</v>
      </c>
    </row>
    <row r="12" spans="1:6" x14ac:dyDescent="0.4">
      <c r="A12" t="s">
        <v>33</v>
      </c>
    </row>
    <row r="13" spans="1:6" x14ac:dyDescent="0.4">
      <c r="A13" t="s">
        <v>34</v>
      </c>
      <c r="B13" s="42">
        <f xml:space="preserve"> Current_demand / (Current_price^Current_elasticity)</f>
        <v>707106781186.54663</v>
      </c>
    </row>
    <row r="14" spans="1:6" ht="12.6" thickBot="1" x14ac:dyDescent="0.45">
      <c r="B14" s="52"/>
    </row>
    <row r="15" spans="1:6" ht="12.9" thickTop="1" thickBot="1" x14ac:dyDescent="0.45">
      <c r="A15" s="51" t="s">
        <v>35</v>
      </c>
      <c r="B15" s="53">
        <v>48000.000009841744</v>
      </c>
    </row>
    <row r="16" spans="1:6" ht="12.9" thickTop="1" thickBot="1" x14ac:dyDescent="0.45">
      <c r="A16" t="s">
        <v>36</v>
      </c>
      <c r="B16" s="54">
        <f xml:space="preserve"> B13 * (B15^Current_elasticity)</f>
        <v>67239.294184310245</v>
      </c>
    </row>
    <row r="17" spans="1:11" ht="12.9" thickTop="1" thickBot="1" x14ac:dyDescent="0.45">
      <c r="A17" s="55" t="s">
        <v>37</v>
      </c>
      <c r="B17" s="56">
        <f xml:space="preserve"> B16 * (B15 - Unit_cost)</f>
        <v>2151657414.55968</v>
      </c>
      <c r="D17" s="57" t="s">
        <v>70</v>
      </c>
    </row>
    <row r="18" spans="1:11" ht="12.6" thickTop="1" x14ac:dyDescent="0.4"/>
    <row r="19" spans="1:11" x14ac:dyDescent="0.4">
      <c r="A19" s="1" t="s">
        <v>38</v>
      </c>
    </row>
    <row r="20" spans="1:11" x14ac:dyDescent="0.4">
      <c r="A20" t="s">
        <v>39</v>
      </c>
    </row>
    <row r="21" spans="1:11" x14ac:dyDescent="0.4">
      <c r="A21" t="s">
        <v>40</v>
      </c>
    </row>
    <row r="22" spans="1:11" x14ac:dyDescent="0.4">
      <c r="A22" t="s">
        <v>41</v>
      </c>
    </row>
    <row r="24" spans="1:11" x14ac:dyDescent="0.4">
      <c r="A24" t="s">
        <v>42</v>
      </c>
    </row>
    <row r="25" spans="1:11" x14ac:dyDescent="0.4">
      <c r="A25" t="s">
        <v>43</v>
      </c>
    </row>
    <row r="27" spans="1:11" x14ac:dyDescent="0.4">
      <c r="A27" t="s">
        <v>44</v>
      </c>
      <c r="G27" s="57" t="s">
        <v>71</v>
      </c>
      <c r="H27" s="57" t="s">
        <v>72</v>
      </c>
      <c r="J27" s="57" t="s">
        <v>73</v>
      </c>
    </row>
    <row r="28" spans="1:11" x14ac:dyDescent="0.4">
      <c r="A28" t="s">
        <v>45</v>
      </c>
      <c r="B28">
        <v>625000</v>
      </c>
      <c r="E28" s="20"/>
      <c r="G28">
        <v>20000</v>
      </c>
      <c r="H28">
        <v>250000</v>
      </c>
      <c r="J28" cm="1">
        <f t="array" ref="J28:K28" xml:space="preserve"> LINEST(H28:H29,G28:G29)</f>
        <v>-18.750000000000004</v>
      </c>
      <c r="K28">
        <v>625000</v>
      </c>
    </row>
    <row r="29" spans="1:11" x14ac:dyDescent="0.4">
      <c r="A29" t="s">
        <v>46</v>
      </c>
      <c r="B29">
        <v>-18.75</v>
      </c>
      <c r="E29" s="20"/>
      <c r="G29">
        <v>20200</v>
      </c>
      <c r="H29">
        <v>246250</v>
      </c>
    </row>
    <row r="30" spans="1:11" ht="12.6" thickBot="1" x14ac:dyDescent="0.45"/>
    <row r="31" spans="1:11" ht="12.9" thickTop="1" thickBot="1" x14ac:dyDescent="0.45">
      <c r="A31" t="s">
        <v>35</v>
      </c>
      <c r="B31" s="53">
        <v>24666.666666682286</v>
      </c>
    </row>
    <row r="32" spans="1:11" ht="12.9" thickTop="1" thickBot="1" x14ac:dyDescent="0.45">
      <c r="A32" t="s">
        <v>36</v>
      </c>
      <c r="B32" s="42">
        <f xml:space="preserve"> B28 + (B29*B31)</f>
        <v>162499.99999970716</v>
      </c>
    </row>
    <row r="33" spans="1:4" ht="12.9" thickTop="1" thickBot="1" x14ac:dyDescent="0.45">
      <c r="A33" t="s">
        <v>37</v>
      </c>
      <c r="B33" s="56">
        <f xml:space="preserve"> B32 * (B31 - Unit_cost)</f>
        <v>1408333333.3333335</v>
      </c>
      <c r="D33" s="57" t="s">
        <v>70</v>
      </c>
    </row>
    <row r="34" spans="1:4" ht="12.6" thickTop="1" x14ac:dyDescent="0.4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7"/>
  <sheetViews>
    <sheetView workbookViewId="0">
      <selection activeCell="D26" sqref="D26"/>
    </sheetView>
  </sheetViews>
  <sheetFormatPr defaultRowHeight="12.3" x14ac:dyDescent="0.4"/>
  <cols>
    <col min="1" max="1" width="23.27734375" customWidth="1"/>
    <col min="5" max="5" width="22.94140625" bestFit="1" customWidth="1"/>
    <col min="257" max="257" width="23.27734375" customWidth="1"/>
    <col min="513" max="513" width="23.27734375" customWidth="1"/>
    <col min="769" max="769" width="23.27734375" customWidth="1"/>
    <col min="1025" max="1025" width="23.27734375" customWidth="1"/>
    <col min="1281" max="1281" width="23.27734375" customWidth="1"/>
    <col min="1537" max="1537" width="23.27734375" customWidth="1"/>
    <col min="1793" max="1793" width="23.27734375" customWidth="1"/>
    <col min="2049" max="2049" width="23.27734375" customWidth="1"/>
    <col min="2305" max="2305" width="23.27734375" customWidth="1"/>
    <col min="2561" max="2561" width="23.27734375" customWidth="1"/>
    <col min="2817" max="2817" width="23.27734375" customWidth="1"/>
    <col min="3073" max="3073" width="23.27734375" customWidth="1"/>
    <col min="3329" max="3329" width="23.27734375" customWidth="1"/>
    <col min="3585" max="3585" width="23.27734375" customWidth="1"/>
    <col min="3841" max="3841" width="23.27734375" customWidth="1"/>
    <col min="4097" max="4097" width="23.27734375" customWidth="1"/>
    <col min="4353" max="4353" width="23.27734375" customWidth="1"/>
    <col min="4609" max="4609" width="23.27734375" customWidth="1"/>
    <col min="4865" max="4865" width="23.27734375" customWidth="1"/>
    <col min="5121" max="5121" width="23.27734375" customWidth="1"/>
    <col min="5377" max="5377" width="23.27734375" customWidth="1"/>
    <col min="5633" max="5633" width="23.27734375" customWidth="1"/>
    <col min="5889" max="5889" width="23.27734375" customWidth="1"/>
    <col min="6145" max="6145" width="23.27734375" customWidth="1"/>
    <col min="6401" max="6401" width="23.27734375" customWidth="1"/>
    <col min="6657" max="6657" width="23.27734375" customWidth="1"/>
    <col min="6913" max="6913" width="23.27734375" customWidth="1"/>
    <col min="7169" max="7169" width="23.27734375" customWidth="1"/>
    <col min="7425" max="7425" width="23.27734375" customWidth="1"/>
    <col min="7681" max="7681" width="23.27734375" customWidth="1"/>
    <col min="7937" max="7937" width="23.27734375" customWidth="1"/>
    <col min="8193" max="8193" width="23.27734375" customWidth="1"/>
    <col min="8449" max="8449" width="23.27734375" customWidth="1"/>
    <col min="8705" max="8705" width="23.27734375" customWidth="1"/>
    <col min="8961" max="8961" width="23.27734375" customWidth="1"/>
    <col min="9217" max="9217" width="23.27734375" customWidth="1"/>
    <col min="9473" max="9473" width="23.27734375" customWidth="1"/>
    <col min="9729" max="9729" width="23.27734375" customWidth="1"/>
    <col min="9985" max="9985" width="23.27734375" customWidth="1"/>
    <col min="10241" max="10241" width="23.27734375" customWidth="1"/>
    <col min="10497" max="10497" width="23.27734375" customWidth="1"/>
    <col min="10753" max="10753" width="23.27734375" customWidth="1"/>
    <col min="11009" max="11009" width="23.27734375" customWidth="1"/>
    <col min="11265" max="11265" width="23.27734375" customWidth="1"/>
    <col min="11521" max="11521" width="23.27734375" customWidth="1"/>
    <col min="11777" max="11777" width="23.27734375" customWidth="1"/>
    <col min="12033" max="12033" width="23.27734375" customWidth="1"/>
    <col min="12289" max="12289" width="23.27734375" customWidth="1"/>
    <col min="12545" max="12545" width="23.27734375" customWidth="1"/>
    <col min="12801" max="12801" width="23.27734375" customWidth="1"/>
    <col min="13057" max="13057" width="23.27734375" customWidth="1"/>
    <col min="13313" max="13313" width="23.27734375" customWidth="1"/>
    <col min="13569" max="13569" width="23.27734375" customWidth="1"/>
    <col min="13825" max="13825" width="23.27734375" customWidth="1"/>
    <col min="14081" max="14081" width="23.27734375" customWidth="1"/>
    <col min="14337" max="14337" width="23.27734375" customWidth="1"/>
    <col min="14593" max="14593" width="23.27734375" customWidth="1"/>
    <col min="14849" max="14849" width="23.27734375" customWidth="1"/>
    <col min="15105" max="15105" width="23.27734375" customWidth="1"/>
    <col min="15361" max="15361" width="23.27734375" customWidth="1"/>
    <col min="15617" max="15617" width="23.27734375" customWidth="1"/>
    <col min="15873" max="15873" width="23.27734375" customWidth="1"/>
    <col min="16129" max="16129" width="23.27734375" customWidth="1"/>
  </cols>
  <sheetData>
    <row r="1" spans="1:6" x14ac:dyDescent="0.4">
      <c r="A1" s="1" t="s">
        <v>47</v>
      </c>
      <c r="E1" s="1" t="s">
        <v>59</v>
      </c>
    </row>
    <row r="2" spans="1:6" x14ac:dyDescent="0.4">
      <c r="E2" t="s">
        <v>80</v>
      </c>
      <c r="F2" t="s">
        <v>81</v>
      </c>
    </row>
    <row r="3" spans="1:6" x14ac:dyDescent="0.4">
      <c r="A3" t="s">
        <v>48</v>
      </c>
      <c r="E3" t="s">
        <v>78</v>
      </c>
      <c r="F3" t="s">
        <v>79</v>
      </c>
    </row>
    <row r="4" spans="1:6" ht="12.6" thickBot="1" x14ac:dyDescent="0.45">
      <c r="B4" s="2" t="s">
        <v>49</v>
      </c>
      <c r="C4" s="2" t="s">
        <v>50</v>
      </c>
      <c r="E4" t="s">
        <v>74</v>
      </c>
      <c r="F4" t="s">
        <v>75</v>
      </c>
    </row>
    <row r="5" spans="1:6" x14ac:dyDescent="0.4">
      <c r="A5" t="s">
        <v>51</v>
      </c>
      <c r="B5" s="43">
        <v>10</v>
      </c>
      <c r="C5" s="44">
        <v>20</v>
      </c>
      <c r="E5" t="s">
        <v>76</v>
      </c>
      <c r="F5" t="s">
        <v>77</v>
      </c>
    </row>
    <row r="6" spans="1:6" x14ac:dyDescent="0.4">
      <c r="A6" t="s">
        <v>52</v>
      </c>
      <c r="B6" s="45">
        <v>60</v>
      </c>
      <c r="C6" s="46">
        <v>20</v>
      </c>
    </row>
    <row r="7" spans="1:6" x14ac:dyDescent="0.4">
      <c r="A7" t="s">
        <v>53</v>
      </c>
      <c r="B7" s="45">
        <v>40</v>
      </c>
      <c r="C7" s="46">
        <v>30</v>
      </c>
    </row>
    <row r="8" spans="1:6" ht="12.6" thickBot="1" x14ac:dyDescent="0.45">
      <c r="A8" t="s">
        <v>54</v>
      </c>
      <c r="B8" s="47">
        <v>80</v>
      </c>
      <c r="C8" s="48">
        <v>60</v>
      </c>
    </row>
    <row r="10" spans="1:6" ht="12.6" thickBot="1" x14ac:dyDescent="0.45">
      <c r="A10" t="s">
        <v>55</v>
      </c>
    </row>
    <row r="11" spans="1:6" x14ac:dyDescent="0.4">
      <c r="A11" t="s">
        <v>51</v>
      </c>
      <c r="B11" s="37">
        <v>20</v>
      </c>
    </row>
    <row r="12" spans="1:6" x14ac:dyDescent="0.4">
      <c r="A12" t="s">
        <v>52</v>
      </c>
      <c r="B12" s="49">
        <v>30</v>
      </c>
    </row>
    <row r="13" spans="1:6" x14ac:dyDescent="0.4">
      <c r="A13" t="s">
        <v>53</v>
      </c>
      <c r="B13" s="49">
        <v>40</v>
      </c>
    </row>
    <row r="14" spans="1:6" ht="12.6" thickBot="1" x14ac:dyDescent="0.45">
      <c r="A14" t="s">
        <v>54</v>
      </c>
      <c r="B14" s="50">
        <v>25</v>
      </c>
    </row>
    <row r="16" spans="1:6" x14ac:dyDescent="0.4">
      <c r="A16" t="s">
        <v>56</v>
      </c>
    </row>
    <row r="17" spans="1:6" ht="12.6" thickBot="1" x14ac:dyDescent="0.45">
      <c r="B17" s="58" t="s">
        <v>49</v>
      </c>
      <c r="C17" s="58" t="s">
        <v>50</v>
      </c>
    </row>
    <row r="18" spans="1:6" ht="12.9" thickTop="1" thickBot="1" x14ac:dyDescent="0.45">
      <c r="A18" s="51"/>
      <c r="B18" s="59">
        <v>40.000038457467852</v>
      </c>
      <c r="C18" s="60">
        <v>29.999991437640197</v>
      </c>
    </row>
    <row r="19" spans="1:6" ht="12.6" thickTop="1" x14ac:dyDescent="0.4"/>
    <row r="20" spans="1:6" x14ac:dyDescent="0.4">
      <c r="A20" t="s">
        <v>57</v>
      </c>
    </row>
    <row r="21" spans="1:6" x14ac:dyDescent="0.4">
      <c r="A21" t="s">
        <v>51</v>
      </c>
      <c r="B21" s="19">
        <f xml:space="preserve"> ABS($B$18 - B5) + ABS($C$18 - C5)</f>
        <v>40.00002989510805</v>
      </c>
      <c r="F21" s="19"/>
    </row>
    <row r="22" spans="1:6" x14ac:dyDescent="0.4">
      <c r="A22" t="s">
        <v>52</v>
      </c>
      <c r="B22" s="19">
        <f t="shared" ref="B22:B24" si="0" xml:space="preserve"> ABS($B$18 - B6) + ABS($C$18 - C6)</f>
        <v>29.999952980172345</v>
      </c>
    </row>
    <row r="23" spans="1:6" x14ac:dyDescent="0.4">
      <c r="A23" t="s">
        <v>53</v>
      </c>
      <c r="B23" s="19">
        <f t="shared" si="0"/>
        <v>4.7019827654537494E-5</v>
      </c>
    </row>
    <row r="24" spans="1:6" x14ac:dyDescent="0.4">
      <c r="A24" t="s">
        <v>54</v>
      </c>
      <c r="B24" s="19">
        <f t="shared" si="0"/>
        <v>69.999970104891958</v>
      </c>
    </row>
    <row r="25" spans="1:6" ht="12.6" thickBot="1" x14ac:dyDescent="0.45">
      <c r="B25" s="61"/>
    </row>
    <row r="26" spans="1:6" ht="12.9" thickTop="1" thickBot="1" x14ac:dyDescent="0.45">
      <c r="A26" s="55" t="s">
        <v>58</v>
      </c>
      <c r="B26" s="62">
        <f xml:space="preserve"> SUMPRODUCT(Distances, Number_of_fires_per_year) / SUM(Number_of_fires_per_year)</f>
        <v>30.000002788893362</v>
      </c>
      <c r="D26" t="s">
        <v>82</v>
      </c>
    </row>
    <row r="27" spans="1:6" ht="12.6" thickTop="1" x14ac:dyDescent="0.4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12</vt:i4>
      </vt:variant>
    </vt:vector>
  </HeadingPairs>
  <TitlesOfParts>
    <vt:vector size="15" baseType="lpstr">
      <vt:lpstr>Advertising Selection</vt:lpstr>
      <vt:lpstr>7_43_a</vt:lpstr>
      <vt:lpstr>7_60</vt:lpstr>
      <vt:lpstr>'Advertising Selection'!Actual_exposures</vt:lpstr>
      <vt:lpstr>'7_60'!Average_distance_to_a_fire</vt:lpstr>
      <vt:lpstr>'Advertising Selection'!Cost_per_ad</vt:lpstr>
      <vt:lpstr>'7_43_a'!Current_demand</vt:lpstr>
      <vt:lpstr>'7_43_a'!Current_elasticity</vt:lpstr>
      <vt:lpstr>'7_43_a'!Current_price</vt:lpstr>
      <vt:lpstr>'7_60'!Distances</vt:lpstr>
      <vt:lpstr>'7_60'!Location</vt:lpstr>
      <vt:lpstr>'Advertising Selection'!Number_ads_purchased</vt:lpstr>
      <vt:lpstr>'7_60'!Number_of_fires_per_year</vt:lpstr>
      <vt:lpstr>'Advertising Selection'!Required_exposures</vt:lpstr>
      <vt:lpstr>'7_43_a'!Unit_cost</vt:lpstr>
    </vt:vector>
  </TitlesOfParts>
  <Manager/>
  <Company>Kelley School of Business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albright</dc:creator>
  <cp:keywords/>
  <dc:description/>
  <cp:lastModifiedBy>Avinash Bisram</cp:lastModifiedBy>
  <cp:revision/>
  <dcterms:created xsi:type="dcterms:W3CDTF">2002-10-11T17:08:59Z</dcterms:created>
  <dcterms:modified xsi:type="dcterms:W3CDTF">2024-04-20T00:39:20Z</dcterms:modified>
  <cp:category/>
  <cp:contentStatus/>
</cp:coreProperties>
</file>