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https://d.docs.live.net/02d03f6d27d68f1f/Desktop/School/Spring 2024/Spreadsheet Modeling/"/>
    </mc:Choice>
  </mc:AlternateContent>
  <xr:revisionPtr revIDLastSave="252" documentId="11_BE8FA53BF492FD4870AF7382073921AA1567339D" xr6:coauthVersionLast="47" xr6:coauthVersionMax="47" xr10:uidLastSave="{BFFD5305-97C3-4FFE-B314-8354080D3ED0}"/>
  <bookViews>
    <workbookView xWindow="-96" yWindow="-96" windowWidth="20928" windowHeight="12432" xr2:uid="{00000000-000D-0000-FFFF-FFFF00000000}"/>
  </bookViews>
  <sheets>
    <sheet name="2_07" sheetId="5" r:id="rId1"/>
    <sheet name="2_16" sheetId="1" r:id="rId2"/>
    <sheet name="2_35" sheetId="6" r:id="rId3"/>
  </sheets>
  <definedNames>
    <definedName name="Cost">'2_07'!$B$18</definedName>
    <definedName name="Demand">'2_07'!$B$12</definedName>
    <definedName name="Discount_rate">'2_35'!$B$29</definedName>
    <definedName name="Fixed_cost">'2_16'!$B$4</definedName>
    <definedName name="Leftover_price">'2_07'!$B$6</definedName>
    <definedName name="Order_quantity">'2_07'!$B$9</definedName>
    <definedName name="Quantity_sold">'2_16'!$B$5</definedName>
    <definedName name="Regular_price">'2_07'!$B$5</definedName>
    <definedName name="Revenue">'2_07'!$B$17</definedName>
    <definedName name="Unit_cost">'2_16'!$B$7</definedName>
    <definedName name="Unit_price">'2_16'!$B$6</definedName>
    <definedName name="Units_sold_at_leftover_price">'2_07'!$B$16</definedName>
    <definedName name="Units_sold_at_regular_price">'2_07'!$B$15</definedName>
  </definedNames>
  <calcPr calcId="191029" concurrentCalc="0"/>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1" i="6" l="1"/>
  <c r="B30" i="6"/>
  <c r="B32" i="6"/>
  <c r="B35" i="6"/>
  <c r="I19" i="6"/>
  <c r="I20" i="6"/>
  <c r="I21" i="6"/>
  <c r="I22" i="6"/>
  <c r="I23" i="6"/>
  <c r="I24" i="6"/>
  <c r="I25" i="6"/>
  <c r="I26" i="6"/>
  <c r="I27" i="6"/>
  <c r="I18" i="6"/>
  <c r="H19" i="6"/>
  <c r="H20" i="6"/>
  <c r="H21" i="6"/>
  <c r="H22" i="6"/>
  <c r="H23" i="6"/>
  <c r="H24" i="6"/>
  <c r="H25" i="6"/>
  <c r="H26" i="6"/>
  <c r="H27" i="6"/>
  <c r="H18" i="6"/>
  <c r="G19" i="6"/>
  <c r="G20" i="6"/>
  <c r="G21" i="6"/>
  <c r="G22" i="6"/>
  <c r="G23" i="6"/>
  <c r="G24" i="6"/>
  <c r="G25" i="6"/>
  <c r="G26" i="6"/>
  <c r="G27" i="6"/>
  <c r="G18" i="6"/>
  <c r="E19" i="6"/>
  <c r="E20" i="6"/>
  <c r="E21" i="6"/>
  <c r="E22" i="6"/>
  <c r="E23" i="6"/>
  <c r="E24" i="6"/>
  <c r="E25" i="6"/>
  <c r="E26" i="6"/>
  <c r="E27" i="6"/>
  <c r="E18" i="6"/>
  <c r="D19" i="6"/>
  <c r="D20" i="6"/>
  <c r="D21" i="6"/>
  <c r="D22" i="6"/>
  <c r="D23" i="6"/>
  <c r="D24" i="6"/>
  <c r="D25" i="6"/>
  <c r="D26" i="6"/>
  <c r="D27" i="6"/>
  <c r="D18" i="6"/>
  <c r="C19" i="6"/>
  <c r="C20" i="6"/>
  <c r="C21" i="6"/>
  <c r="C22" i="6"/>
  <c r="C23" i="6"/>
  <c r="C24" i="6"/>
  <c r="C25" i="6"/>
  <c r="C26" i="6"/>
  <c r="C27" i="6"/>
  <c r="C18" i="6"/>
  <c r="B18" i="6"/>
  <c r="B19" i="6"/>
  <c r="B20" i="6"/>
  <c r="B21" i="6"/>
  <c r="B22" i="6"/>
  <c r="B23" i="6"/>
  <c r="B24" i="6"/>
  <c r="B25" i="6"/>
  <c r="B26" i="6"/>
  <c r="B27" i="6"/>
  <c r="B9" i="1"/>
  <c r="A30" i="1"/>
  <c r="B18" i="1"/>
  <c r="B18" i="5" a="1"/>
  <c r="B18" i="5"/>
  <c r="B15" i="5"/>
  <c r="B16" i="5"/>
  <c r="B17" i="5"/>
  <c r="B19"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9" authorId="0" shapeId="0" xr:uid="{00000000-0006-0000-0000-000001000000}">
      <text>
        <r>
          <rPr>
            <b/>
            <sz val="8"/>
            <color indexed="81"/>
            <rFont val="Tahoma"/>
            <family val="2"/>
          </rPr>
          <t>Trial value - will choose best order quantity below</t>
        </r>
        <r>
          <rPr>
            <sz val="8"/>
            <color indexed="81"/>
            <rFont val="Tahoma"/>
            <family val="2"/>
          </rPr>
          <t xml:space="preserve">
</t>
        </r>
      </text>
    </comment>
    <comment ref="B12" authorId="0" shapeId="0" xr:uid="{00000000-0006-0000-0000-000002000000}">
      <text>
        <r>
          <rPr>
            <b/>
            <sz val="8"/>
            <color indexed="81"/>
            <rFont val="Tahoma"/>
            <family val="2"/>
          </rPr>
          <t>Trial value - will be modeled probabilistically below</t>
        </r>
        <r>
          <rPr>
            <sz val="8"/>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<sst xmlns="http://schemas.openxmlformats.org/spreadsheetml/2006/main" count="63" uniqueCount="55">
  <si>
    <t>Inputs</t>
  </si>
  <si>
    <t>Fixed cost</t>
  </si>
  <si>
    <t>Quantity sold</t>
  </si>
  <si>
    <t>Unit price</t>
  </si>
  <si>
    <t>Unit cost</t>
  </si>
  <si>
    <t>Current profit</t>
  </si>
  <si>
    <t>Lemonade stand</t>
  </si>
  <si>
    <t>Ordering decision with quantity discounts</t>
  </si>
  <si>
    <t>Quantity discount structure</t>
  </si>
  <si>
    <t>Unit cost - see table to right</t>
  </si>
  <si>
    <t>Regular price</t>
  </si>
  <si>
    <t>Leftover price</t>
  </si>
  <si>
    <t>Decision variable</t>
  </si>
  <si>
    <t>Order quantity</t>
  </si>
  <si>
    <t>Uncertain quantity</t>
  </si>
  <si>
    <t>Demand</t>
  </si>
  <si>
    <t>Profit model</t>
  </si>
  <si>
    <t>Units sold at regular price</t>
  </si>
  <si>
    <t>Units sold at leftover price</t>
  </si>
  <si>
    <t>Revenue</t>
  </si>
  <si>
    <t>Cost</t>
  </si>
  <si>
    <t>Profit</t>
  </si>
  <si>
    <t>Break point</t>
  </si>
  <si>
    <t>above</t>
  </si>
  <si>
    <t>Software project</t>
  </si>
  <si>
    <t>Fixed cost of new version</t>
  </si>
  <si>
    <t>Unit selling price</t>
  </si>
  <si>
    <t>Unit variable cost</t>
  </si>
  <si>
    <t>Current market size</t>
  </si>
  <si>
    <t>Growth of market</t>
  </si>
  <si>
    <t>For each of first 5 years</t>
  </si>
  <si>
    <t>For each of next 5 years</t>
  </si>
  <si>
    <t>English version market share</t>
  </si>
  <si>
    <t>Market share with new version</t>
  </si>
  <si>
    <t>Without French version</t>
  </si>
  <si>
    <t>With French version</t>
  </si>
  <si>
    <t>Year</t>
  </si>
  <si>
    <t>Market size</t>
  </si>
  <si>
    <t>Units sold</t>
  </si>
  <si>
    <t>Variable cost</t>
  </si>
  <si>
    <t>Discount rate (trial value)</t>
  </si>
  <si>
    <t>NPV without French version</t>
  </si>
  <si>
    <t>NPV with French version</t>
  </si>
  <si>
    <t>Difference</t>
  </si>
  <si>
    <t>Data table for difference between NPVs as a function of the discount rate</t>
  </si>
  <si>
    <t>Part (b): use a one-way data table</t>
  </si>
  <si>
    <t>Part (a)</t>
  </si>
  <si>
    <t>Part (c): use a two-way data table</t>
  </si>
  <si>
    <t>Weekly Sales Volume</t>
  </si>
  <si>
    <t>Weekly Profit</t>
  </si>
  <si>
    <t>Discussion: As we can see from the chart to the left, increases to weekly sales volume lead to increases in weekly 
profit. More specifically, there is a positive linear relationship between sales volume and profit. Additionally, you will
only start to make a positive profit if you sell at least 167 cups of lemonade per week. Any less than that, will result in
negative profit and you losing money. Lastly, with every 50 cup increase in weekly sales volume, you can expect a 
$15 increase in weekly profit (under the current assumptions about fixed/unit costs and price).</t>
  </si>
  <si>
    <t>Based on Julie's assumptions, a sales volume of 166.66 cups sold per week will allow her to break even.
Realistically, this means that she will need to sell 167 cups per week to be just above breaking even (smallest per week profit possible).</t>
  </si>
  <si>
    <t>Discussion: Given a 10-year planning horizon, it is profitable
to create the French version of the software for discount
rates below approximately 13.77%.</t>
  </si>
  <si>
    <t>Data table of weekly profit as a function of weekly sales volume (along side) and variable unit cost (along top)</t>
  </si>
  <si>
    <t>Discussion: If weekly sales volume is held constant, increasing the variable unit cost will lead to 
a decrease in weekly profit. Inversely, holding the variable unit cost constant while increasing
weekly sales volume will lead to an increase in weekly profit. If Julie assumes she can sell 
300 cups per week at best, she will need to have a variable cost of at most, approximately $0.33
to be profitable. Furthermore, weekly sales volume will need be above 100 cups per week.
Within that range, higher sales volume combined with lower variable costs will result in the most
profit. If Julie is able to scale her business beyond 300 cups per week, she can continue to make
profit with increased variable cost until $0.50. At that point, she will always lose money under her 
current assumptions about fixed and unit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</si>
</sst>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quot;$&quot;#,##0"/>
    <numFmt numFmtId="165" formatCode="&quot;$&quot;#,##0.00;\-&quot;$&quot;#,##0.00"/>
  </numFmts>
  <fonts count="7" x14ac:knownFonts="1">
    <font>
      <sz val="10"/>
      <name val="Arial"/>
    </font>
    <font>
      <b/>
      <sz val="10"/>
      <name val="Arial"/>
      <family val="2"/>
    </font>
    <font>
      <sz val="10"/>
      <name val="Arial"/>
      <family val="2"/>
    </font>
    <font>
      <b/>
      <sz val="8"/>
      <color indexed="81"/>
      <name val="Tahoma"/>
      <family val="2"/>
    </font>
    <font>
      <sz val="8"/>
      <color indexed="81"/>
      <name val="Tahoma"/>
      <family val="2"/>
    </font>
    <font>
      <b/>
      <sz val="11"/>
      <name val="Calibri"/>
      <family val="2"/>
    </font>
    <font>
      <sz val="11"/>
      <name val="Calibri"/>
      <family val="2"/>
    </font>
  </fonts>
  <fills count="6">
    <fill>
      <patternFill patternType="none"/>
    </fill>
    <fill>
      <patternFill patternType="gray125"/>
    </fill>
    <fill>
      <patternFill patternType="solid">
        <fgColor theme="4" tint="0.59996337778862885"/>
        <bgColor indexed="64"/>
      </patternFill>
    </fill>
    <fill>
      <patternFill patternType="solid">
        <fgColor indexed="22"/>
        <bgColor indexed="64"/>
      </patternFill>
    </fill>
    <fill>
      <patternFill patternType="solid">
        <fgColor rgb="FFFFFF00"/>
        <bgColor indexed="64"/>
      </patternFill>
    </fill>
    <fill>
      <patternFill patternType="solid">
        <fgColor theme="9" tint="0.79998168889431442"/>
        <bgColor indexed="64"/>
      </patternFill>
    </fill>
  </fills>
  <borders count="13">
    <border>
      <left/>
      <right/>
      <top/>
      <bottom/>
      <diagonal/>
    </border>
    <border>
      <left style="medium">
        <color indexed="12"/>
      </left>
      <right style="medium">
        <color indexed="12"/>
      </right>
      <top/>
      <bottom/>
      <diagonal/>
    </border>
    <border>
      <left style="medium">
        <color indexed="12"/>
      </left>
      <right style="medium">
        <color indexed="12"/>
      </right>
      <top style="medium">
        <color indexed="12"/>
      </top>
      <bottom/>
      <diagonal/>
    </border>
    <border>
      <left style="medium">
        <color indexed="12"/>
      </left>
      <right style="medium">
        <color indexed="12"/>
      </right>
      <top/>
      <bottom style="medium">
        <color indexed="12"/>
      </bottom>
      <diagonal/>
    </border>
    <border>
      <left style="medium">
        <color indexed="12"/>
      </left>
      <right/>
      <top style="medium">
        <color indexed="12"/>
      </top>
      <bottom/>
      <diagonal/>
    </border>
    <border>
      <left/>
      <right style="medium">
        <color indexed="12"/>
      </right>
      <top style="medium">
        <color indexed="12"/>
      </top>
      <bottom/>
      <diagonal/>
    </border>
    <border>
      <left style="medium">
        <color indexed="12"/>
      </left>
      <right/>
      <top/>
      <bottom/>
      <diagonal/>
    </border>
    <border>
      <left/>
      <right style="medium">
        <color indexed="12"/>
      </right>
      <top/>
      <bottom/>
      <diagonal/>
    </border>
    <border>
      <left style="medium">
        <color indexed="10"/>
      </left>
      <right style="medium">
        <color indexed="10"/>
      </right>
      <top style="medium">
        <color indexed="10"/>
      </top>
      <bottom style="medium">
        <color indexed="10"/>
      </bottom>
      <diagonal/>
    </border>
    <border>
      <left style="medium">
        <color indexed="12"/>
      </left>
      <right/>
      <top/>
      <bottom style="medium">
        <color indexed="12"/>
      </bottom>
      <diagonal/>
    </border>
    <border>
      <left/>
      <right style="medium">
        <color indexed="12"/>
      </right>
      <top/>
      <bottom style="medium">
        <color indexed="12"/>
      </bottom>
      <diagonal/>
    </border>
    <border>
      <left style="mediumDashed">
        <color indexed="17"/>
      </left>
      <right style="mediumDashed">
        <color indexed="17"/>
      </right>
      <top style="mediumDashed">
        <color indexed="17"/>
      </top>
      <bottom style="mediumDashed">
        <color indexed="17"/>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164" fontId="0" fillId="0" borderId="2" xfId="0" applyNumberFormat="1" applyBorder="1"/>
    <xf numFmtId="165" fontId="0" fillId="0" borderId="3" xfId="0" applyNumberFormat="1" applyBorder="1"/>
    <xf numFmtId="165" fontId="0" fillId="0" borderId="0" xfId="0" applyNumberFormat="1"/>
    <xf numFmtId="164" fontId="0" fillId="0" borderId="0" xfId="0" applyNumberFormat="1"/>
    <xf numFmtId="165" fontId="0" fillId="0" borderId="1" xfId="0" applyNumberFormat="1" applyBorder="1"/>
    <xf numFmtId="0" fontId="0" fillId="0" borderId="0" xfId="0" applyAlignment="1">
      <alignment horizontal="left"/>
    </xf>
    <xf numFmtId="0" fontId="0" fillId="0" borderId="0" xfId="0" quotePrefix="1" applyAlignment="1">
      <alignment horizontal="left"/>
    </xf>
    <xf numFmtId="0" fontId="0" fillId="0" borderId="0" xfId="0" applyAlignment="1">
      <alignment horizontal="right"/>
    </xf>
    <xf numFmtId="0" fontId="0" fillId="0" borderId="8" xfId="0" applyBorder="1"/>
    <xf numFmtId="0" fontId="2" fillId="0" borderId="11" xfId="0" applyFont="1" applyBorder="1"/>
    <xf numFmtId="164" fontId="0" fillId="0" borderId="12" xfId="0" applyNumberFormat="1" applyBorder="1"/>
    <xf numFmtId="0" fontId="0" fillId="0" borderId="4" xfId="0" applyBorder="1"/>
    <xf numFmtId="165" fontId="0" fillId="0" borderId="5" xfId="0" applyNumberFormat="1" applyBorder="1"/>
    <xf numFmtId="164" fontId="0" fillId="0" borderId="3" xfId="0" applyNumberFormat="1" applyBorder="1"/>
    <xf numFmtId="0" fontId="0" fillId="0" borderId="6" xfId="0" applyBorder="1"/>
    <xf numFmtId="165" fontId="0" fillId="0" borderId="7" xfId="0" applyNumberFormat="1" applyBorder="1"/>
    <xf numFmtId="0" fontId="0" fillId="0" borderId="9" xfId="0" applyBorder="1" applyAlignment="1">
      <alignment horizontal="right"/>
    </xf>
    <xf numFmtId="165" fontId="0" fillId="0" borderId="10" xfId="0" applyNumberFormat="1" applyBorder="1"/>
    <xf numFmtId="0" fontId="5" fillId="0" borderId="0" xfId="0" applyFont="1"/>
    <xf numFmtId="0" fontId="6" fillId="0" borderId="0" xfId="0" applyFont="1"/>
    <xf numFmtId="0" fontId="6" fillId="0" borderId="0" xfId="0" applyFont="1" applyAlignment="1">
      <alignment horizontal="left"/>
    </xf>
    <xf numFmtId="0" fontId="6" fillId="0" borderId="0" xfId="0" quotePrefix="1" applyFont="1" applyAlignment="1">
      <alignment horizontal="left"/>
    </xf>
    <xf numFmtId="164" fontId="6" fillId="2" borderId="0" xfId="0" applyNumberFormat="1" applyFont="1" applyFill="1"/>
    <xf numFmtId="0" fontId="6" fillId="0" borderId="0" xfId="0" applyFont="1" applyAlignment="1">
      <alignment horizontal="left" indent="1"/>
    </xf>
    <xf numFmtId="9" fontId="6" fillId="0" borderId="0" xfId="0" applyNumberFormat="1" applyFont="1"/>
    <xf numFmtId="0" fontId="6" fillId="3" borderId="0" xfId="0" applyFont="1" applyFill="1"/>
    <xf numFmtId="0" fontId="6" fillId="0" borderId="0" xfId="0" applyFont="1" applyAlignment="1">
      <alignment horizontal="right"/>
    </xf>
    <xf numFmtId="1" fontId="6" fillId="0" borderId="0" xfId="0" applyNumberFormat="1" applyFont="1"/>
    <xf numFmtId="164" fontId="6" fillId="0" borderId="0" xfId="0" applyNumberFormat="1" applyFont="1"/>
    <xf numFmtId="0" fontId="6" fillId="4" borderId="0" xfId="0" applyFont="1" applyFill="1"/>
    <xf numFmtId="164" fontId="6" fillId="4" borderId="0" xfId="0" applyNumberFormat="1" applyFont="1" applyFill="1"/>
    <xf numFmtId="0" fontId="2" fillId="0" borderId="0" xfId="0" applyFont="1"/>
    <xf numFmtId="164" fontId="0" fillId="5" borderId="0" xfId="0" applyNumberFormat="1" applyFill="1"/>
    <xf numFmtId="164" fontId="6" fillId="5" borderId="0" xfId="0" applyNumberFormat="1" applyFont="1" applyFill="1"/>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center" wrapText="1"/>
    </xf>
    <xf numFmtId="0" fontId="6" fillId="0" borderId="0" xfId="0" applyFont="1" applyAlignment="1">
      <alignment horizontal="center" vertical="center" wrapText="1"/>
    </xf>
    <xf numFmtId="0" fontId="6"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Profit versus</a:t>
            </a:r>
            <a:r>
              <a:rPr lang="en-US" b="1" baseline="0">
                <a:solidFill>
                  <a:sysClr val="windowText" lastClr="000000"/>
                </a:solidFill>
              </a:rPr>
              <a:t> Sales Volume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'2_16'!$A$19:$A$25</c:f>
              <c:numCache>
                <c:formatCode>General</c:formatCode>
                <c:ptCount val="7"/>
                <c:pt idx="0">
                  <c:v>0</c:v>
                </c:pt>
                <c:pt idx="1">
                  <c:v>50</c:v>
                </c:pt>
                <c:pt idx="2">
                  <c:v>100</c:v>
                </c:pt>
                <c:pt idx="3">
                  <c:v>150</c:v>
                </c:pt>
                <c:pt idx="4">
                  <c:v>200</c:v>
                </c:pt>
                <c:pt idx="5">
                  <c:v>250</c:v>
                </c:pt>
                <c:pt idx="6">
                  <c:v>300</c:v>
                </c:pt>
              </c:numCache>
            </c:numRef>
          </c:xVal>
          <c:yVal>
            <c:numRef>
              <c:f>'2_16'!$B$19:$B$25</c:f>
              <c:numCache>
                <c:formatCode>"$"#,##0;\-"$"#,##0</c:formatCode>
                <c:ptCount val="7"/>
                <c:pt idx="0">
                  <c:v>-50</c:v>
                </c:pt>
                <c:pt idx="1">
                  <c:v>-35</c:v>
                </c:pt>
                <c:pt idx="2">
                  <c:v>-20</c:v>
                </c:pt>
                <c:pt idx="3">
                  <c:v>-5</c:v>
                </c:pt>
                <c:pt idx="4">
                  <c:v>10</c:v>
                </c:pt>
                <c:pt idx="5">
                  <c:v>25</c:v>
                </c:pt>
                <c:pt idx="6">
                  <c:v>40</c:v>
                </c:pt>
              </c:numCache>
            </c:numRef>
          </c:yVal>
          <c:smooth val="0"/>
          <c:extLst>
            <c:ext xmlns:c16="http://schemas.microsoft.com/office/drawing/2014/chart" uri="{C3380CC4-5D6E-409C-BE32-E72D297353CC}">
              <c16:uniqueId val="{00000000-168C-4CD4-ADEA-AF2EF276F56B}"/>
            </c:ext>
          </c:extLst>
        </c:ser>
        <c:dLbls>
          <c:showLegendKey val="0"/>
          <c:showVal val="0"/>
          <c:showCatName val="0"/>
          <c:showSerName val="0"/>
          <c:showPercent val="0"/>
          <c:showBubbleSize val="0"/>
        </c:dLbls>
        <c:axId val="1939866287"/>
        <c:axId val="1943089647"/>
      </c:scatterChart>
      <c:valAx>
        <c:axId val="1939866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Weekly Sales Volume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089647"/>
        <c:crosses val="autoZero"/>
        <c:crossBetween val="midCat"/>
      </c:valAx>
      <c:valAx>
        <c:axId val="19430896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Weekly</a:t>
                </a:r>
                <a:r>
                  <a:rPr lang="en-US" b="1" baseline="0">
                    <a:solidFill>
                      <a:sysClr val="windowText" lastClr="000000"/>
                    </a:solidFill>
                  </a:rPr>
                  <a:t> 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86628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NPV Difference versus</a:t>
            </a:r>
            <a:r>
              <a:rPr lang="en-US" b="1" baseline="0">
                <a:solidFill>
                  <a:sysClr val="windowText" lastClr="000000"/>
                </a:solidFill>
              </a:rPr>
              <a:t> Discount Rate</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'2_35'!$A$36:$A$45</c:f>
              <c:numCache>
                <c:formatCode>0%</c:formatCode>
                <c:ptCount val="10"/>
                <c:pt idx="0">
                  <c:v>0.1</c:v>
                </c:pt>
                <c:pt idx="1">
                  <c:v>0.12</c:v>
                </c:pt>
                <c:pt idx="2">
                  <c:v>0.14000000000000001</c:v>
                </c:pt>
                <c:pt idx="3">
                  <c:v>0.16</c:v>
                </c:pt>
                <c:pt idx="4">
                  <c:v>0.18</c:v>
                </c:pt>
                <c:pt idx="5">
                  <c:v>0.2</c:v>
                </c:pt>
                <c:pt idx="6">
                  <c:v>0.22</c:v>
                </c:pt>
                <c:pt idx="7">
                  <c:v>0.24</c:v>
                </c:pt>
                <c:pt idx="8">
                  <c:v>0.26</c:v>
                </c:pt>
                <c:pt idx="9">
                  <c:v>0.28000000000000003</c:v>
                </c:pt>
              </c:numCache>
            </c:numRef>
          </c:xVal>
          <c:yVal>
            <c:numRef>
              <c:f>'2_35'!$B$36:$B$45</c:f>
              <c:numCache>
                <c:formatCode>"$"#,##0;\-"$"#,##0</c:formatCode>
                <c:ptCount val="10"/>
                <c:pt idx="0">
                  <c:v>3635789.1621956229</c:v>
                </c:pt>
                <c:pt idx="1">
                  <c:v>1708631.3297564983</c:v>
                </c:pt>
                <c:pt idx="2">
                  <c:v>-218526.50268264115</c:v>
                </c:pt>
                <c:pt idx="3">
                  <c:v>-2145684.3351217657</c:v>
                </c:pt>
                <c:pt idx="4">
                  <c:v>-4072842.1675608754</c:v>
                </c:pt>
                <c:pt idx="5">
                  <c:v>-6000000.0000000149</c:v>
                </c:pt>
                <c:pt idx="6">
                  <c:v>-7927157.8324391395</c:v>
                </c:pt>
                <c:pt idx="7">
                  <c:v>-9854315.6648782641</c:v>
                </c:pt>
                <c:pt idx="8">
                  <c:v>-11781473.497317389</c:v>
                </c:pt>
                <c:pt idx="9">
                  <c:v>-13708631.329756513</c:v>
                </c:pt>
              </c:numCache>
            </c:numRef>
          </c:yVal>
          <c:smooth val="0"/>
          <c:extLst>
            <c:ext xmlns:c16="http://schemas.microsoft.com/office/drawing/2014/chart" uri="{C3380CC4-5D6E-409C-BE32-E72D297353CC}">
              <c16:uniqueId val="{00000000-D4D2-45D1-8BB5-2EE525B93775}"/>
            </c:ext>
          </c:extLst>
        </c:ser>
        <c:dLbls>
          <c:showLegendKey val="0"/>
          <c:showVal val="0"/>
          <c:showCatName val="0"/>
          <c:showSerName val="0"/>
          <c:showPercent val="0"/>
          <c:showBubbleSize val="0"/>
        </c:dLbls>
        <c:axId val="1939874447"/>
        <c:axId val="2030589583"/>
      </c:scatterChart>
      <c:valAx>
        <c:axId val="19398744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Discount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589583"/>
        <c:crosses val="autoZero"/>
        <c:crossBetween val="midCat"/>
      </c:valAx>
      <c:valAx>
        <c:axId val="2030589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ysClr val="windowText" lastClr="000000"/>
                    </a:solidFill>
                  </a:rPr>
                  <a:t>NPV Difference (10</a:t>
                </a:r>
                <a:r>
                  <a:rPr lang="en-US" b="1" baseline="0">
                    <a:solidFill>
                      <a:sysClr val="windowText" lastClr="000000"/>
                    </a:solidFill>
                  </a:rPr>
                  <a:t> year horizon)</a:t>
                </a:r>
                <a:endParaRPr lang="en-US" b="1">
                  <a:solidFill>
                    <a:sysClr val="windowText" lastClr="000000"/>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98744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600075</xdr:colOff>
      <xdr:row>14</xdr:row>
      <xdr:rowOff>15240</xdr:rowOff>
    </xdr:from>
    <xdr:to>
      <xdr:col>7</xdr:col>
      <xdr:colOff>312420</xdr:colOff>
      <xdr:row>24</xdr:row>
      <xdr:rowOff>152400</xdr:rowOff>
    </xdr:to>
    <xdr:graphicFrame macro="">
      <xdr:nvGraphicFramePr>
        <xdr:cNvPr id="2" name="Chart 1">
          <a:extLst>
            <a:ext uri="{FF2B5EF4-FFF2-40B4-BE49-F238E27FC236}">
              <a16:creationId xmlns:a16="http://schemas.microsoft.com/office/drawing/2014/main" id="{CA03C934-332F-0EDE-F183-06C279BC9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299085</xdr:colOff>
      <xdr:row>34</xdr:row>
      <xdr:rowOff>3810</xdr:rowOff>
    </xdr:from>
    <xdr:to>
      <xdr:col>8</xdr:col>
      <xdr:colOff>230505</xdr:colOff>
      <xdr:row>49</xdr:row>
      <xdr:rowOff>3810</xdr:rowOff>
    </xdr:to>
    <xdr:graphicFrame macro="">
      <xdr:nvGraphicFramePr>
        <xdr:cNvPr id="3" name="Chart 2">
          <a:extLst>
            <a:ext uri="{FF2B5EF4-FFF2-40B4-BE49-F238E27FC236}">
              <a16:creationId xmlns:a16="http://schemas.microsoft.com/office/drawing/2014/main" id="{2A31972A-B8DB-FE38-0934-59CE7E72EA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workbookViewId="0">
      <selection activeCell="C14" sqref="C14"/>
    </sheetView>
  </sheetViews>
  <sheetFormatPr defaultColWidth="8.83203125" defaultRowHeight="12.3" x14ac:dyDescent="0.4"/>
  <cols>
    <col min="1" max="1" width="21.33203125" customWidth="1"/>
  </cols>
  <sheetData>
    <row r="1" spans="1:5" x14ac:dyDescent="0.4">
      <c r="A1" s="1" t="s">
        <v>7</v>
      </c>
    </row>
    <row r="3" spans="1:5" x14ac:dyDescent="0.4">
      <c r="A3" s="1" t="s">
        <v>0</v>
      </c>
      <c r="D3" s="1" t="s">
        <v>8</v>
      </c>
    </row>
    <row r="4" spans="1:5" ht="12.6" thickBot="1" x14ac:dyDescent="0.45">
      <c r="A4" t="s">
        <v>9</v>
      </c>
      <c r="D4" s="10" t="s">
        <v>22</v>
      </c>
      <c r="E4" s="10" t="s">
        <v>4</v>
      </c>
    </row>
    <row r="5" spans="1:5" x14ac:dyDescent="0.4">
      <c r="A5" t="s">
        <v>10</v>
      </c>
      <c r="B5" s="3">
        <v>30</v>
      </c>
      <c r="D5" s="14">
        <v>1500</v>
      </c>
      <c r="E5" s="15">
        <v>24</v>
      </c>
    </row>
    <row r="6" spans="1:5" ht="12.6" thickBot="1" x14ac:dyDescent="0.45">
      <c r="A6" t="s">
        <v>11</v>
      </c>
      <c r="B6" s="16">
        <v>10</v>
      </c>
      <c r="D6" s="17">
        <v>2500</v>
      </c>
      <c r="E6" s="18">
        <v>23</v>
      </c>
    </row>
    <row r="7" spans="1:5" ht="12.6" thickBot="1" x14ac:dyDescent="0.45">
      <c r="D7" s="19" t="s">
        <v>23</v>
      </c>
      <c r="E7" s="20">
        <v>22</v>
      </c>
    </row>
    <row r="8" spans="1:5" ht="12.6" thickBot="1" x14ac:dyDescent="0.45">
      <c r="A8" s="1" t="s">
        <v>12</v>
      </c>
      <c r="E8" s="5"/>
    </row>
    <row r="9" spans="1:5" ht="12.6" thickBot="1" x14ac:dyDescent="0.45">
      <c r="A9" t="s">
        <v>13</v>
      </c>
      <c r="B9" s="11">
        <v>2500</v>
      </c>
      <c r="E9" s="5"/>
    </row>
    <row r="11" spans="1:5" ht="12.6" thickBot="1" x14ac:dyDescent="0.45">
      <c r="A11" s="1" t="s">
        <v>14</v>
      </c>
    </row>
    <row r="12" spans="1:5" ht="12.6" thickBot="1" x14ac:dyDescent="0.45">
      <c r="A12" t="s">
        <v>15</v>
      </c>
      <c r="B12" s="12">
        <v>2000</v>
      </c>
    </row>
    <row r="14" spans="1:5" x14ac:dyDescent="0.4">
      <c r="A14" s="1" t="s">
        <v>16</v>
      </c>
    </row>
    <row r="15" spans="1:5" x14ac:dyDescent="0.4">
      <c r="A15" t="s">
        <v>17</v>
      </c>
      <c r="B15">
        <f xml:space="preserve"> IF(Demand&gt;=Order_quantity,Order_quantity,Demand)</f>
        <v>2000</v>
      </c>
    </row>
    <row r="16" spans="1:5" x14ac:dyDescent="0.4">
      <c r="A16" t="s">
        <v>18</v>
      </c>
      <c r="B16">
        <f xml:space="preserve"> IF(Order_quantity&gt;Demand,Order_quantity-Demand,0)</f>
        <v>500</v>
      </c>
    </row>
    <row r="17" spans="1:4" x14ac:dyDescent="0.4">
      <c r="A17" t="s">
        <v>19</v>
      </c>
      <c r="B17" s="6">
        <f xml:space="preserve"> (Regular_price*Units_sold_at_regular_price) + (Leftover_price*Units_sold_at_leftover_price)</f>
        <v>65000</v>
      </c>
    </row>
    <row r="18" spans="1:4" ht="12.6" thickBot="1" x14ac:dyDescent="0.45">
      <c r="A18" t="s">
        <v>20</v>
      </c>
      <c r="B18" s="6" cm="1">
        <f t="array" ref="B18" xml:space="preserve"> _xlfn.IFS(Order_quantity&lt;=0, 0,
Order_quantity&lt;=D5, E5*Order_quantity,
Order_quantity&lt;=D6, E5*D5 + E6*(Order_quantity-D5),
Order_quantity&gt;D6, E5*D5 + E6*(D6-D5) + E7*(Order_quantity-D6))</f>
        <v>59000</v>
      </c>
      <c r="D18" s="34"/>
    </row>
    <row r="19" spans="1:4" ht="12.9" thickTop="1" thickBot="1" x14ac:dyDescent="0.45">
      <c r="A19" t="s">
        <v>21</v>
      </c>
      <c r="B19" s="13">
        <f xml:space="preserve"> Revenue - Cost</f>
        <v>6000</v>
      </c>
    </row>
    <row r="20" spans="1:4" ht="12.6" thickTop="1" x14ac:dyDescent="0.4">
      <c r="B20" s="6"/>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S38"/>
  <sheetViews>
    <sheetView workbookViewId="0">
      <selection activeCell="L40" sqref="L40"/>
    </sheetView>
  </sheetViews>
  <sheetFormatPr defaultColWidth="8.83203125" defaultRowHeight="12.3" x14ac:dyDescent="0.4"/>
  <cols>
    <col min="1" max="1" width="18.5" customWidth="1"/>
    <col min="2" max="2" width="11.88671875" customWidth="1"/>
    <col min="8" max="8" width="8.77734375" customWidth="1"/>
  </cols>
  <sheetData>
    <row r="1" spans="1:14" x14ac:dyDescent="0.4">
      <c r="A1" s="1" t="s">
        <v>6</v>
      </c>
      <c r="H1" s="1"/>
    </row>
    <row r="2" spans="1:14" x14ac:dyDescent="0.4">
      <c r="H2" s="8"/>
      <c r="I2" s="9"/>
    </row>
    <row r="3" spans="1:14" ht="12.6" thickBot="1" x14ac:dyDescent="0.45">
      <c r="A3" s="1" t="s">
        <v>0</v>
      </c>
      <c r="H3" s="8"/>
      <c r="I3" s="9"/>
    </row>
    <row r="4" spans="1:14" x14ac:dyDescent="0.4">
      <c r="A4" t="s">
        <v>1</v>
      </c>
      <c r="B4" s="3">
        <v>50</v>
      </c>
      <c r="H4" s="8"/>
      <c r="I4" s="9"/>
    </row>
    <row r="5" spans="1:14" x14ac:dyDescent="0.4">
      <c r="A5" t="s">
        <v>2</v>
      </c>
      <c r="B5" s="2">
        <v>166.66666666666669</v>
      </c>
      <c r="H5" s="8"/>
      <c r="I5" s="9"/>
    </row>
    <row r="6" spans="1:14" x14ac:dyDescent="0.4">
      <c r="A6" t="s">
        <v>3</v>
      </c>
      <c r="B6" s="7">
        <v>0.5</v>
      </c>
      <c r="H6" s="8"/>
      <c r="I6" s="9"/>
    </row>
    <row r="7" spans="1:14" ht="12.6" thickBot="1" x14ac:dyDescent="0.45">
      <c r="A7" t="s">
        <v>4</v>
      </c>
      <c r="B7" s="4">
        <v>0.2</v>
      </c>
      <c r="H7" s="8"/>
      <c r="I7" s="9"/>
    </row>
    <row r="8" spans="1:14" x14ac:dyDescent="0.4">
      <c r="B8" s="5"/>
      <c r="H8" s="8"/>
      <c r="I8" s="9"/>
    </row>
    <row r="9" spans="1:14" x14ac:dyDescent="0.4">
      <c r="A9" t="s">
        <v>5</v>
      </c>
      <c r="B9" s="6">
        <f xml:space="preserve"> (Unit_price*Quantity_sold) - (Unit_cost*Quantity_sold) - Fixed_cost</f>
        <v>0</v>
      </c>
      <c r="H9" s="8"/>
      <c r="I9" s="9"/>
    </row>
    <row r="10" spans="1:14" x14ac:dyDescent="0.4">
      <c r="H10" s="8"/>
      <c r="I10" s="9"/>
    </row>
    <row r="11" spans="1:14" ht="12.3" customHeight="1" x14ac:dyDescent="0.4">
      <c r="A11" s="1" t="s">
        <v>46</v>
      </c>
      <c r="B11" s="40" t="s">
        <v>51</v>
      </c>
      <c r="C11" s="40"/>
      <c r="D11" s="40"/>
      <c r="E11" s="40"/>
      <c r="F11" s="40"/>
      <c r="G11" s="40"/>
      <c r="H11" s="40"/>
      <c r="I11" s="40"/>
      <c r="J11" s="40"/>
      <c r="K11" s="40"/>
      <c r="L11" s="40"/>
      <c r="M11" s="40"/>
      <c r="N11" s="40"/>
    </row>
    <row r="12" spans="1:14" x14ac:dyDescent="0.4">
      <c r="B12" s="40"/>
      <c r="C12" s="40"/>
      <c r="D12" s="40"/>
      <c r="E12" s="40"/>
      <c r="F12" s="40"/>
      <c r="G12" s="40"/>
      <c r="H12" s="40"/>
      <c r="I12" s="40"/>
      <c r="J12" s="40"/>
      <c r="K12" s="40"/>
      <c r="L12" s="40"/>
      <c r="M12" s="40"/>
      <c r="N12" s="40"/>
    </row>
    <row r="15" spans="1:14" x14ac:dyDescent="0.4">
      <c r="A15" s="1" t="s">
        <v>45</v>
      </c>
    </row>
    <row r="17" spans="1:19" x14ac:dyDescent="0.4">
      <c r="A17" s="34" t="s">
        <v>48</v>
      </c>
      <c r="B17" s="34" t="s">
        <v>49</v>
      </c>
      <c r="I17" s="37" t="s">
        <v>50</v>
      </c>
      <c r="J17" s="38"/>
      <c r="K17" s="38"/>
      <c r="L17" s="38"/>
      <c r="M17" s="38"/>
      <c r="N17" s="38"/>
      <c r="O17" s="38"/>
      <c r="P17" s="38"/>
      <c r="Q17" s="38"/>
      <c r="R17" s="38"/>
      <c r="S17" s="38"/>
    </row>
    <row r="18" spans="1:19" x14ac:dyDescent="0.4">
      <c r="A18" s="34"/>
      <c r="B18" s="6">
        <f>B9</f>
        <v>0</v>
      </c>
      <c r="I18" s="38"/>
      <c r="J18" s="38"/>
      <c r="K18" s="38"/>
      <c r="L18" s="38"/>
      <c r="M18" s="38"/>
      <c r="N18" s="38"/>
      <c r="O18" s="38"/>
      <c r="P18" s="38"/>
      <c r="Q18" s="38"/>
      <c r="R18" s="38"/>
      <c r="S18" s="38"/>
    </row>
    <row r="19" spans="1:19" x14ac:dyDescent="0.4">
      <c r="A19">
        <v>0</v>
      </c>
      <c r="B19" s="6">
        <f t="dataTable" ref="B19:B25" dt2D="0" dtr="0" r1="B5"/>
        <v>-50</v>
      </c>
      <c r="I19" s="38"/>
      <c r="J19" s="38"/>
      <c r="K19" s="38"/>
      <c r="L19" s="38"/>
      <c r="M19" s="38"/>
      <c r="N19" s="38"/>
      <c r="O19" s="38"/>
      <c r="P19" s="38"/>
      <c r="Q19" s="38"/>
      <c r="R19" s="38"/>
      <c r="S19" s="38"/>
    </row>
    <row r="20" spans="1:19" x14ac:dyDescent="0.4">
      <c r="A20">
        <v>50</v>
      </c>
      <c r="B20" s="6">
        <v>-35</v>
      </c>
      <c r="I20" s="38"/>
      <c r="J20" s="38"/>
      <c r="K20" s="38"/>
      <c r="L20" s="38"/>
      <c r="M20" s="38"/>
      <c r="N20" s="38"/>
      <c r="O20" s="38"/>
      <c r="P20" s="38"/>
      <c r="Q20" s="38"/>
      <c r="R20" s="38"/>
      <c r="S20" s="38"/>
    </row>
    <row r="21" spans="1:19" x14ac:dyDescent="0.4">
      <c r="A21">
        <v>100</v>
      </c>
      <c r="B21" s="6">
        <v>-20</v>
      </c>
      <c r="I21" s="38"/>
      <c r="J21" s="38"/>
      <c r="K21" s="38"/>
      <c r="L21" s="38"/>
      <c r="M21" s="38"/>
      <c r="N21" s="38"/>
      <c r="O21" s="38"/>
      <c r="P21" s="38"/>
      <c r="Q21" s="38"/>
      <c r="R21" s="38"/>
      <c r="S21" s="38"/>
    </row>
    <row r="22" spans="1:19" x14ac:dyDescent="0.4">
      <c r="A22">
        <v>150</v>
      </c>
      <c r="B22" s="6">
        <v>-5</v>
      </c>
      <c r="I22" s="38"/>
      <c r="J22" s="38"/>
      <c r="K22" s="38"/>
      <c r="L22" s="38"/>
      <c r="M22" s="38"/>
      <c r="N22" s="38"/>
      <c r="O22" s="38"/>
      <c r="P22" s="38"/>
      <c r="Q22" s="38"/>
      <c r="R22" s="38"/>
      <c r="S22" s="38"/>
    </row>
    <row r="23" spans="1:19" x14ac:dyDescent="0.4">
      <c r="A23">
        <v>200</v>
      </c>
      <c r="B23" s="35">
        <v>10</v>
      </c>
      <c r="I23" s="38"/>
      <c r="J23" s="38"/>
      <c r="K23" s="38"/>
      <c r="L23" s="38"/>
      <c r="M23" s="38"/>
      <c r="N23" s="38"/>
      <c r="O23" s="38"/>
      <c r="P23" s="38"/>
      <c r="Q23" s="38"/>
      <c r="R23" s="38"/>
      <c r="S23" s="38"/>
    </row>
    <row r="24" spans="1:19" x14ac:dyDescent="0.4">
      <c r="A24">
        <v>250</v>
      </c>
      <c r="B24" s="35">
        <v>25</v>
      </c>
      <c r="I24" s="38"/>
      <c r="J24" s="38"/>
      <c r="K24" s="38"/>
      <c r="L24" s="38"/>
      <c r="M24" s="38"/>
      <c r="N24" s="38"/>
      <c r="O24" s="38"/>
      <c r="P24" s="38"/>
      <c r="Q24" s="38"/>
      <c r="R24" s="38"/>
      <c r="S24" s="38"/>
    </row>
    <row r="25" spans="1:19" x14ac:dyDescent="0.4">
      <c r="A25">
        <v>300</v>
      </c>
      <c r="B25" s="35">
        <v>40</v>
      </c>
      <c r="I25" s="38"/>
      <c r="J25" s="38"/>
      <c r="K25" s="38"/>
      <c r="L25" s="38"/>
      <c r="M25" s="38"/>
      <c r="N25" s="38"/>
      <c r="O25" s="38"/>
      <c r="P25" s="38"/>
      <c r="Q25" s="38"/>
      <c r="R25" s="38"/>
      <c r="S25" s="38"/>
    </row>
    <row r="27" spans="1:19" x14ac:dyDescent="0.4">
      <c r="A27" s="1" t="s">
        <v>47</v>
      </c>
    </row>
    <row r="29" spans="1:19" x14ac:dyDescent="0.4">
      <c r="A29" s="1" t="s">
        <v>53</v>
      </c>
    </row>
    <row r="30" spans="1:19" x14ac:dyDescent="0.4">
      <c r="A30" s="6">
        <f>B9</f>
        <v>0</v>
      </c>
      <c r="B30" s="5">
        <v>0</v>
      </c>
      <c r="C30" s="5">
        <v>0.1</v>
      </c>
      <c r="D30" s="5">
        <v>0.2</v>
      </c>
      <c r="E30" s="5">
        <v>0.3</v>
      </c>
      <c r="F30" s="5">
        <v>0.4</v>
      </c>
      <c r="G30" s="5">
        <v>0.5</v>
      </c>
      <c r="H30" s="5">
        <v>0.6</v>
      </c>
      <c r="K30" s="37" t="s">
        <v>54</v>
      </c>
      <c r="L30" s="39"/>
      <c r="M30" s="39"/>
      <c r="N30" s="39"/>
      <c r="O30" s="39"/>
      <c r="P30" s="39"/>
      <c r="Q30" s="39"/>
      <c r="R30" s="39"/>
      <c r="S30" s="39"/>
    </row>
    <row r="31" spans="1:19" x14ac:dyDescent="0.4">
      <c r="A31">
        <v>0</v>
      </c>
      <c r="B31" s="6">
        <f t="dataTable" ref="B31:H37" dt2D="1" dtr="1" r1="B7" r2="B5" ca="1"/>
        <v>-50</v>
      </c>
      <c r="C31" s="6">
        <v>-50</v>
      </c>
      <c r="D31" s="6">
        <v>-50</v>
      </c>
      <c r="E31" s="6">
        <v>-50</v>
      </c>
      <c r="F31" s="6">
        <v>-50</v>
      </c>
      <c r="G31" s="6">
        <v>-50</v>
      </c>
      <c r="H31" s="6">
        <v>-50</v>
      </c>
      <c r="K31" s="39"/>
      <c r="L31" s="39"/>
      <c r="M31" s="39"/>
      <c r="N31" s="39"/>
      <c r="O31" s="39"/>
      <c r="P31" s="39"/>
      <c r="Q31" s="39"/>
      <c r="R31" s="39"/>
      <c r="S31" s="39"/>
    </row>
    <row r="32" spans="1:19" x14ac:dyDescent="0.4">
      <c r="A32">
        <v>50</v>
      </c>
      <c r="B32" s="6">
        <v>-25</v>
      </c>
      <c r="C32" s="6">
        <v>-30</v>
      </c>
      <c r="D32" s="6">
        <v>-35</v>
      </c>
      <c r="E32" s="6">
        <v>-40</v>
      </c>
      <c r="F32" s="6">
        <v>-45</v>
      </c>
      <c r="G32" s="6">
        <v>-50</v>
      </c>
      <c r="H32" s="6">
        <v>-55</v>
      </c>
      <c r="K32" s="39"/>
      <c r="L32" s="39"/>
      <c r="M32" s="39"/>
      <c r="N32" s="39"/>
      <c r="O32" s="39"/>
      <c r="P32" s="39"/>
      <c r="Q32" s="39"/>
      <c r="R32" s="39"/>
      <c r="S32" s="39"/>
    </row>
    <row r="33" spans="1:19" x14ac:dyDescent="0.4">
      <c r="A33">
        <v>100</v>
      </c>
      <c r="B33" s="35">
        <v>0</v>
      </c>
      <c r="C33" s="6">
        <v>-10</v>
      </c>
      <c r="D33" s="6">
        <v>-20</v>
      </c>
      <c r="E33" s="6">
        <v>-30</v>
      </c>
      <c r="F33" s="6">
        <v>-40</v>
      </c>
      <c r="G33" s="6">
        <v>-50</v>
      </c>
      <c r="H33" s="6">
        <v>-60</v>
      </c>
      <c r="K33" s="39"/>
      <c r="L33" s="39"/>
      <c r="M33" s="39"/>
      <c r="N33" s="39"/>
      <c r="O33" s="39"/>
      <c r="P33" s="39"/>
      <c r="Q33" s="39"/>
      <c r="R33" s="39"/>
      <c r="S33" s="39"/>
    </row>
    <row r="34" spans="1:19" x14ac:dyDescent="0.4">
      <c r="A34">
        <v>150</v>
      </c>
      <c r="B34" s="35">
        <v>25</v>
      </c>
      <c r="C34" s="35">
        <v>10</v>
      </c>
      <c r="D34" s="6">
        <v>-5</v>
      </c>
      <c r="E34" s="6">
        <v>-20</v>
      </c>
      <c r="F34" s="6">
        <v>-35</v>
      </c>
      <c r="G34" s="6">
        <v>-50</v>
      </c>
      <c r="H34" s="6">
        <v>-65</v>
      </c>
      <c r="K34" s="39"/>
      <c r="L34" s="39"/>
      <c r="M34" s="39"/>
      <c r="N34" s="39"/>
      <c r="O34" s="39"/>
      <c r="P34" s="39"/>
      <c r="Q34" s="39"/>
      <c r="R34" s="39"/>
      <c r="S34" s="39"/>
    </row>
    <row r="35" spans="1:19" x14ac:dyDescent="0.4">
      <c r="A35">
        <v>200</v>
      </c>
      <c r="B35" s="35">
        <v>50</v>
      </c>
      <c r="C35" s="35">
        <v>30</v>
      </c>
      <c r="D35" s="35">
        <v>10</v>
      </c>
      <c r="E35" s="6">
        <v>-10</v>
      </c>
      <c r="F35" s="6">
        <v>-30</v>
      </c>
      <c r="G35" s="6">
        <v>-50</v>
      </c>
      <c r="H35" s="6">
        <v>-70</v>
      </c>
      <c r="K35" s="39"/>
      <c r="L35" s="39"/>
      <c r="M35" s="39"/>
      <c r="N35" s="39"/>
      <c r="O35" s="39"/>
      <c r="P35" s="39"/>
      <c r="Q35" s="39"/>
      <c r="R35" s="39"/>
      <c r="S35" s="39"/>
    </row>
    <row r="36" spans="1:19" x14ac:dyDescent="0.4">
      <c r="A36">
        <v>250</v>
      </c>
      <c r="B36" s="35">
        <v>75</v>
      </c>
      <c r="C36" s="35">
        <v>50</v>
      </c>
      <c r="D36" s="35">
        <v>25</v>
      </c>
      <c r="E36" s="35">
        <v>0</v>
      </c>
      <c r="F36" s="6">
        <v>-25</v>
      </c>
      <c r="G36" s="6">
        <v>-50</v>
      </c>
      <c r="H36" s="6">
        <v>-75</v>
      </c>
      <c r="K36" s="39"/>
      <c r="L36" s="39"/>
      <c r="M36" s="39"/>
      <c r="N36" s="39"/>
      <c r="O36" s="39"/>
      <c r="P36" s="39"/>
      <c r="Q36" s="39"/>
      <c r="R36" s="39"/>
      <c r="S36" s="39"/>
    </row>
    <row r="37" spans="1:19" x14ac:dyDescent="0.4">
      <c r="A37">
        <v>300</v>
      </c>
      <c r="B37" s="35">
        <v>100</v>
      </c>
      <c r="C37" s="35">
        <v>70</v>
      </c>
      <c r="D37" s="35">
        <v>40</v>
      </c>
      <c r="E37" s="35">
        <v>10</v>
      </c>
      <c r="F37" s="6">
        <v>-20</v>
      </c>
      <c r="G37" s="6">
        <v>-50</v>
      </c>
      <c r="H37" s="6">
        <v>-80</v>
      </c>
      <c r="K37" s="39"/>
      <c r="L37" s="39"/>
      <c r="M37" s="39"/>
      <c r="N37" s="39"/>
      <c r="O37" s="39"/>
      <c r="P37" s="39"/>
      <c r="Q37" s="39"/>
      <c r="R37" s="39"/>
      <c r="S37" s="39"/>
    </row>
    <row r="38" spans="1:19" x14ac:dyDescent="0.4">
      <c r="K38" s="39"/>
      <c r="L38" s="39"/>
      <c r="M38" s="39"/>
      <c r="N38" s="39"/>
      <c r="O38" s="39"/>
      <c r="P38" s="39"/>
      <c r="Q38" s="39"/>
      <c r="R38" s="39"/>
      <c r="S38" s="39"/>
    </row>
  </sheetData>
  <mergeCells count="3">
    <mergeCell ref="I17:S25"/>
    <mergeCell ref="K30:S38"/>
    <mergeCell ref="B11:N12"/>
  </mergeCells>
  <phoneticPr fontId="0" type="noConversion"/>
  <pageMargins left="0.75" right="0.75" top="1" bottom="1" header="0.5" footer="0.5"/>
  <headerFooter alignWithMargins="0"/>
  <drawing r:id="rId1"/>
  <extLst>
    <ext xmlns:x14="http://schemas.microsoft.com/office/spreadsheetml/2009/9/main" uri="{05C60535-1F16-4fd2-B633-F4F36F0B64E0}">
      <x14:sparklineGroups xmlns:xm="http://schemas.microsoft.com/office/excel/2006/main">
        <x14:sparklineGroup displayEmptyCellsAs="gap" xr2:uid="{9D12B5CF-E410-4148-81C5-DC0B964B0A5F}">
          <x14:colorSeries rgb="FF376092"/>
          <x14:colorNegative rgb="FFD00000"/>
          <x14:colorAxis rgb="FF000000"/>
          <x14:colorMarkers rgb="FFD00000"/>
          <x14:colorFirst rgb="FFD00000"/>
          <x14:colorLast rgb="FFD00000"/>
          <x14:colorHigh rgb="FFD00000"/>
          <x14:colorLow rgb="FFD00000"/>
          <x14:sparklines>
            <x14:sparkline>
              <xm:f>'2_16'!B31:H31</xm:f>
              <xm:sqref>I31</xm:sqref>
            </x14:sparkline>
            <x14:sparkline>
              <xm:f>'2_16'!B32:H32</xm:f>
              <xm:sqref>I32</xm:sqref>
            </x14:sparkline>
            <x14:sparkline>
              <xm:f>'2_16'!B33:H33</xm:f>
              <xm:sqref>I33</xm:sqref>
            </x14:sparkline>
            <x14:sparkline>
              <xm:f>'2_16'!B34:H34</xm:f>
              <xm:sqref>I34</xm:sqref>
            </x14:sparkline>
            <x14:sparkline>
              <xm:f>'2_16'!B35:H35</xm:f>
              <xm:sqref>I35</xm:sqref>
            </x14:sparkline>
            <x14:sparkline>
              <xm:f>'2_16'!B36:H36</xm:f>
              <xm:sqref>I36</xm:sqref>
            </x14:sparkline>
            <x14:sparkline>
              <xm:f>'2_16'!B37:H37</xm:f>
              <xm:sqref>I37</xm:sqref>
            </x14:sparkline>
          </x14:sparklines>
        </x14:sparklineGroup>
        <x14:sparklineGroup displayEmptyCellsAs="gap" xr2:uid="{1DBB1CC8-9024-42BB-BB8A-9101399D713A}">
          <x14:colorSeries rgb="FF376092"/>
          <x14:colorNegative rgb="FFD00000"/>
          <x14:colorAxis rgb="FF000000"/>
          <x14:colorMarkers rgb="FFD00000"/>
          <x14:colorFirst rgb="FFD00000"/>
          <x14:colorLast rgb="FFD00000"/>
          <x14:colorHigh rgb="FFD00000"/>
          <x14:colorLow rgb="FFD00000"/>
          <x14:sparklines>
            <x14:sparkline>
              <xm:f>'2_16'!B31:B37</xm:f>
              <xm:sqref>B38</xm:sqref>
            </x14:sparkline>
            <x14:sparkline>
              <xm:f>'2_16'!C31:C37</xm:f>
              <xm:sqref>C38</xm:sqref>
            </x14:sparkline>
            <x14:sparkline>
              <xm:f>'2_16'!D31:D37</xm:f>
              <xm:sqref>D38</xm:sqref>
            </x14:sparkline>
            <x14:sparkline>
              <xm:f>'2_16'!E31:E37</xm:f>
              <xm:sqref>E38</xm:sqref>
            </x14:sparkline>
            <x14:sparkline>
              <xm:f>'2_16'!F31:F37</xm:f>
              <xm:sqref>F38</xm:sqref>
            </x14:sparkline>
            <x14:sparkline>
              <xm:f>'2_16'!G31:G37</xm:f>
              <xm:sqref>G38</xm:sqref>
            </x14:sparkline>
            <x14:sparkline>
              <xm:f>'2_16'!H31:H37</xm:f>
              <xm:sqref>H38</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5"/>
  <sheetViews>
    <sheetView topLeftCell="A34" workbookViewId="0">
      <selection activeCell="A47" sqref="A47"/>
    </sheetView>
  </sheetViews>
  <sheetFormatPr defaultColWidth="10.83203125" defaultRowHeight="14.4" x14ac:dyDescent="0.55000000000000004"/>
  <cols>
    <col min="1" max="1" width="29.6640625" style="22" customWidth="1"/>
    <col min="2" max="2" width="14.5" style="22" bestFit="1" customWidth="1"/>
    <col min="3" max="3" width="10.83203125" style="22"/>
    <col min="4" max="4" width="11.6640625" style="22" customWidth="1"/>
    <col min="5" max="5" width="11.6640625" style="22" bestFit="1" customWidth="1"/>
    <col min="6" max="7" width="10.83203125" style="22"/>
    <col min="8" max="8" width="11.83203125" style="22" bestFit="1" customWidth="1"/>
    <col min="9" max="9" width="11.1640625" style="22" bestFit="1" customWidth="1"/>
    <col min="10" max="12" width="10.83203125" style="22"/>
  </cols>
  <sheetData>
    <row r="1" spans="1:12" x14ac:dyDescent="0.55000000000000004">
      <c r="A1" s="21" t="s">
        <v>24</v>
      </c>
      <c r="K1" s="21"/>
    </row>
    <row r="2" spans="1:12" x14ac:dyDescent="0.55000000000000004">
      <c r="K2" s="23"/>
      <c r="L2" s="24"/>
    </row>
    <row r="3" spans="1:12" x14ac:dyDescent="0.55000000000000004">
      <c r="A3" s="21" t="s">
        <v>0</v>
      </c>
      <c r="K3" s="23"/>
      <c r="L3" s="24"/>
    </row>
    <row r="4" spans="1:12" x14ac:dyDescent="0.55000000000000004">
      <c r="A4" s="22" t="s">
        <v>25</v>
      </c>
      <c r="B4" s="25">
        <v>6000000</v>
      </c>
      <c r="K4" s="23"/>
      <c r="L4" s="24"/>
    </row>
    <row r="5" spans="1:12" x14ac:dyDescent="0.55000000000000004">
      <c r="A5" s="22" t="s">
        <v>26</v>
      </c>
      <c r="B5" s="25">
        <v>50</v>
      </c>
      <c r="K5" s="23"/>
      <c r="L5" s="24"/>
    </row>
    <row r="6" spans="1:12" x14ac:dyDescent="0.55000000000000004">
      <c r="A6" s="22" t="s">
        <v>27</v>
      </c>
      <c r="B6" s="25">
        <v>10</v>
      </c>
      <c r="K6" s="23"/>
      <c r="L6" s="24"/>
    </row>
    <row r="7" spans="1:12" x14ac:dyDescent="0.55000000000000004">
      <c r="K7" s="23"/>
      <c r="L7" s="24"/>
    </row>
    <row r="8" spans="1:12" x14ac:dyDescent="0.55000000000000004">
      <c r="A8" s="22" t="s">
        <v>28</v>
      </c>
      <c r="B8" s="22">
        <v>300000</v>
      </c>
      <c r="K8" s="23"/>
      <c r="L8" s="24"/>
    </row>
    <row r="9" spans="1:12" x14ac:dyDescent="0.55000000000000004">
      <c r="A9" s="22" t="s">
        <v>29</v>
      </c>
      <c r="K9" s="23"/>
      <c r="L9" s="24"/>
    </row>
    <row r="10" spans="1:12" x14ac:dyDescent="0.55000000000000004">
      <c r="A10" s="26" t="s">
        <v>30</v>
      </c>
      <c r="B10" s="27">
        <v>0.1</v>
      </c>
      <c r="K10" s="23"/>
      <c r="L10" s="24"/>
    </row>
    <row r="11" spans="1:12" x14ac:dyDescent="0.55000000000000004">
      <c r="A11" s="26" t="s">
        <v>31</v>
      </c>
      <c r="B11" s="27">
        <v>0.05</v>
      </c>
      <c r="K11" s="23"/>
      <c r="L11" s="24"/>
    </row>
    <row r="12" spans="1:12" x14ac:dyDescent="0.55000000000000004">
      <c r="K12" s="23"/>
      <c r="L12" s="24"/>
    </row>
    <row r="13" spans="1:12" x14ac:dyDescent="0.55000000000000004">
      <c r="A13" s="22" t="s">
        <v>32</v>
      </c>
      <c r="B13" s="27">
        <v>0.3</v>
      </c>
      <c r="K13" s="23"/>
      <c r="L13" s="24"/>
    </row>
    <row r="14" spans="1:12" x14ac:dyDescent="0.55000000000000004">
      <c r="A14" s="22" t="s">
        <v>33</v>
      </c>
      <c r="B14" s="27">
        <v>0.4</v>
      </c>
      <c r="K14" s="23"/>
      <c r="L14" s="24"/>
    </row>
    <row r="15" spans="1:12" x14ac:dyDescent="0.55000000000000004">
      <c r="K15" s="23"/>
      <c r="L15" s="24"/>
    </row>
    <row r="16" spans="1:12" x14ac:dyDescent="0.55000000000000004">
      <c r="A16" s="21" t="s">
        <v>16</v>
      </c>
      <c r="C16" s="28" t="s">
        <v>34</v>
      </c>
      <c r="D16" s="28"/>
      <c r="E16" s="28"/>
      <c r="G16" s="28" t="s">
        <v>35</v>
      </c>
      <c r="H16" s="28"/>
      <c r="I16" s="28"/>
      <c r="K16" s="23"/>
      <c r="L16" s="24"/>
    </row>
    <row r="17" spans="1:12" x14ac:dyDescent="0.55000000000000004">
      <c r="A17" s="29" t="s">
        <v>36</v>
      </c>
      <c r="B17" s="29" t="s">
        <v>37</v>
      </c>
      <c r="C17" s="29" t="s">
        <v>38</v>
      </c>
      <c r="D17" s="29" t="s">
        <v>39</v>
      </c>
      <c r="E17" s="29" t="s">
        <v>19</v>
      </c>
      <c r="G17" s="29" t="s">
        <v>38</v>
      </c>
      <c r="H17" s="29" t="s">
        <v>39</v>
      </c>
      <c r="I17" s="29" t="s">
        <v>19</v>
      </c>
      <c r="K17" s="23"/>
      <c r="L17" s="24"/>
    </row>
    <row r="18" spans="1:12" x14ac:dyDescent="0.55000000000000004">
      <c r="A18" s="22">
        <v>1</v>
      </c>
      <c r="B18" s="30">
        <f xml:space="preserve"> B8 * (1 + $B$10)</f>
        <v>330000</v>
      </c>
      <c r="C18" s="30">
        <f xml:space="preserve"> B18 * $B$13</f>
        <v>99000</v>
      </c>
      <c r="D18" s="31">
        <f xml:space="preserve"> C18 * $B$6</f>
        <v>990000</v>
      </c>
      <c r="E18" s="31">
        <f xml:space="preserve"> C18 * $B$5</f>
        <v>4950000</v>
      </c>
      <c r="G18" s="30">
        <f xml:space="preserve"> B18 * $B$14</f>
        <v>132000</v>
      </c>
      <c r="H18" s="31">
        <f xml:space="preserve"> G18 * $B$6</f>
        <v>1320000</v>
      </c>
      <c r="I18" s="31">
        <f xml:space="preserve"> G18 * $B$5</f>
        <v>6600000</v>
      </c>
      <c r="K18" s="23"/>
      <c r="L18" s="24"/>
    </row>
    <row r="19" spans="1:12" x14ac:dyDescent="0.55000000000000004">
      <c r="A19" s="22">
        <v>2</v>
      </c>
      <c r="B19" s="30">
        <f xml:space="preserve"> B18 * (1 + $B$10)</f>
        <v>363000.00000000006</v>
      </c>
      <c r="C19" s="30">
        <f t="shared" ref="C19:C27" si="0" xml:space="preserve"> B19 * $B$13</f>
        <v>108900.00000000001</v>
      </c>
      <c r="D19" s="31">
        <f t="shared" ref="D19:D27" si="1" xml:space="preserve"> C19 * $B$6</f>
        <v>1089000.0000000002</v>
      </c>
      <c r="E19" s="31">
        <f t="shared" ref="E19:E27" si="2" xml:space="preserve"> C19 * $B$5</f>
        <v>5445000.0000000009</v>
      </c>
      <c r="G19" s="30">
        <f t="shared" ref="G19:G27" si="3" xml:space="preserve"> B19 * $B$14</f>
        <v>145200.00000000003</v>
      </c>
      <c r="H19" s="31">
        <f t="shared" ref="H19:H27" si="4" xml:space="preserve"> G19 * $B$6</f>
        <v>1452000.0000000002</v>
      </c>
      <c r="I19" s="31">
        <f t="shared" ref="I19:I27" si="5" xml:space="preserve"> G19 * $B$5</f>
        <v>7260000.0000000019</v>
      </c>
      <c r="K19" s="23"/>
      <c r="L19" s="24"/>
    </row>
    <row r="20" spans="1:12" x14ac:dyDescent="0.55000000000000004">
      <c r="A20" s="22">
        <v>3</v>
      </c>
      <c r="B20" s="30">
        <f t="shared" ref="B20:B22" si="6" xml:space="preserve"> B19 * (1 + $B$10)</f>
        <v>399300.00000000012</v>
      </c>
      <c r="C20" s="30">
        <f t="shared" si="0"/>
        <v>119790.00000000003</v>
      </c>
      <c r="D20" s="31">
        <f t="shared" si="1"/>
        <v>1197900.0000000002</v>
      </c>
      <c r="E20" s="31">
        <f t="shared" si="2"/>
        <v>5989500.0000000019</v>
      </c>
      <c r="G20" s="30">
        <f t="shared" si="3"/>
        <v>159720.00000000006</v>
      </c>
      <c r="H20" s="31">
        <f t="shared" si="4"/>
        <v>1597200.0000000005</v>
      </c>
      <c r="I20" s="31">
        <f t="shared" si="5"/>
        <v>7986000.0000000028</v>
      </c>
      <c r="K20" s="23"/>
      <c r="L20" s="24"/>
    </row>
    <row r="21" spans="1:12" x14ac:dyDescent="0.55000000000000004">
      <c r="A21" s="22">
        <v>4</v>
      </c>
      <c r="B21" s="30">
        <f t="shared" si="6"/>
        <v>439230.00000000017</v>
      </c>
      <c r="C21" s="30">
        <f t="shared" si="0"/>
        <v>131769.00000000006</v>
      </c>
      <c r="D21" s="31">
        <f t="shared" si="1"/>
        <v>1317690.0000000005</v>
      </c>
      <c r="E21" s="31">
        <f t="shared" si="2"/>
        <v>6588450.0000000028</v>
      </c>
      <c r="G21" s="30">
        <f t="shared" si="3"/>
        <v>175692.00000000009</v>
      </c>
      <c r="H21" s="31">
        <f t="shared" si="4"/>
        <v>1756920.0000000009</v>
      </c>
      <c r="I21" s="31">
        <f t="shared" si="5"/>
        <v>8784600.0000000037</v>
      </c>
      <c r="K21" s="23"/>
      <c r="L21" s="24"/>
    </row>
    <row r="22" spans="1:12" x14ac:dyDescent="0.55000000000000004">
      <c r="A22" s="22">
        <v>5</v>
      </c>
      <c r="B22" s="30">
        <f t="shared" si="6"/>
        <v>483153.00000000023</v>
      </c>
      <c r="C22" s="30">
        <f t="shared" si="0"/>
        <v>144945.90000000005</v>
      </c>
      <c r="D22" s="31">
        <f t="shared" si="1"/>
        <v>1449459.0000000005</v>
      </c>
      <c r="E22" s="31">
        <f t="shared" si="2"/>
        <v>7247295.0000000028</v>
      </c>
      <c r="G22" s="30">
        <f t="shared" si="3"/>
        <v>193261.2000000001</v>
      </c>
      <c r="H22" s="31">
        <f t="shared" si="4"/>
        <v>1932612.0000000009</v>
      </c>
      <c r="I22" s="31">
        <f t="shared" si="5"/>
        <v>9663060.0000000056</v>
      </c>
      <c r="K22" s="23"/>
      <c r="L22" s="24"/>
    </row>
    <row r="23" spans="1:12" x14ac:dyDescent="0.55000000000000004">
      <c r="A23" s="22">
        <v>6</v>
      </c>
      <c r="B23" s="30">
        <f xml:space="preserve"> B22 * (1 + $B$11)</f>
        <v>507310.65000000026</v>
      </c>
      <c r="C23" s="30">
        <f t="shared" si="0"/>
        <v>152193.19500000007</v>
      </c>
      <c r="D23" s="31">
        <f t="shared" si="1"/>
        <v>1521931.9500000007</v>
      </c>
      <c r="E23" s="31">
        <f t="shared" si="2"/>
        <v>7609659.7500000037</v>
      </c>
      <c r="G23" s="30">
        <f t="shared" si="3"/>
        <v>202924.26000000013</v>
      </c>
      <c r="H23" s="31">
        <f t="shared" si="4"/>
        <v>2029242.6000000013</v>
      </c>
      <c r="I23" s="31">
        <f t="shared" si="5"/>
        <v>10146213.000000006</v>
      </c>
      <c r="K23" s="23"/>
      <c r="L23" s="24"/>
    </row>
    <row r="24" spans="1:12" x14ac:dyDescent="0.55000000000000004">
      <c r="A24" s="22">
        <v>7</v>
      </c>
      <c r="B24" s="30">
        <f t="shared" ref="B24:B27" si="7" xml:space="preserve"> B23 * (1 + $B$11)</f>
        <v>532676.18250000034</v>
      </c>
      <c r="C24" s="30">
        <f t="shared" si="0"/>
        <v>159802.85475000009</v>
      </c>
      <c r="D24" s="31">
        <f t="shared" si="1"/>
        <v>1598028.5475000008</v>
      </c>
      <c r="E24" s="31">
        <f t="shared" si="2"/>
        <v>7990142.7375000045</v>
      </c>
      <c r="G24" s="30">
        <f t="shared" si="3"/>
        <v>213070.47300000014</v>
      </c>
      <c r="H24" s="31">
        <f t="shared" si="4"/>
        <v>2130704.7300000014</v>
      </c>
      <c r="I24" s="31">
        <f t="shared" si="5"/>
        <v>10653523.650000008</v>
      </c>
      <c r="K24" s="23"/>
      <c r="L24" s="24"/>
    </row>
    <row r="25" spans="1:12" x14ac:dyDescent="0.55000000000000004">
      <c r="A25" s="22">
        <v>8</v>
      </c>
      <c r="B25" s="30">
        <f t="shared" si="7"/>
        <v>559309.99162500037</v>
      </c>
      <c r="C25" s="30">
        <f t="shared" si="0"/>
        <v>167792.99748750011</v>
      </c>
      <c r="D25" s="31">
        <f t="shared" si="1"/>
        <v>1677929.974875001</v>
      </c>
      <c r="E25" s="31">
        <f t="shared" si="2"/>
        <v>8389649.8743750062</v>
      </c>
      <c r="G25" s="30">
        <f t="shared" si="3"/>
        <v>223723.99665000016</v>
      </c>
      <c r="H25" s="31">
        <f t="shared" si="4"/>
        <v>2237239.9665000015</v>
      </c>
      <c r="I25" s="31">
        <f t="shared" si="5"/>
        <v>11186199.832500009</v>
      </c>
      <c r="K25" s="23"/>
      <c r="L25" s="24"/>
    </row>
    <row r="26" spans="1:12" x14ac:dyDescent="0.55000000000000004">
      <c r="A26" s="22">
        <v>9</v>
      </c>
      <c r="B26" s="30">
        <f t="shared" si="7"/>
        <v>587275.49120625039</v>
      </c>
      <c r="C26" s="30">
        <f t="shared" si="0"/>
        <v>176182.6473618751</v>
      </c>
      <c r="D26" s="31">
        <f t="shared" si="1"/>
        <v>1761826.4736187509</v>
      </c>
      <c r="E26" s="31">
        <f t="shared" si="2"/>
        <v>8809132.3680937551</v>
      </c>
      <c r="G26" s="30">
        <f t="shared" si="3"/>
        <v>234910.19648250018</v>
      </c>
      <c r="H26" s="31">
        <f t="shared" si="4"/>
        <v>2349101.9648250015</v>
      </c>
      <c r="I26" s="31">
        <f t="shared" si="5"/>
        <v>11745509.824125009</v>
      </c>
      <c r="K26" s="23"/>
      <c r="L26" s="24"/>
    </row>
    <row r="27" spans="1:12" x14ac:dyDescent="0.55000000000000004">
      <c r="A27" s="22">
        <v>10</v>
      </c>
      <c r="B27" s="30">
        <f t="shared" si="7"/>
        <v>616639.26576656289</v>
      </c>
      <c r="C27" s="30">
        <f t="shared" si="0"/>
        <v>184991.77972996887</v>
      </c>
      <c r="D27" s="31">
        <f t="shared" si="1"/>
        <v>1849917.7972996887</v>
      </c>
      <c r="E27" s="31">
        <f t="shared" si="2"/>
        <v>9249588.9864984434</v>
      </c>
      <c r="G27" s="30">
        <f t="shared" si="3"/>
        <v>246655.70630662516</v>
      </c>
      <c r="H27" s="31">
        <f t="shared" si="4"/>
        <v>2466557.0630662516</v>
      </c>
      <c r="I27" s="31">
        <f t="shared" si="5"/>
        <v>12332785.315331258</v>
      </c>
      <c r="K27" s="23"/>
      <c r="L27" s="24"/>
    </row>
    <row r="28" spans="1:12" x14ac:dyDescent="0.55000000000000004">
      <c r="K28" s="23"/>
      <c r="L28" s="24"/>
    </row>
    <row r="29" spans="1:12" x14ac:dyDescent="0.55000000000000004">
      <c r="A29" s="22" t="s">
        <v>40</v>
      </c>
      <c r="B29" s="27">
        <v>0.13773213694276357</v>
      </c>
      <c r="D29" s="27"/>
      <c r="K29" s="23"/>
      <c r="L29" s="24"/>
    </row>
    <row r="30" spans="1:12" x14ac:dyDescent="0.55000000000000004">
      <c r="A30" s="22" t="s">
        <v>41</v>
      </c>
      <c r="B30" s="31">
        <f xml:space="preserve"> SUM(E18:E27) - SUM(D18:D27)</f>
        <v>57814734.973173782</v>
      </c>
      <c r="K30" s="23"/>
      <c r="L30" s="24"/>
    </row>
    <row r="31" spans="1:12" x14ac:dyDescent="0.55000000000000004">
      <c r="A31" s="22" t="s">
        <v>42</v>
      </c>
      <c r="B31" s="31">
        <f xml:space="preserve"> (1-Discount_rate)*SUM(I18:I27) - SUM(H18:H27) - B4</f>
        <v>57814734.973173782</v>
      </c>
      <c r="K31" s="23"/>
      <c r="L31" s="24"/>
    </row>
    <row r="32" spans="1:12" x14ac:dyDescent="0.55000000000000004">
      <c r="A32" s="32" t="s">
        <v>43</v>
      </c>
      <c r="B32" s="33">
        <f xml:space="preserve"> B31 - B30</f>
        <v>0</v>
      </c>
      <c r="K32" s="23"/>
      <c r="L32" s="24"/>
    </row>
    <row r="33" spans="1:14" x14ac:dyDescent="0.55000000000000004">
      <c r="K33" s="23"/>
      <c r="L33" s="24"/>
    </row>
    <row r="34" spans="1:14" x14ac:dyDescent="0.55000000000000004">
      <c r="A34" s="21" t="s">
        <v>44</v>
      </c>
      <c r="K34" s="23"/>
      <c r="L34" s="24"/>
    </row>
    <row r="35" spans="1:14" x14ac:dyDescent="0.55000000000000004">
      <c r="B35" s="31">
        <f>B32</f>
        <v>0</v>
      </c>
      <c r="J35" s="41" t="s">
        <v>52</v>
      </c>
      <c r="K35" s="42"/>
      <c r="L35" s="42"/>
      <c r="M35" s="42"/>
      <c r="N35" s="42"/>
    </row>
    <row r="36" spans="1:14" x14ac:dyDescent="0.55000000000000004">
      <c r="A36" s="27">
        <v>0.1</v>
      </c>
      <c r="B36" s="36">
        <f t="dataTable" ref="B36:B45" dt2D="0" dtr="0" r1="B29"/>
        <v>3635789.1621956229</v>
      </c>
      <c r="J36" s="42"/>
      <c r="K36" s="42"/>
      <c r="L36" s="42"/>
      <c r="M36" s="42"/>
      <c r="N36" s="42"/>
    </row>
    <row r="37" spans="1:14" x14ac:dyDescent="0.55000000000000004">
      <c r="A37" s="27">
        <v>0.12</v>
      </c>
      <c r="B37" s="36">
        <v>1708631.3297564983</v>
      </c>
      <c r="J37" s="42"/>
      <c r="K37" s="42"/>
      <c r="L37" s="42"/>
      <c r="M37" s="42"/>
      <c r="N37" s="42"/>
    </row>
    <row r="38" spans="1:14" x14ac:dyDescent="0.55000000000000004">
      <c r="A38" s="27">
        <v>0.14000000000000001</v>
      </c>
      <c r="B38" s="31">
        <v>-218526.50268264115</v>
      </c>
      <c r="J38" s="42"/>
      <c r="K38" s="42"/>
      <c r="L38" s="42"/>
      <c r="M38" s="42"/>
      <c r="N38" s="42"/>
    </row>
    <row r="39" spans="1:14" x14ac:dyDescent="0.55000000000000004">
      <c r="A39" s="27">
        <v>0.16</v>
      </c>
      <c r="B39" s="31">
        <v>-2145684.3351217657</v>
      </c>
      <c r="J39" s="42"/>
      <c r="K39" s="42"/>
      <c r="L39" s="42"/>
      <c r="M39" s="42"/>
      <c r="N39" s="42"/>
    </row>
    <row r="40" spans="1:14" x14ac:dyDescent="0.55000000000000004">
      <c r="A40" s="27">
        <v>0.18</v>
      </c>
      <c r="B40" s="31">
        <v>-4072842.1675608754</v>
      </c>
      <c r="J40" s="42"/>
      <c r="K40" s="42"/>
      <c r="L40" s="42"/>
      <c r="M40" s="42"/>
      <c r="N40" s="42"/>
    </row>
    <row r="41" spans="1:14" x14ac:dyDescent="0.55000000000000004">
      <c r="A41" s="27">
        <v>0.2</v>
      </c>
      <c r="B41" s="31">
        <v>-6000000.0000000149</v>
      </c>
      <c r="K41" s="23"/>
      <c r="L41" s="24"/>
    </row>
    <row r="42" spans="1:14" x14ac:dyDescent="0.55000000000000004">
      <c r="A42" s="27">
        <v>0.22</v>
      </c>
      <c r="B42" s="31">
        <v>-7927157.8324391395</v>
      </c>
      <c r="K42" s="23"/>
      <c r="L42" s="24"/>
    </row>
    <row r="43" spans="1:14" x14ac:dyDescent="0.55000000000000004">
      <c r="A43" s="27">
        <v>0.24</v>
      </c>
      <c r="B43" s="31">
        <v>-9854315.6648782641</v>
      </c>
      <c r="K43" s="23"/>
      <c r="L43" s="24"/>
    </row>
    <row r="44" spans="1:14" x14ac:dyDescent="0.55000000000000004">
      <c r="A44" s="27">
        <v>0.26</v>
      </c>
      <c r="B44" s="31">
        <v>-11781473.497317389</v>
      </c>
      <c r="K44" s="23"/>
      <c r="L44" s="24"/>
    </row>
    <row r="45" spans="1:14" x14ac:dyDescent="0.55000000000000004">
      <c r="A45" s="27">
        <v>0.28000000000000003</v>
      </c>
      <c r="B45" s="31">
        <v>-13708631.329756513</v>
      </c>
      <c r="K45" s="23"/>
      <c r="L45" s="24"/>
    </row>
    <row r="46" spans="1:14" x14ac:dyDescent="0.55000000000000004">
      <c r="K46" s="23"/>
      <c r="L46" s="24"/>
    </row>
    <row r="47" spans="1:14" x14ac:dyDescent="0.55000000000000004">
      <c r="K47" s="23"/>
      <c r="L47" s="24"/>
    </row>
    <row r="48" spans="1:14" x14ac:dyDescent="0.55000000000000004">
      <c r="K48" s="23"/>
      <c r="L48" s="24"/>
    </row>
    <row r="49" spans="11:12" x14ac:dyDescent="0.55000000000000004">
      <c r="K49" s="23"/>
      <c r="L49" s="24"/>
    </row>
    <row r="50" spans="11:12" x14ac:dyDescent="0.55000000000000004">
      <c r="K50" s="23"/>
      <c r="L50" s="24"/>
    </row>
    <row r="51" spans="11:12" x14ac:dyDescent="0.55000000000000004">
      <c r="K51" s="23"/>
      <c r="L51" s="24"/>
    </row>
    <row r="52" spans="11:12" x14ac:dyDescent="0.55000000000000004">
      <c r="K52" s="23"/>
      <c r="L52" s="24"/>
    </row>
    <row r="53" spans="11:12" x14ac:dyDescent="0.55000000000000004">
      <c r="K53" s="23"/>
      <c r="L53" s="24"/>
    </row>
    <row r="54" spans="11:12" x14ac:dyDescent="0.55000000000000004">
      <c r="K54" s="23"/>
      <c r="L54" s="24"/>
    </row>
    <row r="55" spans="11:12" x14ac:dyDescent="0.55000000000000004">
      <c r="K55" s="23"/>
      <c r="L55" s="24"/>
    </row>
    <row r="56" spans="11:12" x14ac:dyDescent="0.55000000000000004">
      <c r="K56" s="23"/>
      <c r="L56" s="24"/>
    </row>
    <row r="57" spans="11:12" x14ac:dyDescent="0.55000000000000004">
      <c r="K57" s="23"/>
      <c r="L57" s="24"/>
    </row>
    <row r="58" spans="11:12" x14ac:dyDescent="0.55000000000000004">
      <c r="K58" s="23"/>
      <c r="L58" s="24"/>
    </row>
    <row r="59" spans="11:12" x14ac:dyDescent="0.55000000000000004">
      <c r="K59" s="23"/>
      <c r="L59" s="24"/>
    </row>
    <row r="60" spans="11:12" x14ac:dyDescent="0.55000000000000004">
      <c r="K60" s="23"/>
      <c r="L60" s="24"/>
    </row>
    <row r="61" spans="11:12" x14ac:dyDescent="0.55000000000000004">
      <c r="K61" s="23"/>
      <c r="L61" s="24"/>
    </row>
    <row r="62" spans="11:12" x14ac:dyDescent="0.55000000000000004">
      <c r="K62" s="23"/>
      <c r="L62" s="24"/>
    </row>
    <row r="63" spans="11:12" x14ac:dyDescent="0.55000000000000004">
      <c r="K63" s="23"/>
      <c r="L63" s="24"/>
    </row>
    <row r="64" spans="11:12" x14ac:dyDescent="0.55000000000000004">
      <c r="K64" s="23"/>
      <c r="L64" s="24"/>
    </row>
    <row r="65" spans="11:12" x14ac:dyDescent="0.55000000000000004">
      <c r="K65" s="23"/>
      <c r="L65" s="24"/>
    </row>
    <row r="66" spans="11:12" x14ac:dyDescent="0.55000000000000004">
      <c r="K66" s="23"/>
      <c r="L66" s="24"/>
    </row>
    <row r="67" spans="11:12" x14ac:dyDescent="0.55000000000000004">
      <c r="K67" s="23"/>
      <c r="L67" s="24"/>
    </row>
    <row r="68" spans="11:12" x14ac:dyDescent="0.55000000000000004">
      <c r="K68" s="23"/>
      <c r="L68" s="24"/>
    </row>
    <row r="69" spans="11:12" x14ac:dyDescent="0.55000000000000004">
      <c r="K69" s="23"/>
      <c r="L69" s="24"/>
    </row>
    <row r="70" spans="11:12" x14ac:dyDescent="0.55000000000000004">
      <c r="K70" s="23"/>
      <c r="L70" s="24"/>
    </row>
    <row r="71" spans="11:12" x14ac:dyDescent="0.55000000000000004">
      <c r="K71" s="23"/>
      <c r="L71" s="24"/>
    </row>
    <row r="72" spans="11:12" x14ac:dyDescent="0.55000000000000004">
      <c r="K72" s="23"/>
      <c r="L72" s="24"/>
    </row>
    <row r="73" spans="11:12" x14ac:dyDescent="0.55000000000000004">
      <c r="K73" s="23"/>
      <c r="L73" s="24"/>
    </row>
    <row r="74" spans="11:12" x14ac:dyDescent="0.55000000000000004">
      <c r="K74" s="23"/>
      <c r="L74" s="24"/>
    </row>
    <row r="75" spans="11:12" x14ac:dyDescent="0.55000000000000004">
      <c r="K75" s="23"/>
      <c r="L75" s="24"/>
    </row>
  </sheetData>
  <mergeCells count="1">
    <mergeCell ref="J35:N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2_07</vt:lpstr>
      <vt:lpstr>2_16</vt:lpstr>
      <vt:lpstr>2_35</vt:lpstr>
      <vt:lpstr>Cost</vt:lpstr>
      <vt:lpstr>Demand</vt:lpstr>
      <vt:lpstr>Discount_rate</vt:lpstr>
      <vt:lpstr>Fixed_cost</vt:lpstr>
      <vt:lpstr>Leftover_price</vt:lpstr>
      <vt:lpstr>Order_quantity</vt:lpstr>
      <vt:lpstr>Quantity_sold</vt:lpstr>
      <vt:lpstr>Regular_price</vt:lpstr>
      <vt:lpstr>Revenue</vt:lpstr>
      <vt:lpstr>Unit_cost</vt:lpstr>
      <vt:lpstr>Unit_price</vt:lpstr>
      <vt:lpstr>Units_sold_at_leftover_price</vt:lpstr>
      <vt:lpstr>Units_sold_at_regular_price</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Avinash Bisram</cp:lastModifiedBy>
  <dcterms:created xsi:type="dcterms:W3CDTF">2000-06-29T19:45:51Z</dcterms:created>
  <dcterms:modified xsi:type="dcterms:W3CDTF">2024-09-24T22:24:57Z</dcterms:modified>
</cp:coreProperties>
</file>