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p\Desktop\Probability for Computing\Practicals\"/>
    </mc:Choice>
  </mc:AlternateContent>
  <xr:revisionPtr revIDLastSave="0" documentId="13_ncr:1_{DDAE104E-2F2A-4A59-939F-A5DBD22DB1B6}" xr6:coauthVersionLast="47" xr6:coauthVersionMax="47" xr10:uidLastSave="{00000000-0000-0000-0000-000000000000}"/>
  <bookViews>
    <workbookView xWindow="-110" yWindow="-110" windowWidth="19420" windowHeight="10300" firstSheet="5" activeTab="6" xr2:uid="{00000000-000D-0000-FFFF-FFFF00000000}"/>
  </bookViews>
  <sheets>
    <sheet name="Practical 1" sheetId="1" r:id="rId1"/>
    <sheet name="Practical 2" sheetId="5" r:id="rId2"/>
    <sheet name="Practical 3" sheetId="2" r:id="rId3"/>
    <sheet name="Practical 4" sheetId="3" r:id="rId4"/>
    <sheet name="Practical 5" sheetId="8" r:id="rId5"/>
    <sheet name="Practical 6" sheetId="4" r:id="rId6"/>
    <sheet name="Practical 7" sheetId="9" r:id="rId7"/>
    <sheet name="Practical 8" sheetId="10" r:id="rId8"/>
    <sheet name="Practical 9" sheetId="11" r:id="rId9"/>
    <sheet name="Practical 10" sheetId="12" r:id="rId10"/>
    <sheet name="Practical 11" sheetId="19" r:id="rId11"/>
    <sheet name="Practical 12" sheetId="13" r:id="rId12"/>
    <sheet name="Practical 13" sheetId="15" r:id="rId13"/>
    <sheet name="Practical 14" sheetId="14" r:id="rId14"/>
    <sheet name="Practical 15" sheetId="16" r:id="rId15"/>
    <sheet name="Practical 16" sheetId="17" r:id="rId16"/>
    <sheet name="CW P7" sheetId="7" state="hidden" r:id="rId17"/>
    <sheet name="Practical Poisson" sheetId="6" state="hidden" r:id="rId18"/>
    <sheet name="Practijgcal 9" sheetId="18" state="hidden" r:id="rId19"/>
  </sheets>
  <externalReferences>
    <externalReference r:id="rId20"/>
  </externalReferences>
  <definedNames>
    <definedName name="_xlnm.Print_Area" localSheetId="0">'Practical 1'!$L$10:$Y$37</definedName>
    <definedName name="_xlnm.Print_Area" localSheetId="9">'Practical 10'!$F$3:$Q$48</definedName>
    <definedName name="_xlnm.Print_Area" localSheetId="10">'Practical 11'!$B$3:$M$66</definedName>
    <definedName name="_xlnm.Print_Area" localSheetId="11">'Practical 12'!$A$1:$S$39</definedName>
    <definedName name="_xlnm.Print_Area" localSheetId="12">'Practical 13'!$A$1:$P$27</definedName>
    <definedName name="_xlnm.Print_Area" localSheetId="13">'Practical 14'!$C$3:$O$22</definedName>
    <definedName name="_xlnm.Print_Area" localSheetId="14">'Practical 15'!$E$1:$V$121</definedName>
    <definedName name="_xlnm.Print_Area" localSheetId="15">'Practical 16'!$D$1:$R$99</definedName>
    <definedName name="_xlnm.Print_Area" localSheetId="1">'Practical 2'!$E$3:$Q$27</definedName>
    <definedName name="_xlnm.Print_Area" localSheetId="2">'Practical 3'!$D$1:$R$36</definedName>
    <definedName name="_xlnm.Print_Area" localSheetId="3">'Practical 4'!$D$2:$R$29</definedName>
    <definedName name="_xlnm.Print_Area" localSheetId="4">'Practical 5'!$D$2:$R$24</definedName>
    <definedName name="_xlnm.Print_Area" localSheetId="5">'Practical 6'!$D$2:$R$27</definedName>
    <definedName name="_xlnm.Print_Area" localSheetId="6">'Practical 7'!$C$3:$Q$47</definedName>
    <definedName name="_xlnm.Print_Area" localSheetId="7">'Practical 8'!$D$2:$R$27,'Practical 8'!$S$2:$AG$47</definedName>
    <definedName name="_xlnm.Print_Area" localSheetId="8">'Practical 9'!$E$3:$P$81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2" l="1"/>
  <c r="H62" i="19"/>
  <c r="I47" i="19"/>
  <c r="I33" i="19"/>
  <c r="H19" i="19"/>
  <c r="M16" i="14"/>
  <c r="E22" i="15"/>
  <c r="G18" i="15" s="1"/>
  <c r="I18" i="15" s="1"/>
  <c r="D22" i="15"/>
  <c r="F19" i="15" s="1"/>
  <c r="F20" i="15"/>
  <c r="F18" i="15"/>
  <c r="F17" i="15"/>
  <c r="H17" i="15" s="1"/>
  <c r="F16" i="15"/>
  <c r="H16" i="15" s="1"/>
  <c r="H15" i="15"/>
  <c r="F15" i="15"/>
  <c r="F14" i="15"/>
  <c r="H14" i="15" s="1"/>
  <c r="F13" i="15"/>
  <c r="H11" i="15"/>
  <c r="F11" i="15"/>
  <c r="F10" i="15"/>
  <c r="H10" i="15" s="1"/>
  <c r="F9" i="15"/>
  <c r="H9" i="15" s="1"/>
  <c r="H7" i="15"/>
  <c r="F7" i="15"/>
  <c r="H16" i="13"/>
  <c r="K14" i="13" s="1"/>
  <c r="G16" i="13"/>
  <c r="J9" i="13" s="1"/>
  <c r="L9" i="13" s="1"/>
  <c r="K13" i="13"/>
  <c r="J13" i="13"/>
  <c r="L13" i="13" s="1"/>
  <c r="K11" i="13"/>
  <c r="J11" i="13"/>
  <c r="L11" i="13" s="1"/>
  <c r="K9" i="13"/>
  <c r="K8" i="13"/>
  <c r="J8" i="13"/>
  <c r="L8" i="13" s="1"/>
  <c r="K7" i="13"/>
  <c r="G17" i="15" l="1"/>
  <c r="I17" i="15" s="1"/>
  <c r="G19" i="15"/>
  <c r="I19" i="15" s="1"/>
  <c r="G8" i="15"/>
  <c r="I8" i="15" s="1"/>
  <c r="G10" i="15"/>
  <c r="I10" i="15" s="1"/>
  <c r="G12" i="15"/>
  <c r="I12" i="15" s="1"/>
  <c r="G14" i="15"/>
  <c r="I14" i="15" s="1"/>
  <c r="J10" i="13"/>
  <c r="J12" i="13"/>
  <c r="J14" i="13"/>
  <c r="L14" i="13" s="1"/>
  <c r="G16" i="15"/>
  <c r="I16" i="15" s="1"/>
  <c r="J18" i="15"/>
  <c r="G20" i="15"/>
  <c r="I20" i="15" s="1"/>
  <c r="J7" i="13"/>
  <c r="L7" i="13" s="1"/>
  <c r="K10" i="13"/>
  <c r="K12" i="13"/>
  <c r="G9" i="15"/>
  <c r="I9" i="15" s="1"/>
  <c r="G13" i="15"/>
  <c r="I13" i="15" s="1"/>
  <c r="H18" i="15"/>
  <c r="H19" i="15"/>
  <c r="J16" i="15"/>
  <c r="J10" i="15"/>
  <c r="J17" i="15"/>
  <c r="H13" i="15"/>
  <c r="H20" i="15"/>
  <c r="G7" i="15"/>
  <c r="F8" i="15"/>
  <c r="G11" i="15"/>
  <c r="I11" i="15" s="1"/>
  <c r="F12" i="15"/>
  <c r="G15" i="15"/>
  <c r="I15" i="15" s="1"/>
  <c r="J9" i="15" l="1"/>
  <c r="J14" i="15"/>
  <c r="J19" i="15"/>
  <c r="L12" i="13"/>
  <c r="L10" i="13"/>
  <c r="J13" i="15"/>
  <c r="J20" i="15"/>
  <c r="J8" i="15"/>
  <c r="H8" i="15"/>
  <c r="G22" i="15"/>
  <c r="I7" i="15"/>
  <c r="I22" i="15" s="1"/>
  <c r="J15" i="15"/>
  <c r="J12" i="15"/>
  <c r="H12" i="15"/>
  <c r="J7" i="15"/>
  <c r="J11" i="15"/>
  <c r="F22" i="15"/>
  <c r="J22" i="15" l="1"/>
  <c r="L16" i="13"/>
  <c r="P12" i="13" s="1"/>
  <c r="H22" i="15"/>
  <c r="M15" i="15" l="1"/>
  <c r="L34" i="12"/>
  <c r="L40" i="12"/>
  <c r="L46" i="12"/>
  <c r="J77" i="11"/>
  <c r="J62" i="11"/>
  <c r="J47" i="11"/>
  <c r="J32" i="11"/>
  <c r="J18" i="11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14" i="10"/>
  <c r="J15" i="10"/>
  <c r="J16" i="10" s="1"/>
  <c r="J17" i="10" s="1"/>
  <c r="J18" i="10" s="1"/>
  <c r="J19" i="10" s="1"/>
  <c r="J20" i="10" s="1"/>
  <c r="J21" i="10" s="1"/>
  <c r="J22" i="10" s="1"/>
  <c r="J23" i="10" s="1"/>
  <c r="J24" i="10" s="1"/>
  <c r="K12" i="10"/>
  <c r="G40" i="9"/>
  <c r="G41" i="9"/>
  <c r="G42" i="9"/>
  <c r="G43" i="9"/>
  <c r="G44" i="9"/>
  <c r="G4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15" i="9"/>
  <c r="H17" i="3"/>
  <c r="H14" i="3"/>
  <c r="H11" i="3"/>
  <c r="O8" i="3"/>
  <c r="H19" i="3" s="1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3" i="7"/>
  <c r="J14" i="7"/>
  <c r="J15" i="7"/>
  <c r="J16" i="7"/>
  <c r="J17" i="7"/>
  <c r="J18" i="7"/>
  <c r="J19" i="7"/>
  <c r="J20" i="7"/>
  <c r="J21" i="7"/>
  <c r="J22" i="7"/>
  <c r="J23" i="7"/>
  <c r="J12" i="7"/>
  <c r="J16" i="4"/>
  <c r="J17" i="4"/>
  <c r="J18" i="4"/>
  <c r="J19" i="4"/>
  <c r="J20" i="4"/>
  <c r="J21" i="4"/>
  <c r="J22" i="4"/>
  <c r="J23" i="4"/>
  <c r="J24" i="4"/>
  <c r="J15" i="4"/>
  <c r="K12" i="4"/>
  <c r="I19" i="6"/>
  <c r="I14" i="6"/>
  <c r="I8" i="6"/>
  <c r="M19" i="5"/>
  <c r="O20" i="5"/>
  <c r="O21" i="5"/>
  <c r="O19" i="5"/>
  <c r="I16" i="2"/>
  <c r="K15" i="2"/>
  <c r="K14" i="2"/>
  <c r="K13" i="2"/>
  <c r="K12" i="2"/>
  <c r="K11" i="2"/>
  <c r="K10" i="2"/>
  <c r="K9" i="2"/>
  <c r="K16" i="2" s="1"/>
  <c r="I18" i="2" s="1"/>
  <c r="O30" i="1"/>
  <c r="O29" i="1"/>
  <c r="O28" i="1"/>
  <c r="O27" i="1"/>
  <c r="O26" i="1"/>
  <c r="O25" i="1"/>
  <c r="O24" i="1"/>
  <c r="O23" i="1"/>
  <c r="O22" i="1"/>
  <c r="O21" i="1"/>
  <c r="O20" i="1"/>
  <c r="H15" i="3" l="1"/>
  <c r="H18" i="3"/>
  <c r="H13" i="3"/>
  <c r="H20" i="3"/>
  <c r="H16" i="3"/>
  <c r="N24" i="5"/>
  <c r="H12" i="3"/>
  <c r="M15" i="2"/>
  <c r="O15" i="2" s="1"/>
  <c r="M11" i="2"/>
  <c r="O11" i="2" s="1"/>
  <c r="M12" i="2"/>
  <c r="O12" i="2" s="1"/>
  <c r="M13" i="2"/>
  <c r="O13" i="2" s="1"/>
  <c r="M9" i="2"/>
  <c r="O9" i="2" s="1"/>
  <c r="M14" i="2"/>
  <c r="O14" i="2" s="1"/>
  <c r="M10" i="2"/>
  <c r="O10" i="2" s="1"/>
</calcChain>
</file>

<file path=xl/sharedStrings.xml><?xml version="1.0" encoding="utf-8"?>
<sst xmlns="http://schemas.openxmlformats.org/spreadsheetml/2006/main" count="221" uniqueCount="127">
  <si>
    <t>1. Plotting and fitting of Binomial distribution and graphical representation of probabilities</t>
  </si>
  <si>
    <t>Number of Trials</t>
  </si>
  <si>
    <t>Probability of Success</t>
  </si>
  <si>
    <t>X</t>
  </si>
  <si>
    <t>P(X)</t>
  </si>
  <si>
    <t>Mistakes</t>
  </si>
  <si>
    <t>No of Days</t>
  </si>
  <si>
    <t>fi*xi</t>
  </si>
  <si>
    <t>Probability</t>
  </si>
  <si>
    <t>Theoritical Frequency</t>
  </si>
  <si>
    <t>sigma(fi)</t>
  </si>
  <si>
    <t>Sigma(fi*xi)</t>
  </si>
  <si>
    <t xml:space="preserve">mean </t>
  </si>
  <si>
    <t>n</t>
  </si>
  <si>
    <t xml:space="preserve">p </t>
  </si>
  <si>
    <t>x</t>
  </si>
  <si>
    <t>P(x)</t>
  </si>
  <si>
    <t>4. Plotting and fitting of Geometric distribution and graphical representation of probabilities.</t>
  </si>
  <si>
    <t>3. Plotting and fitting of Poisson distribution and graphical representation of probabilities.</t>
  </si>
  <si>
    <t>2. Plotting and fitting of multinomial distribution and graphical representation of probabilities.</t>
  </si>
  <si>
    <t>Multinomial Distribution : It describes the probability of obtaining a specific no. of counts for k differnet outcomes has a fixed probability of occurrence.   P = n!p1^x1 p2^x2 ... pk^xk/x1!x2!...xk!</t>
  </si>
  <si>
    <t xml:space="preserve">Ques: </t>
  </si>
  <si>
    <t xml:space="preserve"> If a bag contains 8 balls, 3 red, 1 green, 4 blue. Two balls are drawn and experiment is repeated for 10 times. What is the probability that 4 red and 6 blue balls are drawn.</t>
  </si>
  <si>
    <t>x1</t>
  </si>
  <si>
    <t>x2</t>
  </si>
  <si>
    <t>x3</t>
  </si>
  <si>
    <t>p1</t>
  </si>
  <si>
    <t>p2</t>
  </si>
  <si>
    <t>p3</t>
  </si>
  <si>
    <t>p1^x1</t>
  </si>
  <si>
    <t>p2^x2</t>
  </si>
  <si>
    <t>p3^x3</t>
  </si>
  <si>
    <t>A new customer enter a shopr every two minutes on an average. After a customer arrives find the probability a new customer arrive in exactly 1 minutes.</t>
  </si>
  <si>
    <t>Probaility</t>
  </si>
  <si>
    <t>Suppose an earthequake occurs every 400 days in a  certain region on average. After an eearthquake occurs find the probability that it will take exsctly 500 days for the next earthquake to occur</t>
  </si>
  <si>
    <t>Suppose a call center receive a new call every 10 minutes on an average. Find the probability that a new customer calls within 10 and 15 minutes.</t>
  </si>
  <si>
    <t xml:space="preserve">Probability </t>
  </si>
  <si>
    <t>6. Plotting and fitting of exponential distribution and graphical representation of probabilities.</t>
  </si>
  <si>
    <t>f(x) = λ*e^(-λ*x)</t>
  </si>
  <si>
    <t>λ</t>
  </si>
  <si>
    <t>f(x)</t>
  </si>
  <si>
    <t>f(1)</t>
  </si>
  <si>
    <t>7. Plotting and fitting of Normal distribution and graphical representation of probabilities.</t>
  </si>
  <si>
    <t>Mean</t>
  </si>
  <si>
    <t>STD</t>
  </si>
  <si>
    <t xml:space="preserve">q </t>
  </si>
  <si>
    <t>Throwing of a die</t>
  </si>
  <si>
    <t>Outcome</t>
  </si>
  <si>
    <t>f(x) = (1 / (σ * √(2π))) * e^((-1/2) * ((x - μ) / σ)^2)</t>
  </si>
  <si>
    <t xml:space="preserve">σ </t>
  </si>
  <si>
    <t>μ</t>
  </si>
  <si>
    <t>8.1 . Calculation of cumulative distribution functions for Exponential distribution.</t>
  </si>
  <si>
    <t>8.2 . Calculation of cumulative distribution functions for Uniform distribution.</t>
  </si>
  <si>
    <t>Q1</t>
  </si>
  <si>
    <t>A manufacturing company produces light bulbs, and the probability of a bulb being defective is 0.05. If they produce a batch of 1000 light bulbs, what is the probability that exactly 50 bulbs are defective?</t>
  </si>
  <si>
    <t>p</t>
  </si>
  <si>
    <t>r</t>
  </si>
  <si>
    <t xml:space="preserve">Required Probability </t>
  </si>
  <si>
    <t>In a local election, a candidate has a 60% chance of winning each vote. If there are 5000 voters, what is the probability that the candidate will win at least 3000 votes?</t>
  </si>
  <si>
    <t>A call center receives an average of 10 customer complaints per hour. What is the probability that they will receive exactly 3 complaints in a given hour?</t>
  </si>
  <si>
    <t>A website has a conversion rate of 2%. If 1000 visitors land on the website, what is the probability that exactly 20 of them will make a purchase?</t>
  </si>
  <si>
    <t>A new drug claims to have a success rate of 75% in treating a certain condition. If 80 patients are randomly selected and treated with the drug, what is the probability that at least 60 of them will be successfully treated?</t>
  </si>
  <si>
    <t>Q2</t>
  </si>
  <si>
    <t>Q3</t>
  </si>
  <si>
    <t>Q4</t>
  </si>
  <si>
    <t>Q5</t>
  </si>
  <si>
    <t>Suppose the number of errors on a single page of a book has a poissin distribution with lamda  is equal to 1. Calculate that there is atleat 1 error on the page.</t>
  </si>
  <si>
    <t xml:space="preserve">lambda </t>
  </si>
  <si>
    <t xml:space="preserve">Req Prob = </t>
  </si>
  <si>
    <t>1 - P(x=0)</t>
  </si>
  <si>
    <t>=</t>
  </si>
  <si>
    <t>If the number of accidents occuring on the road each day is a poisson distribution with lambda = 3. What is the probability that (a) There is exactly three accident. (b) at most 2 student © No accident occur today</t>
  </si>
  <si>
    <t>a)There is exactly three accident</t>
  </si>
  <si>
    <t xml:space="preserve">b) at most 2 student </t>
  </si>
  <si>
    <t>P(x=3)</t>
  </si>
  <si>
    <t>P(x=0)+P(x=1)+P(x=2)</t>
  </si>
  <si>
    <t>x (Cumulative)</t>
  </si>
  <si>
    <t>c) No accident occur today</t>
  </si>
  <si>
    <t>P(x=0)</t>
  </si>
  <si>
    <t>(x)Study hours</t>
  </si>
  <si>
    <t>(y)Marks(100)</t>
  </si>
  <si>
    <t>x-x'</t>
  </si>
  <si>
    <t>y-y'</t>
  </si>
  <si>
    <t>(x-x')(y-y')</t>
  </si>
  <si>
    <t>covariance=</t>
  </si>
  <si>
    <t>average</t>
  </si>
  <si>
    <t>sumation=</t>
  </si>
  <si>
    <t xml:space="preserve">           </t>
  </si>
  <si>
    <t>Y</t>
  </si>
  <si>
    <t>x = X-x '</t>
  </si>
  <si>
    <t>y= Y-y'</t>
  </si>
  <si>
    <t>x^2</t>
  </si>
  <si>
    <t>y^2</t>
  </si>
  <si>
    <t>x*y</t>
  </si>
  <si>
    <t>correlation coefficient</t>
  </si>
  <si>
    <t>correlation=</t>
  </si>
  <si>
    <t xml:space="preserve">using Poisson </t>
  </si>
  <si>
    <t>no. of var.</t>
  </si>
  <si>
    <t>no. of random var.</t>
  </si>
  <si>
    <t>lambda</t>
  </si>
  <si>
    <t>a</t>
  </si>
  <si>
    <t>b</t>
  </si>
  <si>
    <t>c</t>
  </si>
  <si>
    <t>d</t>
  </si>
  <si>
    <t>Using Binomial</t>
  </si>
  <si>
    <t>Using Bernoulli</t>
  </si>
  <si>
    <t>Using Normal</t>
  </si>
  <si>
    <t>mean</t>
  </si>
  <si>
    <t>S.D.</t>
  </si>
  <si>
    <t>Using Uniform</t>
  </si>
  <si>
    <t xml:space="preserve">between </t>
  </si>
  <si>
    <t>0-1</t>
  </si>
  <si>
    <t>12. Presentation of bi variant data through scatter diagram and calculation of co variance</t>
  </si>
  <si>
    <r>
      <rPr>
        <b/>
        <sz val="16"/>
        <color theme="1"/>
        <rFont val="Calibri"/>
        <family val="2"/>
        <scheme val="minor"/>
      </rPr>
      <t>13. Calculation of karl 's pearson correlation coefficien</t>
    </r>
    <r>
      <rPr>
        <sz val="16"/>
        <color theme="1"/>
        <rFont val="Calibri"/>
        <family val="2"/>
        <scheme val="minor"/>
      </rPr>
      <t>t</t>
    </r>
  </si>
  <si>
    <t>14. Calculate the correlation coefficient of bi variate frequency distribution</t>
  </si>
  <si>
    <t>9. Application problems based on the Binomial distribution</t>
  </si>
  <si>
    <t>10. Application problems based on the Poisson distribution</t>
  </si>
  <si>
    <t>11. Application problems based on the Normal distribution</t>
  </si>
  <si>
    <t>What is the probability of a randomly selected adult male having a height between 170 cm and 180 cm, given that the height distribution follows a normal distribution with a mean of 175 cm and a standard deviation of 7 cm?</t>
  </si>
  <si>
    <t>sd</t>
  </si>
  <si>
    <t>lower value</t>
  </si>
  <si>
    <t>upper value</t>
  </si>
  <si>
    <t>What is the probability of observing 10 or fewer defects in a production process that has a mean of 8 defects and a standard deviation of 2 defects?</t>
  </si>
  <si>
    <t>What is the probability that the time it takes for a customer to complete a transaction at a bank falls between 2.5 and 3.5 minutes, given that the average transaction time is 3 minutes and the standard deviation is 0.5 minutes?</t>
  </si>
  <si>
    <t>5. Plotting and fitting of Uniform distribution and graphical representation of probabilities.</t>
  </si>
  <si>
    <r>
      <rPr>
        <b/>
        <sz val="16"/>
        <color theme="1"/>
        <rFont val="Calibri"/>
        <family val="2"/>
        <scheme val="minor"/>
      </rPr>
      <t>16.Generating Random numbers from continuous (Uniform, Normal) distributions</t>
    </r>
    <r>
      <rPr>
        <sz val="11"/>
        <color theme="1"/>
        <rFont val="Calibri"/>
        <family val="2"/>
        <scheme val="minor"/>
      </rPr>
      <t>.</t>
    </r>
  </si>
  <si>
    <t>15. Generating Random numbers from discrete (Bernoulli, Binomial, Poisson) distributions.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</si>
</sst>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20"/>
      <color rgb="FF11111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wrapText="1"/>
    </xf>
    <xf numFmtId="0" fontId="0" fillId="0" borderId="13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17" xfId="0" applyFont="1" applyBorder="1"/>
    <xf numFmtId="0" fontId="5" fillId="0" borderId="2" xfId="0" applyFont="1" applyBorder="1"/>
    <xf numFmtId="0" fontId="7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Binomial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'[1]Practical 1'!$N$20:$N$30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'[1]Practical 1'!$O$20:$O$30</c:f>
              <c:numCache>
                <c:formatCode>General</c:formatCode>
                <c:ptCount val="11"/>
                <c:pt idx="0">
                  <c:v>1.0485760000000014E-4</c:v>
                </c:pt>
                <c:pt idx="1">
                  <c:v>1.572864E-3</c:v>
                </c:pt>
                <c:pt idx="2">
                  <c:v>1.0616832000000007E-2</c:v>
                </c:pt>
                <c:pt idx="3">
                  <c:v>4.2467328000000006E-2</c:v>
                </c:pt>
                <c:pt idx="4">
                  <c:v>0.11147673600000005</c:v>
                </c:pt>
                <c:pt idx="5">
                  <c:v>0.20065812480000006</c:v>
                </c:pt>
                <c:pt idx="6">
                  <c:v>0.25082265600000009</c:v>
                </c:pt>
                <c:pt idx="7">
                  <c:v>0.21499084800000007</c:v>
                </c:pt>
                <c:pt idx="8">
                  <c:v>0.12093235200000005</c:v>
                </c:pt>
                <c:pt idx="9">
                  <c:v>4.0310783999999981E-2</c:v>
                </c:pt>
                <c:pt idx="10">
                  <c:v>6.0466176E-3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C-432E-976E-9465AAA67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67183"/>
        <c:axId val="597953743"/>
      </c:scatterChart>
      <c:valAx>
        <c:axId val="5979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53743"/>
        <c:crosses val="autoZero"/>
        <c:crossBetween val="midCat"/>
      </c:valAx>
      <c:valAx>
        <c:axId val="5979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6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44874272867004E-2"/>
          <c:y val="0.19217899790939014"/>
          <c:w val="0.895530310627772"/>
          <c:h val="0.6916039453745032"/>
        </c:manualLayout>
      </c:layout>
      <c:lineChart>
        <c:grouping val="standard"/>
        <c:varyColors val="0"/>
        <c:ser>
          <c:idx val="0"/>
          <c:order val="0"/>
          <c:tx>
            <c:strRef>
              <c:f>'CW P7'!$J$11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'CW P7'!$I$12:$I$165</c:f>
              <c:numCache>
                <c:formatCode>General</c:formatCode>
                <c:ptCount val="1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</c:numCache>
            </c:numRef>
          </c:cat>
          <c:val>
            <c:numRef>
              <c:f>'CW P7'!$J$12:$J$165</c:f>
              <c:numCache>
                <c:formatCode>General</c:formatCode>
                <c:ptCount val="154"/>
                <c:pt idx="0">
                  <c:v>0.12167250457438125</c:v>
                </c:pt>
                <c:pt idx="1">
                  <c:v>0.14558565762265402</c:v>
                </c:pt>
                <c:pt idx="2">
                  <c:v>0.17247128941430825</c:v>
                </c:pt>
                <c:pt idx="3">
                  <c:v>0.20232838096364303</c:v>
                </c:pt>
                <c:pt idx="4">
                  <c:v>0.23507893142883482</c:v>
                </c:pt>
                <c:pt idx="5">
                  <c:v>0.27056301223583412</c:v>
                </c:pt>
                <c:pt idx="6">
                  <c:v>0.30853753872598688</c:v>
                </c:pt>
                <c:pt idx="7">
                  <c:v>0.3486791709387379</c:v>
                </c:pt>
                <c:pt idx="8">
                  <c:v>0.39059147543357498</c:v>
                </c:pt>
                <c:pt idx="9">
                  <c:v>0.43381616738909634</c:v>
                </c:pt>
                <c:pt idx="10">
                  <c:v>0.47784793565821782</c:v>
                </c:pt>
                <c:pt idx="11">
                  <c:v>0.52215206434178218</c:v>
                </c:pt>
                <c:pt idx="12">
                  <c:v>0.56618383261090366</c:v>
                </c:pt>
                <c:pt idx="13">
                  <c:v>0.60940852456642502</c:v>
                </c:pt>
                <c:pt idx="14">
                  <c:v>0.6513208290612621</c:v>
                </c:pt>
                <c:pt idx="15">
                  <c:v>0.69146246127401312</c:v>
                </c:pt>
                <c:pt idx="16">
                  <c:v>0.72943698776416588</c:v>
                </c:pt>
                <c:pt idx="17">
                  <c:v>0.76492106857116515</c:v>
                </c:pt>
                <c:pt idx="18">
                  <c:v>0.79767161903635697</c:v>
                </c:pt>
                <c:pt idx="19">
                  <c:v>0.82752871058569177</c:v>
                </c:pt>
                <c:pt idx="20">
                  <c:v>0.85441434237734604</c:v>
                </c:pt>
                <c:pt idx="21">
                  <c:v>0.87832749542561872</c:v>
                </c:pt>
                <c:pt idx="22">
                  <c:v>0.89933610400849928</c:v>
                </c:pt>
                <c:pt idx="23">
                  <c:v>0.9175667301260455</c:v>
                </c:pt>
                <c:pt idx="24">
                  <c:v>0.93319279873114191</c:v>
                </c:pt>
                <c:pt idx="25">
                  <c:v>0.94642224648386375</c:v>
                </c:pt>
                <c:pt idx="26">
                  <c:v>0.95748536460956002</c:v>
                </c:pt>
                <c:pt idx="27">
                  <c:v>0.96662349241518275</c:v>
                </c:pt>
                <c:pt idx="28">
                  <c:v>0.97407906064215699</c:v>
                </c:pt>
                <c:pt idx="29">
                  <c:v>0.98008731225022472</c:v>
                </c:pt>
                <c:pt idx="30">
                  <c:v>0.98486985998976417</c:v>
                </c:pt>
                <c:pt idx="31">
                  <c:v>0.98863008951181564</c:v>
                </c:pt>
                <c:pt idx="32">
                  <c:v>0.99155029378774917</c:v>
                </c:pt>
                <c:pt idx="33">
                  <c:v>0.99379033467422384</c:v>
                </c:pt>
                <c:pt idx="34">
                  <c:v>0.99548757167680479</c:v>
                </c:pt>
                <c:pt idx="35">
                  <c:v>0.99675777390167231</c:v>
                </c:pt>
                <c:pt idx="36">
                  <c:v>0.99769673386830415</c:v>
                </c:pt>
                <c:pt idx="37">
                  <c:v>0.99838232487269718</c:v>
                </c:pt>
                <c:pt idx="38">
                  <c:v>0.99887678009749681</c:v>
                </c:pt>
                <c:pt idx="39">
                  <c:v>0.99922901521552998</c:v>
                </c:pt>
                <c:pt idx="40">
                  <c:v>0.99947686135399738</c:v>
                </c:pt>
                <c:pt idx="41">
                  <c:v>0.99964911779853205</c:v>
                </c:pt>
                <c:pt idx="42">
                  <c:v>0.99976737092096446</c:v>
                </c:pt>
                <c:pt idx="43">
                  <c:v>0.99984755600126451</c:v>
                </c:pt>
                <c:pt idx="44">
                  <c:v>0.99990126144766434</c:v>
                </c:pt>
                <c:pt idx="45">
                  <c:v>0.99993679076813158</c:v>
                </c:pt>
                <c:pt idx="46">
                  <c:v>0.9999600074033147</c:v>
                </c:pt>
                <c:pt idx="47">
                  <c:v>0.9999749923587411</c:v>
                </c:pt>
                <c:pt idx="48">
                  <c:v>0.99998454570311768</c:v>
                </c:pt>
                <c:pt idx="49">
                  <c:v>0.99999056158371513</c:v>
                </c:pt>
                <c:pt idx="50">
                  <c:v>0.99999430343717777</c:v>
                </c:pt>
                <c:pt idx="51">
                  <c:v>0.99999660232687526</c:v>
                </c:pt>
                <c:pt idx="52">
                  <c:v>0.99999799738813666</c:v>
                </c:pt>
                <c:pt idx="53">
                  <c:v>0.99999883359207409</c:v>
                </c:pt>
                <c:pt idx="54">
                  <c:v>0.99999932867154417</c:v>
                </c:pt>
                <c:pt idx="55">
                  <c:v>0.99999961819343297</c:v>
                </c:pt>
                <c:pt idx="56">
                  <c:v>0.99999978543016121</c:v>
                </c:pt>
                <c:pt idx="57">
                  <c:v>0.99999988084714664</c:v>
                </c:pt>
                <c:pt idx="58">
                  <c:v>0.9999999346200501</c:v>
                </c:pt>
                <c:pt idx="59">
                  <c:v>0.99999996455269147</c:v>
                </c:pt>
                <c:pt idx="60">
                  <c:v>0.99999998101043752</c:v>
                </c:pt>
                <c:pt idx="61">
                  <c:v>0.99999998994841854</c:v>
                </c:pt>
                <c:pt idx="62">
                  <c:v>0.99999999474301704</c:v>
                </c:pt>
                <c:pt idx="63">
                  <c:v>0.99999999728345623</c:v>
                </c:pt>
                <c:pt idx="64">
                  <c:v>0.99999999861301991</c:v>
                </c:pt>
                <c:pt idx="65">
                  <c:v>0.99999999930033068</c:v>
                </c:pt>
                <c:pt idx="66">
                  <c:v>0.99999999965127717</c:v>
                </c:pt>
                <c:pt idx="67">
                  <c:v>0.99999999982827681</c:v>
                </c:pt>
                <c:pt idx="68">
                  <c:v>0.99999999991645228</c:v>
                </c:pt>
                <c:pt idx="69">
                  <c:v>0.99999999995984001</c:v>
                </c:pt>
                <c:pt idx="70">
                  <c:v>0.9999999999809277</c:v>
                </c:pt>
                <c:pt idx="71">
                  <c:v>0.99999999999105127</c:v>
                </c:pt>
                <c:pt idx="72">
                  <c:v>0.99999999999585176</c:v>
                </c:pt>
                <c:pt idx="73">
                  <c:v>0.99999999999810019</c:v>
                </c:pt>
                <c:pt idx="74">
                  <c:v>0.99999999999914047</c:v>
                </c:pt>
                <c:pt idx="75">
                  <c:v>0.99999999999961575</c:v>
                </c:pt>
                <c:pt idx="76">
                  <c:v>0.99999999999983036</c:v>
                </c:pt>
                <c:pt idx="77">
                  <c:v>0.99999999999992595</c:v>
                </c:pt>
                <c:pt idx="78">
                  <c:v>0.99999999999996814</c:v>
                </c:pt>
                <c:pt idx="79">
                  <c:v>0.99999999999998646</c:v>
                </c:pt>
                <c:pt idx="80">
                  <c:v>0.99999999999999434</c:v>
                </c:pt>
                <c:pt idx="81">
                  <c:v>0.99999999999999767</c:v>
                </c:pt>
                <c:pt idx="82">
                  <c:v>0.999999999999999</c:v>
                </c:pt>
                <c:pt idx="83">
                  <c:v>0.99999999999999956</c:v>
                </c:pt>
                <c:pt idx="84">
                  <c:v>0.99999999999999989</c:v>
                </c:pt>
                <c:pt idx="85">
                  <c:v>0.99999999999999989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D-40BD-880E-584CEE0F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566351"/>
        <c:axId val="1232570671"/>
      </c:lineChart>
      <c:catAx>
        <c:axId val="12325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70671"/>
        <c:crosses val="autoZero"/>
        <c:auto val="1"/>
        <c:lblAlgn val="ctr"/>
        <c:lblOffset val="100"/>
        <c:noMultiLvlLbl val="0"/>
      </c:catAx>
      <c:valAx>
        <c:axId val="12325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'[1]Practical 2'!$J$8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'[1]Practical 2'!$I$9:$I$15</c:f>
              <c:numCache>
                <c:formatCode>General</c:formatCode>
                <c:ptCount val="7"/>
                <c:pt idx="0">
                  <c:v>143</c:v>
                </c:pt>
                <c:pt idx="1">
                  <c:v>90</c:v>
                </c:pt>
                <c:pt idx="2">
                  <c:v>42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</c:numCache>
            </c:numRef>
          </c:xVal>
          <c:yVal>
            <c:numRef>
              <c:f>'[1]Practical 2'!$J$9:$J$15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0-4BFA-8717-EDF5BF9A2591}"/>
            </c:ext>
          </c:extLst>
        </c:ser>
        <c:ser>
          <c:idx val="1"/>
          <c:order val="1"/>
          <c:tx>
            <c:strRef>
              <c:f>'[1]Practical 2'!$M$8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'[1]Practical 2'!$I$9:$I$15</c:f>
              <c:numCache>
                <c:formatCode>General</c:formatCode>
                <c:ptCount val="7"/>
                <c:pt idx="0">
                  <c:v>143</c:v>
                </c:pt>
                <c:pt idx="1">
                  <c:v>90</c:v>
                </c:pt>
                <c:pt idx="2">
                  <c:v>42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</c:numCache>
            </c:numRef>
          </c:xVal>
          <c:yVal>
            <c:numRef>
              <c:f>'[1]Practical 2'!$M$9:$M$15</c:f>
              <c:numCache>
                <c:formatCode>General</c:formatCode>
                <c:ptCount val="7"/>
                <c:pt idx="0">
                  <c:v>0.4106557527523455</c:v>
                </c:pt>
                <c:pt idx="1">
                  <c:v>0.36548361994958745</c:v>
                </c:pt>
                <c:pt idx="2">
                  <c:v>0.16264021087756642</c:v>
                </c:pt>
                <c:pt idx="3">
                  <c:v>4.8249929227011379E-2</c:v>
                </c:pt>
                <c:pt idx="4">
                  <c:v>1.073560925301003E-2</c:v>
                </c:pt>
                <c:pt idx="5">
                  <c:v>1.910938447035786E-3</c:v>
                </c:pt>
                <c:pt idx="6">
                  <c:v>2.8345586964364144E-4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0-4BFA-8717-EDF5BF9A2591}"/>
            </c:ext>
          </c:extLst>
        </c:ser>
        <c:ser>
          <c:idx val="2"/>
          <c:order val="2"/>
          <c:tx>
            <c:strRef>
              <c:f>'[1]Practical 2'!$N$8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'[1]Practical 2'!$I$9:$I$15</c:f>
              <c:numCache>
                <c:formatCode>General</c:formatCode>
                <c:ptCount val="7"/>
                <c:pt idx="0">
                  <c:v>143</c:v>
                </c:pt>
                <c:pt idx="1">
                  <c:v>90</c:v>
                </c:pt>
                <c:pt idx="2">
                  <c:v>42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</c:numCache>
            </c:numRef>
          </c:xVal>
          <c:yVal>
            <c:numRef>
              <c:f>'[1]Practical 2'!$N$9:$N$15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0-4BFA-8717-EDF5BF9A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76128"/>
        <c:axId val="503177088"/>
      </c:scatterChart>
      <c:valAx>
        <c:axId val="5031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77088"/>
        <c:crosses val="autoZero"/>
        <c:crossBetween val="midCat"/>
      </c:valAx>
      <c:valAx>
        <c:axId val="5031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7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'Practical 4'!$H$10</c:f>
              <c:strCache>
                <c:ptCount val="1"/>
                <c:pt idx="0">
                  <c:v>P(x)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4'!$G$11:$G$18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'Practical 4'!$H$11:$H$18</c:f>
              <c:numCache>
                <c:formatCode>General</c:formatCode>
                <c:ptCount val="8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1-4A99-8FB6-CF958CA8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87727"/>
        <c:axId val="788975727"/>
      </c:scatterChart>
      <c:valAx>
        <c:axId val="78898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75727"/>
        <c:crosses val="autoZero"/>
        <c:crossBetween val="midCat"/>
      </c:valAx>
      <c:valAx>
        <c:axId val="78897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8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Uniform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5'!$G$11:$G$16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'Practical 5'!$H$11:$H$16</c:f>
              <c:numCache>
                <c:formatCode>0.00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6-4884-A488-3F316C4F4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04672"/>
        <c:axId val="1483730592"/>
      </c:scatterChart>
      <c:valAx>
        <c:axId val="14837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30592"/>
        <c:crosses val="autoZero"/>
        <c:crossBetween val="midCat"/>
      </c:valAx>
      <c:valAx>
        <c:axId val="14837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0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'Practical 6'!$J$14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6'!$I$15:$I$24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'Practical 6'!$J$15:$J$24</c:f>
              <c:numCache>
                <c:formatCode>General</c:formatCode>
                <c:ptCount val="10"/>
                <c:pt idx="0">
                  <c:v>9.048374180359596E-2</c:v>
                </c:pt>
                <c:pt idx="1">
                  <c:v>8.1873075307798193E-2</c:v>
                </c:pt>
                <c:pt idx="2">
                  <c:v>7.4081822068171793E-2</c:v>
                </c:pt>
                <c:pt idx="3">
                  <c:v>6.7032004603563941E-2</c:v>
                </c:pt>
                <c:pt idx="4">
                  <c:v>6.0653065971263347E-2</c:v>
                </c:pt>
                <c:pt idx="5">
                  <c:v>5.4881163609402643E-2</c:v>
                </c:pt>
                <c:pt idx="6">
                  <c:v>4.9658530379140947E-2</c:v>
                </c:pt>
                <c:pt idx="7">
                  <c:v>4.4932896411722156E-2</c:v>
                </c:pt>
                <c:pt idx="8">
                  <c:v>4.0656965974059912E-2</c:v>
                </c:pt>
                <c:pt idx="9">
                  <c:v>3.6787944117144235E-2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8-4A8C-AD3E-C383B899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813471"/>
        <c:axId val="1238813951"/>
      </c:scatterChart>
      <c:valAx>
        <c:axId val="123881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3951"/>
        <c:crosses val="autoZero"/>
        <c:crossBetween val="midCat"/>
      </c:valAx>
      <c:valAx>
        <c:axId val="12388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'Practical 7'!$G$14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'Practical 7'!$F$15:$F$65</c:f>
              <c:numCache>
                <c:formatCode>General</c:formatCode>
                <c:ptCount val="5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'Practical 7'!$G$15:$G$65</c:f>
              <c:numCache>
                <c:formatCode>General</c:formatCode>
                <c:ptCount val="51"/>
                <c:pt idx="0">
                  <c:v>5.5307095498444164E-50</c:v>
                </c:pt>
                <c:pt idx="1">
                  <c:v>1.0966065593889713E-43</c:v>
                </c:pt>
                <c:pt idx="2">
                  <c:v>7.9988277570068127E-38</c:v>
                </c:pt>
                <c:pt idx="3">
                  <c:v>2.1463837356630605E-32</c:v>
                </c:pt>
                <c:pt idx="4">
                  <c:v>2.1188192535093538E-27</c:v>
                </c:pt>
                <c:pt idx="5">
                  <c:v>7.6945986267064199E-23</c:v>
                </c:pt>
                <c:pt idx="6">
                  <c:v>1.0279773571668917E-18</c:v>
                </c:pt>
                <c:pt idx="7">
                  <c:v>5.0522710835368927E-15</c:v>
                </c:pt>
                <c:pt idx="8">
                  <c:v>9.1347204083645936E-12</c:v>
                </c:pt>
                <c:pt idx="9">
                  <c:v>6.0758828498232861E-9</c:v>
                </c:pt>
                <c:pt idx="10">
                  <c:v>1.4867195147342977E-6</c:v>
                </c:pt>
                <c:pt idx="11">
                  <c:v>1.3383022576488537E-4</c:v>
                </c:pt>
                <c:pt idx="12">
                  <c:v>4.4318484119380075E-3</c:v>
                </c:pt>
                <c:pt idx="13">
                  <c:v>5.3990966513188063E-2</c:v>
                </c:pt>
                <c:pt idx="14">
                  <c:v>0.24197072451914337</c:v>
                </c:pt>
                <c:pt idx="15">
                  <c:v>0.3989422804014327</c:v>
                </c:pt>
                <c:pt idx="16">
                  <c:v>0.24197072451914337</c:v>
                </c:pt>
                <c:pt idx="17">
                  <c:v>5.3990966513188063E-2</c:v>
                </c:pt>
                <c:pt idx="18">
                  <c:v>4.4318484119380075E-3</c:v>
                </c:pt>
                <c:pt idx="19">
                  <c:v>1.3383022576488537E-4</c:v>
                </c:pt>
                <c:pt idx="20">
                  <c:v>1.4867195147342977E-6</c:v>
                </c:pt>
                <c:pt idx="21">
                  <c:v>6.0758828498232861E-9</c:v>
                </c:pt>
                <c:pt idx="22">
                  <c:v>9.1347204083645936E-12</c:v>
                </c:pt>
                <c:pt idx="23">
                  <c:v>5.0522710835368927E-15</c:v>
                </c:pt>
                <c:pt idx="24">
                  <c:v>1.0279773571668917E-18</c:v>
                </c:pt>
                <c:pt idx="25">
                  <c:v>7.6945986267064199E-23</c:v>
                </c:pt>
                <c:pt idx="26">
                  <c:v>2.1188192535093538E-27</c:v>
                </c:pt>
                <c:pt idx="27">
                  <c:v>2.1463837356630605E-32</c:v>
                </c:pt>
                <c:pt idx="28">
                  <c:v>7.9988277570068127E-38</c:v>
                </c:pt>
                <c:pt idx="29">
                  <c:v>1.0966065593889713E-43</c:v>
                </c:pt>
                <c:pt idx="30">
                  <c:v>5.5307095498444164E-50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7-4365-9348-6BD276E68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344640"/>
        <c:axId val="1491371040"/>
      </c:lineChart>
      <c:catAx>
        <c:axId val="14913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71040"/>
        <c:crosses val="autoZero"/>
        <c:auto val="1"/>
        <c:lblAlgn val="ctr"/>
        <c:lblOffset val="100"/>
        <c:noMultiLvlLbl val="0"/>
      </c:catAx>
      <c:valAx>
        <c:axId val="14913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'Practical 8'!$J$14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8'!$I$15:$I$24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'Practical 8'!$J$15:$J$24</c:f>
              <c:numCache>
                <c:formatCode>General</c:formatCode>
                <c:ptCount val="10"/>
                <c:pt idx="0">
                  <c:v>9.048374180359596E-2</c:v>
                </c:pt>
                <c:pt idx="1">
                  <c:v>0.17235681711139417</c:v>
                </c:pt>
                <c:pt idx="2">
                  <c:v>0.24643863917956596</c:v>
                </c:pt>
                <c:pt idx="3">
                  <c:v>0.31347064378312989</c:v>
                </c:pt>
                <c:pt idx="4">
                  <c:v>0.37412370975439324</c:v>
                </c:pt>
                <c:pt idx="5">
                  <c:v>0.42900487336379589</c:v>
                </c:pt>
                <c:pt idx="6">
                  <c:v>0.47866340374293681</c:v>
                </c:pt>
                <c:pt idx="7">
                  <c:v>0.52359630015465897</c:v>
                </c:pt>
                <c:pt idx="8">
                  <c:v>0.56425326612871884</c:v>
                </c:pt>
                <c:pt idx="9">
                  <c:v>0.6010412102458631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F-4F4F-9F2F-EAAA077C7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625152"/>
        <c:axId val="1192613632"/>
      </c:scatterChart>
      <c:valAx>
        <c:axId val="11926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13632"/>
        <c:crosses val="autoZero"/>
        <c:crossBetween val="midCat"/>
      </c:valAx>
      <c:valAx>
        <c:axId val="11926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2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'Practical 7'!$G$14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'Practical 7'!$F$15:$F$65</c:f>
              <c:numCache>
                <c:formatCode>General</c:formatCode>
                <c:ptCount val="5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'Practical 7'!$G$15:$G$65</c:f>
              <c:numCache>
                <c:formatCode>General</c:formatCode>
                <c:ptCount val="51"/>
                <c:pt idx="0">
                  <c:v>5.5307095498444164E-50</c:v>
                </c:pt>
                <c:pt idx="1">
                  <c:v>1.0966065593889713E-43</c:v>
                </c:pt>
                <c:pt idx="2">
                  <c:v>7.9988277570068127E-38</c:v>
                </c:pt>
                <c:pt idx="3">
                  <c:v>2.1463837356630605E-32</c:v>
                </c:pt>
                <c:pt idx="4">
                  <c:v>2.1188192535093538E-27</c:v>
                </c:pt>
                <c:pt idx="5">
                  <c:v>7.6945986267064199E-23</c:v>
                </c:pt>
                <c:pt idx="6">
                  <c:v>1.0279773571668917E-18</c:v>
                </c:pt>
                <c:pt idx="7">
                  <c:v>5.0522710835368927E-15</c:v>
                </c:pt>
                <c:pt idx="8">
                  <c:v>9.1347204083645936E-12</c:v>
                </c:pt>
                <c:pt idx="9">
                  <c:v>6.0758828498232861E-9</c:v>
                </c:pt>
                <c:pt idx="10">
                  <c:v>1.4867195147342977E-6</c:v>
                </c:pt>
                <c:pt idx="11">
                  <c:v>1.3383022576488537E-4</c:v>
                </c:pt>
                <c:pt idx="12">
                  <c:v>4.4318484119380075E-3</c:v>
                </c:pt>
                <c:pt idx="13">
                  <c:v>5.3990966513188063E-2</c:v>
                </c:pt>
                <c:pt idx="14">
                  <c:v>0.24197072451914337</c:v>
                </c:pt>
                <c:pt idx="15">
                  <c:v>0.3989422804014327</c:v>
                </c:pt>
                <c:pt idx="16">
                  <c:v>0.24197072451914337</c:v>
                </c:pt>
                <c:pt idx="17">
                  <c:v>5.3990966513188063E-2</c:v>
                </c:pt>
                <c:pt idx="18">
                  <c:v>4.4318484119380075E-3</c:v>
                </c:pt>
                <c:pt idx="19">
                  <c:v>1.3383022576488537E-4</c:v>
                </c:pt>
                <c:pt idx="20">
                  <c:v>1.4867195147342977E-6</c:v>
                </c:pt>
                <c:pt idx="21">
                  <c:v>6.0758828498232861E-9</c:v>
                </c:pt>
                <c:pt idx="22">
                  <c:v>9.1347204083645936E-12</c:v>
                </c:pt>
                <c:pt idx="23">
                  <c:v>5.0522710835368927E-15</c:v>
                </c:pt>
                <c:pt idx="24">
                  <c:v>1.0279773571668917E-18</c:v>
                </c:pt>
                <c:pt idx="25">
                  <c:v>7.6945986267064199E-23</c:v>
                </c:pt>
                <c:pt idx="26">
                  <c:v>2.1188192535093538E-27</c:v>
                </c:pt>
                <c:pt idx="27">
                  <c:v>2.1463837356630605E-32</c:v>
                </c:pt>
                <c:pt idx="28">
                  <c:v>7.9988277570068127E-38</c:v>
                </c:pt>
                <c:pt idx="29">
                  <c:v>1.0966065593889713E-43</c:v>
                </c:pt>
                <c:pt idx="30">
                  <c:v>5.5307095498444164E-50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6-410B-9166-839BD372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344640"/>
        <c:axId val="1491371040"/>
      </c:lineChart>
      <c:catAx>
        <c:axId val="14913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71040"/>
        <c:crosses val="autoZero"/>
        <c:auto val="1"/>
        <c:lblAlgn val="ctr"/>
        <c:lblOffset val="100"/>
        <c:noMultiLvlLbl val="0"/>
      </c:catAx>
      <c:valAx>
        <c:axId val="14913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'[2]Practical 13'!$G$7:$G$14</c:f>
              <c:numCache>
                <c:formatCode>General</c:formatCode>
                <c:ptCount val="8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</c:numCache>
            </c:numRef>
          </c:xVal>
          <c:yVal>
            <c:numRef>
              <c:f>'[2]Practical 13'!$H$7:$H$14</c:f>
              <c:numCache>
                <c:formatCode>General</c:formatCode>
                <c:ptCount val="8"/>
                <c:pt idx="0">
                  <c:v>99</c:v>
                </c:pt>
                <c:pt idx="1">
                  <c:v>87</c:v>
                </c:pt>
                <c:pt idx="2">
                  <c:v>51</c:v>
                </c:pt>
                <c:pt idx="3">
                  <c:v>62</c:v>
                </c:pt>
                <c:pt idx="4">
                  <c:v>70</c:v>
                </c:pt>
                <c:pt idx="5">
                  <c:v>46</c:v>
                </c:pt>
                <c:pt idx="6">
                  <c:v>33</c:v>
                </c:pt>
                <c:pt idx="7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B-440A-8BDB-99D14388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03960"/>
        <c:axId val="548198560"/>
      </c:scatterChart>
      <c:valAx>
        <c:axId val="54820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98560"/>
        <c:crosses val="autoZero"/>
        <c:crossBetween val="midCat"/>
      </c:valAx>
      <c:valAx>
        <c:axId val="5481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306989</xdr:colOff>
      <xdr:row>17</xdr:row>
      <xdr:rowOff>5034</xdr:rowOff>
    </xdr:from>
    <xdr:to>
      <xdr:col>22</xdr:col>
      <xdr:colOff>592739</xdr:colOff>
      <xdr:row>32</xdr:row>
      <xdr:rowOff>26805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074B6-F20D-4DA4-BE1A-06829B128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434975</xdr:colOff>
      <xdr:row>18</xdr:row>
      <xdr:rowOff>174625</xdr:rowOff>
    </xdr:from>
    <xdr:to>
      <xdr:col>14</xdr:col>
      <xdr:colOff>568325</xdr:colOff>
      <xdr:row>33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6B25F-70C7-476A-98E5-8A06EC1FE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168275</xdr:colOff>
      <xdr:row>9</xdr:row>
      <xdr:rowOff>41275</xdr:rowOff>
    </xdr:from>
    <xdr:to>
      <xdr:col>15</xdr:col>
      <xdr:colOff>473075</xdr:colOff>
      <xdr:row>24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2CA50-E2BE-F4B8-B17F-A11D93170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117475</xdr:rowOff>
    </xdr:from>
    <xdr:to>
      <xdr:col>14</xdr:col>
      <xdr:colOff>184150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48B97-A02D-2721-B3F5-7CB8D649B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279407</xdr:colOff>
      <xdr:row>12</xdr:row>
      <xdr:rowOff>181635</xdr:rowOff>
    </xdr:from>
    <xdr:to>
      <xdr:col>16</xdr:col>
      <xdr:colOff>112215</xdr:colOff>
      <xdr:row>24</xdr:row>
      <xdr:rowOff>64860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7E6B2-8910-BFF0-CBE2-967C2BB14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464296</xdr:colOff>
      <xdr:row>13</xdr:row>
      <xdr:rowOff>150696</xdr:rowOff>
    </xdr:from>
    <xdr:to>
      <xdr:col>15</xdr:col>
      <xdr:colOff>173053</xdr:colOff>
      <xdr:row>28</xdr:row>
      <xdr:rowOff>52550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44462-3771-7AD0-AD56-78964C811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108240</xdr:colOff>
      <xdr:row>12</xdr:row>
      <xdr:rowOff>74428</xdr:rowOff>
    </xdr:from>
    <xdr:to>
      <xdr:col>16</xdr:col>
      <xdr:colOff>280389</xdr:colOff>
      <xdr:row>25</xdr:row>
      <xdr:rowOff>65975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9C5CA-7164-6C6C-3235-3DFA540D1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464296</xdr:colOff>
      <xdr:row>12</xdr:row>
      <xdr:rowOff>150696</xdr:rowOff>
    </xdr:from>
    <xdr:to>
      <xdr:col>31</xdr:col>
      <xdr:colOff>173053</xdr:colOff>
      <xdr:row>27</xdr:row>
      <xdr:rowOff>52550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118F45-A175-4102-BD44-63BD6F5A1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17</xdr:row>
      <xdr:rowOff>169862</xdr:rowOff>
    </xdr:from>
    <xdr:to>
      <xdr:col>13</xdr:col>
      <xdr:colOff>314325</xdr:colOff>
      <xdr:row>32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93E20-D0FF-42B1-A709-397CF0FAD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178398</xdr:colOff>
      <xdr:row>12</xdr:row>
      <xdr:rowOff>81683</xdr:rowOff>
    </xdr:from>
    <xdr:to>
      <xdr:col>18</xdr:col>
      <xdr:colOff>465577</xdr:colOff>
      <xdr:row>27</xdr:row>
      <xdr:rowOff>78937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65496-6C8B-ABB3-A0DF-AC930748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Probability%20for%20Computing.xlsx" TargetMode="External"/><Relationship Id="rId1" Type="http://schemas.openxmlformats.org/officeDocument/2006/relationships/externalLinkPath" Target="/Users/hp/Documents/Probability%20for%20Compu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ractical 1"/>
      <sheetName val="Practical 2"/>
      <sheetName val="Practical 3"/>
    </sheetNames>
    <sheetDataSet>
      <sheetData sheetId="0"/>
      <sheetData sheetId="1">
        <row r="20">
          <cell r="N20">
            <v>0</v>
          </cell>
          <cell r="O20">
            <v>1.0485760000000014E-4</v>
          </cell>
        </row>
        <row r="21">
          <cell r="N21">
            <v>1</v>
          </cell>
          <cell r="O21">
            <v>1.572864E-3</v>
          </cell>
        </row>
        <row r="22">
          <cell r="N22">
            <v>2</v>
          </cell>
          <cell r="O22">
            <v>1.0616832000000007E-2</v>
          </cell>
        </row>
        <row r="23">
          <cell r="N23">
            <v>3</v>
          </cell>
          <cell r="O23">
            <v>4.2467328000000006E-2</v>
          </cell>
        </row>
        <row r="24">
          <cell r="N24">
            <v>4</v>
          </cell>
          <cell r="O24">
            <v>0.11147673600000005</v>
          </cell>
        </row>
        <row r="25">
          <cell r="N25">
            <v>5</v>
          </cell>
          <cell r="O25">
            <v>0.20065812480000006</v>
          </cell>
        </row>
        <row r="26">
          <cell r="N26">
            <v>6</v>
          </cell>
          <cell r="O26">
            <v>0.25082265600000009</v>
          </cell>
        </row>
        <row r="27">
          <cell r="N27">
            <v>7</v>
          </cell>
          <cell r="O27">
            <v>0.21499084800000007</v>
          </cell>
        </row>
        <row r="28">
          <cell r="N28">
            <v>8</v>
          </cell>
          <cell r="O28">
            <v>0.12093235200000005</v>
          </cell>
        </row>
        <row r="29">
          <cell r="N29">
            <v>9</v>
          </cell>
          <cell r="O29">
            <v>4.0310783999999981E-2</v>
          </cell>
        </row>
        <row r="30">
          <cell r="N30">
            <v>10</v>
          </cell>
          <cell r="O30">
            <v>6.0466176E-3</v>
          </cell>
        </row>
      </sheetData>
      <sheetData sheetId="2">
        <row r="8">
          <cell r="J8"/>
          <cell r="M8" t="str">
            <v>Probability</v>
          </cell>
          <cell r="N8"/>
        </row>
        <row r="9">
          <cell r="I9">
            <v>143</v>
          </cell>
          <cell r="J9"/>
          <cell r="M9">
            <v>0.4106557527523455</v>
          </cell>
          <cell r="N9"/>
        </row>
        <row r="10">
          <cell r="I10">
            <v>90</v>
          </cell>
          <cell r="J10"/>
          <cell r="M10">
            <v>0.36548361994958745</v>
          </cell>
          <cell r="N10"/>
        </row>
        <row r="11">
          <cell r="I11">
            <v>42</v>
          </cell>
          <cell r="J11"/>
          <cell r="M11">
            <v>0.16264021087756642</v>
          </cell>
          <cell r="N11"/>
        </row>
        <row r="12">
          <cell r="I12">
            <v>12</v>
          </cell>
          <cell r="J12"/>
          <cell r="M12">
            <v>4.8249929227011379E-2</v>
          </cell>
          <cell r="N12"/>
        </row>
        <row r="13">
          <cell r="I13">
            <v>9</v>
          </cell>
          <cell r="J13"/>
          <cell r="M13">
            <v>1.073560925301003E-2</v>
          </cell>
          <cell r="N13"/>
        </row>
        <row r="14">
          <cell r="I14">
            <v>3</v>
          </cell>
          <cell r="J14"/>
          <cell r="M14">
            <v>1.910938447035786E-3</v>
          </cell>
          <cell r="N14"/>
        </row>
        <row r="15">
          <cell r="I15">
            <v>1</v>
          </cell>
          <cell r="J15"/>
          <cell r="M15">
            <v>2.8345586964364144E-4</v>
          </cell>
          <cell r="N15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1:X35"/>
  <sheetViews>
    <sheetView topLeftCell="J1" zoomScale="59" workbookViewId="0">
      <selection activeCell="AH21" sqref="AH21"/>
    </sheetView>
  </sheetViews>
  <sheetFormatPr defaultRowHeight="14.5" x14ac:dyDescent="0.35"/>
  <sheetData>
    <row r="11" spans="13:24" ht="15" thickBot="1" x14ac:dyDescent="0.4"/>
    <row r="12" spans="13:24" x14ac:dyDescent="0.35">
      <c r="M12" s="41" t="s">
        <v>0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3"/>
    </row>
    <row r="13" spans="13:24" x14ac:dyDescent="0.35">
      <c r="M13" s="44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6"/>
    </row>
    <row r="14" spans="13:24" x14ac:dyDescent="0.35">
      <c r="M14" s="44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6"/>
    </row>
    <row r="15" spans="13:24" x14ac:dyDescent="0.35">
      <c r="M15" s="1"/>
      <c r="X15" s="2"/>
    </row>
    <row r="16" spans="13:24" x14ac:dyDescent="0.35">
      <c r="M16" s="47" t="s">
        <v>1</v>
      </c>
      <c r="N16" s="48"/>
      <c r="O16" s="48"/>
      <c r="P16" s="3">
        <v>10</v>
      </c>
      <c r="Q16" s="48" t="s">
        <v>2</v>
      </c>
      <c r="R16" s="48"/>
      <c r="S16" s="48"/>
      <c r="T16" s="3">
        <v>0.6</v>
      </c>
      <c r="U16" s="48"/>
      <c r="V16" s="48"/>
      <c r="W16" s="48"/>
      <c r="X16" s="17"/>
    </row>
    <row r="17" spans="13:24" x14ac:dyDescent="0.35">
      <c r="M17" s="1"/>
      <c r="X17" s="2"/>
    </row>
    <row r="18" spans="13:24" x14ac:dyDescent="0.35">
      <c r="M18" s="1"/>
      <c r="X18" s="2"/>
    </row>
    <row r="19" spans="13:24" x14ac:dyDescent="0.35">
      <c r="M19" s="1"/>
      <c r="N19" s="4" t="s">
        <v>3</v>
      </c>
      <c r="O19" s="5" t="s">
        <v>4</v>
      </c>
      <c r="Q19" s="6"/>
      <c r="X19" s="2"/>
    </row>
    <row r="20" spans="13:24" x14ac:dyDescent="0.35">
      <c r="M20" s="1"/>
      <c r="N20" s="3">
        <v>0</v>
      </c>
      <c r="O20" s="3">
        <f t="shared" ref="O20:O30" si="0">_xlfn.BINOM.DIST(N20,$P$16,$T$16,FALSE)</f>
        <v>1.0485760000000014E-4</v>
      </c>
      <c r="X20" s="2"/>
    </row>
    <row r="21" spans="13:24" x14ac:dyDescent="0.35">
      <c r="M21" s="1"/>
      <c r="N21" s="3">
        <v>1</v>
      </c>
      <c r="O21" s="3">
        <f t="shared" si="0"/>
        <v>1.572864E-3</v>
      </c>
      <c r="X21" s="2"/>
    </row>
    <row r="22" spans="13:24" x14ac:dyDescent="0.35">
      <c r="M22" s="1"/>
      <c r="N22" s="3">
        <v>2</v>
      </c>
      <c r="O22" s="3">
        <f t="shared" si="0"/>
        <v>1.0616832000000007E-2</v>
      </c>
      <c r="X22" s="2"/>
    </row>
    <row r="23" spans="13:24" x14ac:dyDescent="0.35">
      <c r="M23" s="1"/>
      <c r="N23" s="3">
        <v>3</v>
      </c>
      <c r="O23" s="3">
        <f t="shared" si="0"/>
        <v>4.2467328000000006E-2</v>
      </c>
      <c r="X23" s="2"/>
    </row>
    <row r="24" spans="13:24" x14ac:dyDescent="0.35">
      <c r="M24" s="1"/>
      <c r="N24" s="3">
        <v>4</v>
      </c>
      <c r="O24" s="3">
        <f t="shared" si="0"/>
        <v>0.11147673600000005</v>
      </c>
      <c r="X24" s="2"/>
    </row>
    <row r="25" spans="13:24" x14ac:dyDescent="0.35">
      <c r="M25" s="1"/>
      <c r="N25" s="3">
        <v>5</v>
      </c>
      <c r="O25" s="3">
        <f t="shared" si="0"/>
        <v>0.20065812480000006</v>
      </c>
      <c r="X25" s="2"/>
    </row>
    <row r="26" spans="13:24" x14ac:dyDescent="0.35">
      <c r="M26" s="1"/>
      <c r="N26" s="3">
        <v>6</v>
      </c>
      <c r="O26" s="3">
        <f t="shared" si="0"/>
        <v>0.25082265600000009</v>
      </c>
      <c r="X26" s="2"/>
    </row>
    <row r="27" spans="13:24" x14ac:dyDescent="0.35">
      <c r="M27" s="1"/>
      <c r="N27" s="3">
        <v>7</v>
      </c>
      <c r="O27" s="3">
        <f t="shared" si="0"/>
        <v>0.21499084800000007</v>
      </c>
      <c r="X27" s="2"/>
    </row>
    <row r="28" spans="13:24" x14ac:dyDescent="0.35">
      <c r="M28" s="1"/>
      <c r="N28" s="3">
        <v>8</v>
      </c>
      <c r="O28" s="3">
        <f t="shared" si="0"/>
        <v>0.12093235200000005</v>
      </c>
      <c r="X28" s="2"/>
    </row>
    <row r="29" spans="13:24" x14ac:dyDescent="0.35">
      <c r="M29" s="1"/>
      <c r="N29" s="3">
        <v>9</v>
      </c>
      <c r="O29" s="3">
        <f t="shared" si="0"/>
        <v>4.0310783999999981E-2</v>
      </c>
      <c r="X29" s="2"/>
    </row>
    <row r="30" spans="13:24" x14ac:dyDescent="0.35">
      <c r="M30" s="1"/>
      <c r="N30" s="3">
        <v>10</v>
      </c>
      <c r="O30" s="3">
        <f t="shared" si="0"/>
        <v>6.0466176E-3</v>
      </c>
      <c r="X30" s="2"/>
    </row>
    <row r="31" spans="13:24" x14ac:dyDescent="0.35">
      <c r="M31" s="1"/>
      <c r="X31" s="2"/>
    </row>
    <row r="32" spans="13:24" x14ac:dyDescent="0.35">
      <c r="M32" s="1"/>
      <c r="X32" s="2"/>
    </row>
    <row r="33" spans="13:24" x14ac:dyDescent="0.35">
      <c r="M33" s="1"/>
      <c r="X33" s="2"/>
    </row>
    <row r="34" spans="13:24" x14ac:dyDescent="0.35">
      <c r="M34" s="1"/>
      <c r="X34" s="2"/>
    </row>
    <row r="35" spans="13:24" ht="15" thickBot="1" x14ac:dyDescent="0.4">
      <c r="M35" s="7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</row>
  </sheetData>
  <mergeCells count="4">
    <mergeCell ref="M12:X14"/>
    <mergeCell ref="M16:O16"/>
    <mergeCell ref="Q16:S16"/>
    <mergeCell ref="U16:W16"/>
  </mergeCells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747A-16D7-4382-A18A-0CC183D3C288}">
  <dimension ref="G3:P47"/>
  <sheetViews>
    <sheetView topLeftCell="D20" zoomScale="89" workbookViewId="0">
      <selection activeCell="E43" sqref="E43"/>
    </sheetView>
  </sheetViews>
  <sheetFormatPr defaultRowHeight="14.5" x14ac:dyDescent="0.35"/>
  <cols>
    <col min="9" max="9" width="10.26953125" customWidth="1"/>
    <col min="11" max="11" width="12.7265625" customWidth="1"/>
  </cols>
  <sheetData>
    <row r="3" spans="7:16" ht="15" thickBot="1" x14ac:dyDescent="0.4"/>
    <row r="4" spans="7:16" ht="14.5" customHeight="1" x14ac:dyDescent="0.35">
      <c r="G4" s="63" t="s">
        <v>116</v>
      </c>
      <c r="H4" s="64"/>
      <c r="I4" s="64"/>
      <c r="J4" s="64"/>
      <c r="K4" s="64"/>
      <c r="L4" s="64"/>
      <c r="M4" s="64"/>
      <c r="N4" s="64"/>
      <c r="O4" s="64"/>
      <c r="P4" s="65"/>
    </row>
    <row r="5" spans="7:16" x14ac:dyDescent="0.35">
      <c r="G5" s="66"/>
      <c r="H5" s="67"/>
      <c r="I5" s="67"/>
      <c r="J5" s="67"/>
      <c r="K5" s="67"/>
      <c r="L5" s="67"/>
      <c r="M5" s="67"/>
      <c r="N5" s="67"/>
      <c r="O5" s="67"/>
      <c r="P5" s="68"/>
    </row>
    <row r="6" spans="7:16" x14ac:dyDescent="0.35">
      <c r="G6" s="66"/>
      <c r="H6" s="67"/>
      <c r="I6" s="67"/>
      <c r="J6" s="67"/>
      <c r="K6" s="67"/>
      <c r="L6" s="67"/>
      <c r="M6" s="67"/>
      <c r="N6" s="67"/>
      <c r="O6" s="67"/>
      <c r="P6" s="68"/>
    </row>
    <row r="7" spans="7:16" ht="15" thickBot="1" x14ac:dyDescent="0.4">
      <c r="G7" s="69"/>
      <c r="H7" s="70"/>
      <c r="I7" s="70"/>
      <c r="J7" s="70"/>
      <c r="K7" s="70"/>
      <c r="L7" s="70"/>
      <c r="M7" s="70"/>
      <c r="N7" s="70"/>
      <c r="O7" s="70"/>
      <c r="P7" s="71"/>
    </row>
    <row r="10" spans="7:16" ht="15" thickBot="1" x14ac:dyDescent="0.4">
      <c r="G10" s="23"/>
      <c r="H10" s="23"/>
      <c r="I10" s="23"/>
      <c r="J10" s="23"/>
      <c r="K10" s="23"/>
      <c r="L10" s="23"/>
      <c r="M10" s="23"/>
      <c r="N10" s="23"/>
      <c r="O10" s="23"/>
      <c r="P10" s="23"/>
    </row>
    <row r="11" spans="7:16" x14ac:dyDescent="0.35">
      <c r="G11" s="55" t="s">
        <v>53</v>
      </c>
      <c r="H11" s="57" t="s">
        <v>66</v>
      </c>
      <c r="I11" s="57"/>
      <c r="J11" s="57"/>
      <c r="K11" s="57"/>
      <c r="L11" s="57"/>
      <c r="M11" s="57"/>
      <c r="N11" s="57"/>
      <c r="O11" s="57"/>
      <c r="P11" s="58"/>
    </row>
    <row r="12" spans="7:16" x14ac:dyDescent="0.35">
      <c r="G12" s="56"/>
      <c r="H12" s="49"/>
      <c r="I12" s="49"/>
      <c r="J12" s="49"/>
      <c r="K12" s="49"/>
      <c r="L12" s="49"/>
      <c r="M12" s="49"/>
      <c r="N12" s="49"/>
      <c r="O12" s="49"/>
      <c r="P12" s="59"/>
    </row>
    <row r="13" spans="7:16" x14ac:dyDescent="0.35">
      <c r="G13" s="56"/>
      <c r="H13" s="49"/>
      <c r="I13" s="49"/>
      <c r="J13" s="49"/>
      <c r="K13" s="49"/>
      <c r="L13" s="49"/>
      <c r="M13" s="49"/>
      <c r="N13" s="49"/>
      <c r="O13" s="49"/>
      <c r="P13" s="59"/>
    </row>
    <row r="14" spans="7:16" x14ac:dyDescent="0.35">
      <c r="G14" s="56"/>
      <c r="H14" s="49"/>
      <c r="I14" s="49"/>
      <c r="J14" s="49"/>
      <c r="K14" s="49"/>
      <c r="L14" s="49"/>
      <c r="M14" s="49"/>
      <c r="N14" s="49"/>
      <c r="O14" s="49"/>
      <c r="P14" s="59"/>
    </row>
    <row r="15" spans="7:16" x14ac:dyDescent="0.35">
      <c r="G15" s="1"/>
      <c r="P15" s="2"/>
    </row>
    <row r="16" spans="7:16" x14ac:dyDescent="0.35">
      <c r="G16" s="1"/>
      <c r="K16" t="s">
        <v>67</v>
      </c>
      <c r="L16">
        <v>1</v>
      </c>
      <c r="P16" s="2"/>
    </row>
    <row r="17" spans="7:16" x14ac:dyDescent="0.35">
      <c r="G17" s="1"/>
      <c r="K17" t="s">
        <v>15</v>
      </c>
      <c r="L17">
        <v>0</v>
      </c>
      <c r="P17" s="2"/>
    </row>
    <row r="18" spans="7:16" x14ac:dyDescent="0.35">
      <c r="G18" s="1"/>
      <c r="P18" s="2"/>
    </row>
    <row r="19" spans="7:16" x14ac:dyDescent="0.35">
      <c r="G19" s="1"/>
      <c r="I19" t="s">
        <v>68</v>
      </c>
      <c r="J19" t="s">
        <v>69</v>
      </c>
      <c r="K19" s="6" t="s">
        <v>70</v>
      </c>
      <c r="L19" t="e">
        <f ca="1" xml:space="preserve"> 1- 'Practical 11'!O17(L17,L16,FALSE)</f>
        <v>#REF!</v>
      </c>
      <c r="P19" s="2"/>
    </row>
    <row r="20" spans="7:16" x14ac:dyDescent="0.35">
      <c r="G20" s="1"/>
      <c r="P20" s="2"/>
    </row>
    <row r="21" spans="7:16" x14ac:dyDescent="0.35">
      <c r="G21" s="1"/>
      <c r="P21" s="2"/>
    </row>
    <row r="22" spans="7:16" ht="15" thickBot="1" x14ac:dyDescent="0.4">
      <c r="G22" s="7"/>
      <c r="H22" s="8"/>
      <c r="I22" s="8"/>
      <c r="J22" s="8"/>
      <c r="K22" s="8"/>
      <c r="L22" s="8"/>
      <c r="M22" s="8"/>
      <c r="N22" s="8"/>
      <c r="O22" s="8"/>
      <c r="P22" s="9"/>
    </row>
    <row r="25" spans="7:16" ht="15" thickBot="1" x14ac:dyDescent="0.4"/>
    <row r="26" spans="7:16" x14ac:dyDescent="0.35">
      <c r="G26" s="55" t="s">
        <v>62</v>
      </c>
      <c r="H26" s="57" t="s">
        <v>71</v>
      </c>
      <c r="I26" s="57"/>
      <c r="J26" s="57"/>
      <c r="K26" s="57"/>
      <c r="L26" s="57"/>
      <c r="M26" s="57"/>
      <c r="N26" s="57"/>
      <c r="O26" s="57"/>
      <c r="P26" s="58"/>
    </row>
    <row r="27" spans="7:16" x14ac:dyDescent="0.35">
      <c r="G27" s="56"/>
      <c r="H27" s="49"/>
      <c r="I27" s="49"/>
      <c r="J27" s="49"/>
      <c r="K27" s="49"/>
      <c r="L27" s="49"/>
      <c r="M27" s="49"/>
      <c r="N27" s="49"/>
      <c r="O27" s="49"/>
      <c r="P27" s="59"/>
    </row>
    <row r="28" spans="7:16" x14ac:dyDescent="0.35">
      <c r="G28" s="56"/>
      <c r="H28" s="49"/>
      <c r="I28" s="49"/>
      <c r="J28" s="49"/>
      <c r="K28" s="49"/>
      <c r="L28" s="49"/>
      <c r="M28" s="49"/>
      <c r="N28" s="49"/>
      <c r="O28" s="49"/>
      <c r="P28" s="59"/>
    </row>
    <row r="29" spans="7:16" x14ac:dyDescent="0.35">
      <c r="G29" s="56"/>
      <c r="H29" s="49"/>
      <c r="I29" s="49"/>
      <c r="J29" s="49"/>
      <c r="K29" s="49"/>
      <c r="L29" s="49"/>
      <c r="M29" s="49"/>
      <c r="N29" s="49"/>
      <c r="O29" s="49"/>
      <c r="P29" s="59"/>
    </row>
    <row r="30" spans="7:16" x14ac:dyDescent="0.35">
      <c r="G30" s="1"/>
      <c r="H30" t="s">
        <v>72</v>
      </c>
      <c r="P30" s="2"/>
    </row>
    <row r="31" spans="7:16" x14ac:dyDescent="0.35">
      <c r="G31" s="1"/>
      <c r="K31" t="s">
        <v>67</v>
      </c>
      <c r="L31">
        <v>3</v>
      </c>
      <c r="P31" s="2"/>
    </row>
    <row r="32" spans="7:16" x14ac:dyDescent="0.35">
      <c r="G32" s="1"/>
      <c r="K32" t="s">
        <v>15</v>
      </c>
      <c r="L32">
        <v>3</v>
      </c>
      <c r="P32" s="2"/>
    </row>
    <row r="33" spans="7:16" x14ac:dyDescent="0.35">
      <c r="G33" s="1"/>
      <c r="P33" s="2"/>
    </row>
    <row r="34" spans="7:16" x14ac:dyDescent="0.35">
      <c r="G34" s="1"/>
      <c r="I34" t="s">
        <v>68</v>
      </c>
      <c r="J34" t="s">
        <v>74</v>
      </c>
      <c r="K34" s="6" t="s">
        <v>70</v>
      </c>
      <c r="L34">
        <f>_xlfn.POISSON.DIST(L32,L31,FALSE)</f>
        <v>0.22404180765538778</v>
      </c>
      <c r="P34" s="2"/>
    </row>
    <row r="35" spans="7:16" x14ac:dyDescent="0.35">
      <c r="G35" s="1"/>
      <c r="P35" s="2"/>
    </row>
    <row r="36" spans="7:16" x14ac:dyDescent="0.35">
      <c r="G36" s="1"/>
      <c r="H36" t="s">
        <v>73</v>
      </c>
      <c r="P36" s="2"/>
    </row>
    <row r="37" spans="7:16" x14ac:dyDescent="0.35">
      <c r="G37" s="1"/>
      <c r="K37" t="s">
        <v>67</v>
      </c>
      <c r="L37">
        <v>3</v>
      </c>
      <c r="P37" s="2"/>
    </row>
    <row r="38" spans="7:16" x14ac:dyDescent="0.35">
      <c r="G38" s="1"/>
      <c r="K38" t="s">
        <v>76</v>
      </c>
      <c r="L38">
        <v>2</v>
      </c>
      <c r="P38" s="2"/>
    </row>
    <row r="39" spans="7:16" ht="14.5" customHeight="1" x14ac:dyDescent="0.35">
      <c r="G39" s="1"/>
      <c r="P39" s="2"/>
    </row>
    <row r="40" spans="7:16" ht="14.5" customHeight="1" x14ac:dyDescent="0.35">
      <c r="G40" s="1"/>
      <c r="I40" t="s">
        <v>68</v>
      </c>
      <c r="J40" s="54" t="s">
        <v>75</v>
      </c>
      <c r="K40" s="54"/>
      <c r="L40">
        <f xml:space="preserve"> _xlfn.POISSON.DIST(L38,L37,TRUE)</f>
        <v>0.42319008112684342</v>
      </c>
      <c r="P40" s="2"/>
    </row>
    <row r="41" spans="7:16" x14ac:dyDescent="0.35">
      <c r="G41" s="1"/>
      <c r="P41" s="2"/>
    </row>
    <row r="42" spans="7:16" x14ac:dyDescent="0.35">
      <c r="G42" s="1"/>
      <c r="H42" t="s">
        <v>77</v>
      </c>
      <c r="P42" s="2"/>
    </row>
    <row r="43" spans="7:16" x14ac:dyDescent="0.35">
      <c r="G43" s="1"/>
      <c r="K43" t="s">
        <v>67</v>
      </c>
      <c r="L43">
        <v>3</v>
      </c>
      <c r="P43" s="2"/>
    </row>
    <row r="44" spans="7:16" x14ac:dyDescent="0.35">
      <c r="G44" s="1"/>
      <c r="K44" t="s">
        <v>15</v>
      </c>
      <c r="L44">
        <v>0</v>
      </c>
      <c r="P44" s="2"/>
    </row>
    <row r="45" spans="7:16" x14ac:dyDescent="0.35">
      <c r="G45" s="1"/>
      <c r="P45" s="2"/>
    </row>
    <row r="46" spans="7:16" x14ac:dyDescent="0.35">
      <c r="G46" s="1"/>
      <c r="I46" t="s">
        <v>68</v>
      </c>
      <c r="J46" s="54" t="s">
        <v>78</v>
      </c>
      <c r="K46" s="54"/>
      <c r="L46">
        <f xml:space="preserve"> _xlfn.POISSON.DIST(L44,L43,FALSE)</f>
        <v>4.9787068367863944E-2</v>
      </c>
      <c r="P46" s="2"/>
    </row>
    <row r="47" spans="7:16" ht="15" thickBot="1" x14ac:dyDescent="0.4">
      <c r="G47" s="7"/>
      <c r="H47" s="8"/>
      <c r="I47" s="8"/>
      <c r="J47" s="8"/>
      <c r="K47" s="8"/>
      <c r="L47" s="8"/>
      <c r="M47" s="8"/>
      <c r="N47" s="8"/>
      <c r="O47" s="8"/>
      <c r="P47" s="9"/>
    </row>
  </sheetData>
  <mergeCells count="7">
    <mergeCell ref="J40:K40"/>
    <mergeCell ref="J46:K46"/>
    <mergeCell ref="G4:P7"/>
    <mergeCell ref="G11:G14"/>
    <mergeCell ref="H11:P14"/>
    <mergeCell ref="G26:G29"/>
    <mergeCell ref="H26:P29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C503-FD9E-48BA-A9F4-7F0DF8925CE3}">
  <sheetPr>
    <pageSetUpPr fitToPage="1"/>
  </sheetPr>
  <dimension ref="C3:AA65"/>
  <sheetViews>
    <sheetView topLeftCell="A35" zoomScale="63" workbookViewId="0">
      <selection activeCell="I33" sqref="I33"/>
    </sheetView>
  </sheetViews>
  <sheetFormatPr defaultRowHeight="14.5" x14ac:dyDescent="0.35"/>
  <cols>
    <col min="5" max="5" width="11.1796875" customWidth="1"/>
    <col min="8" max="8" width="12.08984375" customWidth="1"/>
    <col min="16" max="16" width="5.7265625" customWidth="1"/>
    <col min="17" max="27" width="8.7265625" hidden="1" customWidth="1"/>
  </cols>
  <sheetData>
    <row r="3" spans="3:12" ht="15" thickBot="1" x14ac:dyDescent="0.4"/>
    <row r="4" spans="3:12" x14ac:dyDescent="0.35">
      <c r="C4" s="63" t="s">
        <v>117</v>
      </c>
      <c r="D4" s="64"/>
      <c r="E4" s="64"/>
      <c r="F4" s="64"/>
      <c r="G4" s="64"/>
      <c r="H4" s="64"/>
      <c r="I4" s="64"/>
      <c r="J4" s="64"/>
      <c r="K4" s="64"/>
      <c r="L4" s="65"/>
    </row>
    <row r="5" spans="3:12" x14ac:dyDescent="0.35">
      <c r="C5" s="66"/>
      <c r="D5" s="67"/>
      <c r="E5" s="67"/>
      <c r="F5" s="67"/>
      <c r="G5" s="67"/>
      <c r="H5" s="67"/>
      <c r="I5" s="67"/>
      <c r="J5" s="67"/>
      <c r="K5" s="67"/>
      <c r="L5" s="68"/>
    </row>
    <row r="6" spans="3:12" x14ac:dyDescent="0.35">
      <c r="C6" s="66"/>
      <c r="D6" s="67"/>
      <c r="E6" s="67"/>
      <c r="F6" s="67"/>
      <c r="G6" s="67"/>
      <c r="H6" s="67"/>
      <c r="I6" s="67"/>
      <c r="J6" s="67"/>
      <c r="K6" s="67"/>
      <c r="L6" s="68"/>
    </row>
    <row r="7" spans="3:12" ht="15" thickBot="1" x14ac:dyDescent="0.4">
      <c r="C7" s="69"/>
      <c r="D7" s="70"/>
      <c r="E7" s="70"/>
      <c r="F7" s="70"/>
      <c r="G7" s="70"/>
      <c r="H7" s="70"/>
      <c r="I7" s="70"/>
      <c r="J7" s="70"/>
      <c r="K7" s="70"/>
      <c r="L7" s="71"/>
    </row>
    <row r="10" spans="3:12" ht="15" thickBot="1" x14ac:dyDescent="0.4"/>
    <row r="11" spans="3:12" x14ac:dyDescent="0.35">
      <c r="C11" s="55" t="s">
        <v>53</v>
      </c>
      <c r="D11" s="57" t="s">
        <v>118</v>
      </c>
      <c r="E11" s="57"/>
      <c r="F11" s="57"/>
      <c r="G11" s="57"/>
      <c r="H11" s="57"/>
      <c r="I11" s="57"/>
      <c r="J11" s="57"/>
      <c r="K11" s="57"/>
      <c r="L11" s="58"/>
    </row>
    <row r="12" spans="3:12" x14ac:dyDescent="0.35">
      <c r="C12" s="56"/>
      <c r="D12" s="49"/>
      <c r="E12" s="49"/>
      <c r="F12" s="49"/>
      <c r="G12" s="49"/>
      <c r="H12" s="49"/>
      <c r="I12" s="49"/>
      <c r="J12" s="49"/>
      <c r="K12" s="49"/>
      <c r="L12" s="59"/>
    </row>
    <row r="13" spans="3:12" x14ac:dyDescent="0.35">
      <c r="C13" s="56"/>
      <c r="D13" s="49"/>
      <c r="E13" s="49"/>
      <c r="F13" s="49"/>
      <c r="G13" s="49"/>
      <c r="H13" s="49"/>
      <c r="I13" s="49"/>
      <c r="J13" s="49"/>
      <c r="K13" s="49"/>
      <c r="L13" s="59"/>
    </row>
    <row r="14" spans="3:12" x14ac:dyDescent="0.35">
      <c r="C14" s="56"/>
      <c r="D14" s="49"/>
      <c r="E14" s="49"/>
      <c r="F14" s="49"/>
      <c r="G14" s="49"/>
      <c r="H14" s="49"/>
      <c r="I14" s="49"/>
      <c r="J14" s="49"/>
      <c r="K14" s="49"/>
      <c r="L14" s="59"/>
    </row>
    <row r="15" spans="3:12" x14ac:dyDescent="0.35">
      <c r="C15" s="1"/>
      <c r="E15" t="s">
        <v>120</v>
      </c>
      <c r="F15">
        <v>170</v>
      </c>
      <c r="H15" t="s">
        <v>121</v>
      </c>
      <c r="I15">
        <v>180</v>
      </c>
      <c r="L15" s="2"/>
    </row>
    <row r="16" spans="3:12" x14ac:dyDescent="0.35">
      <c r="C16" s="1"/>
      <c r="G16" t="s">
        <v>107</v>
      </c>
      <c r="H16">
        <v>175</v>
      </c>
      <c r="L16" s="2"/>
    </row>
    <row r="17" spans="3:12" x14ac:dyDescent="0.35">
      <c r="C17" s="1"/>
      <c r="G17" t="s">
        <v>119</v>
      </c>
      <c r="H17">
        <v>7</v>
      </c>
      <c r="L17" s="2"/>
    </row>
    <row r="18" spans="3:12" x14ac:dyDescent="0.35">
      <c r="C18" s="1"/>
      <c r="L18" s="2"/>
    </row>
    <row r="19" spans="3:12" x14ac:dyDescent="0.35">
      <c r="C19" s="1"/>
      <c r="E19" t="s">
        <v>68</v>
      </c>
      <c r="G19" s="6"/>
      <c r="H19">
        <f>_xlfn.NORM.DIST(I15,H16,H17,TRUE)-_xlfn.NORM.DIST(F15,H16,H17,TRUE)</f>
        <v>0.52494947594604691</v>
      </c>
      <c r="L19" s="2"/>
    </row>
    <row r="20" spans="3:12" x14ac:dyDescent="0.35">
      <c r="C20" s="1"/>
      <c r="L20" s="2"/>
    </row>
    <row r="21" spans="3:12" x14ac:dyDescent="0.35">
      <c r="C21" s="1"/>
      <c r="L21" s="2"/>
    </row>
    <row r="22" spans="3:12" ht="15" thickBot="1" x14ac:dyDescent="0.4">
      <c r="C22" s="7"/>
      <c r="D22" s="8"/>
      <c r="E22" s="8"/>
      <c r="F22" s="8"/>
      <c r="G22" s="8"/>
      <c r="H22" s="8"/>
      <c r="I22" s="8"/>
      <c r="J22" s="8"/>
      <c r="K22" s="8"/>
      <c r="L22" s="9"/>
    </row>
    <row r="24" spans="3:12" ht="15" thickBot="1" x14ac:dyDescent="0.4"/>
    <row r="25" spans="3:12" x14ac:dyDescent="0.35">
      <c r="C25" s="55" t="s">
        <v>62</v>
      </c>
      <c r="D25" s="57" t="s">
        <v>122</v>
      </c>
      <c r="E25" s="57"/>
      <c r="F25" s="57"/>
      <c r="G25" s="57"/>
      <c r="H25" s="57"/>
      <c r="I25" s="57"/>
      <c r="J25" s="57"/>
      <c r="K25" s="57"/>
      <c r="L25" s="58"/>
    </row>
    <row r="26" spans="3:12" x14ac:dyDescent="0.35">
      <c r="C26" s="56"/>
      <c r="D26" s="49"/>
      <c r="E26" s="49"/>
      <c r="F26" s="49"/>
      <c r="G26" s="49"/>
      <c r="H26" s="49"/>
      <c r="I26" s="49"/>
      <c r="J26" s="49"/>
      <c r="K26" s="49"/>
      <c r="L26" s="59"/>
    </row>
    <row r="27" spans="3:12" x14ac:dyDescent="0.35">
      <c r="C27" s="56"/>
      <c r="D27" s="49"/>
      <c r="E27" s="49"/>
      <c r="F27" s="49"/>
      <c r="G27" s="49"/>
      <c r="H27" s="49"/>
      <c r="I27" s="49"/>
      <c r="J27" s="49"/>
      <c r="K27" s="49"/>
      <c r="L27" s="59"/>
    </row>
    <row r="28" spans="3:12" x14ac:dyDescent="0.35">
      <c r="C28" s="56"/>
      <c r="D28" s="49"/>
      <c r="E28" s="49"/>
      <c r="F28" s="49"/>
      <c r="G28" s="49"/>
      <c r="H28" s="49"/>
      <c r="I28" s="49"/>
      <c r="J28" s="49"/>
      <c r="K28" s="49"/>
      <c r="L28" s="59"/>
    </row>
    <row r="29" spans="3:12" x14ac:dyDescent="0.35">
      <c r="C29" s="1"/>
      <c r="L29" s="2"/>
    </row>
    <row r="30" spans="3:12" x14ac:dyDescent="0.35">
      <c r="C30" s="1"/>
      <c r="G30" t="s">
        <v>107</v>
      </c>
      <c r="H30">
        <v>8</v>
      </c>
      <c r="L30" s="2"/>
    </row>
    <row r="31" spans="3:12" x14ac:dyDescent="0.35">
      <c r="C31" s="1"/>
      <c r="G31" t="s">
        <v>119</v>
      </c>
      <c r="H31">
        <v>2</v>
      </c>
      <c r="L31" s="2"/>
    </row>
    <row r="32" spans="3:12" x14ac:dyDescent="0.35">
      <c r="C32" s="1"/>
      <c r="L32" s="2"/>
    </row>
    <row r="33" spans="3:12" x14ac:dyDescent="0.35">
      <c r="C33" s="1"/>
      <c r="E33" t="s">
        <v>68</v>
      </c>
      <c r="G33" s="6"/>
      <c r="I33">
        <f>_xlfn.NORM.DIST(10, H30, H31, TRUE)</f>
        <v>0.84134474606854304</v>
      </c>
      <c r="L33" s="2"/>
    </row>
    <row r="34" spans="3:12" x14ac:dyDescent="0.35">
      <c r="C34" s="1"/>
      <c r="L34" s="2"/>
    </row>
    <row r="35" spans="3:12" x14ac:dyDescent="0.35">
      <c r="C35" s="1"/>
      <c r="L35" s="2"/>
    </row>
    <row r="36" spans="3:12" ht="15" thickBot="1" x14ac:dyDescent="0.4">
      <c r="C36" s="7"/>
      <c r="D36" s="8"/>
      <c r="E36" s="8"/>
      <c r="F36" s="8"/>
      <c r="G36" s="8"/>
      <c r="H36" s="8"/>
      <c r="I36" s="8"/>
      <c r="J36" s="8"/>
      <c r="K36" s="8"/>
      <c r="L36" s="9"/>
    </row>
    <row r="38" spans="3:12" ht="15" thickBot="1" x14ac:dyDescent="0.4"/>
    <row r="39" spans="3:12" x14ac:dyDescent="0.35">
      <c r="C39" s="55" t="s">
        <v>62</v>
      </c>
      <c r="D39" s="57" t="s">
        <v>122</v>
      </c>
      <c r="E39" s="57"/>
      <c r="F39" s="57"/>
      <c r="G39" s="57"/>
      <c r="H39" s="57"/>
      <c r="I39" s="57"/>
      <c r="J39" s="57"/>
      <c r="K39" s="57"/>
      <c r="L39" s="58"/>
    </row>
    <row r="40" spans="3:12" x14ac:dyDescent="0.35">
      <c r="C40" s="56"/>
      <c r="D40" s="49"/>
      <c r="E40" s="49"/>
      <c r="F40" s="49"/>
      <c r="G40" s="49"/>
      <c r="H40" s="49"/>
      <c r="I40" s="49"/>
      <c r="J40" s="49"/>
      <c r="K40" s="49"/>
      <c r="L40" s="59"/>
    </row>
    <row r="41" spans="3:12" x14ac:dyDescent="0.35">
      <c r="C41" s="56"/>
      <c r="D41" s="49"/>
      <c r="E41" s="49"/>
      <c r="F41" s="49"/>
      <c r="G41" s="49"/>
      <c r="H41" s="49"/>
      <c r="I41" s="49"/>
      <c r="J41" s="49"/>
      <c r="K41" s="49"/>
      <c r="L41" s="59"/>
    </row>
    <row r="42" spans="3:12" x14ac:dyDescent="0.35">
      <c r="C42" s="56"/>
      <c r="D42" s="49"/>
      <c r="E42" s="49"/>
      <c r="F42" s="49"/>
      <c r="G42" s="49"/>
      <c r="H42" s="49"/>
      <c r="I42" s="49"/>
      <c r="J42" s="49"/>
      <c r="K42" s="49"/>
      <c r="L42" s="59"/>
    </row>
    <row r="43" spans="3:12" x14ac:dyDescent="0.35">
      <c r="C43" s="1"/>
      <c r="L43" s="2"/>
    </row>
    <row r="44" spans="3:12" x14ac:dyDescent="0.35">
      <c r="C44" s="1"/>
      <c r="G44" t="s">
        <v>107</v>
      </c>
      <c r="H44">
        <v>8</v>
      </c>
      <c r="L44" s="2"/>
    </row>
    <row r="45" spans="3:12" x14ac:dyDescent="0.35">
      <c r="C45" s="1"/>
      <c r="G45" t="s">
        <v>119</v>
      </c>
      <c r="H45">
        <v>2</v>
      </c>
      <c r="L45" s="2"/>
    </row>
    <row r="46" spans="3:12" x14ac:dyDescent="0.35">
      <c r="C46" s="1"/>
      <c r="L46" s="2"/>
    </row>
    <row r="47" spans="3:12" x14ac:dyDescent="0.35">
      <c r="C47" s="1"/>
      <c r="E47" t="s">
        <v>68</v>
      </c>
      <c r="G47" s="6"/>
      <c r="I47">
        <f>_xlfn.NORM.DIST(10, H44, H45, TRUE)</f>
        <v>0.84134474606854304</v>
      </c>
      <c r="L47" s="2"/>
    </row>
    <row r="48" spans="3:12" x14ac:dyDescent="0.35">
      <c r="C48" s="1"/>
      <c r="L48" s="2"/>
    </row>
    <row r="49" spans="3:12" x14ac:dyDescent="0.35">
      <c r="C49" s="1"/>
      <c r="L49" s="2"/>
    </row>
    <row r="50" spans="3:12" ht="15" thickBot="1" x14ac:dyDescent="0.4">
      <c r="C50" s="7"/>
      <c r="D50" s="8"/>
      <c r="E50" s="8"/>
      <c r="F50" s="8"/>
      <c r="G50" s="8"/>
      <c r="H50" s="8"/>
      <c r="I50" s="8"/>
      <c r="J50" s="8"/>
      <c r="K50" s="8"/>
      <c r="L50" s="9"/>
    </row>
    <row r="53" spans="3:12" ht="15" thickBot="1" x14ac:dyDescent="0.4"/>
    <row r="54" spans="3:12" x14ac:dyDescent="0.35">
      <c r="C54" s="55" t="s">
        <v>63</v>
      </c>
      <c r="D54" s="57" t="s">
        <v>123</v>
      </c>
      <c r="E54" s="57"/>
      <c r="F54" s="57"/>
      <c r="G54" s="57"/>
      <c r="H54" s="57"/>
      <c r="I54" s="57"/>
      <c r="J54" s="57"/>
      <c r="K54" s="57"/>
      <c r="L54" s="58"/>
    </row>
    <row r="55" spans="3:12" x14ac:dyDescent="0.35">
      <c r="C55" s="56"/>
      <c r="D55" s="49"/>
      <c r="E55" s="49"/>
      <c r="F55" s="49"/>
      <c r="G55" s="49"/>
      <c r="H55" s="49"/>
      <c r="I55" s="49"/>
      <c r="J55" s="49"/>
      <c r="K55" s="49"/>
      <c r="L55" s="59"/>
    </row>
    <row r="56" spans="3:12" x14ac:dyDescent="0.35">
      <c r="C56" s="56"/>
      <c r="D56" s="49"/>
      <c r="E56" s="49"/>
      <c r="F56" s="49"/>
      <c r="G56" s="49"/>
      <c r="H56" s="49"/>
      <c r="I56" s="49"/>
      <c r="J56" s="49"/>
      <c r="K56" s="49"/>
      <c r="L56" s="59"/>
    </row>
    <row r="57" spans="3:12" x14ac:dyDescent="0.35">
      <c r="C57" s="56"/>
      <c r="D57" s="49"/>
      <c r="E57" s="49"/>
      <c r="F57" s="49"/>
      <c r="G57" s="49"/>
      <c r="H57" s="49"/>
      <c r="I57" s="49"/>
      <c r="J57" s="49"/>
      <c r="K57" s="49"/>
      <c r="L57" s="59"/>
    </row>
    <row r="58" spans="3:12" x14ac:dyDescent="0.35">
      <c r="C58" s="1"/>
      <c r="E58" t="s">
        <v>120</v>
      </c>
      <c r="F58">
        <v>2.5</v>
      </c>
      <c r="H58" t="s">
        <v>121</v>
      </c>
      <c r="I58">
        <v>3.5</v>
      </c>
      <c r="L58" s="2"/>
    </row>
    <row r="59" spans="3:12" x14ac:dyDescent="0.35">
      <c r="C59" s="1"/>
      <c r="G59" t="s">
        <v>107</v>
      </c>
      <c r="H59">
        <v>3</v>
      </c>
      <c r="L59" s="2"/>
    </row>
    <row r="60" spans="3:12" x14ac:dyDescent="0.35">
      <c r="C60" s="1"/>
      <c r="G60" t="s">
        <v>119</v>
      </c>
      <c r="H60">
        <v>0.5</v>
      </c>
      <c r="L60" s="2"/>
    </row>
    <row r="61" spans="3:12" x14ac:dyDescent="0.35">
      <c r="C61" s="1"/>
      <c r="L61" s="2"/>
    </row>
    <row r="62" spans="3:12" x14ac:dyDescent="0.35">
      <c r="C62" s="1"/>
      <c r="E62" t="s">
        <v>68</v>
      </c>
      <c r="G62" s="6"/>
      <c r="H62">
        <f>_xlfn.NORM.DIST(I58,H59,H60,TRUE)-_xlfn.NORM.DIST(F58,H59,H60,TRUE)</f>
        <v>0.68268949213708607</v>
      </c>
      <c r="L62" s="2"/>
    </row>
    <row r="63" spans="3:12" x14ac:dyDescent="0.35">
      <c r="C63" s="1"/>
      <c r="L63" s="2"/>
    </row>
    <row r="64" spans="3:12" x14ac:dyDescent="0.35">
      <c r="C64" s="1"/>
      <c r="L64" s="2"/>
    </row>
    <row r="65" spans="3:12" ht="15" thickBot="1" x14ac:dyDescent="0.4">
      <c r="C65" s="7"/>
      <c r="D65" s="8"/>
      <c r="E65" s="8"/>
      <c r="F65" s="8"/>
      <c r="G65" s="8"/>
      <c r="H65" s="8"/>
      <c r="I65" s="8"/>
      <c r="J65" s="8"/>
      <c r="K65" s="8"/>
      <c r="L65" s="9"/>
    </row>
  </sheetData>
  <mergeCells count="9">
    <mergeCell ref="C54:C57"/>
    <mergeCell ref="D54:L57"/>
    <mergeCell ref="C4:L7"/>
    <mergeCell ref="C11:C14"/>
    <mergeCell ref="D11:L14"/>
    <mergeCell ref="C25:C28"/>
    <mergeCell ref="D25:L28"/>
    <mergeCell ref="C39:C42"/>
    <mergeCell ref="D39:L42"/>
  </mergeCells>
  <pageMargins left="0.7" right="0.7" top="0.75" bottom="0.75" header="0.3" footer="0.3"/>
  <pageSetup paperSize="9" scale="79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2661-E396-41F0-B470-2E62D835DD91}">
  <sheetPr>
    <pageSetUpPr fitToPage="1"/>
  </sheetPr>
  <dimension ref="B1:R38"/>
  <sheetViews>
    <sheetView zoomScale="53" workbookViewId="0">
      <selection activeCell="D3" sqref="D3:P4"/>
    </sheetView>
  </sheetViews>
  <sheetFormatPr defaultRowHeight="14.5" x14ac:dyDescent="0.35"/>
  <sheetData>
    <row r="1" spans="2:18" ht="15" thickBot="1" x14ac:dyDescent="0.4"/>
    <row r="2" spans="2:18" x14ac:dyDescent="0.3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</row>
    <row r="3" spans="2:18" ht="14.5" customHeight="1" x14ac:dyDescent="0.35">
      <c r="B3" s="1"/>
      <c r="D3" s="72" t="s">
        <v>112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R3" s="2"/>
    </row>
    <row r="4" spans="2:18" x14ac:dyDescent="0.35">
      <c r="B4" s="1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R4" s="2"/>
    </row>
    <row r="5" spans="2:18" ht="15" thickBot="1" x14ac:dyDescent="0.4">
      <c r="B5" s="1"/>
      <c r="R5" s="2"/>
    </row>
    <row r="6" spans="2:18" ht="15" thickBot="1" x14ac:dyDescent="0.4">
      <c r="B6" s="1"/>
      <c r="F6" s="24" t="s">
        <v>79</v>
      </c>
      <c r="G6" s="25"/>
      <c r="H6" s="26" t="s">
        <v>80</v>
      </c>
      <c r="I6" s="25"/>
      <c r="J6" s="27" t="s">
        <v>81</v>
      </c>
      <c r="K6" s="28" t="s">
        <v>82</v>
      </c>
      <c r="L6" s="29" t="s">
        <v>83</v>
      </c>
      <c r="R6" s="2"/>
    </row>
    <row r="7" spans="2:18" x14ac:dyDescent="0.35">
      <c r="B7" s="1"/>
      <c r="F7" s="1"/>
      <c r="G7" s="2">
        <v>10</v>
      </c>
      <c r="H7" s="1">
        <v>99</v>
      </c>
      <c r="I7" s="2"/>
      <c r="J7" s="30">
        <f t="shared" ref="J7:J14" si="0">G7-$G$16</f>
        <v>1.25</v>
      </c>
      <c r="K7" s="30">
        <f t="shared" ref="K7:K14" si="1">H7-$H$16</f>
        <v>37.75</v>
      </c>
      <c r="L7" s="30">
        <f t="shared" ref="L7:L14" si="2">J7*K7</f>
        <v>47.1875</v>
      </c>
      <c r="R7" s="2"/>
    </row>
    <row r="8" spans="2:18" x14ac:dyDescent="0.35">
      <c r="B8" s="1"/>
      <c r="F8" s="1"/>
      <c r="G8" s="2">
        <v>13</v>
      </c>
      <c r="H8" s="1">
        <v>87</v>
      </c>
      <c r="I8" s="2"/>
      <c r="J8" s="30">
        <f t="shared" si="0"/>
        <v>4.25</v>
      </c>
      <c r="K8" s="30">
        <f t="shared" si="1"/>
        <v>25.75</v>
      </c>
      <c r="L8" s="30">
        <f t="shared" si="2"/>
        <v>109.4375</v>
      </c>
      <c r="R8" s="2"/>
    </row>
    <row r="9" spans="2:18" x14ac:dyDescent="0.35">
      <c r="B9" s="1"/>
      <c r="F9" s="1"/>
      <c r="G9" s="2">
        <v>15</v>
      </c>
      <c r="H9" s="1">
        <v>51</v>
      </c>
      <c r="I9" s="2"/>
      <c r="J9" s="30">
        <f t="shared" si="0"/>
        <v>6.25</v>
      </c>
      <c r="K9" s="30">
        <f t="shared" si="1"/>
        <v>-10.25</v>
      </c>
      <c r="L9" s="30">
        <f t="shared" si="2"/>
        <v>-64.0625</v>
      </c>
      <c r="R9" s="2"/>
    </row>
    <row r="10" spans="2:18" ht="15" thickBot="1" x14ac:dyDescent="0.4">
      <c r="B10" s="1"/>
      <c r="F10" s="1"/>
      <c r="G10" s="2">
        <v>8</v>
      </c>
      <c r="H10" s="1">
        <v>62</v>
      </c>
      <c r="I10" s="2"/>
      <c r="J10" s="30">
        <f t="shared" si="0"/>
        <v>-0.75</v>
      </c>
      <c r="K10" s="30">
        <f t="shared" si="1"/>
        <v>0.75</v>
      </c>
      <c r="L10" s="30">
        <f t="shared" si="2"/>
        <v>-0.5625</v>
      </c>
      <c r="R10" s="2"/>
    </row>
    <row r="11" spans="2:18" x14ac:dyDescent="0.35">
      <c r="B11" s="1"/>
      <c r="F11" s="1"/>
      <c r="G11" s="2">
        <v>7</v>
      </c>
      <c r="H11" s="1">
        <v>70</v>
      </c>
      <c r="I11" s="2"/>
      <c r="J11" s="30">
        <f t="shared" si="0"/>
        <v>-1.75</v>
      </c>
      <c r="K11" s="30">
        <f t="shared" si="1"/>
        <v>8.75</v>
      </c>
      <c r="L11" s="30">
        <f t="shared" si="2"/>
        <v>-15.3125</v>
      </c>
      <c r="O11" s="10" t="s">
        <v>84</v>
      </c>
      <c r="P11" s="12"/>
      <c r="R11" s="2"/>
    </row>
    <row r="12" spans="2:18" ht="15" thickBot="1" x14ac:dyDescent="0.4">
      <c r="B12" s="1"/>
      <c r="F12" s="1"/>
      <c r="G12" s="2">
        <v>5</v>
      </c>
      <c r="H12" s="1">
        <v>46</v>
      </c>
      <c r="I12" s="2"/>
      <c r="J12" s="30">
        <f t="shared" si="0"/>
        <v>-3.75</v>
      </c>
      <c r="K12" s="30">
        <f t="shared" si="1"/>
        <v>-15.25</v>
      </c>
      <c r="L12" s="30">
        <f t="shared" si="2"/>
        <v>57.1875</v>
      </c>
      <c r="O12" s="7"/>
      <c r="P12" s="9">
        <f>L16/8</f>
        <v>35.3125</v>
      </c>
      <c r="R12" s="2"/>
    </row>
    <row r="13" spans="2:18" x14ac:dyDescent="0.35">
      <c r="B13" s="1"/>
      <c r="F13" s="1"/>
      <c r="G13" s="2">
        <v>4</v>
      </c>
      <c r="H13" s="1">
        <v>33</v>
      </c>
      <c r="I13" s="2"/>
      <c r="J13" s="30">
        <f t="shared" si="0"/>
        <v>-4.75</v>
      </c>
      <c r="K13" s="30">
        <f t="shared" si="1"/>
        <v>-28.25</v>
      </c>
      <c r="L13" s="30">
        <f t="shared" si="2"/>
        <v>134.1875</v>
      </c>
      <c r="R13" s="2"/>
    </row>
    <row r="14" spans="2:18" x14ac:dyDescent="0.35">
      <c r="B14" s="1"/>
      <c r="F14" s="1"/>
      <c r="G14" s="2">
        <v>8</v>
      </c>
      <c r="H14" s="1">
        <v>42</v>
      </c>
      <c r="I14" s="2"/>
      <c r="J14" s="30">
        <f t="shared" si="0"/>
        <v>-0.75</v>
      </c>
      <c r="K14" s="30">
        <f t="shared" si="1"/>
        <v>-19.25</v>
      </c>
      <c r="L14" s="30">
        <f t="shared" si="2"/>
        <v>14.4375</v>
      </c>
      <c r="R14" s="2"/>
    </row>
    <row r="15" spans="2:18" x14ac:dyDescent="0.35">
      <c r="B15" s="1"/>
      <c r="F15" s="1"/>
      <c r="G15" s="2"/>
      <c r="H15" s="1"/>
      <c r="I15" s="2"/>
      <c r="J15" s="30"/>
      <c r="K15" s="30"/>
      <c r="L15" s="30"/>
      <c r="R15" s="2"/>
    </row>
    <row r="16" spans="2:18" ht="15" thickBot="1" x14ac:dyDescent="0.4">
      <c r="B16" s="1"/>
      <c r="F16" s="7" t="s">
        <v>85</v>
      </c>
      <c r="G16" s="9">
        <f>AVERAGE(G7:G14)</f>
        <v>8.75</v>
      </c>
      <c r="H16" s="7">
        <f>AVERAGE(H7:H14)</f>
        <v>61.25</v>
      </c>
      <c r="I16" s="9"/>
      <c r="J16" s="31"/>
      <c r="K16" s="31" t="s">
        <v>86</v>
      </c>
      <c r="L16" s="31">
        <f>SUM(L7:L14)</f>
        <v>282.5</v>
      </c>
      <c r="R16" s="2"/>
    </row>
    <row r="17" spans="2:18" x14ac:dyDescent="0.35">
      <c r="B17" s="1"/>
      <c r="P17" t="s">
        <v>87</v>
      </c>
      <c r="R17" s="2"/>
    </row>
    <row r="18" spans="2:18" x14ac:dyDescent="0.35">
      <c r="B18" s="1"/>
      <c r="R18" s="2"/>
    </row>
    <row r="19" spans="2:18" x14ac:dyDescent="0.35">
      <c r="B19" s="1"/>
      <c r="R19" s="2"/>
    </row>
    <row r="20" spans="2:18" x14ac:dyDescent="0.35">
      <c r="B20" s="1"/>
      <c r="R20" s="2"/>
    </row>
    <row r="21" spans="2:18" x14ac:dyDescent="0.35">
      <c r="B21" s="1"/>
      <c r="R21" s="2"/>
    </row>
    <row r="22" spans="2:18" x14ac:dyDescent="0.35">
      <c r="B22" s="1"/>
      <c r="R22" s="2"/>
    </row>
    <row r="23" spans="2:18" x14ac:dyDescent="0.35">
      <c r="B23" s="1"/>
      <c r="R23" s="2"/>
    </row>
    <row r="24" spans="2:18" x14ac:dyDescent="0.35">
      <c r="B24" s="1"/>
      <c r="R24" s="2"/>
    </row>
    <row r="25" spans="2:18" x14ac:dyDescent="0.35">
      <c r="B25" s="1"/>
      <c r="R25" s="2"/>
    </row>
    <row r="26" spans="2:18" x14ac:dyDescent="0.35">
      <c r="B26" s="1"/>
      <c r="R26" s="2"/>
    </row>
    <row r="27" spans="2:18" x14ac:dyDescent="0.35">
      <c r="B27" s="1"/>
      <c r="R27" s="2"/>
    </row>
    <row r="28" spans="2:18" x14ac:dyDescent="0.35">
      <c r="B28" s="1"/>
      <c r="R28" s="2"/>
    </row>
    <row r="29" spans="2:18" x14ac:dyDescent="0.35">
      <c r="B29" s="1"/>
      <c r="R29" s="2"/>
    </row>
    <row r="30" spans="2:18" x14ac:dyDescent="0.35">
      <c r="B30" s="1"/>
      <c r="R30" s="2"/>
    </row>
    <row r="31" spans="2:18" x14ac:dyDescent="0.35">
      <c r="B31" s="1"/>
      <c r="R31" s="2"/>
    </row>
    <row r="32" spans="2:18" x14ac:dyDescent="0.35">
      <c r="B32" s="1"/>
      <c r="R32" s="2"/>
    </row>
    <row r="33" spans="2:18" x14ac:dyDescent="0.35">
      <c r="B33" s="1"/>
      <c r="R33" s="2"/>
    </row>
    <row r="34" spans="2:18" x14ac:dyDescent="0.35">
      <c r="B34" s="1"/>
      <c r="R34" s="2"/>
    </row>
    <row r="35" spans="2:18" x14ac:dyDescent="0.35">
      <c r="B35" s="1"/>
      <c r="R35" s="2"/>
    </row>
    <row r="36" spans="2:18" x14ac:dyDescent="0.35">
      <c r="B36" s="1"/>
      <c r="R36" s="2"/>
    </row>
    <row r="37" spans="2:18" x14ac:dyDescent="0.35">
      <c r="B37" s="1"/>
      <c r="R37" s="2"/>
    </row>
    <row r="38" spans="2:18" ht="15" thickBot="1" x14ac:dyDescent="0.4"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</row>
  </sheetData>
  <mergeCells count="1">
    <mergeCell ref="D3:P4"/>
  </mergeCells>
  <pageMargins left="0.7" right="0.7" top="0.75" bottom="0.75" header="0.3" footer="0.3"/>
  <pageSetup paperSize="9" scale="79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B2BF-5299-48C9-88F2-A0CB323C8BF5}">
  <sheetPr>
    <pageSetUpPr fitToPage="1"/>
  </sheetPr>
  <dimension ref="B1:O26"/>
  <sheetViews>
    <sheetView workbookViewId="0">
      <selection activeCell="D3" sqref="D3:M4"/>
    </sheetView>
  </sheetViews>
  <sheetFormatPr defaultRowHeight="14.5" x14ac:dyDescent="0.35"/>
  <sheetData>
    <row r="1" spans="2:15" ht="15" thickBot="1" x14ac:dyDescent="0.4"/>
    <row r="2" spans="2:15" x14ac:dyDescent="0.3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</row>
    <row r="3" spans="2:15" x14ac:dyDescent="0.35">
      <c r="B3" s="1"/>
      <c r="D3" s="73" t="s">
        <v>113</v>
      </c>
      <c r="E3" s="49"/>
      <c r="F3" s="49"/>
      <c r="G3" s="49"/>
      <c r="H3" s="49"/>
      <c r="I3" s="49"/>
      <c r="J3" s="49"/>
      <c r="K3" s="49"/>
      <c r="L3" s="49"/>
      <c r="M3" s="49"/>
      <c r="O3" s="2"/>
    </row>
    <row r="4" spans="2:15" x14ac:dyDescent="0.35">
      <c r="B4" s="1"/>
      <c r="D4" s="49"/>
      <c r="E4" s="49"/>
      <c r="F4" s="49"/>
      <c r="G4" s="49"/>
      <c r="H4" s="49"/>
      <c r="I4" s="49"/>
      <c r="J4" s="49"/>
      <c r="K4" s="49"/>
      <c r="L4" s="49"/>
      <c r="M4" s="49"/>
      <c r="O4" s="2"/>
    </row>
    <row r="5" spans="2:15" ht="15" thickBot="1" x14ac:dyDescent="0.4">
      <c r="B5" s="1"/>
      <c r="O5" s="2"/>
    </row>
    <row r="6" spans="2:15" ht="15" thickBot="1" x14ac:dyDescent="0.4">
      <c r="B6" s="1"/>
      <c r="D6" s="32" t="s">
        <v>3</v>
      </c>
      <c r="E6" s="33" t="s">
        <v>88</v>
      </c>
      <c r="F6" s="34" t="s">
        <v>89</v>
      </c>
      <c r="G6" s="34" t="s">
        <v>90</v>
      </c>
      <c r="H6" s="32" t="s">
        <v>91</v>
      </c>
      <c r="I6" s="33" t="s">
        <v>92</v>
      </c>
      <c r="J6" s="33" t="s">
        <v>93</v>
      </c>
      <c r="O6" s="2"/>
    </row>
    <row r="7" spans="2:15" x14ac:dyDescent="0.35">
      <c r="B7" s="1"/>
      <c r="D7" s="1">
        <v>92</v>
      </c>
      <c r="E7" s="2">
        <v>7</v>
      </c>
      <c r="F7" s="30">
        <f t="shared" ref="F7:F20" si="0">D7-$D$22</f>
        <v>56</v>
      </c>
      <c r="G7" s="30">
        <f t="shared" ref="G7:G20" si="1">E7-$E$22</f>
        <v>1.5714285714285712</v>
      </c>
      <c r="H7" s="1">
        <f>F7*F7</f>
        <v>3136</v>
      </c>
      <c r="I7" s="2">
        <f>G7*G7</f>
        <v>2.4693877551020402</v>
      </c>
      <c r="J7" s="2">
        <f>F7*G7</f>
        <v>87.999999999999986</v>
      </c>
      <c r="O7" s="2"/>
    </row>
    <row r="8" spans="2:15" x14ac:dyDescent="0.35">
      <c r="B8" s="1"/>
      <c r="D8" s="1">
        <v>16</v>
      </c>
      <c r="E8" s="2">
        <v>2</v>
      </c>
      <c r="F8" s="30">
        <f t="shared" si="0"/>
        <v>-20</v>
      </c>
      <c r="G8" s="30">
        <f t="shared" si="1"/>
        <v>-3.4285714285714288</v>
      </c>
      <c r="H8" s="1">
        <f t="shared" ref="H8:I20" si="2">F8*F8</f>
        <v>400</v>
      </c>
      <c r="I8" s="2">
        <f t="shared" si="2"/>
        <v>11.755102040816329</v>
      </c>
      <c r="J8" s="2">
        <f t="shared" ref="J8:J20" si="3">F8*G8</f>
        <v>68.571428571428584</v>
      </c>
      <c r="O8" s="2"/>
    </row>
    <row r="9" spans="2:15" x14ac:dyDescent="0.35">
      <c r="B9" s="1"/>
      <c r="D9" s="1">
        <v>19</v>
      </c>
      <c r="E9" s="2">
        <v>1</v>
      </c>
      <c r="F9" s="30">
        <f t="shared" si="0"/>
        <v>-17</v>
      </c>
      <c r="G9" s="30">
        <f t="shared" si="1"/>
        <v>-4.4285714285714288</v>
      </c>
      <c r="H9" s="1">
        <f t="shared" si="2"/>
        <v>289</v>
      </c>
      <c r="I9" s="2">
        <f t="shared" si="2"/>
        <v>19.612244897959187</v>
      </c>
      <c r="J9" s="2">
        <f t="shared" si="3"/>
        <v>75.285714285714292</v>
      </c>
      <c r="O9" s="2"/>
    </row>
    <row r="10" spans="2:15" x14ac:dyDescent="0.35">
      <c r="B10" s="1"/>
      <c r="D10" s="1">
        <v>62</v>
      </c>
      <c r="E10" s="2">
        <v>8</v>
      </c>
      <c r="F10" s="30">
        <f t="shared" si="0"/>
        <v>26</v>
      </c>
      <c r="G10" s="30">
        <f t="shared" si="1"/>
        <v>2.5714285714285712</v>
      </c>
      <c r="H10" s="1">
        <f t="shared" si="2"/>
        <v>676</v>
      </c>
      <c r="I10" s="2">
        <f t="shared" si="2"/>
        <v>6.6122448979591821</v>
      </c>
      <c r="J10" s="2">
        <f>F10*G10</f>
        <v>66.857142857142847</v>
      </c>
      <c r="O10" s="2"/>
    </row>
    <row r="11" spans="2:15" x14ac:dyDescent="0.35">
      <c r="B11" s="1"/>
      <c r="D11" s="1">
        <v>83</v>
      </c>
      <c r="E11" s="2">
        <v>4</v>
      </c>
      <c r="F11" s="30">
        <f t="shared" si="0"/>
        <v>47</v>
      </c>
      <c r="G11" s="30">
        <f t="shared" si="1"/>
        <v>-1.4285714285714288</v>
      </c>
      <c r="H11" s="1">
        <f t="shared" si="2"/>
        <v>2209</v>
      </c>
      <c r="I11" s="2">
        <f t="shared" si="2"/>
        <v>2.0408163265306132</v>
      </c>
      <c r="J11" s="2">
        <f t="shared" si="3"/>
        <v>-67.142857142857153</v>
      </c>
      <c r="O11" s="2"/>
    </row>
    <row r="12" spans="2:15" ht="15" thickBot="1" x14ac:dyDescent="0.4">
      <c r="B12" s="1"/>
      <c r="D12" s="1">
        <v>47</v>
      </c>
      <c r="E12" s="2">
        <v>2</v>
      </c>
      <c r="F12" s="30">
        <f t="shared" si="0"/>
        <v>11</v>
      </c>
      <c r="G12" s="30">
        <f t="shared" si="1"/>
        <v>-3.4285714285714288</v>
      </c>
      <c r="H12" s="1">
        <f t="shared" si="2"/>
        <v>121</v>
      </c>
      <c r="I12" s="2">
        <f t="shared" si="2"/>
        <v>11.755102040816329</v>
      </c>
      <c r="J12" s="2">
        <f t="shared" si="3"/>
        <v>-37.714285714285715</v>
      </c>
      <c r="O12" s="2"/>
    </row>
    <row r="13" spans="2:15" x14ac:dyDescent="0.35">
      <c r="B13" s="1"/>
      <c r="D13" s="1">
        <v>15</v>
      </c>
      <c r="E13" s="2">
        <v>7</v>
      </c>
      <c r="F13" s="30">
        <f t="shared" si="0"/>
        <v>-21</v>
      </c>
      <c r="G13" s="30">
        <f t="shared" si="1"/>
        <v>1.5714285714285712</v>
      </c>
      <c r="H13" s="1">
        <f t="shared" si="2"/>
        <v>441</v>
      </c>
      <c r="I13" s="2">
        <f t="shared" si="2"/>
        <v>2.4693877551020402</v>
      </c>
      <c r="J13" s="2">
        <f t="shared" si="3"/>
        <v>-32.999999999999993</v>
      </c>
      <c r="L13" s="10"/>
      <c r="M13" s="11"/>
      <c r="N13" s="12"/>
      <c r="O13" s="2"/>
    </row>
    <row r="14" spans="2:15" x14ac:dyDescent="0.35">
      <c r="B14" s="1"/>
      <c r="D14" s="1">
        <v>36</v>
      </c>
      <c r="E14" s="2">
        <v>8</v>
      </c>
      <c r="F14" s="30">
        <f t="shared" si="0"/>
        <v>0</v>
      </c>
      <c r="G14" s="30">
        <f t="shared" si="1"/>
        <v>2.5714285714285712</v>
      </c>
      <c r="H14" s="1">
        <f t="shared" si="2"/>
        <v>0</v>
      </c>
      <c r="I14" s="2">
        <f t="shared" si="2"/>
        <v>6.6122448979591821</v>
      </c>
      <c r="J14" s="2">
        <f t="shared" si="3"/>
        <v>0</v>
      </c>
      <c r="L14" s="1" t="s">
        <v>94</v>
      </c>
      <c r="N14" s="2"/>
      <c r="O14" s="2"/>
    </row>
    <row r="15" spans="2:15" x14ac:dyDescent="0.35">
      <c r="B15" s="1"/>
      <c r="D15" s="1">
        <v>26</v>
      </c>
      <c r="E15" s="2">
        <v>4</v>
      </c>
      <c r="F15" s="30">
        <f t="shared" si="0"/>
        <v>-10</v>
      </c>
      <c r="G15" s="30">
        <f t="shared" si="1"/>
        <v>-1.4285714285714288</v>
      </c>
      <c r="H15" s="1">
        <f t="shared" si="2"/>
        <v>100</v>
      </c>
      <c r="I15" s="2">
        <f t="shared" si="2"/>
        <v>2.0408163265306132</v>
      </c>
      <c r="J15" s="2">
        <f t="shared" si="3"/>
        <v>14.285714285714288</v>
      </c>
      <c r="L15" s="1"/>
      <c r="M15">
        <f>J22/(SQRT(H22*I22))</f>
        <v>-7.6818769550352703E-2</v>
      </c>
      <c r="N15" s="2"/>
      <c r="O15" s="2"/>
    </row>
    <row r="16" spans="2:15" ht="15" thickBot="1" x14ac:dyDescent="0.4">
      <c r="B16" s="1"/>
      <c r="D16" s="1">
        <v>40</v>
      </c>
      <c r="E16" s="2">
        <v>7</v>
      </c>
      <c r="F16" s="30">
        <f t="shared" si="0"/>
        <v>4</v>
      </c>
      <c r="G16" s="30">
        <f t="shared" si="1"/>
        <v>1.5714285714285712</v>
      </c>
      <c r="H16" s="1">
        <f t="shared" si="2"/>
        <v>16</v>
      </c>
      <c r="I16" s="2">
        <f t="shared" si="2"/>
        <v>2.4693877551020402</v>
      </c>
      <c r="J16" s="2">
        <f t="shared" si="3"/>
        <v>6.2857142857142847</v>
      </c>
      <c r="L16" s="7"/>
      <c r="M16" s="8"/>
      <c r="N16" s="9"/>
      <c r="O16" s="2"/>
    </row>
    <row r="17" spans="2:15" x14ac:dyDescent="0.35">
      <c r="B17" s="1"/>
      <c r="D17" s="1">
        <v>0</v>
      </c>
      <c r="E17" s="2">
        <v>10</v>
      </c>
      <c r="F17" s="30">
        <f t="shared" si="0"/>
        <v>-36</v>
      </c>
      <c r="G17" s="30">
        <f t="shared" si="1"/>
        <v>4.5714285714285712</v>
      </c>
      <c r="H17" s="1">
        <f t="shared" si="2"/>
        <v>1296</v>
      </c>
      <c r="I17" s="2">
        <f t="shared" si="2"/>
        <v>20.897959183673468</v>
      </c>
      <c r="J17" s="2">
        <f t="shared" si="3"/>
        <v>-164.57142857142856</v>
      </c>
      <c r="O17" s="2"/>
    </row>
    <row r="18" spans="2:15" x14ac:dyDescent="0.35">
      <c r="B18" s="1"/>
      <c r="D18" s="1">
        <v>25</v>
      </c>
      <c r="E18" s="2">
        <v>1</v>
      </c>
      <c r="F18" s="30">
        <f t="shared" si="0"/>
        <v>-11</v>
      </c>
      <c r="G18" s="30">
        <f t="shared" si="1"/>
        <v>-4.4285714285714288</v>
      </c>
      <c r="H18" s="1">
        <f t="shared" si="2"/>
        <v>121</v>
      </c>
      <c r="I18" s="2">
        <f t="shared" si="2"/>
        <v>19.612244897959187</v>
      </c>
      <c r="J18" s="2">
        <f t="shared" si="3"/>
        <v>48.714285714285715</v>
      </c>
      <c r="O18" s="2"/>
    </row>
    <row r="19" spans="2:15" x14ac:dyDescent="0.35">
      <c r="B19" s="1"/>
      <c r="D19" s="1">
        <v>40</v>
      </c>
      <c r="E19" s="2">
        <v>5</v>
      </c>
      <c r="F19" s="30">
        <f t="shared" si="0"/>
        <v>4</v>
      </c>
      <c r="G19" s="30">
        <f t="shared" si="1"/>
        <v>-0.42857142857142883</v>
      </c>
      <c r="H19" s="1">
        <f t="shared" si="2"/>
        <v>16</v>
      </c>
      <c r="I19" s="2">
        <f t="shared" si="2"/>
        <v>0.18367346938775531</v>
      </c>
      <c r="J19" s="2">
        <f t="shared" si="3"/>
        <v>-1.7142857142857153</v>
      </c>
      <c r="O19" s="2"/>
    </row>
    <row r="20" spans="2:15" x14ac:dyDescent="0.35">
      <c r="B20" s="1"/>
      <c r="D20" s="1">
        <v>3</v>
      </c>
      <c r="E20" s="2">
        <v>10</v>
      </c>
      <c r="F20" s="30">
        <f t="shared" si="0"/>
        <v>-33</v>
      </c>
      <c r="G20" s="30">
        <f t="shared" si="1"/>
        <v>4.5714285714285712</v>
      </c>
      <c r="H20" s="1">
        <f t="shared" si="2"/>
        <v>1089</v>
      </c>
      <c r="I20" s="2">
        <f t="shared" si="2"/>
        <v>20.897959183673468</v>
      </c>
      <c r="J20" s="2">
        <f t="shared" si="3"/>
        <v>-150.85714285714286</v>
      </c>
      <c r="O20" s="2"/>
    </row>
    <row r="21" spans="2:15" x14ac:dyDescent="0.35">
      <c r="B21" s="1"/>
      <c r="D21" s="1"/>
      <c r="E21" s="2"/>
      <c r="F21" s="30"/>
      <c r="G21" s="30"/>
      <c r="H21" s="1"/>
      <c r="I21" s="2"/>
      <c r="J21" s="2"/>
      <c r="O21" s="2"/>
    </row>
    <row r="22" spans="2:15" ht="15" thickBot="1" x14ac:dyDescent="0.4">
      <c r="B22" s="1"/>
      <c r="D22" s="7">
        <f>AVERAGE(D7:D20)</f>
        <v>36</v>
      </c>
      <c r="E22" s="9">
        <f>AVERAGE(E7:E20)</f>
        <v>5.4285714285714288</v>
      </c>
      <c r="F22" s="31">
        <f>SUM(F7:F20)</f>
        <v>0</v>
      </c>
      <c r="G22" s="31">
        <f>SUM(G7:G20)</f>
        <v>0</v>
      </c>
      <c r="H22" s="7">
        <f>SUM(H7:H20)</f>
        <v>9910</v>
      </c>
      <c r="I22" s="9">
        <f>SUM(I7:I20)</f>
        <v>129.42857142857142</v>
      </c>
      <c r="J22" s="9">
        <f>SUM(J7:J20)</f>
        <v>-87.000000000000085</v>
      </c>
      <c r="O22" s="2"/>
    </row>
    <row r="23" spans="2:15" x14ac:dyDescent="0.35">
      <c r="B23" s="1"/>
      <c r="O23" s="2"/>
    </row>
    <row r="24" spans="2:15" x14ac:dyDescent="0.35">
      <c r="B24" s="1"/>
      <c r="O24" s="2"/>
    </row>
    <row r="25" spans="2:15" x14ac:dyDescent="0.35">
      <c r="B25" s="1"/>
      <c r="O25" s="2"/>
    </row>
    <row r="26" spans="2:15" ht="15" thickBot="1" x14ac:dyDescent="0.4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9"/>
    </row>
  </sheetData>
  <mergeCells count="1">
    <mergeCell ref="D3:M4"/>
  </mergeCells>
  <pageMargins left="0.7" right="0.7" top="0.75" bottom="0.75" header="0.3" footer="0.3"/>
  <pageSetup paperSize="9" fitToWidth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5944-2E1C-4214-8AA2-4C67B97701DD}">
  <dimension ref="D3:N21"/>
  <sheetViews>
    <sheetView workbookViewId="0">
      <selection activeCell="M16" sqref="M16"/>
    </sheetView>
  </sheetViews>
  <sheetFormatPr defaultRowHeight="14.5" x14ac:dyDescent="0.35"/>
  <sheetData>
    <row r="3" spans="4:14" ht="15" thickBot="1" x14ac:dyDescent="0.4"/>
    <row r="4" spans="4:14" x14ac:dyDescent="0.35">
      <c r="D4" s="10"/>
      <c r="E4" s="11"/>
      <c r="F4" s="11"/>
      <c r="G4" s="11"/>
      <c r="H4" s="11"/>
      <c r="I4" s="11"/>
      <c r="J4" s="11"/>
      <c r="K4" s="11"/>
      <c r="L4" s="11"/>
      <c r="M4" s="11"/>
      <c r="N4" s="12"/>
    </row>
    <row r="5" spans="4:14" x14ac:dyDescent="0.35">
      <c r="D5" s="1"/>
      <c r="N5" s="2"/>
    </row>
    <row r="6" spans="4:14" x14ac:dyDescent="0.35">
      <c r="D6" s="1"/>
      <c r="E6" s="74" t="s">
        <v>114</v>
      </c>
      <c r="F6" s="67"/>
      <c r="G6" s="67"/>
      <c r="H6" s="67"/>
      <c r="I6" s="67"/>
      <c r="J6" s="67"/>
      <c r="K6" s="67"/>
      <c r="L6" s="67"/>
      <c r="M6" s="67"/>
      <c r="N6" s="2"/>
    </row>
    <row r="7" spans="4:14" x14ac:dyDescent="0.35">
      <c r="D7" s="1"/>
      <c r="E7" s="67"/>
      <c r="F7" s="67"/>
      <c r="G7" s="67"/>
      <c r="H7" s="67"/>
      <c r="I7" s="67"/>
      <c r="J7" s="67"/>
      <c r="K7" s="67"/>
      <c r="L7" s="67"/>
      <c r="M7" s="67"/>
      <c r="N7" s="2"/>
    </row>
    <row r="8" spans="4:14" x14ac:dyDescent="0.35">
      <c r="D8" s="1"/>
      <c r="N8" s="2"/>
    </row>
    <row r="9" spans="4:14" x14ac:dyDescent="0.35">
      <c r="D9" s="1"/>
      <c r="N9" s="2"/>
    </row>
    <row r="10" spans="4:14" ht="15" thickBot="1" x14ac:dyDescent="0.4">
      <c r="D10" s="1"/>
      <c r="N10" s="2"/>
    </row>
    <row r="11" spans="4:14" ht="15" thickBot="1" x14ac:dyDescent="0.4">
      <c r="D11" s="1"/>
      <c r="G11" s="24" t="s">
        <v>79</v>
      </c>
      <c r="H11" s="25"/>
      <c r="I11" s="24" t="s">
        <v>80</v>
      </c>
      <c r="J11" s="25"/>
      <c r="N11" s="2"/>
    </row>
    <row r="12" spans="4:14" x14ac:dyDescent="0.35">
      <c r="D12" s="1"/>
      <c r="G12" s="35"/>
      <c r="H12" s="36">
        <v>10</v>
      </c>
      <c r="I12" s="1">
        <v>99</v>
      </c>
      <c r="J12" s="2"/>
      <c r="N12" s="2"/>
    </row>
    <row r="13" spans="4:14" x14ac:dyDescent="0.35">
      <c r="D13" s="1"/>
      <c r="G13" s="1"/>
      <c r="H13" s="2">
        <v>13</v>
      </c>
      <c r="I13" s="1">
        <v>87</v>
      </c>
      <c r="J13" s="2"/>
      <c r="N13" s="2"/>
    </row>
    <row r="14" spans="4:14" ht="15" thickBot="1" x14ac:dyDescent="0.4">
      <c r="D14" s="1"/>
      <c r="G14" s="1"/>
      <c r="H14" s="2">
        <v>15</v>
      </c>
      <c r="I14" s="1">
        <v>51</v>
      </c>
      <c r="J14" s="2"/>
      <c r="N14" s="2"/>
    </row>
    <row r="15" spans="4:14" x14ac:dyDescent="0.35">
      <c r="D15" s="1"/>
      <c r="G15" s="1"/>
      <c r="H15" s="2">
        <v>8</v>
      </c>
      <c r="I15" s="1">
        <v>62</v>
      </c>
      <c r="J15" s="2"/>
      <c r="L15" s="10" t="s">
        <v>95</v>
      </c>
      <c r="M15" s="12"/>
      <c r="N15" s="2"/>
    </row>
    <row r="16" spans="4:14" ht="15" thickBot="1" x14ac:dyDescent="0.4">
      <c r="D16" s="1"/>
      <c r="G16" s="1"/>
      <c r="H16" s="2">
        <v>7</v>
      </c>
      <c r="I16" s="1">
        <v>70</v>
      </c>
      <c r="J16" s="2"/>
      <c r="L16" s="7"/>
      <c r="M16" s="9">
        <f>CORREL(H12:H19,I12:I19)</f>
        <v>0.46739616590350413</v>
      </c>
      <c r="N16" s="2"/>
    </row>
    <row r="17" spans="4:14" x14ac:dyDescent="0.35">
      <c r="D17" s="1"/>
      <c r="G17" s="1"/>
      <c r="H17" s="2">
        <v>5</v>
      </c>
      <c r="I17" s="1">
        <v>46</v>
      </c>
      <c r="J17" s="2"/>
      <c r="N17" s="2"/>
    </row>
    <row r="18" spans="4:14" x14ac:dyDescent="0.35">
      <c r="D18" s="1"/>
      <c r="G18" s="1"/>
      <c r="H18" s="2">
        <v>4</v>
      </c>
      <c r="I18" s="1">
        <v>33</v>
      </c>
      <c r="J18" s="2"/>
      <c r="N18" s="2"/>
    </row>
    <row r="19" spans="4:14" ht="15" thickBot="1" x14ac:dyDescent="0.4">
      <c r="D19" s="1"/>
      <c r="G19" s="7"/>
      <c r="H19" s="9">
        <v>8</v>
      </c>
      <c r="I19" s="7">
        <v>42</v>
      </c>
      <c r="J19" s="9"/>
      <c r="N19" s="2"/>
    </row>
    <row r="20" spans="4:14" x14ac:dyDescent="0.35">
      <c r="D20" s="1"/>
      <c r="N20" s="2"/>
    </row>
    <row r="21" spans="4:14" ht="15" thickBot="1" x14ac:dyDescent="0.4">
      <c r="D21" s="7"/>
      <c r="E21" s="8"/>
      <c r="F21" s="8"/>
      <c r="G21" s="8"/>
      <c r="H21" s="8"/>
      <c r="I21" s="8"/>
      <c r="J21" s="8"/>
      <c r="K21" s="8"/>
      <c r="L21" s="8"/>
      <c r="M21" s="8"/>
      <c r="N21" s="9"/>
    </row>
  </sheetData>
  <mergeCells count="1">
    <mergeCell ref="E6:M7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070C-1CA5-43B7-93F7-9E2E40242638}">
  <sheetPr>
    <pageSetUpPr fitToPage="1"/>
  </sheetPr>
  <dimension ref="F1:U120"/>
  <sheetViews>
    <sheetView topLeftCell="D1" workbookViewId="0">
      <selection activeCell="G3" sqref="G3:T5"/>
    </sheetView>
  </sheetViews>
  <sheetFormatPr defaultRowHeight="14.5" x14ac:dyDescent="0.35"/>
  <sheetData>
    <row r="1" spans="6:21" ht="15" thickBot="1" x14ac:dyDescent="0.4"/>
    <row r="2" spans="6:21" x14ac:dyDescent="0.35"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2"/>
    </row>
    <row r="3" spans="6:21" ht="14.5" customHeight="1" x14ac:dyDescent="0.35">
      <c r="F3" s="1"/>
      <c r="G3" s="75" t="s">
        <v>126</v>
      </c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2"/>
    </row>
    <row r="4" spans="6:21" ht="14.5" customHeight="1" x14ac:dyDescent="0.35">
      <c r="F4" s="1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2"/>
    </row>
    <row r="5" spans="6:21" ht="14.5" customHeight="1" x14ac:dyDescent="0.35">
      <c r="F5" s="1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2"/>
    </row>
    <row r="6" spans="6:21" x14ac:dyDescent="0.35">
      <c r="F6" s="1"/>
      <c r="U6" s="2"/>
    </row>
    <row r="7" spans="6:21" x14ac:dyDescent="0.35">
      <c r="F7" s="1"/>
      <c r="U7" s="2"/>
    </row>
    <row r="8" spans="6:21" ht="15" thickBot="1" x14ac:dyDescent="0.4">
      <c r="F8" s="1"/>
      <c r="U8" s="2"/>
    </row>
    <row r="9" spans="6:21" ht="21" x14ac:dyDescent="0.5">
      <c r="F9" s="1"/>
      <c r="G9" s="10"/>
      <c r="H9" s="11"/>
      <c r="I9" s="11"/>
      <c r="J9" s="12"/>
      <c r="L9" s="10"/>
      <c r="M9" s="38" t="s">
        <v>104</v>
      </c>
      <c r="O9" s="12"/>
      <c r="Q9" s="10"/>
      <c r="R9" s="38" t="s">
        <v>105</v>
      </c>
      <c r="S9" s="11"/>
      <c r="T9" s="12"/>
      <c r="U9" s="2"/>
    </row>
    <row r="10" spans="6:21" ht="23.5" x14ac:dyDescent="0.55000000000000004">
      <c r="F10" s="1"/>
      <c r="G10" s="1"/>
      <c r="H10" s="39" t="s">
        <v>96</v>
      </c>
      <c r="J10" s="2"/>
      <c r="L10" s="1"/>
      <c r="O10" s="2"/>
      <c r="Q10" s="1"/>
      <c r="T10" s="2"/>
      <c r="U10" s="2"/>
    </row>
    <row r="11" spans="6:21" x14ac:dyDescent="0.35">
      <c r="F11" s="1"/>
      <c r="G11" s="1"/>
      <c r="J11" s="2"/>
      <c r="L11" s="1" t="s">
        <v>97</v>
      </c>
      <c r="M11">
        <v>4</v>
      </c>
      <c r="O11" s="2"/>
      <c r="Q11" s="1" t="s">
        <v>97</v>
      </c>
      <c r="R11">
        <v>4</v>
      </c>
      <c r="T11" s="2"/>
      <c r="U11" s="2"/>
    </row>
    <row r="12" spans="6:21" x14ac:dyDescent="0.35">
      <c r="F12" s="1"/>
      <c r="G12" s="1" t="s">
        <v>97</v>
      </c>
      <c r="H12">
        <v>4</v>
      </c>
      <c r="J12" s="2"/>
      <c r="L12" s="1" t="s">
        <v>98</v>
      </c>
      <c r="N12">
        <v>100</v>
      </c>
      <c r="O12" s="2"/>
      <c r="Q12" s="1" t="s">
        <v>98</v>
      </c>
      <c r="S12">
        <v>100</v>
      </c>
      <c r="T12" s="2"/>
      <c r="U12" s="2"/>
    </row>
    <row r="13" spans="6:21" x14ac:dyDescent="0.35">
      <c r="F13" s="1"/>
      <c r="G13" s="1" t="s">
        <v>98</v>
      </c>
      <c r="I13">
        <v>75</v>
      </c>
      <c r="J13" s="2"/>
      <c r="L13" s="1"/>
      <c r="O13" s="2"/>
      <c r="Q13" s="1" t="s">
        <v>14</v>
      </c>
      <c r="S13">
        <v>0.6</v>
      </c>
      <c r="T13" s="2"/>
      <c r="U13" s="2"/>
    </row>
    <row r="14" spans="6:21" x14ac:dyDescent="0.35">
      <c r="F14" s="1"/>
      <c r="G14" s="1" t="s">
        <v>99</v>
      </c>
      <c r="I14">
        <v>0.1</v>
      </c>
      <c r="J14" s="2"/>
      <c r="L14" s="1"/>
      <c r="O14" s="2"/>
      <c r="Q14" s="1"/>
      <c r="T14" s="2"/>
      <c r="U14" s="2"/>
    </row>
    <row r="15" spans="6:21" x14ac:dyDescent="0.35">
      <c r="F15" s="1"/>
      <c r="G15" s="1"/>
      <c r="J15" s="2"/>
      <c r="L15" s="1"/>
      <c r="O15" s="2"/>
      <c r="Q15" s="1"/>
      <c r="T15" s="2"/>
      <c r="U15" s="2"/>
    </row>
    <row r="16" spans="6:21" ht="15" thickBot="1" x14ac:dyDescent="0.4">
      <c r="F16" s="1"/>
      <c r="G16" s="1"/>
      <c r="J16" s="2"/>
      <c r="L16" s="1"/>
      <c r="O16" s="2"/>
      <c r="Q16" s="1"/>
      <c r="T16" s="2"/>
      <c r="U16" s="2"/>
    </row>
    <row r="17" spans="6:21" ht="15" thickBot="1" x14ac:dyDescent="0.4">
      <c r="F17" s="1"/>
      <c r="G17" s="7"/>
      <c r="H17" s="8"/>
      <c r="I17" s="8"/>
      <c r="J17" s="9"/>
      <c r="L17" s="32" t="s">
        <v>100</v>
      </c>
      <c r="M17" s="37" t="s">
        <v>101</v>
      </c>
      <c r="N17" s="37" t="s">
        <v>102</v>
      </c>
      <c r="O17" s="33" t="s">
        <v>103</v>
      </c>
      <c r="Q17" s="32" t="s">
        <v>100</v>
      </c>
      <c r="R17" s="37" t="s">
        <v>101</v>
      </c>
      <c r="S17" s="37" t="s">
        <v>102</v>
      </c>
      <c r="T17" s="33" t="s">
        <v>103</v>
      </c>
      <c r="U17" s="2"/>
    </row>
    <row r="18" spans="6:21" ht="15" thickBot="1" x14ac:dyDescent="0.4">
      <c r="F18" s="1"/>
      <c r="G18" s="32" t="s">
        <v>100</v>
      </c>
      <c r="H18" s="37" t="s">
        <v>101</v>
      </c>
      <c r="I18" s="37" t="s">
        <v>102</v>
      </c>
      <c r="J18" s="33" t="s">
        <v>103</v>
      </c>
      <c r="L18" s="1">
        <v>9</v>
      </c>
      <c r="M18">
        <v>14</v>
      </c>
      <c r="N18">
        <v>10</v>
      </c>
      <c r="O18" s="2">
        <v>13</v>
      </c>
      <c r="Q18" s="1">
        <v>1</v>
      </c>
      <c r="R18">
        <v>0</v>
      </c>
      <c r="S18">
        <v>0</v>
      </c>
      <c r="T18" s="2">
        <v>1</v>
      </c>
      <c r="U18" s="2"/>
    </row>
    <row r="19" spans="6:21" x14ac:dyDescent="0.35">
      <c r="F19" s="1"/>
      <c r="G19" s="1">
        <v>1</v>
      </c>
      <c r="H19">
        <v>0</v>
      </c>
      <c r="I19">
        <v>1</v>
      </c>
      <c r="J19" s="2">
        <v>0</v>
      </c>
      <c r="L19" s="1">
        <v>11</v>
      </c>
      <c r="M19">
        <v>10</v>
      </c>
      <c r="N19">
        <v>11</v>
      </c>
      <c r="O19" s="2">
        <v>10</v>
      </c>
      <c r="Q19" s="1">
        <v>0</v>
      </c>
      <c r="R19">
        <v>0</v>
      </c>
      <c r="S19">
        <v>1</v>
      </c>
      <c r="T19" s="2">
        <v>1</v>
      </c>
      <c r="U19" s="2"/>
    </row>
    <row r="20" spans="6:21" x14ac:dyDescent="0.35">
      <c r="F20" s="1"/>
      <c r="G20" s="1">
        <v>1</v>
      </c>
      <c r="H20">
        <v>1</v>
      </c>
      <c r="I20">
        <v>1</v>
      </c>
      <c r="J20" s="2">
        <v>0</v>
      </c>
      <c r="L20" s="1">
        <v>10</v>
      </c>
      <c r="M20">
        <v>10</v>
      </c>
      <c r="N20">
        <v>8</v>
      </c>
      <c r="O20" s="2">
        <v>13</v>
      </c>
      <c r="Q20" s="1">
        <v>1</v>
      </c>
      <c r="R20">
        <v>1</v>
      </c>
      <c r="S20">
        <v>0</v>
      </c>
      <c r="T20" s="2">
        <v>0</v>
      </c>
      <c r="U20" s="2"/>
    </row>
    <row r="21" spans="6:21" x14ac:dyDescent="0.35">
      <c r="F21" s="1"/>
      <c r="G21" s="1">
        <v>1</v>
      </c>
      <c r="H21">
        <v>1</v>
      </c>
      <c r="I21">
        <v>0</v>
      </c>
      <c r="J21" s="2">
        <v>1</v>
      </c>
      <c r="L21" s="1">
        <v>7</v>
      </c>
      <c r="M21">
        <v>6</v>
      </c>
      <c r="N21">
        <v>13</v>
      </c>
      <c r="O21" s="2">
        <v>8</v>
      </c>
      <c r="Q21" s="1">
        <v>0</v>
      </c>
      <c r="R21">
        <v>0</v>
      </c>
      <c r="S21">
        <v>0</v>
      </c>
      <c r="T21" s="2">
        <v>1</v>
      </c>
      <c r="U21" s="2"/>
    </row>
    <row r="22" spans="6:21" x14ac:dyDescent="0.35">
      <c r="F22" s="1"/>
      <c r="G22" s="1">
        <v>1</v>
      </c>
      <c r="H22">
        <v>0</v>
      </c>
      <c r="I22">
        <v>1</v>
      </c>
      <c r="J22" s="2">
        <v>1</v>
      </c>
      <c r="L22" s="1">
        <v>9</v>
      </c>
      <c r="M22">
        <v>6</v>
      </c>
      <c r="N22">
        <v>11</v>
      </c>
      <c r="O22" s="2">
        <v>7</v>
      </c>
      <c r="Q22" s="1">
        <v>1</v>
      </c>
      <c r="R22">
        <v>0</v>
      </c>
      <c r="S22">
        <v>1</v>
      </c>
      <c r="T22" s="2">
        <v>1</v>
      </c>
      <c r="U22" s="2"/>
    </row>
    <row r="23" spans="6:21" x14ac:dyDescent="0.35">
      <c r="F23" s="1"/>
      <c r="G23" s="1">
        <v>1</v>
      </c>
      <c r="H23">
        <v>1</v>
      </c>
      <c r="I23">
        <v>1</v>
      </c>
      <c r="J23" s="2">
        <v>0</v>
      </c>
      <c r="L23" s="1">
        <v>11</v>
      </c>
      <c r="M23">
        <v>12</v>
      </c>
      <c r="N23">
        <v>11</v>
      </c>
      <c r="O23" s="2">
        <v>8</v>
      </c>
      <c r="Q23" s="1">
        <v>1</v>
      </c>
      <c r="R23">
        <v>1</v>
      </c>
      <c r="S23">
        <v>0</v>
      </c>
      <c r="T23" s="2">
        <v>1</v>
      </c>
      <c r="U23" s="2"/>
    </row>
    <row r="24" spans="6:21" x14ac:dyDescent="0.35">
      <c r="F24" s="1"/>
      <c r="G24" s="1">
        <v>1</v>
      </c>
      <c r="H24">
        <v>1</v>
      </c>
      <c r="I24">
        <v>0</v>
      </c>
      <c r="J24" s="2">
        <v>0</v>
      </c>
      <c r="L24" s="1">
        <v>12</v>
      </c>
      <c r="M24">
        <v>10</v>
      </c>
      <c r="N24">
        <v>7</v>
      </c>
      <c r="O24" s="2">
        <v>13</v>
      </c>
      <c r="Q24" s="1">
        <v>1</v>
      </c>
      <c r="R24">
        <v>1</v>
      </c>
      <c r="S24">
        <v>0</v>
      </c>
      <c r="T24" s="2">
        <v>1</v>
      </c>
      <c r="U24" s="2"/>
    </row>
    <row r="25" spans="6:21" x14ac:dyDescent="0.35">
      <c r="F25" s="1"/>
      <c r="G25" s="1">
        <v>1</v>
      </c>
      <c r="H25">
        <v>0</v>
      </c>
      <c r="I25">
        <v>1</v>
      </c>
      <c r="J25" s="2">
        <v>1</v>
      </c>
      <c r="L25" s="1">
        <v>13</v>
      </c>
      <c r="M25">
        <v>12</v>
      </c>
      <c r="N25">
        <v>12</v>
      </c>
      <c r="O25" s="2">
        <v>8</v>
      </c>
      <c r="Q25" s="1">
        <v>1</v>
      </c>
      <c r="R25">
        <v>0</v>
      </c>
      <c r="S25">
        <v>0</v>
      </c>
      <c r="T25" s="2">
        <v>1</v>
      </c>
      <c r="U25" s="2"/>
    </row>
    <row r="26" spans="6:21" x14ac:dyDescent="0.35">
      <c r="F26" s="1"/>
      <c r="G26" s="1">
        <v>1</v>
      </c>
      <c r="H26">
        <v>0</v>
      </c>
      <c r="I26">
        <v>0</v>
      </c>
      <c r="J26" s="2">
        <v>1</v>
      </c>
      <c r="L26" s="1">
        <v>5</v>
      </c>
      <c r="M26">
        <v>15</v>
      </c>
      <c r="N26">
        <v>11</v>
      </c>
      <c r="O26" s="2">
        <v>12</v>
      </c>
      <c r="Q26" s="1">
        <v>1</v>
      </c>
      <c r="R26">
        <v>1</v>
      </c>
      <c r="S26">
        <v>1</v>
      </c>
      <c r="T26" s="2">
        <v>1</v>
      </c>
      <c r="U26" s="2"/>
    </row>
    <row r="27" spans="6:21" x14ac:dyDescent="0.35">
      <c r="F27" s="1"/>
      <c r="G27" s="1">
        <v>0</v>
      </c>
      <c r="H27">
        <v>1</v>
      </c>
      <c r="I27">
        <v>0</v>
      </c>
      <c r="J27" s="2">
        <v>1</v>
      </c>
      <c r="L27" s="1">
        <v>10</v>
      </c>
      <c r="M27">
        <v>13</v>
      </c>
      <c r="N27">
        <v>8</v>
      </c>
      <c r="O27" s="2">
        <v>11</v>
      </c>
      <c r="Q27" s="1">
        <v>0</v>
      </c>
      <c r="R27">
        <v>1</v>
      </c>
      <c r="S27">
        <v>1</v>
      </c>
      <c r="T27" s="2">
        <v>1</v>
      </c>
      <c r="U27" s="2"/>
    </row>
    <row r="28" spans="6:21" x14ac:dyDescent="0.35">
      <c r="F28" s="1"/>
      <c r="G28" s="1">
        <v>1</v>
      </c>
      <c r="H28">
        <v>1</v>
      </c>
      <c r="I28">
        <v>1</v>
      </c>
      <c r="J28" s="2">
        <v>0</v>
      </c>
      <c r="L28" s="1">
        <v>7</v>
      </c>
      <c r="M28">
        <v>5</v>
      </c>
      <c r="N28">
        <v>10</v>
      </c>
      <c r="O28" s="2">
        <v>8</v>
      </c>
      <c r="Q28" s="1">
        <v>0</v>
      </c>
      <c r="R28">
        <v>1</v>
      </c>
      <c r="S28">
        <v>0</v>
      </c>
      <c r="T28" s="2">
        <v>0</v>
      </c>
      <c r="U28" s="2"/>
    </row>
    <row r="29" spans="6:21" x14ac:dyDescent="0.35">
      <c r="F29" s="1"/>
      <c r="G29" s="1">
        <v>1</v>
      </c>
      <c r="H29">
        <v>0</v>
      </c>
      <c r="I29">
        <v>0</v>
      </c>
      <c r="J29" s="2">
        <v>1</v>
      </c>
      <c r="L29" s="1">
        <v>11</v>
      </c>
      <c r="M29">
        <v>13</v>
      </c>
      <c r="N29">
        <v>13</v>
      </c>
      <c r="O29" s="2">
        <v>12</v>
      </c>
      <c r="Q29" s="1">
        <v>1</v>
      </c>
      <c r="R29">
        <v>0</v>
      </c>
      <c r="S29">
        <v>1</v>
      </c>
      <c r="T29" s="2">
        <v>1</v>
      </c>
      <c r="U29" s="2"/>
    </row>
    <row r="30" spans="6:21" x14ac:dyDescent="0.35">
      <c r="F30" s="1"/>
      <c r="G30" s="1">
        <v>1</v>
      </c>
      <c r="H30">
        <v>0</v>
      </c>
      <c r="I30">
        <v>0</v>
      </c>
      <c r="J30" s="2">
        <v>1</v>
      </c>
      <c r="L30" s="1">
        <v>4</v>
      </c>
      <c r="M30">
        <v>11</v>
      </c>
      <c r="N30">
        <v>10</v>
      </c>
      <c r="O30" s="2">
        <v>9</v>
      </c>
      <c r="Q30" s="1">
        <v>0</v>
      </c>
      <c r="R30">
        <v>1</v>
      </c>
      <c r="S30">
        <v>1</v>
      </c>
      <c r="T30" s="2">
        <v>0</v>
      </c>
      <c r="U30" s="2"/>
    </row>
    <row r="31" spans="6:21" x14ac:dyDescent="0.35">
      <c r="F31" s="1"/>
      <c r="G31" s="1">
        <v>1</v>
      </c>
      <c r="H31">
        <v>1</v>
      </c>
      <c r="I31">
        <v>1</v>
      </c>
      <c r="J31" s="2">
        <v>0</v>
      </c>
      <c r="L31" s="1">
        <v>10</v>
      </c>
      <c r="M31">
        <v>10</v>
      </c>
      <c r="N31">
        <v>12</v>
      </c>
      <c r="O31" s="2">
        <v>8</v>
      </c>
      <c r="Q31" s="1">
        <v>1</v>
      </c>
      <c r="R31">
        <v>0</v>
      </c>
      <c r="S31">
        <v>1</v>
      </c>
      <c r="T31" s="2">
        <v>1</v>
      </c>
      <c r="U31" s="2"/>
    </row>
    <row r="32" spans="6:21" x14ac:dyDescent="0.35">
      <c r="F32" s="1"/>
      <c r="G32" s="1">
        <v>1</v>
      </c>
      <c r="H32">
        <v>1</v>
      </c>
      <c r="I32">
        <v>1</v>
      </c>
      <c r="J32" s="2">
        <v>1</v>
      </c>
      <c r="L32" s="1">
        <v>12</v>
      </c>
      <c r="M32">
        <v>10</v>
      </c>
      <c r="N32">
        <v>11</v>
      </c>
      <c r="O32" s="2">
        <v>11</v>
      </c>
      <c r="Q32" s="1">
        <v>0</v>
      </c>
      <c r="R32">
        <v>1</v>
      </c>
      <c r="S32">
        <v>1</v>
      </c>
      <c r="T32" s="2">
        <v>0</v>
      </c>
      <c r="U32" s="2"/>
    </row>
    <row r="33" spans="6:21" x14ac:dyDescent="0.35">
      <c r="F33" s="1"/>
      <c r="G33" s="1">
        <v>0</v>
      </c>
      <c r="H33">
        <v>1</v>
      </c>
      <c r="I33">
        <v>0</v>
      </c>
      <c r="J33" s="2">
        <v>0</v>
      </c>
      <c r="L33" s="1">
        <v>13</v>
      </c>
      <c r="M33">
        <v>10</v>
      </c>
      <c r="N33">
        <v>10</v>
      </c>
      <c r="O33" s="2">
        <v>12</v>
      </c>
      <c r="Q33" s="1">
        <v>0</v>
      </c>
      <c r="R33">
        <v>0</v>
      </c>
      <c r="S33">
        <v>1</v>
      </c>
      <c r="T33" s="2">
        <v>0</v>
      </c>
      <c r="U33" s="2"/>
    </row>
    <row r="34" spans="6:21" x14ac:dyDescent="0.35">
      <c r="F34" s="1"/>
      <c r="G34" s="1">
        <v>1</v>
      </c>
      <c r="H34">
        <v>0</v>
      </c>
      <c r="I34">
        <v>0</v>
      </c>
      <c r="J34" s="2">
        <v>1</v>
      </c>
      <c r="L34" s="1">
        <v>9</v>
      </c>
      <c r="M34">
        <v>10</v>
      </c>
      <c r="N34">
        <v>11</v>
      </c>
      <c r="O34" s="2">
        <v>9</v>
      </c>
      <c r="Q34" s="1">
        <v>1</v>
      </c>
      <c r="R34">
        <v>1</v>
      </c>
      <c r="S34">
        <v>1</v>
      </c>
      <c r="T34" s="2">
        <v>1</v>
      </c>
      <c r="U34" s="2"/>
    </row>
    <row r="35" spans="6:21" x14ac:dyDescent="0.35">
      <c r="F35" s="1"/>
      <c r="G35" s="1">
        <v>1</v>
      </c>
      <c r="H35">
        <v>1</v>
      </c>
      <c r="I35">
        <v>0</v>
      </c>
      <c r="J35" s="2">
        <v>1</v>
      </c>
      <c r="L35" s="1">
        <v>12</v>
      </c>
      <c r="M35">
        <v>9</v>
      </c>
      <c r="N35">
        <v>9</v>
      </c>
      <c r="O35" s="2">
        <v>10</v>
      </c>
      <c r="Q35" s="1">
        <v>1</v>
      </c>
      <c r="R35">
        <v>1</v>
      </c>
      <c r="S35">
        <v>0</v>
      </c>
      <c r="T35" s="2">
        <v>1</v>
      </c>
      <c r="U35" s="2"/>
    </row>
    <row r="36" spans="6:21" x14ac:dyDescent="0.35">
      <c r="F36" s="1"/>
      <c r="G36" s="1">
        <v>1</v>
      </c>
      <c r="H36">
        <v>1</v>
      </c>
      <c r="I36">
        <v>1</v>
      </c>
      <c r="J36" s="2">
        <v>1</v>
      </c>
      <c r="L36" s="1">
        <v>9</v>
      </c>
      <c r="M36">
        <v>11</v>
      </c>
      <c r="N36">
        <v>12</v>
      </c>
      <c r="O36" s="2">
        <v>12</v>
      </c>
      <c r="Q36" s="1">
        <v>1</v>
      </c>
      <c r="R36">
        <v>0</v>
      </c>
      <c r="S36">
        <v>0</v>
      </c>
      <c r="T36" s="2">
        <v>0</v>
      </c>
      <c r="U36" s="2"/>
    </row>
    <row r="37" spans="6:21" x14ac:dyDescent="0.35">
      <c r="F37" s="1"/>
      <c r="G37" s="1">
        <v>0</v>
      </c>
      <c r="H37">
        <v>1</v>
      </c>
      <c r="I37">
        <v>1</v>
      </c>
      <c r="J37" s="2">
        <v>0</v>
      </c>
      <c r="L37" s="1">
        <v>11</v>
      </c>
      <c r="M37">
        <v>10</v>
      </c>
      <c r="N37">
        <v>12</v>
      </c>
      <c r="O37" s="2">
        <v>9</v>
      </c>
      <c r="Q37" s="1">
        <v>1</v>
      </c>
      <c r="R37">
        <v>0</v>
      </c>
      <c r="S37">
        <v>1</v>
      </c>
      <c r="T37" s="2">
        <v>0</v>
      </c>
      <c r="U37" s="2"/>
    </row>
    <row r="38" spans="6:21" x14ac:dyDescent="0.35">
      <c r="F38" s="1"/>
      <c r="G38" s="1">
        <v>1</v>
      </c>
      <c r="H38">
        <v>1</v>
      </c>
      <c r="I38">
        <v>1</v>
      </c>
      <c r="J38" s="2">
        <v>1</v>
      </c>
      <c r="L38" s="1">
        <v>12</v>
      </c>
      <c r="M38">
        <v>9</v>
      </c>
      <c r="N38">
        <v>10</v>
      </c>
      <c r="O38" s="2">
        <v>14</v>
      </c>
      <c r="Q38" s="1">
        <v>0</v>
      </c>
      <c r="R38">
        <v>1</v>
      </c>
      <c r="S38">
        <v>0</v>
      </c>
      <c r="T38" s="2">
        <v>0</v>
      </c>
      <c r="U38" s="2"/>
    </row>
    <row r="39" spans="6:21" x14ac:dyDescent="0.35">
      <c r="F39" s="1"/>
      <c r="G39" s="1">
        <v>1</v>
      </c>
      <c r="H39">
        <v>0</v>
      </c>
      <c r="I39">
        <v>1</v>
      </c>
      <c r="J39" s="2">
        <v>1</v>
      </c>
      <c r="L39" s="1">
        <v>6</v>
      </c>
      <c r="M39">
        <v>10</v>
      </c>
      <c r="N39">
        <v>7</v>
      </c>
      <c r="O39" s="2">
        <v>7</v>
      </c>
      <c r="Q39" s="1">
        <v>0</v>
      </c>
      <c r="R39">
        <v>1</v>
      </c>
      <c r="S39">
        <v>0</v>
      </c>
      <c r="T39" s="2">
        <v>1</v>
      </c>
      <c r="U39" s="2"/>
    </row>
    <row r="40" spans="6:21" x14ac:dyDescent="0.35">
      <c r="F40" s="1"/>
      <c r="G40" s="1">
        <v>0</v>
      </c>
      <c r="H40">
        <v>1</v>
      </c>
      <c r="I40">
        <v>0</v>
      </c>
      <c r="J40" s="2">
        <v>0</v>
      </c>
      <c r="L40" s="1">
        <v>10</v>
      </c>
      <c r="M40">
        <v>9</v>
      </c>
      <c r="N40">
        <v>9</v>
      </c>
      <c r="O40" s="2">
        <v>11</v>
      </c>
      <c r="Q40" s="1">
        <v>1</v>
      </c>
      <c r="R40">
        <v>0</v>
      </c>
      <c r="S40">
        <v>0</v>
      </c>
      <c r="T40" s="2">
        <v>0</v>
      </c>
      <c r="U40" s="2"/>
    </row>
    <row r="41" spans="6:21" x14ac:dyDescent="0.35">
      <c r="F41" s="1"/>
      <c r="G41" s="1">
        <v>0</v>
      </c>
      <c r="H41">
        <v>1</v>
      </c>
      <c r="I41">
        <v>0</v>
      </c>
      <c r="J41" s="2">
        <v>1</v>
      </c>
      <c r="L41" s="1">
        <v>13</v>
      </c>
      <c r="M41">
        <v>10</v>
      </c>
      <c r="N41">
        <v>10</v>
      </c>
      <c r="O41" s="2">
        <v>7</v>
      </c>
      <c r="Q41" s="1">
        <v>1</v>
      </c>
      <c r="R41">
        <v>0</v>
      </c>
      <c r="S41">
        <v>0</v>
      </c>
      <c r="T41" s="2">
        <v>1</v>
      </c>
      <c r="U41" s="2"/>
    </row>
    <row r="42" spans="6:21" x14ac:dyDescent="0.35">
      <c r="F42" s="1"/>
      <c r="G42" s="1">
        <v>0</v>
      </c>
      <c r="H42">
        <v>1</v>
      </c>
      <c r="I42">
        <v>0</v>
      </c>
      <c r="J42" s="2">
        <v>0</v>
      </c>
      <c r="L42" s="1">
        <v>10</v>
      </c>
      <c r="M42">
        <v>13</v>
      </c>
      <c r="N42">
        <v>9</v>
      </c>
      <c r="O42" s="2">
        <v>10</v>
      </c>
      <c r="Q42" s="1">
        <v>0</v>
      </c>
      <c r="R42">
        <v>1</v>
      </c>
      <c r="S42">
        <v>1</v>
      </c>
      <c r="T42" s="2">
        <v>0</v>
      </c>
      <c r="U42" s="2"/>
    </row>
    <row r="43" spans="6:21" x14ac:dyDescent="0.35">
      <c r="F43" s="1"/>
      <c r="G43" s="1">
        <v>1</v>
      </c>
      <c r="H43">
        <v>1</v>
      </c>
      <c r="I43">
        <v>0</v>
      </c>
      <c r="J43" s="2">
        <v>1</v>
      </c>
      <c r="L43" s="1">
        <v>10</v>
      </c>
      <c r="M43">
        <v>14</v>
      </c>
      <c r="N43">
        <v>11</v>
      </c>
      <c r="O43" s="2">
        <v>11</v>
      </c>
      <c r="Q43" s="1">
        <v>1</v>
      </c>
      <c r="R43">
        <v>0</v>
      </c>
      <c r="S43">
        <v>1</v>
      </c>
      <c r="T43" s="2">
        <v>1</v>
      </c>
      <c r="U43" s="2"/>
    </row>
    <row r="44" spans="6:21" x14ac:dyDescent="0.35">
      <c r="F44" s="1"/>
      <c r="G44" s="1">
        <v>0</v>
      </c>
      <c r="H44">
        <v>1</v>
      </c>
      <c r="I44">
        <v>1</v>
      </c>
      <c r="J44" s="2">
        <v>1</v>
      </c>
      <c r="L44" s="1">
        <v>9</v>
      </c>
      <c r="M44">
        <v>9</v>
      </c>
      <c r="N44">
        <v>12</v>
      </c>
      <c r="O44" s="2">
        <v>14</v>
      </c>
      <c r="Q44" s="1">
        <v>1</v>
      </c>
      <c r="R44">
        <v>1</v>
      </c>
      <c r="S44">
        <v>0</v>
      </c>
      <c r="T44" s="2">
        <v>0</v>
      </c>
      <c r="U44" s="2"/>
    </row>
    <row r="45" spans="6:21" x14ac:dyDescent="0.35">
      <c r="F45" s="1"/>
      <c r="G45" s="1">
        <v>0</v>
      </c>
      <c r="H45">
        <v>1</v>
      </c>
      <c r="I45">
        <v>1</v>
      </c>
      <c r="J45" s="2">
        <v>0</v>
      </c>
      <c r="L45" s="1">
        <v>6</v>
      </c>
      <c r="M45">
        <v>16</v>
      </c>
      <c r="N45">
        <v>12</v>
      </c>
      <c r="O45" s="2">
        <v>10</v>
      </c>
      <c r="Q45" s="1">
        <v>0</v>
      </c>
      <c r="R45">
        <v>1</v>
      </c>
      <c r="S45">
        <v>0</v>
      </c>
      <c r="T45" s="2">
        <v>1</v>
      </c>
      <c r="U45" s="2"/>
    </row>
    <row r="46" spans="6:21" x14ac:dyDescent="0.35">
      <c r="F46" s="1"/>
      <c r="G46" s="1">
        <v>1</v>
      </c>
      <c r="H46">
        <v>0</v>
      </c>
      <c r="I46">
        <v>1</v>
      </c>
      <c r="J46" s="2">
        <v>0</v>
      </c>
      <c r="L46" s="1">
        <v>8</v>
      </c>
      <c r="M46">
        <v>8</v>
      </c>
      <c r="N46">
        <v>12</v>
      </c>
      <c r="O46" s="2">
        <v>10</v>
      </c>
      <c r="Q46" s="1">
        <v>0</v>
      </c>
      <c r="R46">
        <v>1</v>
      </c>
      <c r="S46">
        <v>1</v>
      </c>
      <c r="T46" s="2">
        <v>1</v>
      </c>
      <c r="U46" s="2"/>
    </row>
    <row r="47" spans="6:21" x14ac:dyDescent="0.35">
      <c r="F47" s="1"/>
      <c r="G47" s="1">
        <v>1</v>
      </c>
      <c r="H47">
        <v>1</v>
      </c>
      <c r="I47">
        <v>1</v>
      </c>
      <c r="J47" s="2">
        <v>1</v>
      </c>
      <c r="L47" s="1">
        <v>9</v>
      </c>
      <c r="M47">
        <v>12</v>
      </c>
      <c r="N47">
        <v>11</v>
      </c>
      <c r="O47" s="2">
        <v>9</v>
      </c>
      <c r="Q47" s="1">
        <v>0</v>
      </c>
      <c r="R47">
        <v>1</v>
      </c>
      <c r="S47">
        <v>0</v>
      </c>
      <c r="T47" s="2">
        <v>1</v>
      </c>
      <c r="U47" s="2"/>
    </row>
    <row r="48" spans="6:21" x14ac:dyDescent="0.35">
      <c r="F48" s="1"/>
      <c r="G48" s="1">
        <v>1</v>
      </c>
      <c r="H48">
        <v>0</v>
      </c>
      <c r="I48">
        <v>0</v>
      </c>
      <c r="J48" s="2">
        <v>1</v>
      </c>
      <c r="L48" s="1">
        <v>10</v>
      </c>
      <c r="M48">
        <v>7</v>
      </c>
      <c r="N48">
        <v>11</v>
      </c>
      <c r="O48" s="2">
        <v>6</v>
      </c>
      <c r="Q48" s="1">
        <v>1</v>
      </c>
      <c r="R48">
        <v>1</v>
      </c>
      <c r="S48">
        <v>1</v>
      </c>
      <c r="T48" s="2">
        <v>1</v>
      </c>
      <c r="U48" s="2"/>
    </row>
    <row r="49" spans="6:21" x14ac:dyDescent="0.35">
      <c r="F49" s="1"/>
      <c r="G49" s="1">
        <v>0</v>
      </c>
      <c r="H49">
        <v>0</v>
      </c>
      <c r="I49">
        <v>0</v>
      </c>
      <c r="J49" s="2">
        <v>0</v>
      </c>
      <c r="L49" s="1">
        <v>9</v>
      </c>
      <c r="M49">
        <v>8</v>
      </c>
      <c r="N49">
        <v>8</v>
      </c>
      <c r="O49" s="2">
        <v>9</v>
      </c>
      <c r="Q49" s="1">
        <v>1</v>
      </c>
      <c r="R49">
        <v>1</v>
      </c>
      <c r="S49">
        <v>1</v>
      </c>
      <c r="T49" s="2">
        <v>1</v>
      </c>
      <c r="U49" s="2"/>
    </row>
    <row r="50" spans="6:21" x14ac:dyDescent="0.35">
      <c r="F50" s="1"/>
      <c r="G50" s="1">
        <v>1</v>
      </c>
      <c r="H50">
        <v>1</v>
      </c>
      <c r="I50">
        <v>1</v>
      </c>
      <c r="J50" s="2">
        <v>1</v>
      </c>
      <c r="L50" s="1">
        <v>11</v>
      </c>
      <c r="M50">
        <v>10</v>
      </c>
      <c r="N50">
        <v>12</v>
      </c>
      <c r="O50" s="2">
        <v>11</v>
      </c>
      <c r="Q50" s="1">
        <v>1</v>
      </c>
      <c r="R50">
        <v>0</v>
      </c>
      <c r="S50">
        <v>1</v>
      </c>
      <c r="T50" s="2">
        <v>0</v>
      </c>
      <c r="U50" s="2"/>
    </row>
    <row r="51" spans="6:21" x14ac:dyDescent="0.35">
      <c r="F51" s="1"/>
      <c r="G51" s="1">
        <v>1</v>
      </c>
      <c r="H51">
        <v>1</v>
      </c>
      <c r="I51">
        <v>1</v>
      </c>
      <c r="J51" s="2">
        <v>0</v>
      </c>
      <c r="L51" s="1">
        <v>8</v>
      </c>
      <c r="M51">
        <v>11</v>
      </c>
      <c r="N51">
        <v>9</v>
      </c>
      <c r="O51" s="2">
        <v>11</v>
      </c>
      <c r="Q51" s="1">
        <v>1</v>
      </c>
      <c r="R51">
        <v>0</v>
      </c>
      <c r="S51">
        <v>1</v>
      </c>
      <c r="T51" s="2">
        <v>1</v>
      </c>
      <c r="U51" s="2"/>
    </row>
    <row r="52" spans="6:21" x14ac:dyDescent="0.35">
      <c r="F52" s="1"/>
      <c r="G52" s="1">
        <v>0</v>
      </c>
      <c r="H52">
        <v>1</v>
      </c>
      <c r="I52">
        <v>0</v>
      </c>
      <c r="J52" s="2">
        <v>0</v>
      </c>
      <c r="L52" s="1">
        <v>9</v>
      </c>
      <c r="M52">
        <v>6</v>
      </c>
      <c r="N52">
        <v>10</v>
      </c>
      <c r="O52" s="2">
        <v>9</v>
      </c>
      <c r="Q52" s="1">
        <v>0</v>
      </c>
      <c r="R52">
        <v>1</v>
      </c>
      <c r="S52">
        <v>0</v>
      </c>
      <c r="T52" s="2">
        <v>0</v>
      </c>
      <c r="U52" s="2"/>
    </row>
    <row r="53" spans="6:21" x14ac:dyDescent="0.35">
      <c r="F53" s="1"/>
      <c r="G53" s="1">
        <v>1</v>
      </c>
      <c r="H53">
        <v>0</v>
      </c>
      <c r="I53">
        <v>1</v>
      </c>
      <c r="J53" s="2">
        <v>1</v>
      </c>
      <c r="L53" s="1">
        <v>9</v>
      </c>
      <c r="M53">
        <v>7</v>
      </c>
      <c r="N53">
        <v>8</v>
      </c>
      <c r="O53" s="2">
        <v>12</v>
      </c>
      <c r="Q53" s="1">
        <v>1</v>
      </c>
      <c r="R53">
        <v>1</v>
      </c>
      <c r="S53">
        <v>1</v>
      </c>
      <c r="T53" s="2">
        <v>1</v>
      </c>
      <c r="U53" s="2"/>
    </row>
    <row r="54" spans="6:21" x14ac:dyDescent="0.35">
      <c r="F54" s="1"/>
      <c r="G54" s="1">
        <v>1</v>
      </c>
      <c r="H54">
        <v>0</v>
      </c>
      <c r="I54">
        <v>0</v>
      </c>
      <c r="J54" s="2">
        <v>1</v>
      </c>
      <c r="L54" s="1">
        <v>8</v>
      </c>
      <c r="M54">
        <v>11</v>
      </c>
      <c r="N54">
        <v>9</v>
      </c>
      <c r="O54" s="2">
        <v>8</v>
      </c>
      <c r="Q54" s="1">
        <v>1</v>
      </c>
      <c r="R54">
        <v>1</v>
      </c>
      <c r="S54">
        <v>1</v>
      </c>
      <c r="T54" s="2">
        <v>0</v>
      </c>
      <c r="U54" s="2"/>
    </row>
    <row r="55" spans="6:21" x14ac:dyDescent="0.35">
      <c r="F55" s="1"/>
      <c r="G55" s="1">
        <v>1</v>
      </c>
      <c r="H55">
        <v>0</v>
      </c>
      <c r="I55">
        <v>0</v>
      </c>
      <c r="J55" s="2">
        <v>1</v>
      </c>
      <c r="L55" s="1">
        <v>15</v>
      </c>
      <c r="M55">
        <v>10</v>
      </c>
      <c r="N55">
        <v>13</v>
      </c>
      <c r="O55" s="2">
        <v>7</v>
      </c>
      <c r="Q55" s="1">
        <v>1</v>
      </c>
      <c r="R55">
        <v>0</v>
      </c>
      <c r="S55">
        <v>0</v>
      </c>
      <c r="T55" s="2">
        <v>1</v>
      </c>
      <c r="U55" s="2"/>
    </row>
    <row r="56" spans="6:21" x14ac:dyDescent="0.35">
      <c r="F56" s="1"/>
      <c r="G56" s="1">
        <v>1</v>
      </c>
      <c r="H56">
        <v>0</v>
      </c>
      <c r="I56">
        <v>0</v>
      </c>
      <c r="J56" s="2">
        <v>0</v>
      </c>
      <c r="L56" s="1">
        <v>13</v>
      </c>
      <c r="M56">
        <v>10</v>
      </c>
      <c r="N56">
        <v>9</v>
      </c>
      <c r="O56" s="2">
        <v>11</v>
      </c>
      <c r="Q56" s="1">
        <v>1</v>
      </c>
      <c r="R56">
        <v>0</v>
      </c>
      <c r="S56">
        <v>1</v>
      </c>
      <c r="T56" s="2">
        <v>1</v>
      </c>
      <c r="U56" s="2"/>
    </row>
    <row r="57" spans="6:21" x14ac:dyDescent="0.35">
      <c r="F57" s="1"/>
      <c r="G57" s="1">
        <v>1</v>
      </c>
      <c r="H57">
        <v>0</v>
      </c>
      <c r="I57">
        <v>0</v>
      </c>
      <c r="J57" s="2">
        <v>1</v>
      </c>
      <c r="L57" s="1">
        <v>9</v>
      </c>
      <c r="M57">
        <v>8</v>
      </c>
      <c r="N57">
        <v>9</v>
      </c>
      <c r="O57" s="2">
        <v>11</v>
      </c>
      <c r="Q57" s="1">
        <v>0</v>
      </c>
      <c r="R57">
        <v>1</v>
      </c>
      <c r="S57">
        <v>1</v>
      </c>
      <c r="T57" s="2">
        <v>1</v>
      </c>
      <c r="U57" s="2"/>
    </row>
    <row r="58" spans="6:21" x14ac:dyDescent="0.35">
      <c r="F58" s="1"/>
      <c r="G58" s="1">
        <v>1</v>
      </c>
      <c r="H58">
        <v>0</v>
      </c>
      <c r="I58">
        <v>0</v>
      </c>
      <c r="J58" s="2">
        <v>0</v>
      </c>
      <c r="L58" s="1">
        <v>6</v>
      </c>
      <c r="M58">
        <v>6</v>
      </c>
      <c r="N58">
        <v>9</v>
      </c>
      <c r="O58" s="2">
        <v>11</v>
      </c>
      <c r="Q58" s="1">
        <v>0</v>
      </c>
      <c r="R58">
        <v>0</v>
      </c>
      <c r="S58">
        <v>1</v>
      </c>
      <c r="T58" s="2">
        <v>0</v>
      </c>
      <c r="U58" s="2"/>
    </row>
    <row r="59" spans="6:21" x14ac:dyDescent="0.35">
      <c r="F59" s="1"/>
      <c r="G59" s="1">
        <v>1</v>
      </c>
      <c r="H59">
        <v>1</v>
      </c>
      <c r="I59">
        <v>1</v>
      </c>
      <c r="J59" s="2">
        <v>1</v>
      </c>
      <c r="L59" s="1">
        <v>7</v>
      </c>
      <c r="M59">
        <v>8</v>
      </c>
      <c r="N59">
        <v>10</v>
      </c>
      <c r="O59" s="2">
        <v>10</v>
      </c>
      <c r="Q59" s="1">
        <v>0</v>
      </c>
      <c r="R59">
        <v>0</v>
      </c>
      <c r="S59">
        <v>1</v>
      </c>
      <c r="T59" s="2">
        <v>0</v>
      </c>
      <c r="U59" s="2"/>
    </row>
    <row r="60" spans="6:21" x14ac:dyDescent="0.35">
      <c r="F60" s="1"/>
      <c r="G60" s="1">
        <v>0</v>
      </c>
      <c r="H60">
        <v>0</v>
      </c>
      <c r="I60">
        <v>1</v>
      </c>
      <c r="J60" s="2">
        <v>0</v>
      </c>
      <c r="L60" s="1">
        <v>10</v>
      </c>
      <c r="M60">
        <v>13</v>
      </c>
      <c r="N60">
        <v>13</v>
      </c>
      <c r="O60" s="2">
        <v>10</v>
      </c>
      <c r="Q60" s="1">
        <v>0</v>
      </c>
      <c r="R60">
        <v>0</v>
      </c>
      <c r="S60">
        <v>1</v>
      </c>
      <c r="T60" s="2">
        <v>0</v>
      </c>
      <c r="U60" s="2"/>
    </row>
    <row r="61" spans="6:21" x14ac:dyDescent="0.35">
      <c r="F61" s="1"/>
      <c r="G61" s="1">
        <v>1</v>
      </c>
      <c r="H61">
        <v>1</v>
      </c>
      <c r="I61">
        <v>1</v>
      </c>
      <c r="J61" s="2">
        <v>0</v>
      </c>
      <c r="L61" s="1">
        <v>12</v>
      </c>
      <c r="M61">
        <v>7</v>
      </c>
      <c r="N61">
        <v>12</v>
      </c>
      <c r="O61" s="2">
        <v>9</v>
      </c>
      <c r="Q61" s="1">
        <v>0</v>
      </c>
      <c r="R61">
        <v>1</v>
      </c>
      <c r="S61">
        <v>1</v>
      </c>
      <c r="T61" s="2">
        <v>0</v>
      </c>
      <c r="U61" s="2"/>
    </row>
    <row r="62" spans="6:21" x14ac:dyDescent="0.35">
      <c r="F62" s="1"/>
      <c r="G62" s="1">
        <v>0</v>
      </c>
      <c r="H62">
        <v>0</v>
      </c>
      <c r="I62">
        <v>0</v>
      </c>
      <c r="J62" s="2">
        <v>0</v>
      </c>
      <c r="L62" s="1">
        <v>12</v>
      </c>
      <c r="M62">
        <v>11</v>
      </c>
      <c r="N62">
        <v>11</v>
      </c>
      <c r="O62" s="2">
        <v>12</v>
      </c>
      <c r="Q62" s="1">
        <v>0</v>
      </c>
      <c r="R62">
        <v>1</v>
      </c>
      <c r="S62">
        <v>0</v>
      </c>
      <c r="T62" s="2">
        <v>0</v>
      </c>
      <c r="U62" s="2"/>
    </row>
    <row r="63" spans="6:21" x14ac:dyDescent="0.35">
      <c r="F63" s="1"/>
      <c r="G63" s="1">
        <v>1</v>
      </c>
      <c r="H63">
        <v>0</v>
      </c>
      <c r="I63">
        <v>0</v>
      </c>
      <c r="J63" s="2">
        <v>0</v>
      </c>
      <c r="L63" s="1">
        <v>10</v>
      </c>
      <c r="M63">
        <v>13</v>
      </c>
      <c r="N63">
        <v>7</v>
      </c>
      <c r="O63" s="2">
        <v>7</v>
      </c>
      <c r="Q63" s="1">
        <v>1</v>
      </c>
      <c r="R63">
        <v>0</v>
      </c>
      <c r="S63">
        <v>0</v>
      </c>
      <c r="T63" s="2">
        <v>1</v>
      </c>
      <c r="U63" s="2"/>
    </row>
    <row r="64" spans="6:21" x14ac:dyDescent="0.35">
      <c r="F64" s="1"/>
      <c r="G64" s="1">
        <v>0</v>
      </c>
      <c r="H64">
        <v>1</v>
      </c>
      <c r="I64">
        <v>1</v>
      </c>
      <c r="J64" s="2">
        <v>0</v>
      </c>
      <c r="L64" s="1">
        <v>10</v>
      </c>
      <c r="M64">
        <v>12</v>
      </c>
      <c r="N64">
        <v>12</v>
      </c>
      <c r="O64" s="2">
        <v>9</v>
      </c>
      <c r="Q64" s="1">
        <v>0</v>
      </c>
      <c r="R64">
        <v>0</v>
      </c>
      <c r="S64">
        <v>1</v>
      </c>
      <c r="T64" s="2">
        <v>0</v>
      </c>
      <c r="U64" s="2"/>
    </row>
    <row r="65" spans="6:21" x14ac:dyDescent="0.35">
      <c r="F65" s="1"/>
      <c r="G65" s="1">
        <v>1</v>
      </c>
      <c r="H65">
        <v>1</v>
      </c>
      <c r="I65">
        <v>1</v>
      </c>
      <c r="J65" s="2">
        <v>0</v>
      </c>
      <c r="L65" s="1">
        <v>10</v>
      </c>
      <c r="M65">
        <v>10</v>
      </c>
      <c r="N65">
        <v>10</v>
      </c>
      <c r="O65" s="2">
        <v>11</v>
      </c>
      <c r="Q65" s="1">
        <v>1</v>
      </c>
      <c r="R65">
        <v>1</v>
      </c>
      <c r="S65">
        <v>1</v>
      </c>
      <c r="T65" s="2">
        <v>1</v>
      </c>
      <c r="U65" s="2"/>
    </row>
    <row r="66" spans="6:21" x14ac:dyDescent="0.35">
      <c r="F66" s="1"/>
      <c r="G66" s="1">
        <v>0</v>
      </c>
      <c r="H66">
        <v>1</v>
      </c>
      <c r="I66">
        <v>0</v>
      </c>
      <c r="J66" s="2">
        <v>0</v>
      </c>
      <c r="L66" s="1">
        <v>11</v>
      </c>
      <c r="M66">
        <v>6</v>
      </c>
      <c r="N66">
        <v>10</v>
      </c>
      <c r="O66" s="2">
        <v>9</v>
      </c>
      <c r="Q66" s="1">
        <v>1</v>
      </c>
      <c r="R66">
        <v>1</v>
      </c>
      <c r="S66">
        <v>1</v>
      </c>
      <c r="T66" s="2">
        <v>1</v>
      </c>
      <c r="U66" s="2"/>
    </row>
    <row r="67" spans="6:21" x14ac:dyDescent="0.35">
      <c r="F67" s="1"/>
      <c r="G67" s="1">
        <v>0</v>
      </c>
      <c r="H67">
        <v>1</v>
      </c>
      <c r="I67">
        <v>0</v>
      </c>
      <c r="J67" s="2">
        <v>1</v>
      </c>
      <c r="L67" s="1">
        <v>10</v>
      </c>
      <c r="M67">
        <v>12</v>
      </c>
      <c r="N67">
        <v>9</v>
      </c>
      <c r="O67" s="2">
        <v>7</v>
      </c>
      <c r="Q67" s="1">
        <v>0</v>
      </c>
      <c r="R67">
        <v>1</v>
      </c>
      <c r="S67">
        <v>1</v>
      </c>
      <c r="T67" s="2">
        <v>1</v>
      </c>
      <c r="U67" s="2"/>
    </row>
    <row r="68" spans="6:21" x14ac:dyDescent="0.35">
      <c r="F68" s="1"/>
      <c r="G68" s="1">
        <v>1</v>
      </c>
      <c r="H68">
        <v>0</v>
      </c>
      <c r="I68">
        <v>0</v>
      </c>
      <c r="J68" s="2">
        <v>1</v>
      </c>
      <c r="L68" s="1">
        <v>11</v>
      </c>
      <c r="M68">
        <v>10</v>
      </c>
      <c r="N68">
        <v>8</v>
      </c>
      <c r="O68" s="2">
        <v>15</v>
      </c>
      <c r="Q68" s="1">
        <v>1</v>
      </c>
      <c r="R68">
        <v>0</v>
      </c>
      <c r="S68">
        <v>0</v>
      </c>
      <c r="T68" s="2">
        <v>0</v>
      </c>
      <c r="U68" s="2"/>
    </row>
    <row r="69" spans="6:21" x14ac:dyDescent="0.35">
      <c r="F69" s="1"/>
      <c r="G69" s="1">
        <v>1</v>
      </c>
      <c r="H69">
        <v>1</v>
      </c>
      <c r="I69">
        <v>1</v>
      </c>
      <c r="J69" s="2">
        <v>1</v>
      </c>
      <c r="L69" s="1">
        <v>10</v>
      </c>
      <c r="M69">
        <v>11</v>
      </c>
      <c r="N69">
        <v>10</v>
      </c>
      <c r="O69" s="2">
        <v>9</v>
      </c>
      <c r="Q69" s="1">
        <v>1</v>
      </c>
      <c r="R69">
        <v>0</v>
      </c>
      <c r="S69">
        <v>1</v>
      </c>
      <c r="T69" s="2">
        <v>0</v>
      </c>
      <c r="U69" s="2"/>
    </row>
    <row r="70" spans="6:21" x14ac:dyDescent="0.35">
      <c r="F70" s="1"/>
      <c r="G70" s="1">
        <v>1</v>
      </c>
      <c r="H70">
        <v>0</v>
      </c>
      <c r="I70">
        <v>1</v>
      </c>
      <c r="J70" s="2">
        <v>0</v>
      </c>
      <c r="L70" s="1">
        <v>10</v>
      </c>
      <c r="M70">
        <v>13</v>
      </c>
      <c r="N70">
        <v>10</v>
      </c>
      <c r="O70" s="2">
        <v>12</v>
      </c>
      <c r="Q70" s="1">
        <v>1</v>
      </c>
      <c r="R70">
        <v>0</v>
      </c>
      <c r="S70">
        <v>0</v>
      </c>
      <c r="T70" s="2">
        <v>1</v>
      </c>
      <c r="U70" s="2"/>
    </row>
    <row r="71" spans="6:21" x14ac:dyDescent="0.35">
      <c r="F71" s="1"/>
      <c r="G71" s="1">
        <v>0</v>
      </c>
      <c r="H71">
        <v>0</v>
      </c>
      <c r="I71">
        <v>1</v>
      </c>
      <c r="J71" s="2">
        <v>1</v>
      </c>
      <c r="L71" s="1">
        <v>9</v>
      </c>
      <c r="M71">
        <v>12</v>
      </c>
      <c r="N71">
        <v>7</v>
      </c>
      <c r="O71" s="2">
        <v>11</v>
      </c>
      <c r="Q71" s="1">
        <v>1</v>
      </c>
      <c r="R71">
        <v>1</v>
      </c>
      <c r="S71">
        <v>0</v>
      </c>
      <c r="T71" s="2">
        <v>0</v>
      </c>
      <c r="U71" s="2"/>
    </row>
    <row r="72" spans="6:21" x14ac:dyDescent="0.35">
      <c r="F72" s="1"/>
      <c r="G72" s="1">
        <v>1</v>
      </c>
      <c r="H72">
        <v>1</v>
      </c>
      <c r="I72">
        <v>0</v>
      </c>
      <c r="J72" s="2">
        <v>0</v>
      </c>
      <c r="L72" s="1">
        <v>8</v>
      </c>
      <c r="M72">
        <v>9</v>
      </c>
      <c r="N72">
        <v>12</v>
      </c>
      <c r="O72" s="2">
        <v>8</v>
      </c>
      <c r="Q72" s="1">
        <v>0</v>
      </c>
      <c r="R72">
        <v>0</v>
      </c>
      <c r="S72">
        <v>1</v>
      </c>
      <c r="T72" s="2">
        <v>0</v>
      </c>
      <c r="U72" s="2"/>
    </row>
    <row r="73" spans="6:21" x14ac:dyDescent="0.35">
      <c r="F73" s="1"/>
      <c r="G73" s="1">
        <v>1</v>
      </c>
      <c r="H73">
        <v>1</v>
      </c>
      <c r="I73">
        <v>0</v>
      </c>
      <c r="J73" s="2">
        <v>1</v>
      </c>
      <c r="L73" s="1">
        <v>11</v>
      </c>
      <c r="M73">
        <v>10</v>
      </c>
      <c r="N73">
        <v>10</v>
      </c>
      <c r="O73" s="2">
        <v>11</v>
      </c>
      <c r="Q73" s="1">
        <v>0</v>
      </c>
      <c r="R73">
        <v>0</v>
      </c>
      <c r="S73">
        <v>1</v>
      </c>
      <c r="T73" s="2">
        <v>0</v>
      </c>
      <c r="U73" s="2"/>
    </row>
    <row r="74" spans="6:21" x14ac:dyDescent="0.35">
      <c r="F74" s="1"/>
      <c r="G74" s="1">
        <v>1</v>
      </c>
      <c r="H74">
        <v>0</v>
      </c>
      <c r="I74">
        <v>0</v>
      </c>
      <c r="J74" s="2">
        <v>0</v>
      </c>
      <c r="L74" s="1">
        <v>10</v>
      </c>
      <c r="M74">
        <v>9</v>
      </c>
      <c r="N74">
        <v>12</v>
      </c>
      <c r="O74" s="2">
        <v>9</v>
      </c>
      <c r="Q74" s="1">
        <v>1</v>
      </c>
      <c r="R74">
        <v>1</v>
      </c>
      <c r="S74">
        <v>1</v>
      </c>
      <c r="T74" s="2">
        <v>1</v>
      </c>
      <c r="U74" s="2"/>
    </row>
    <row r="75" spans="6:21" x14ac:dyDescent="0.35">
      <c r="F75" s="1"/>
      <c r="G75" s="1">
        <v>0</v>
      </c>
      <c r="H75">
        <v>0</v>
      </c>
      <c r="I75">
        <v>1</v>
      </c>
      <c r="J75" s="2">
        <v>1</v>
      </c>
      <c r="L75" s="1">
        <v>11</v>
      </c>
      <c r="M75">
        <v>8</v>
      </c>
      <c r="N75">
        <v>11</v>
      </c>
      <c r="O75" s="2">
        <v>8</v>
      </c>
      <c r="Q75" s="1">
        <v>1</v>
      </c>
      <c r="R75">
        <v>1</v>
      </c>
      <c r="S75">
        <v>0</v>
      </c>
      <c r="T75" s="2">
        <v>0</v>
      </c>
      <c r="U75" s="2"/>
    </row>
    <row r="76" spans="6:21" x14ac:dyDescent="0.35">
      <c r="F76" s="1"/>
      <c r="G76" s="1">
        <v>0</v>
      </c>
      <c r="H76">
        <v>1</v>
      </c>
      <c r="I76">
        <v>1</v>
      </c>
      <c r="J76" s="2">
        <v>0</v>
      </c>
      <c r="L76" s="1">
        <v>7</v>
      </c>
      <c r="M76">
        <v>9</v>
      </c>
      <c r="N76">
        <v>10</v>
      </c>
      <c r="O76" s="2">
        <v>11</v>
      </c>
      <c r="Q76" s="1">
        <v>0</v>
      </c>
      <c r="R76">
        <v>1</v>
      </c>
      <c r="S76">
        <v>1</v>
      </c>
      <c r="T76" s="2">
        <v>0</v>
      </c>
      <c r="U76" s="2"/>
    </row>
    <row r="77" spans="6:21" x14ac:dyDescent="0.35">
      <c r="F77" s="1"/>
      <c r="G77" s="1">
        <v>0</v>
      </c>
      <c r="H77">
        <v>1</v>
      </c>
      <c r="I77">
        <v>1</v>
      </c>
      <c r="J77" s="2">
        <v>1</v>
      </c>
      <c r="L77" s="1">
        <v>9</v>
      </c>
      <c r="M77">
        <v>13</v>
      </c>
      <c r="N77">
        <v>6</v>
      </c>
      <c r="O77" s="2">
        <v>10</v>
      </c>
      <c r="Q77" s="1">
        <v>0</v>
      </c>
      <c r="R77">
        <v>0</v>
      </c>
      <c r="S77">
        <v>1</v>
      </c>
      <c r="T77" s="2">
        <v>1</v>
      </c>
      <c r="U77" s="2"/>
    </row>
    <row r="78" spans="6:21" x14ac:dyDescent="0.35">
      <c r="F78" s="1"/>
      <c r="G78" s="1">
        <v>1</v>
      </c>
      <c r="H78">
        <v>1</v>
      </c>
      <c r="I78">
        <v>0</v>
      </c>
      <c r="J78" s="2">
        <v>1</v>
      </c>
      <c r="L78" s="1">
        <v>8</v>
      </c>
      <c r="M78">
        <v>10</v>
      </c>
      <c r="N78">
        <v>10</v>
      </c>
      <c r="O78" s="2">
        <v>11</v>
      </c>
      <c r="Q78" s="1">
        <v>1</v>
      </c>
      <c r="R78">
        <v>1</v>
      </c>
      <c r="S78">
        <v>1</v>
      </c>
      <c r="T78" s="2">
        <v>1</v>
      </c>
      <c r="U78" s="2"/>
    </row>
    <row r="79" spans="6:21" x14ac:dyDescent="0.35">
      <c r="F79" s="1"/>
      <c r="G79" s="1">
        <v>1</v>
      </c>
      <c r="H79">
        <v>1</v>
      </c>
      <c r="I79">
        <v>1</v>
      </c>
      <c r="J79" s="2">
        <v>1</v>
      </c>
      <c r="L79" s="1">
        <v>6</v>
      </c>
      <c r="M79">
        <v>7</v>
      </c>
      <c r="N79">
        <v>13</v>
      </c>
      <c r="O79" s="2">
        <v>12</v>
      </c>
      <c r="Q79" s="1">
        <v>1</v>
      </c>
      <c r="R79">
        <v>1</v>
      </c>
      <c r="S79">
        <v>0</v>
      </c>
      <c r="T79" s="2">
        <v>1</v>
      </c>
      <c r="U79" s="2"/>
    </row>
    <row r="80" spans="6:21" x14ac:dyDescent="0.35">
      <c r="F80" s="1"/>
      <c r="G80" s="1">
        <v>0</v>
      </c>
      <c r="H80">
        <v>0</v>
      </c>
      <c r="I80">
        <v>1</v>
      </c>
      <c r="J80" s="2">
        <v>1</v>
      </c>
      <c r="L80" s="1">
        <v>8</v>
      </c>
      <c r="M80">
        <v>15</v>
      </c>
      <c r="N80">
        <v>7</v>
      </c>
      <c r="O80" s="2">
        <v>9</v>
      </c>
      <c r="Q80" s="1">
        <v>1</v>
      </c>
      <c r="R80">
        <v>0</v>
      </c>
      <c r="S80">
        <v>1</v>
      </c>
      <c r="T80" s="2">
        <v>1</v>
      </c>
      <c r="U80" s="2"/>
    </row>
    <row r="81" spans="6:21" x14ac:dyDescent="0.35">
      <c r="F81" s="1"/>
      <c r="G81" s="1">
        <v>1</v>
      </c>
      <c r="H81">
        <v>0</v>
      </c>
      <c r="I81">
        <v>0</v>
      </c>
      <c r="J81" s="2">
        <v>1</v>
      </c>
      <c r="L81" s="1">
        <v>11</v>
      </c>
      <c r="M81">
        <v>10</v>
      </c>
      <c r="N81">
        <v>6</v>
      </c>
      <c r="O81" s="2">
        <v>7</v>
      </c>
      <c r="Q81" s="1">
        <v>1</v>
      </c>
      <c r="R81">
        <v>1</v>
      </c>
      <c r="S81">
        <v>0</v>
      </c>
      <c r="T81" s="2">
        <v>0</v>
      </c>
      <c r="U81" s="2"/>
    </row>
    <row r="82" spans="6:21" x14ac:dyDescent="0.35">
      <c r="F82" s="1"/>
      <c r="G82" s="1">
        <v>1</v>
      </c>
      <c r="H82">
        <v>1</v>
      </c>
      <c r="I82">
        <v>1</v>
      </c>
      <c r="J82" s="2">
        <v>1</v>
      </c>
      <c r="L82" s="1">
        <v>6</v>
      </c>
      <c r="M82">
        <v>10</v>
      </c>
      <c r="N82">
        <v>8</v>
      </c>
      <c r="O82" s="2">
        <v>10</v>
      </c>
      <c r="Q82" s="1">
        <v>1</v>
      </c>
      <c r="R82">
        <v>1</v>
      </c>
      <c r="S82">
        <v>1</v>
      </c>
      <c r="T82" s="2">
        <v>0</v>
      </c>
      <c r="U82" s="2"/>
    </row>
    <row r="83" spans="6:21" x14ac:dyDescent="0.35">
      <c r="F83" s="1"/>
      <c r="G83" s="1">
        <v>0</v>
      </c>
      <c r="H83">
        <v>1</v>
      </c>
      <c r="I83">
        <v>1</v>
      </c>
      <c r="J83" s="2">
        <v>1</v>
      </c>
      <c r="L83" s="1">
        <v>11</v>
      </c>
      <c r="M83">
        <v>9</v>
      </c>
      <c r="N83">
        <v>8</v>
      </c>
      <c r="O83" s="2">
        <v>5</v>
      </c>
      <c r="Q83" s="1">
        <v>1</v>
      </c>
      <c r="R83">
        <v>0</v>
      </c>
      <c r="S83">
        <v>1</v>
      </c>
      <c r="T83" s="2">
        <v>1</v>
      </c>
      <c r="U83" s="2"/>
    </row>
    <row r="84" spans="6:21" x14ac:dyDescent="0.35">
      <c r="F84" s="1"/>
      <c r="G84" s="1">
        <v>0</v>
      </c>
      <c r="H84">
        <v>1</v>
      </c>
      <c r="I84">
        <v>0</v>
      </c>
      <c r="J84" s="2">
        <v>1</v>
      </c>
      <c r="L84" s="1">
        <v>10</v>
      </c>
      <c r="M84">
        <v>10</v>
      </c>
      <c r="N84">
        <v>10</v>
      </c>
      <c r="O84" s="2">
        <v>6</v>
      </c>
      <c r="Q84" s="1">
        <v>1</v>
      </c>
      <c r="R84">
        <v>1</v>
      </c>
      <c r="S84">
        <v>0</v>
      </c>
      <c r="T84" s="2">
        <v>1</v>
      </c>
      <c r="U84" s="2"/>
    </row>
    <row r="85" spans="6:21" x14ac:dyDescent="0.35">
      <c r="F85" s="1"/>
      <c r="G85" s="1">
        <v>0</v>
      </c>
      <c r="H85">
        <v>1</v>
      </c>
      <c r="I85">
        <v>0</v>
      </c>
      <c r="J85" s="2">
        <v>0</v>
      </c>
      <c r="L85" s="1">
        <v>14</v>
      </c>
      <c r="M85">
        <v>6</v>
      </c>
      <c r="N85">
        <v>11</v>
      </c>
      <c r="O85" s="2">
        <v>9</v>
      </c>
      <c r="Q85" s="1">
        <v>0</v>
      </c>
      <c r="R85">
        <v>0</v>
      </c>
      <c r="S85">
        <v>1</v>
      </c>
      <c r="T85" s="2">
        <v>1</v>
      </c>
      <c r="U85" s="2"/>
    </row>
    <row r="86" spans="6:21" x14ac:dyDescent="0.35">
      <c r="F86" s="1"/>
      <c r="G86" s="1">
        <v>1</v>
      </c>
      <c r="H86">
        <v>0</v>
      </c>
      <c r="I86">
        <v>0</v>
      </c>
      <c r="J86" s="2">
        <v>0</v>
      </c>
      <c r="L86" s="1">
        <v>7</v>
      </c>
      <c r="M86">
        <v>10</v>
      </c>
      <c r="N86">
        <v>9</v>
      </c>
      <c r="O86" s="2">
        <v>12</v>
      </c>
      <c r="Q86" s="1">
        <v>1</v>
      </c>
      <c r="R86">
        <v>0</v>
      </c>
      <c r="S86">
        <v>1</v>
      </c>
      <c r="T86" s="2">
        <v>1</v>
      </c>
      <c r="U86" s="2"/>
    </row>
    <row r="87" spans="6:21" x14ac:dyDescent="0.35">
      <c r="F87" s="1"/>
      <c r="G87" s="1">
        <v>0</v>
      </c>
      <c r="H87">
        <v>1</v>
      </c>
      <c r="I87">
        <v>1</v>
      </c>
      <c r="J87" s="2">
        <v>1</v>
      </c>
      <c r="L87" s="1">
        <v>9</v>
      </c>
      <c r="M87">
        <v>7</v>
      </c>
      <c r="N87">
        <v>7</v>
      </c>
      <c r="O87" s="2">
        <v>14</v>
      </c>
      <c r="Q87" s="1">
        <v>1</v>
      </c>
      <c r="R87">
        <v>1</v>
      </c>
      <c r="S87">
        <v>1</v>
      </c>
      <c r="T87" s="2">
        <v>1</v>
      </c>
      <c r="U87" s="2"/>
    </row>
    <row r="88" spans="6:21" x14ac:dyDescent="0.35">
      <c r="F88" s="1"/>
      <c r="G88" s="1">
        <v>1</v>
      </c>
      <c r="H88">
        <v>1</v>
      </c>
      <c r="I88">
        <v>1</v>
      </c>
      <c r="J88" s="2">
        <v>1</v>
      </c>
      <c r="L88" s="1">
        <v>8</v>
      </c>
      <c r="M88">
        <v>8</v>
      </c>
      <c r="N88">
        <v>11</v>
      </c>
      <c r="O88" s="2">
        <v>8</v>
      </c>
      <c r="Q88" s="1">
        <v>0</v>
      </c>
      <c r="R88">
        <v>0</v>
      </c>
      <c r="S88">
        <v>0</v>
      </c>
      <c r="T88" s="2">
        <v>0</v>
      </c>
      <c r="U88" s="2"/>
    </row>
    <row r="89" spans="6:21" x14ac:dyDescent="0.35">
      <c r="F89" s="1"/>
      <c r="G89" s="1">
        <v>0</v>
      </c>
      <c r="H89">
        <v>0</v>
      </c>
      <c r="I89">
        <v>1</v>
      </c>
      <c r="J89" s="2">
        <v>0</v>
      </c>
      <c r="L89" s="1">
        <v>12</v>
      </c>
      <c r="M89">
        <v>13</v>
      </c>
      <c r="N89">
        <v>6</v>
      </c>
      <c r="O89" s="2">
        <v>12</v>
      </c>
      <c r="Q89" s="1">
        <v>1</v>
      </c>
      <c r="R89">
        <v>0</v>
      </c>
      <c r="S89">
        <v>1</v>
      </c>
      <c r="T89" s="2">
        <v>1</v>
      </c>
      <c r="U89" s="2"/>
    </row>
    <row r="90" spans="6:21" x14ac:dyDescent="0.35">
      <c r="F90" s="1"/>
      <c r="G90" s="1">
        <v>1</v>
      </c>
      <c r="H90">
        <v>0</v>
      </c>
      <c r="I90">
        <v>1</v>
      </c>
      <c r="J90" s="2">
        <v>0</v>
      </c>
      <c r="L90" s="1">
        <v>11</v>
      </c>
      <c r="M90">
        <v>6</v>
      </c>
      <c r="N90">
        <v>12</v>
      </c>
      <c r="O90" s="2">
        <v>9</v>
      </c>
      <c r="Q90" s="1">
        <v>0</v>
      </c>
      <c r="R90">
        <v>1</v>
      </c>
      <c r="S90">
        <v>1</v>
      </c>
      <c r="T90" s="2">
        <v>1</v>
      </c>
      <c r="U90" s="2"/>
    </row>
    <row r="91" spans="6:21" x14ac:dyDescent="0.35">
      <c r="F91" s="1"/>
      <c r="G91" s="1">
        <v>0</v>
      </c>
      <c r="H91">
        <v>0</v>
      </c>
      <c r="I91">
        <v>1</v>
      </c>
      <c r="J91" s="2">
        <v>1</v>
      </c>
      <c r="L91" s="1">
        <v>9</v>
      </c>
      <c r="M91">
        <v>11</v>
      </c>
      <c r="N91">
        <v>7</v>
      </c>
      <c r="O91" s="2">
        <v>13</v>
      </c>
      <c r="Q91" s="1">
        <v>0</v>
      </c>
      <c r="R91">
        <v>1</v>
      </c>
      <c r="S91">
        <v>0</v>
      </c>
      <c r="T91" s="2">
        <v>1</v>
      </c>
      <c r="U91" s="2"/>
    </row>
    <row r="92" spans="6:21" x14ac:dyDescent="0.35">
      <c r="F92" s="1"/>
      <c r="G92" s="1">
        <v>1</v>
      </c>
      <c r="H92">
        <v>0</v>
      </c>
      <c r="I92">
        <v>0</v>
      </c>
      <c r="J92" s="2">
        <v>1</v>
      </c>
      <c r="L92" s="1">
        <v>8</v>
      </c>
      <c r="M92">
        <v>12</v>
      </c>
      <c r="N92">
        <v>7</v>
      </c>
      <c r="O92" s="2">
        <v>16</v>
      </c>
      <c r="Q92" s="1">
        <v>1</v>
      </c>
      <c r="R92">
        <v>1</v>
      </c>
      <c r="S92">
        <v>1</v>
      </c>
      <c r="T92" s="2">
        <v>0</v>
      </c>
      <c r="U92" s="2"/>
    </row>
    <row r="93" spans="6:21" ht="15" thickBot="1" x14ac:dyDescent="0.4">
      <c r="F93" s="1"/>
      <c r="G93" s="7">
        <v>0</v>
      </c>
      <c r="H93" s="8">
        <v>1</v>
      </c>
      <c r="I93" s="8">
        <v>0</v>
      </c>
      <c r="J93" s="9">
        <v>1</v>
      </c>
      <c r="L93" s="1">
        <v>13</v>
      </c>
      <c r="M93">
        <v>12</v>
      </c>
      <c r="N93">
        <v>11</v>
      </c>
      <c r="O93" s="2">
        <v>7</v>
      </c>
      <c r="Q93" s="1">
        <v>0</v>
      </c>
      <c r="R93">
        <v>1</v>
      </c>
      <c r="S93">
        <v>1</v>
      </c>
      <c r="T93" s="2">
        <v>0</v>
      </c>
      <c r="U93" s="2"/>
    </row>
    <row r="94" spans="6:21" x14ac:dyDescent="0.35">
      <c r="F94" s="1"/>
      <c r="L94" s="1">
        <v>10</v>
      </c>
      <c r="M94">
        <v>9</v>
      </c>
      <c r="N94">
        <v>6</v>
      </c>
      <c r="O94" s="2">
        <v>9</v>
      </c>
      <c r="Q94" s="1">
        <v>0</v>
      </c>
      <c r="R94">
        <v>1</v>
      </c>
      <c r="S94">
        <v>0</v>
      </c>
      <c r="T94" s="2">
        <v>0</v>
      </c>
      <c r="U94" s="2"/>
    </row>
    <row r="95" spans="6:21" x14ac:dyDescent="0.35">
      <c r="F95" s="1"/>
      <c r="L95" s="1">
        <v>10</v>
      </c>
      <c r="M95">
        <v>9</v>
      </c>
      <c r="N95">
        <v>8</v>
      </c>
      <c r="O95" s="2">
        <v>11</v>
      </c>
      <c r="Q95" s="1">
        <v>0</v>
      </c>
      <c r="R95">
        <v>1</v>
      </c>
      <c r="S95">
        <v>1</v>
      </c>
      <c r="T95" s="2">
        <v>1</v>
      </c>
      <c r="U95" s="2"/>
    </row>
    <row r="96" spans="6:21" x14ac:dyDescent="0.35">
      <c r="F96" s="1"/>
      <c r="L96" s="1">
        <v>7</v>
      </c>
      <c r="M96">
        <v>13</v>
      </c>
      <c r="N96">
        <v>8</v>
      </c>
      <c r="O96" s="2">
        <v>9</v>
      </c>
      <c r="Q96" s="1">
        <v>0</v>
      </c>
      <c r="R96">
        <v>0</v>
      </c>
      <c r="S96">
        <v>0</v>
      </c>
      <c r="T96" s="2">
        <v>1</v>
      </c>
      <c r="U96" s="2"/>
    </row>
    <row r="97" spans="6:21" x14ac:dyDescent="0.35">
      <c r="F97" s="1"/>
      <c r="L97" s="1">
        <v>7</v>
      </c>
      <c r="M97">
        <v>9</v>
      </c>
      <c r="N97">
        <v>7</v>
      </c>
      <c r="O97" s="2">
        <v>7</v>
      </c>
      <c r="Q97" s="1">
        <v>1</v>
      </c>
      <c r="R97">
        <v>0</v>
      </c>
      <c r="S97">
        <v>0</v>
      </c>
      <c r="T97" s="2">
        <v>1</v>
      </c>
      <c r="U97" s="2"/>
    </row>
    <row r="98" spans="6:21" x14ac:dyDescent="0.35">
      <c r="F98" s="1"/>
      <c r="L98" s="1">
        <v>7</v>
      </c>
      <c r="M98">
        <v>8</v>
      </c>
      <c r="N98">
        <v>12</v>
      </c>
      <c r="O98" s="2">
        <v>9</v>
      </c>
      <c r="Q98" s="1">
        <v>0</v>
      </c>
      <c r="R98">
        <v>1</v>
      </c>
      <c r="S98">
        <v>0</v>
      </c>
      <c r="T98" s="2">
        <v>0</v>
      </c>
      <c r="U98" s="2"/>
    </row>
    <row r="99" spans="6:21" x14ac:dyDescent="0.35">
      <c r="F99" s="1"/>
      <c r="L99" s="1">
        <v>9</v>
      </c>
      <c r="M99">
        <v>6</v>
      </c>
      <c r="N99">
        <v>11</v>
      </c>
      <c r="O99" s="2">
        <v>13</v>
      </c>
      <c r="Q99" s="1">
        <v>0</v>
      </c>
      <c r="R99">
        <v>1</v>
      </c>
      <c r="S99">
        <v>1</v>
      </c>
      <c r="T99" s="2">
        <v>1</v>
      </c>
      <c r="U99" s="2"/>
    </row>
    <row r="100" spans="6:21" x14ac:dyDescent="0.35">
      <c r="F100" s="1"/>
      <c r="L100" s="1">
        <v>10</v>
      </c>
      <c r="M100">
        <v>15</v>
      </c>
      <c r="N100">
        <v>8</v>
      </c>
      <c r="O100" s="2">
        <v>11</v>
      </c>
      <c r="Q100" s="1">
        <v>1</v>
      </c>
      <c r="R100">
        <v>0</v>
      </c>
      <c r="S100">
        <v>0</v>
      </c>
      <c r="T100" s="2">
        <v>0</v>
      </c>
      <c r="U100" s="2"/>
    </row>
    <row r="101" spans="6:21" x14ac:dyDescent="0.35">
      <c r="F101" s="1"/>
      <c r="L101" s="1">
        <v>9</v>
      </c>
      <c r="M101">
        <v>13</v>
      </c>
      <c r="N101">
        <v>12</v>
      </c>
      <c r="O101" s="2">
        <v>12</v>
      </c>
      <c r="Q101" s="1">
        <v>0</v>
      </c>
      <c r="R101">
        <v>0</v>
      </c>
      <c r="S101">
        <v>1</v>
      </c>
      <c r="T101" s="2">
        <v>1</v>
      </c>
      <c r="U101" s="2"/>
    </row>
    <row r="102" spans="6:21" x14ac:dyDescent="0.35">
      <c r="F102" s="1"/>
      <c r="L102" s="1">
        <v>9</v>
      </c>
      <c r="M102">
        <v>9</v>
      </c>
      <c r="N102">
        <v>8</v>
      </c>
      <c r="O102" s="2">
        <v>9</v>
      </c>
      <c r="Q102" s="1">
        <v>0</v>
      </c>
      <c r="R102">
        <v>1</v>
      </c>
      <c r="S102">
        <v>1</v>
      </c>
      <c r="T102" s="2">
        <v>1</v>
      </c>
      <c r="U102" s="2"/>
    </row>
    <row r="103" spans="6:21" x14ac:dyDescent="0.35">
      <c r="F103" s="1"/>
      <c r="L103" s="1">
        <v>15</v>
      </c>
      <c r="M103">
        <v>11</v>
      </c>
      <c r="N103">
        <v>14</v>
      </c>
      <c r="O103" s="2">
        <v>8</v>
      </c>
      <c r="Q103" s="1">
        <v>0</v>
      </c>
      <c r="R103">
        <v>0</v>
      </c>
      <c r="S103">
        <v>0</v>
      </c>
      <c r="T103" s="2">
        <v>1</v>
      </c>
      <c r="U103" s="2"/>
    </row>
    <row r="104" spans="6:21" x14ac:dyDescent="0.35">
      <c r="F104" s="1"/>
      <c r="L104" s="1">
        <v>8</v>
      </c>
      <c r="M104">
        <v>11</v>
      </c>
      <c r="N104">
        <v>8</v>
      </c>
      <c r="O104" s="2">
        <v>11</v>
      </c>
      <c r="Q104" s="1">
        <v>0</v>
      </c>
      <c r="R104">
        <v>1</v>
      </c>
      <c r="S104">
        <v>1</v>
      </c>
      <c r="T104" s="2">
        <v>0</v>
      </c>
      <c r="U104" s="2"/>
    </row>
    <row r="105" spans="6:21" x14ac:dyDescent="0.35">
      <c r="F105" s="1"/>
      <c r="L105" s="1">
        <v>13</v>
      </c>
      <c r="M105">
        <v>10</v>
      </c>
      <c r="N105">
        <v>11</v>
      </c>
      <c r="O105" s="2">
        <v>8</v>
      </c>
      <c r="Q105" s="1">
        <v>1</v>
      </c>
      <c r="R105">
        <v>1</v>
      </c>
      <c r="S105">
        <v>1</v>
      </c>
      <c r="T105" s="2">
        <v>0</v>
      </c>
      <c r="U105" s="2"/>
    </row>
    <row r="106" spans="6:21" x14ac:dyDescent="0.35">
      <c r="F106" s="1"/>
      <c r="L106" s="1">
        <v>11</v>
      </c>
      <c r="M106">
        <v>11</v>
      </c>
      <c r="N106">
        <v>11</v>
      </c>
      <c r="O106" s="2">
        <v>10</v>
      </c>
      <c r="Q106" s="1">
        <v>1</v>
      </c>
      <c r="R106">
        <v>1</v>
      </c>
      <c r="S106">
        <v>1</v>
      </c>
      <c r="T106" s="2">
        <v>1</v>
      </c>
      <c r="U106" s="2"/>
    </row>
    <row r="107" spans="6:21" x14ac:dyDescent="0.35">
      <c r="F107" s="1"/>
      <c r="L107" s="1">
        <v>10</v>
      </c>
      <c r="M107">
        <v>9</v>
      </c>
      <c r="N107">
        <v>6</v>
      </c>
      <c r="O107" s="2">
        <v>7</v>
      </c>
      <c r="Q107" s="1">
        <v>0</v>
      </c>
      <c r="R107">
        <v>0</v>
      </c>
      <c r="S107">
        <v>1</v>
      </c>
      <c r="T107" s="2">
        <v>0</v>
      </c>
      <c r="U107" s="2"/>
    </row>
    <row r="108" spans="6:21" x14ac:dyDescent="0.35">
      <c r="F108" s="1"/>
      <c r="L108" s="1">
        <v>10</v>
      </c>
      <c r="M108">
        <v>8</v>
      </c>
      <c r="N108">
        <v>10</v>
      </c>
      <c r="O108" s="2">
        <v>8</v>
      </c>
      <c r="Q108" s="1">
        <v>0</v>
      </c>
      <c r="R108">
        <v>1</v>
      </c>
      <c r="S108">
        <v>1</v>
      </c>
      <c r="T108" s="2">
        <v>0</v>
      </c>
      <c r="U108" s="2"/>
    </row>
    <row r="109" spans="6:21" x14ac:dyDescent="0.35">
      <c r="F109" s="1"/>
      <c r="L109" s="1">
        <v>11</v>
      </c>
      <c r="M109">
        <v>13</v>
      </c>
      <c r="N109">
        <v>9</v>
      </c>
      <c r="O109" s="2">
        <v>10</v>
      </c>
      <c r="Q109" s="1">
        <v>1</v>
      </c>
      <c r="R109">
        <v>1</v>
      </c>
      <c r="S109">
        <v>1</v>
      </c>
      <c r="T109" s="2">
        <v>1</v>
      </c>
      <c r="U109" s="2"/>
    </row>
    <row r="110" spans="6:21" x14ac:dyDescent="0.35">
      <c r="F110" s="1"/>
      <c r="L110" s="1">
        <v>15</v>
      </c>
      <c r="M110">
        <v>10</v>
      </c>
      <c r="N110">
        <v>12</v>
      </c>
      <c r="O110" s="2">
        <v>7</v>
      </c>
      <c r="Q110" s="1">
        <v>0</v>
      </c>
      <c r="R110">
        <v>1</v>
      </c>
      <c r="S110">
        <v>1</v>
      </c>
      <c r="T110" s="2">
        <v>0</v>
      </c>
      <c r="U110" s="2"/>
    </row>
    <row r="111" spans="6:21" x14ac:dyDescent="0.35">
      <c r="F111" s="1"/>
      <c r="L111" s="1">
        <v>9</v>
      </c>
      <c r="M111">
        <v>9</v>
      </c>
      <c r="N111">
        <v>8</v>
      </c>
      <c r="O111" s="2">
        <v>12</v>
      </c>
      <c r="Q111" s="1">
        <v>1</v>
      </c>
      <c r="R111">
        <v>1</v>
      </c>
      <c r="S111">
        <v>1</v>
      </c>
      <c r="T111" s="2">
        <v>1</v>
      </c>
      <c r="U111" s="2"/>
    </row>
    <row r="112" spans="6:21" x14ac:dyDescent="0.35">
      <c r="F112" s="1"/>
      <c r="L112" s="1">
        <v>10</v>
      </c>
      <c r="M112">
        <v>11</v>
      </c>
      <c r="N112">
        <v>10</v>
      </c>
      <c r="O112" s="2">
        <v>11</v>
      </c>
      <c r="Q112" s="1">
        <v>0</v>
      </c>
      <c r="R112">
        <v>0</v>
      </c>
      <c r="S112">
        <v>1</v>
      </c>
      <c r="T112" s="2">
        <v>1</v>
      </c>
      <c r="U112" s="2"/>
    </row>
    <row r="113" spans="6:21" x14ac:dyDescent="0.35">
      <c r="F113" s="1"/>
      <c r="L113" s="1">
        <v>9</v>
      </c>
      <c r="M113">
        <v>6</v>
      </c>
      <c r="N113">
        <v>6</v>
      </c>
      <c r="O113" s="2">
        <v>11</v>
      </c>
      <c r="Q113" s="1">
        <v>0</v>
      </c>
      <c r="R113">
        <v>1</v>
      </c>
      <c r="S113">
        <v>0</v>
      </c>
      <c r="T113" s="2">
        <v>0</v>
      </c>
      <c r="U113" s="2"/>
    </row>
    <row r="114" spans="6:21" x14ac:dyDescent="0.35">
      <c r="F114" s="1"/>
      <c r="L114" s="1">
        <v>9</v>
      </c>
      <c r="M114">
        <v>10</v>
      </c>
      <c r="N114">
        <v>9</v>
      </c>
      <c r="O114" s="2">
        <v>10</v>
      </c>
      <c r="Q114" s="1">
        <v>1</v>
      </c>
      <c r="R114">
        <v>1</v>
      </c>
      <c r="S114">
        <v>0</v>
      </c>
      <c r="T114" s="2">
        <v>0</v>
      </c>
      <c r="U114" s="2"/>
    </row>
    <row r="115" spans="6:21" x14ac:dyDescent="0.35">
      <c r="F115" s="1"/>
      <c r="L115" s="1">
        <v>17</v>
      </c>
      <c r="M115">
        <v>10</v>
      </c>
      <c r="N115">
        <v>8</v>
      </c>
      <c r="O115" s="2">
        <v>10</v>
      </c>
      <c r="Q115" s="1">
        <v>0</v>
      </c>
      <c r="R115">
        <v>1</v>
      </c>
      <c r="S115">
        <v>1</v>
      </c>
      <c r="T115" s="2">
        <v>0</v>
      </c>
      <c r="U115" s="2"/>
    </row>
    <row r="116" spans="6:21" x14ac:dyDescent="0.35">
      <c r="F116" s="1"/>
      <c r="L116" s="1">
        <v>12</v>
      </c>
      <c r="M116">
        <v>14</v>
      </c>
      <c r="N116">
        <v>7</v>
      </c>
      <c r="O116" s="2">
        <v>11</v>
      </c>
      <c r="Q116" s="1">
        <v>1</v>
      </c>
      <c r="R116">
        <v>1</v>
      </c>
      <c r="S116">
        <v>1</v>
      </c>
      <c r="T116" s="2">
        <v>0</v>
      </c>
      <c r="U116" s="2"/>
    </row>
    <row r="117" spans="6:21" ht="15" thickBot="1" x14ac:dyDescent="0.4">
      <c r="F117" s="1"/>
      <c r="L117" s="7">
        <v>12</v>
      </c>
      <c r="M117" s="8">
        <v>11</v>
      </c>
      <c r="N117" s="8">
        <v>14</v>
      </c>
      <c r="O117" s="9">
        <v>10</v>
      </c>
      <c r="Q117" s="7">
        <v>1</v>
      </c>
      <c r="R117" s="8">
        <v>1</v>
      </c>
      <c r="S117" s="8">
        <v>1</v>
      </c>
      <c r="T117" s="9">
        <v>0</v>
      </c>
      <c r="U117" s="2"/>
    </row>
    <row r="118" spans="6:21" x14ac:dyDescent="0.35">
      <c r="F118" s="1"/>
      <c r="U118" s="2"/>
    </row>
    <row r="119" spans="6:21" x14ac:dyDescent="0.35">
      <c r="F119" s="1"/>
      <c r="U119" s="2"/>
    </row>
    <row r="120" spans="6:21" ht="15" thickBot="1" x14ac:dyDescent="0.4">
      <c r="F120" s="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9"/>
    </row>
  </sheetData>
  <mergeCells count="1">
    <mergeCell ref="G3:T5"/>
  </mergeCells>
  <pageMargins left="0.7" right="0.7" top="0.75" bottom="0.75" header="0.3" footer="0.3"/>
  <pageSetup paperSize="9" scale="55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909D-BCF2-42F0-BED8-A17AA0435AF3}">
  <sheetPr>
    <pageSetUpPr fitToPage="1"/>
  </sheetPr>
  <dimension ref="E1:Q98"/>
  <sheetViews>
    <sheetView workbookViewId="0">
      <selection activeCell="F3" sqref="F3:P5"/>
    </sheetView>
  </sheetViews>
  <sheetFormatPr defaultRowHeight="14.5" x14ac:dyDescent="0.35"/>
  <sheetData>
    <row r="1" spans="5:17" ht="15" thickBot="1" x14ac:dyDescent="0.4"/>
    <row r="2" spans="5:17" x14ac:dyDescent="0.35"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</row>
    <row r="3" spans="5:17" ht="14.5" customHeight="1" x14ac:dyDescent="0.35">
      <c r="E3" s="1"/>
      <c r="F3" s="49" t="s">
        <v>125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2"/>
    </row>
    <row r="4" spans="5:17" x14ac:dyDescent="0.35">
      <c r="E4" s="1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2"/>
    </row>
    <row r="5" spans="5:17" x14ac:dyDescent="0.35">
      <c r="E5" s="1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"/>
    </row>
    <row r="6" spans="5:17" x14ac:dyDescent="0.35">
      <c r="E6" s="1"/>
      <c r="Q6" s="2"/>
    </row>
    <row r="7" spans="5:17" ht="15" thickBot="1" x14ac:dyDescent="0.4">
      <c r="E7" s="1"/>
      <c r="Q7" s="2"/>
    </row>
    <row r="8" spans="5:17" x14ac:dyDescent="0.35">
      <c r="E8" s="1"/>
      <c r="G8" s="10"/>
      <c r="H8" s="11"/>
      <c r="I8" s="11"/>
      <c r="J8" s="12"/>
      <c r="L8" s="10"/>
      <c r="M8" s="11"/>
      <c r="N8" s="11"/>
      <c r="O8" s="12"/>
      <c r="Q8" s="2"/>
    </row>
    <row r="9" spans="5:17" ht="21" x14ac:dyDescent="0.5">
      <c r="E9" s="1"/>
      <c r="G9" s="1"/>
      <c r="H9" s="40" t="s">
        <v>106</v>
      </c>
      <c r="J9" s="2"/>
      <c r="L9" s="1"/>
      <c r="M9" s="40" t="s">
        <v>109</v>
      </c>
      <c r="O9" s="2"/>
      <c r="Q9" s="2"/>
    </row>
    <row r="10" spans="5:17" x14ac:dyDescent="0.35">
      <c r="E10" s="1"/>
      <c r="G10" s="1"/>
      <c r="J10" s="2"/>
      <c r="L10" s="1"/>
      <c r="O10" s="2"/>
      <c r="Q10" s="2"/>
    </row>
    <row r="11" spans="5:17" x14ac:dyDescent="0.35">
      <c r="E11" s="1"/>
      <c r="G11" s="1" t="s">
        <v>97</v>
      </c>
      <c r="H11">
        <v>4</v>
      </c>
      <c r="J11" s="2"/>
      <c r="L11" s="1" t="s">
        <v>97</v>
      </c>
      <c r="M11">
        <v>4</v>
      </c>
      <c r="O11" s="2"/>
      <c r="Q11" s="2"/>
    </row>
    <row r="12" spans="5:17" x14ac:dyDescent="0.35">
      <c r="E12" s="1"/>
      <c r="G12" s="1" t="s">
        <v>98</v>
      </c>
      <c r="I12">
        <v>80</v>
      </c>
      <c r="J12" s="2"/>
      <c r="L12" s="1" t="s">
        <v>98</v>
      </c>
      <c r="N12">
        <v>80</v>
      </c>
      <c r="O12" s="2"/>
      <c r="Q12" s="2"/>
    </row>
    <row r="13" spans="5:17" x14ac:dyDescent="0.35">
      <c r="E13" s="1"/>
      <c r="G13" s="1" t="s">
        <v>107</v>
      </c>
      <c r="I13">
        <v>30</v>
      </c>
      <c r="J13" s="2"/>
      <c r="L13" s="1" t="s">
        <v>110</v>
      </c>
      <c r="N13" t="s">
        <v>111</v>
      </c>
      <c r="O13" s="2"/>
      <c r="Q13" s="2"/>
    </row>
    <row r="14" spans="5:17" x14ac:dyDescent="0.35">
      <c r="E14" s="1"/>
      <c r="G14" s="1" t="s">
        <v>108</v>
      </c>
      <c r="I14">
        <v>5</v>
      </c>
      <c r="J14" s="2"/>
      <c r="L14" s="1"/>
      <c r="O14" s="2"/>
      <c r="Q14" s="2"/>
    </row>
    <row r="15" spans="5:17" ht="15" thickBot="1" x14ac:dyDescent="0.4">
      <c r="E15" s="1"/>
      <c r="G15" s="1"/>
      <c r="J15" s="2"/>
      <c r="L15" s="1"/>
      <c r="O15" s="2"/>
      <c r="Q15" s="2"/>
    </row>
    <row r="16" spans="5:17" ht="15" thickBot="1" x14ac:dyDescent="0.4">
      <c r="E16" s="1"/>
      <c r="G16" s="32" t="s">
        <v>100</v>
      </c>
      <c r="H16" s="37" t="s">
        <v>101</v>
      </c>
      <c r="I16" s="37" t="s">
        <v>102</v>
      </c>
      <c r="J16" s="33" t="s">
        <v>103</v>
      </c>
      <c r="L16" s="32" t="s">
        <v>100</v>
      </c>
      <c r="M16" s="37" t="s">
        <v>101</v>
      </c>
      <c r="N16" s="37" t="s">
        <v>102</v>
      </c>
      <c r="O16" s="33" t="s">
        <v>103</v>
      </c>
      <c r="Q16" s="2"/>
    </row>
    <row r="17" spans="5:17" x14ac:dyDescent="0.35">
      <c r="E17" s="1"/>
      <c r="G17" s="1">
        <v>30.484806150780059</v>
      </c>
      <c r="H17">
        <v>30.553256995772244</v>
      </c>
      <c r="I17">
        <v>33.109460067207692</v>
      </c>
      <c r="J17" s="2">
        <v>29.647627646481851</v>
      </c>
      <c r="L17" s="1">
        <v>0.52195806756798002</v>
      </c>
      <c r="M17">
        <v>0.66374706259346294</v>
      </c>
      <c r="N17">
        <v>0.7857295449690237</v>
      </c>
      <c r="O17" s="2">
        <v>0.21491134372997223</v>
      </c>
      <c r="Q17" s="2"/>
    </row>
    <row r="18" spans="5:17" x14ac:dyDescent="0.35">
      <c r="E18" s="1"/>
      <c r="G18" s="1">
        <v>22.75946720445063</v>
      </c>
      <c r="H18">
        <v>23.718279256427195</v>
      </c>
      <c r="I18">
        <v>24.263885128020775</v>
      </c>
      <c r="J18" s="2">
        <v>28.137320744717726</v>
      </c>
      <c r="L18" s="1">
        <v>0.73076570940275276</v>
      </c>
      <c r="M18">
        <v>0.70607623523667107</v>
      </c>
      <c r="N18">
        <v>0.9124423963133641</v>
      </c>
      <c r="O18" s="2">
        <v>0.29428998687704094</v>
      </c>
      <c r="Q18" s="2"/>
    </row>
    <row r="19" spans="5:17" x14ac:dyDescent="0.35">
      <c r="E19" s="1"/>
      <c r="G19" s="1">
        <v>28.640697640439612</v>
      </c>
      <c r="H19">
        <v>34.086382432433311</v>
      </c>
      <c r="I19">
        <v>29.698223973609856</v>
      </c>
      <c r="J19" s="2">
        <v>42.97466951655224</v>
      </c>
      <c r="L19" s="1">
        <v>0.45197912533951839</v>
      </c>
      <c r="M19">
        <v>0.65083773308511617</v>
      </c>
      <c r="N19">
        <v>0.79396954252754293</v>
      </c>
      <c r="O19" s="2">
        <v>0.3792840357676931</v>
      </c>
      <c r="Q19" s="2"/>
    </row>
    <row r="20" spans="5:17" x14ac:dyDescent="0.35">
      <c r="E20" s="1"/>
      <c r="G20" s="1">
        <v>30.998591076495359</v>
      </c>
      <c r="H20">
        <v>28.290616076701554</v>
      </c>
      <c r="I20">
        <v>43.077078619971871</v>
      </c>
      <c r="J20" s="2">
        <v>34.488595095608616</v>
      </c>
      <c r="L20" s="1">
        <v>0.37736136967070527</v>
      </c>
      <c r="M20">
        <v>0.2259285256508072</v>
      </c>
      <c r="N20">
        <v>0.33677175206762899</v>
      </c>
      <c r="O20" s="2">
        <v>0.97955259865108191</v>
      </c>
      <c r="Q20" s="2"/>
    </row>
    <row r="21" spans="5:17" x14ac:dyDescent="0.35">
      <c r="E21" s="1"/>
      <c r="G21" s="1">
        <v>32.554696720835636</v>
      </c>
      <c r="H21">
        <v>24.817142123793019</v>
      </c>
      <c r="I21">
        <v>32.112301444867626</v>
      </c>
      <c r="J21" s="2">
        <v>30.058713567341329</v>
      </c>
      <c r="L21" s="1">
        <v>0.79116183965575126</v>
      </c>
      <c r="M21">
        <v>0.63997314371166114</v>
      </c>
      <c r="N21">
        <v>0.23215430158391065</v>
      </c>
      <c r="O21" s="2">
        <v>0.57036042359691153</v>
      </c>
      <c r="Q21" s="2"/>
    </row>
    <row r="22" spans="5:17" x14ac:dyDescent="0.35">
      <c r="E22" s="1"/>
      <c r="G22" s="1">
        <v>27.231100223871181</v>
      </c>
      <c r="H22">
        <v>24.724623775255168</v>
      </c>
      <c r="I22">
        <v>20.962396623217501</v>
      </c>
      <c r="J22" s="2">
        <v>26.15820911458286</v>
      </c>
      <c r="L22" s="1">
        <v>0.11929685354167302</v>
      </c>
      <c r="M22">
        <v>0.5587023529770806</v>
      </c>
      <c r="N22">
        <v>0.15124973296304209</v>
      </c>
      <c r="O22" s="2">
        <v>0.63301492355113376</v>
      </c>
      <c r="Q22" s="2"/>
    </row>
    <row r="23" spans="5:17" x14ac:dyDescent="0.35">
      <c r="E23" s="1"/>
      <c r="G23" s="1">
        <v>37.070138963172212</v>
      </c>
      <c r="H23">
        <v>23.070491655089427</v>
      </c>
      <c r="I23">
        <v>25.929090346180601</v>
      </c>
      <c r="J23" s="2">
        <v>27.6082733610383</v>
      </c>
      <c r="L23" s="1">
        <v>0.93426313058870203</v>
      </c>
      <c r="M23">
        <v>0.71654408398693803</v>
      </c>
      <c r="N23">
        <v>3.5676137577440717E-2</v>
      </c>
      <c r="O23" s="2">
        <v>0.40766624958037051</v>
      </c>
      <c r="Q23" s="2"/>
    </row>
    <row r="24" spans="5:17" x14ac:dyDescent="0.35">
      <c r="E24" s="1"/>
      <c r="G24" s="1">
        <v>23.753476701385807</v>
      </c>
      <c r="H24">
        <v>25.802022567659151</v>
      </c>
      <c r="I24">
        <v>31.282069206354208</v>
      </c>
      <c r="J24" s="2">
        <v>31.494760226705694</v>
      </c>
      <c r="L24" s="1">
        <v>0.8205816827906125</v>
      </c>
      <c r="M24">
        <v>0.94421216467787716</v>
      </c>
      <c r="N24">
        <v>0.1400799584948271</v>
      </c>
      <c r="O24" s="2">
        <v>0.39066743980224006</v>
      </c>
      <c r="Q24" s="2"/>
    </row>
    <row r="25" spans="5:17" x14ac:dyDescent="0.35">
      <c r="E25" s="1"/>
      <c r="G25" s="1">
        <v>31.20552954285813</v>
      </c>
      <c r="H25">
        <v>21.146228239813354</v>
      </c>
      <c r="I25">
        <v>32.773805363176507</v>
      </c>
      <c r="J25" s="2">
        <v>34.191451807855628</v>
      </c>
      <c r="L25" s="1">
        <v>8.5146641438032175E-3</v>
      </c>
      <c r="M25">
        <v>0.89321573534348586</v>
      </c>
      <c r="N25">
        <v>0.98290963469344161</v>
      </c>
      <c r="O25" s="2">
        <v>0.10705893124179815</v>
      </c>
      <c r="Q25" s="2"/>
    </row>
    <row r="26" spans="5:17" x14ac:dyDescent="0.35">
      <c r="E26" s="1"/>
      <c r="G26" s="1">
        <v>28.624815589209902</v>
      </c>
      <c r="H26">
        <v>19.57728166715242</v>
      </c>
      <c r="I26">
        <v>29.795500116306357</v>
      </c>
      <c r="J26" s="2">
        <v>35.646199952025199</v>
      </c>
      <c r="L26" s="1">
        <v>0.18124942777794734</v>
      </c>
      <c r="M26">
        <v>0.23926511429181799</v>
      </c>
      <c r="N26">
        <v>0.86184270760216075</v>
      </c>
      <c r="O26" s="2">
        <v>0.18988616595965452</v>
      </c>
      <c r="Q26" s="2"/>
    </row>
    <row r="27" spans="5:17" x14ac:dyDescent="0.35">
      <c r="E27" s="1"/>
      <c r="G27" s="1">
        <v>28.781868271180429</v>
      </c>
      <c r="H27">
        <v>23.619360338925617</v>
      </c>
      <c r="I27">
        <v>29.798183125676587</v>
      </c>
      <c r="J27" s="2">
        <v>27.623700664917124</v>
      </c>
      <c r="L27" s="1">
        <v>0.36210211493270666</v>
      </c>
      <c r="M27">
        <v>0.64522232734153262</v>
      </c>
      <c r="N27">
        <v>8.9510788293099761E-2</v>
      </c>
      <c r="O27" s="2">
        <v>0.29715872676778465</v>
      </c>
      <c r="Q27" s="2"/>
    </row>
    <row r="28" spans="5:17" x14ac:dyDescent="0.35">
      <c r="E28" s="1"/>
      <c r="G28" s="1">
        <v>24.880874965019757</v>
      </c>
      <c r="H28">
        <v>27.236005810918869</v>
      </c>
      <c r="I28">
        <v>29.878161816013744</v>
      </c>
      <c r="J28" s="2">
        <v>37.073265351209557</v>
      </c>
      <c r="L28" s="1">
        <v>0.2883083590197455</v>
      </c>
      <c r="M28">
        <v>0.26508377330851163</v>
      </c>
      <c r="N28">
        <v>0.60670796838282415</v>
      </c>
      <c r="O28" s="2">
        <v>0.89831232642597736</v>
      </c>
      <c r="Q28" s="2"/>
    </row>
    <row r="29" spans="5:17" x14ac:dyDescent="0.35">
      <c r="E29" s="1"/>
      <c r="G29" s="1">
        <v>29.168272779570543</v>
      </c>
      <c r="H29">
        <v>27.070472090854309</v>
      </c>
      <c r="I29">
        <v>32.550774524934241</v>
      </c>
      <c r="J29" s="2">
        <v>34.140576947975205</v>
      </c>
      <c r="L29" s="1">
        <v>0.17719046601763969</v>
      </c>
      <c r="M29">
        <v>7.040620136112552E-2</v>
      </c>
      <c r="N29">
        <v>0.1282082583086642</v>
      </c>
      <c r="O29" s="2">
        <v>0.46061586352122563</v>
      </c>
      <c r="Q29" s="2"/>
    </row>
    <row r="30" spans="5:17" x14ac:dyDescent="0.35">
      <c r="E30" s="1"/>
      <c r="G30" s="1">
        <v>27.893968384232721</v>
      </c>
      <c r="H30">
        <v>17.547562341205776</v>
      </c>
      <c r="I30">
        <v>24.864049313036958</v>
      </c>
      <c r="J30" s="2">
        <v>32.126529352608486</v>
      </c>
      <c r="L30" s="1">
        <v>0.2912686544389172</v>
      </c>
      <c r="M30">
        <v>0.78005310220648827</v>
      </c>
      <c r="N30">
        <v>0.47856074709311197</v>
      </c>
      <c r="O30" s="2">
        <v>6.775109103671377E-2</v>
      </c>
      <c r="Q30" s="2"/>
    </row>
    <row r="31" spans="5:17" x14ac:dyDescent="0.35">
      <c r="E31" s="1"/>
      <c r="G31" s="1">
        <v>30.460596538687241</v>
      </c>
      <c r="H31">
        <v>28.915802734700264</v>
      </c>
      <c r="I31">
        <v>31.722764864098281</v>
      </c>
      <c r="J31" s="2">
        <v>36.811546882090624</v>
      </c>
      <c r="L31" s="1">
        <v>0.20834986419263282</v>
      </c>
      <c r="M31">
        <v>0.67461165196691797</v>
      </c>
      <c r="N31">
        <v>0.27317117831965088</v>
      </c>
      <c r="O31" s="2">
        <v>6.7140720847193823E-4</v>
      </c>
      <c r="Q31" s="2"/>
    </row>
    <row r="32" spans="5:17" x14ac:dyDescent="0.35">
      <c r="E32" s="1"/>
      <c r="G32" s="1">
        <v>26.743929386866512</v>
      </c>
      <c r="H32">
        <v>25.443454281485174</v>
      </c>
      <c r="I32">
        <v>30.70825194598001</v>
      </c>
      <c r="J32" s="2">
        <v>29.407862105726963</v>
      </c>
      <c r="L32" s="1">
        <v>0.20310068056276132</v>
      </c>
      <c r="M32">
        <v>7.7272865993224887E-2</v>
      </c>
      <c r="N32">
        <v>0.60179448835718863</v>
      </c>
      <c r="O32" s="2">
        <v>0.31321146275215916</v>
      </c>
      <c r="Q32" s="2"/>
    </row>
    <row r="33" spans="5:17" x14ac:dyDescent="0.35">
      <c r="E33" s="1"/>
      <c r="G33" s="1">
        <v>34.482876647671219</v>
      </c>
      <c r="H33">
        <v>32.872047843993641</v>
      </c>
      <c r="I33">
        <v>23.943436038534855</v>
      </c>
      <c r="J33" s="2">
        <v>36.886807568662334</v>
      </c>
      <c r="L33" s="1">
        <v>0.64592425305948054</v>
      </c>
      <c r="M33">
        <v>0.78151799066133609</v>
      </c>
      <c r="N33">
        <v>0.86965544602801603</v>
      </c>
      <c r="O33" s="2">
        <v>0.93255409405804623</v>
      </c>
      <c r="Q33" s="2"/>
    </row>
    <row r="34" spans="5:17" x14ac:dyDescent="0.35">
      <c r="E34" s="1"/>
      <c r="G34" s="1">
        <v>24.761844845925225</v>
      </c>
      <c r="H34">
        <v>25.773657701647608</v>
      </c>
      <c r="I34">
        <v>27.413436858550995</v>
      </c>
      <c r="J34" s="2">
        <v>26.220088860354736</v>
      </c>
      <c r="L34" s="1">
        <v>0.82598345896786396</v>
      </c>
      <c r="M34">
        <v>0.2074343089083529</v>
      </c>
      <c r="N34">
        <v>0.45353556932279426</v>
      </c>
      <c r="O34" s="2">
        <v>0.31669057283242286</v>
      </c>
      <c r="Q34" s="2"/>
    </row>
    <row r="35" spans="5:17" x14ac:dyDescent="0.35">
      <c r="E35" s="1"/>
      <c r="G35" s="1">
        <v>26.424133996697492</v>
      </c>
      <c r="H35">
        <v>37.283369996002875</v>
      </c>
      <c r="I35">
        <v>39.998439054470509</v>
      </c>
      <c r="J35" s="2">
        <v>22.241441759688314</v>
      </c>
      <c r="L35" s="1">
        <v>0.10403759880367443</v>
      </c>
      <c r="M35">
        <v>0.5680104983672597</v>
      </c>
      <c r="N35">
        <v>0.32831812494277779</v>
      </c>
      <c r="O35" s="2">
        <v>0.19968260750144962</v>
      </c>
      <c r="Q35" s="2"/>
    </row>
    <row r="36" spans="5:17" x14ac:dyDescent="0.35">
      <c r="E36" s="1"/>
      <c r="G36" s="1">
        <v>34.830496891372604</v>
      </c>
      <c r="H36">
        <v>34.001503839390352</v>
      </c>
      <c r="I36">
        <v>31.077148681360995</v>
      </c>
      <c r="J36" s="2">
        <v>26.783549249812495</v>
      </c>
      <c r="L36" s="1">
        <v>0.80196539201025419</v>
      </c>
      <c r="M36">
        <v>0.82616657002471994</v>
      </c>
      <c r="N36">
        <v>0.3205664235358745</v>
      </c>
      <c r="O36" s="2">
        <v>0.45603808709982602</v>
      </c>
      <c r="Q36" s="2"/>
    </row>
    <row r="37" spans="5:17" x14ac:dyDescent="0.35">
      <c r="E37" s="1"/>
      <c r="G37" s="1">
        <v>28.411783508345252</v>
      </c>
      <c r="H37">
        <v>23.547908161417581</v>
      </c>
      <c r="I37">
        <v>33.506067969283322</v>
      </c>
      <c r="J37" s="2">
        <v>32.354056505282642</v>
      </c>
      <c r="L37" s="1">
        <v>0.73421430097354046</v>
      </c>
      <c r="M37">
        <v>0.72426526688436532</v>
      </c>
      <c r="N37">
        <v>0.14508499404889066</v>
      </c>
      <c r="O37" s="2">
        <v>0.61540574358348343</v>
      </c>
      <c r="Q37" s="2"/>
    </row>
    <row r="38" spans="5:17" x14ac:dyDescent="0.35">
      <c r="E38" s="1"/>
      <c r="G38" s="1">
        <v>30.440627445641439</v>
      </c>
      <c r="H38">
        <v>31.499961399531458</v>
      </c>
      <c r="I38">
        <v>28.749530050190515</v>
      </c>
      <c r="J38" s="2">
        <v>30.718682713340968</v>
      </c>
      <c r="L38" s="1">
        <v>0.78890346995452743</v>
      </c>
      <c r="M38">
        <v>0.66698202459791867</v>
      </c>
      <c r="N38">
        <v>0.88140507217627495</v>
      </c>
      <c r="O38" s="2">
        <v>5.8992278817102575E-2</v>
      </c>
      <c r="Q38" s="2"/>
    </row>
    <row r="39" spans="5:17" x14ac:dyDescent="0.35">
      <c r="E39" s="1"/>
      <c r="G39" s="1">
        <v>26.909548372059362</v>
      </c>
      <c r="H39">
        <v>18.009403750766069</v>
      </c>
      <c r="I39">
        <v>29.236456460494082</v>
      </c>
      <c r="J39" s="2">
        <v>35.87572230870137</v>
      </c>
      <c r="L39" s="1">
        <v>0.46336252937406536</v>
      </c>
      <c r="M39">
        <v>0.73897518845179599</v>
      </c>
      <c r="N39">
        <v>4.5350505081331829E-2</v>
      </c>
      <c r="O39" s="2">
        <v>0.42909024323252054</v>
      </c>
      <c r="Q39" s="2"/>
    </row>
    <row r="40" spans="5:17" x14ac:dyDescent="0.35">
      <c r="E40" s="1"/>
      <c r="G40" s="1">
        <v>34.123887720197672</v>
      </c>
      <c r="H40">
        <v>30.261553623204236</v>
      </c>
      <c r="I40">
        <v>35.896379207115388</v>
      </c>
      <c r="J40" s="2">
        <v>34.937112407787936</v>
      </c>
      <c r="L40" s="1">
        <v>0.76125370036927398</v>
      </c>
      <c r="M40">
        <v>0.63872188482314529</v>
      </c>
      <c r="N40">
        <v>0.91332743308816799</v>
      </c>
      <c r="O40" s="2">
        <v>0.28208258308664202</v>
      </c>
      <c r="Q40" s="2"/>
    </row>
    <row r="41" spans="5:17" x14ac:dyDescent="0.35">
      <c r="E41" s="1"/>
      <c r="G41" s="1">
        <v>28.862875827398966</v>
      </c>
      <c r="H41">
        <v>25.683310771710239</v>
      </c>
      <c r="I41">
        <v>28.069506546016783</v>
      </c>
      <c r="J41" s="2">
        <v>35.051765583630186</v>
      </c>
      <c r="L41" s="1">
        <v>0.35724967192602314</v>
      </c>
      <c r="M41">
        <v>0.80938138981292151</v>
      </c>
      <c r="N41">
        <v>0.25379192480239265</v>
      </c>
      <c r="O41" s="2">
        <v>0.51774651326029242</v>
      </c>
      <c r="Q41" s="2"/>
    </row>
    <row r="42" spans="5:17" x14ac:dyDescent="0.35">
      <c r="E42" s="1"/>
      <c r="G42" s="1">
        <v>30.325155724567594</v>
      </c>
      <c r="H42">
        <v>27.955251274106558</v>
      </c>
      <c r="I42">
        <v>33.299692252767272</v>
      </c>
      <c r="J42" s="2">
        <v>25.375833350408357</v>
      </c>
      <c r="L42" s="1">
        <v>0.43562120426038392</v>
      </c>
      <c r="M42">
        <v>0.54832605975524151</v>
      </c>
      <c r="N42">
        <v>0.12433240760521257</v>
      </c>
      <c r="O42" s="2">
        <v>0.61436811426129945</v>
      </c>
      <c r="Q42" s="2"/>
    </row>
    <row r="43" spans="5:17" x14ac:dyDescent="0.35">
      <c r="E43" s="1"/>
      <c r="G43" s="1">
        <v>35.476499609358143</v>
      </c>
      <c r="H43">
        <v>31.428492168997764</v>
      </c>
      <c r="I43">
        <v>25.528548879519803</v>
      </c>
      <c r="J43" s="2">
        <v>33.949560323235346</v>
      </c>
      <c r="L43" s="1">
        <v>0.108706930753502</v>
      </c>
      <c r="M43">
        <v>0.37647633289590138</v>
      </c>
      <c r="N43">
        <v>0.88860744041261019</v>
      </c>
      <c r="O43" s="2">
        <v>0.20233771782586138</v>
      </c>
      <c r="Q43" s="2"/>
    </row>
    <row r="44" spans="5:17" x14ac:dyDescent="0.35">
      <c r="E44" s="1"/>
      <c r="G44" s="1">
        <v>25.551320353115443</v>
      </c>
      <c r="H44">
        <v>28.828309344389709</v>
      </c>
      <c r="I44">
        <v>36.110280992288608</v>
      </c>
      <c r="J44" s="2">
        <v>26.709811966866255</v>
      </c>
      <c r="L44" s="1">
        <v>0.82186346018860434</v>
      </c>
      <c r="M44">
        <v>0.44850001525925476</v>
      </c>
      <c r="N44">
        <v>0.11038544877468184</v>
      </c>
      <c r="O44" s="2">
        <v>6.500442518387402E-3</v>
      </c>
      <c r="Q44" s="2"/>
    </row>
    <row r="45" spans="5:17" x14ac:dyDescent="0.35">
      <c r="E45" s="1"/>
      <c r="G45" s="1">
        <v>29.96691713022301</v>
      </c>
      <c r="H45">
        <v>37.202538654382806</v>
      </c>
      <c r="I45">
        <v>24.89892843484995</v>
      </c>
      <c r="J45" s="2">
        <v>30.116096998681314</v>
      </c>
      <c r="L45" s="1">
        <v>0.65092928861354415</v>
      </c>
      <c r="M45">
        <v>0.28534806360057374</v>
      </c>
      <c r="N45">
        <v>0.4812768944364757</v>
      </c>
      <c r="O45" s="2">
        <v>0.68919949949644455</v>
      </c>
      <c r="Q45" s="2"/>
    </row>
    <row r="46" spans="5:17" x14ac:dyDescent="0.35">
      <c r="E46" s="1"/>
      <c r="G46" s="1">
        <v>23.148583143920405</v>
      </c>
      <c r="H46">
        <v>31.645042857489898</v>
      </c>
      <c r="I46">
        <v>23.188453117909376</v>
      </c>
      <c r="J46" s="2">
        <v>26.4147377795598</v>
      </c>
      <c r="L46" s="1">
        <v>0.89861751152073732</v>
      </c>
      <c r="M46">
        <v>0.61033967101046782</v>
      </c>
      <c r="N46">
        <v>0.43717764824365979</v>
      </c>
      <c r="O46" s="2">
        <v>0.62462233344523455</v>
      </c>
      <c r="Q46" s="2"/>
    </row>
    <row r="47" spans="5:17" x14ac:dyDescent="0.35">
      <c r="E47" s="1"/>
      <c r="G47" s="1">
        <v>28.094619968469488</v>
      </c>
      <c r="H47">
        <v>28.841667547821999</v>
      </c>
      <c r="I47">
        <v>26.496865151129896</v>
      </c>
      <c r="J47" s="2">
        <v>31.329954102402553</v>
      </c>
      <c r="L47" s="1">
        <v>0.89574877162999356</v>
      </c>
      <c r="M47">
        <v>0.56999420148319957</v>
      </c>
      <c r="N47">
        <v>0.62108218634601886</v>
      </c>
      <c r="O47" s="2">
        <v>0.13641773735770746</v>
      </c>
      <c r="Q47" s="2"/>
    </row>
    <row r="48" spans="5:17" x14ac:dyDescent="0.35">
      <c r="E48" s="1"/>
      <c r="G48" s="1">
        <v>34.250443907949375</v>
      </c>
      <c r="H48">
        <v>26.142264535592403</v>
      </c>
      <c r="I48">
        <v>34.654168606066378</v>
      </c>
      <c r="J48" s="2">
        <v>27.024940512346802</v>
      </c>
      <c r="L48" s="1">
        <v>0.4141361735892819</v>
      </c>
      <c r="M48">
        <v>0.12085329752494889</v>
      </c>
      <c r="N48">
        <v>0.84731589709158606</v>
      </c>
      <c r="O48" s="2">
        <v>0.22916348765526293</v>
      </c>
      <c r="Q48" s="2"/>
    </row>
    <row r="49" spans="5:17" x14ac:dyDescent="0.35">
      <c r="E49" s="1"/>
      <c r="G49" s="1">
        <v>24.21710299429833</v>
      </c>
      <c r="H49">
        <v>29.857885768506094</v>
      </c>
      <c r="I49">
        <v>31.417339490217273</v>
      </c>
      <c r="J49" s="2">
        <v>26.80093196730013</v>
      </c>
      <c r="L49" s="1">
        <v>0.59685048982207711</v>
      </c>
      <c r="M49">
        <v>0.86370433668019653</v>
      </c>
      <c r="N49">
        <v>0.7244483779412213</v>
      </c>
      <c r="O49" s="2">
        <v>0.34531693472090824</v>
      </c>
      <c r="Q49" s="2"/>
    </row>
    <row r="50" spans="5:17" x14ac:dyDescent="0.35">
      <c r="E50" s="1"/>
      <c r="G50" s="1">
        <v>33.266478643126902</v>
      </c>
      <c r="H50">
        <v>21.640561347594485</v>
      </c>
      <c r="I50">
        <v>26.734942442344618</v>
      </c>
      <c r="J50" s="2">
        <v>31.858575160440523</v>
      </c>
      <c r="L50" s="1">
        <v>0.81225012970366528</v>
      </c>
      <c r="M50">
        <v>0.10592974639118626</v>
      </c>
      <c r="N50">
        <v>0.59227271340067755</v>
      </c>
      <c r="O50" s="2">
        <v>0.17889950254829554</v>
      </c>
      <c r="Q50" s="2"/>
    </row>
    <row r="51" spans="5:17" x14ac:dyDescent="0.35">
      <c r="E51" s="1"/>
      <c r="G51" s="1">
        <v>33.91413550460129</v>
      </c>
      <c r="H51">
        <v>36.47944489173824</v>
      </c>
      <c r="I51">
        <v>24.12427769129863</v>
      </c>
      <c r="J51" s="2">
        <v>32.750635985648842</v>
      </c>
      <c r="L51" s="1">
        <v>0.33823664052247687</v>
      </c>
      <c r="M51">
        <v>0.43418683431501204</v>
      </c>
      <c r="N51">
        <v>0.92974639118625446</v>
      </c>
      <c r="O51" s="2">
        <v>7.6815088351084929E-2</v>
      </c>
      <c r="Q51" s="2"/>
    </row>
    <row r="52" spans="5:17" x14ac:dyDescent="0.35">
      <c r="E52" s="1"/>
      <c r="G52" s="1">
        <v>34.451521817827597</v>
      </c>
      <c r="H52">
        <v>31.279693151445827</v>
      </c>
      <c r="I52">
        <v>27.258703388069989</v>
      </c>
      <c r="J52" s="2">
        <v>29.842196984900511</v>
      </c>
      <c r="L52" s="1">
        <v>0.28284554582354199</v>
      </c>
      <c r="M52">
        <v>0.57768486587115087</v>
      </c>
      <c r="N52">
        <v>0.88958403271584219</v>
      </c>
      <c r="O52" s="2">
        <v>5.9694204535050512E-2</v>
      </c>
      <c r="Q52" s="2"/>
    </row>
    <row r="53" spans="5:17" x14ac:dyDescent="0.35">
      <c r="E53" s="1"/>
      <c r="G53" s="1">
        <v>27.50526740172063</v>
      </c>
      <c r="H53">
        <v>29.772148839838337</v>
      </c>
      <c r="I53">
        <v>38.911229087971151</v>
      </c>
      <c r="J53" s="2">
        <v>27.185955180611927</v>
      </c>
      <c r="L53" s="1">
        <v>0.64732810449537648</v>
      </c>
      <c r="M53">
        <v>0.84377574999237037</v>
      </c>
      <c r="N53">
        <v>0.11648915066988129</v>
      </c>
      <c r="O53" s="2">
        <v>0.99282815027314064</v>
      </c>
      <c r="Q53" s="2"/>
    </row>
    <row r="54" spans="5:17" x14ac:dyDescent="0.35">
      <c r="E54" s="1"/>
      <c r="G54" s="1">
        <v>26.122653556085424</v>
      </c>
      <c r="H54">
        <v>31.19450760394102</v>
      </c>
      <c r="I54">
        <v>34.090122729394352</v>
      </c>
      <c r="J54" s="2">
        <v>25.748459014066611</v>
      </c>
      <c r="L54" s="1">
        <v>0.9379558702352977</v>
      </c>
      <c r="M54">
        <v>0.9072542497024445</v>
      </c>
      <c r="N54">
        <v>0.50459303567613756</v>
      </c>
      <c r="O54" s="2">
        <v>0.93862727744376961</v>
      </c>
      <c r="Q54" s="2"/>
    </row>
    <row r="55" spans="5:17" x14ac:dyDescent="0.35">
      <c r="E55" s="1"/>
      <c r="G55" s="1">
        <v>30.672724809192005</v>
      </c>
      <c r="H55">
        <v>30.805755462351954</v>
      </c>
      <c r="I55">
        <v>29.292134589268244</v>
      </c>
      <c r="J55" s="2">
        <v>24.441225226182723</v>
      </c>
      <c r="L55" s="1">
        <v>0.23325296792504654</v>
      </c>
      <c r="M55">
        <v>0.23432111575670644</v>
      </c>
      <c r="N55">
        <v>5.0294503616443373E-2</v>
      </c>
      <c r="O55" s="2">
        <v>0.22257148960844753</v>
      </c>
      <c r="Q55" s="2"/>
    </row>
    <row r="56" spans="5:17" x14ac:dyDescent="0.35">
      <c r="E56" s="1"/>
      <c r="G56" s="1">
        <v>28.646251242462313</v>
      </c>
      <c r="H56">
        <v>25.527400642458815</v>
      </c>
      <c r="I56">
        <v>36.90561137162149</v>
      </c>
      <c r="J56" s="2">
        <v>29.044678133941488</v>
      </c>
      <c r="L56" s="1">
        <v>0.11224707785271767</v>
      </c>
      <c r="M56">
        <v>0.92248298593096711</v>
      </c>
      <c r="N56">
        <v>0.45777764213995786</v>
      </c>
      <c r="O56" s="2">
        <v>0.24256111331522567</v>
      </c>
      <c r="Q56" s="2"/>
    </row>
    <row r="57" spans="5:17" x14ac:dyDescent="0.35">
      <c r="E57" s="1"/>
      <c r="G57" s="1">
        <v>26.318115336180199</v>
      </c>
      <c r="H57">
        <v>20.378728398354724</v>
      </c>
      <c r="I57">
        <v>35.64257334190188</v>
      </c>
      <c r="J57" s="2">
        <v>30.025056579033844</v>
      </c>
      <c r="L57" s="1">
        <v>0.35032197027497175</v>
      </c>
      <c r="M57">
        <v>0.23773918881801812</v>
      </c>
      <c r="N57">
        <v>0.65199743644520403</v>
      </c>
      <c r="O57" s="2">
        <v>0.55424665059358502</v>
      </c>
      <c r="Q57" s="2"/>
    </row>
    <row r="58" spans="5:17" x14ac:dyDescent="0.35">
      <c r="E58" s="1"/>
      <c r="G58" s="1">
        <v>21.606318872072734</v>
      </c>
      <c r="H58">
        <v>34.673665898735635</v>
      </c>
      <c r="I58">
        <v>30.791806087363511</v>
      </c>
      <c r="J58" s="2">
        <v>32.615900029923068</v>
      </c>
      <c r="L58" s="1">
        <v>0.78905606250190741</v>
      </c>
      <c r="M58">
        <v>0.63051240577410195</v>
      </c>
      <c r="N58">
        <v>0.85662404248176516</v>
      </c>
      <c r="O58" s="2">
        <v>0.26245918149357583</v>
      </c>
      <c r="Q58" s="2"/>
    </row>
    <row r="59" spans="5:17" x14ac:dyDescent="0.35">
      <c r="E59" s="1"/>
      <c r="G59" s="1">
        <v>20.53475221444387</v>
      </c>
      <c r="H59">
        <v>38.230699677369557</v>
      </c>
      <c r="I59">
        <v>30.916003273232491</v>
      </c>
      <c r="J59" s="2">
        <v>32.688989297894295</v>
      </c>
      <c r="L59" s="1">
        <v>0.28604998931852166</v>
      </c>
      <c r="M59">
        <v>0.51091036713766902</v>
      </c>
      <c r="N59">
        <v>0.39237647633289591</v>
      </c>
      <c r="O59" s="2">
        <v>0.25113681447798092</v>
      </c>
      <c r="Q59" s="2"/>
    </row>
    <row r="60" spans="5:17" x14ac:dyDescent="0.35">
      <c r="E60" s="1"/>
      <c r="G60" s="1">
        <v>27.973952758911764</v>
      </c>
      <c r="H60">
        <v>33.045204266527435</v>
      </c>
      <c r="I60">
        <v>39.014183888211846</v>
      </c>
      <c r="J60" s="2">
        <v>32.523370312701445</v>
      </c>
      <c r="L60" s="1">
        <v>0.15100558488723412</v>
      </c>
      <c r="M60">
        <v>0.56544694357127601</v>
      </c>
      <c r="N60">
        <v>0.85262611774040953</v>
      </c>
      <c r="O60" s="2">
        <v>0.28192999053926204</v>
      </c>
      <c r="Q60" s="2"/>
    </row>
    <row r="61" spans="5:17" x14ac:dyDescent="0.35">
      <c r="E61" s="1"/>
      <c r="G61" s="1">
        <v>35.190054253034759</v>
      </c>
      <c r="H61">
        <v>36.343680070131086</v>
      </c>
      <c r="I61">
        <v>21.643653629580513</v>
      </c>
      <c r="J61" s="2">
        <v>32.283354660903569</v>
      </c>
      <c r="L61" s="1">
        <v>0.97460860011597028</v>
      </c>
      <c r="M61">
        <v>0.89584032715842155</v>
      </c>
      <c r="N61">
        <v>0.81176183355204934</v>
      </c>
      <c r="O61" s="2">
        <v>0.49327066866054264</v>
      </c>
      <c r="Q61" s="2"/>
    </row>
    <row r="62" spans="5:17" x14ac:dyDescent="0.35">
      <c r="E62" s="1"/>
      <c r="G62" s="1">
        <v>25.77803464489989</v>
      </c>
      <c r="H62">
        <v>39.845052773016505</v>
      </c>
      <c r="I62">
        <v>28.57628836252843</v>
      </c>
      <c r="J62" s="2">
        <v>23.314008861489128</v>
      </c>
      <c r="L62" s="1">
        <v>0.25586718344676046</v>
      </c>
      <c r="M62">
        <v>0.761101107821894</v>
      </c>
      <c r="N62">
        <v>0.72347178563798942</v>
      </c>
      <c r="O62" s="2">
        <v>0.33133945738090154</v>
      </c>
      <c r="Q62" s="2"/>
    </row>
    <row r="63" spans="5:17" x14ac:dyDescent="0.35">
      <c r="E63" s="1"/>
      <c r="G63" s="1">
        <v>25.271582520217635</v>
      </c>
      <c r="H63">
        <v>34.78797801406472</v>
      </c>
      <c r="I63">
        <v>26.272811131348135</v>
      </c>
      <c r="J63" s="2">
        <v>25.154848875245079</v>
      </c>
      <c r="L63" s="1">
        <v>0.73500778221991636</v>
      </c>
      <c r="M63">
        <v>0.20487075411236916</v>
      </c>
      <c r="N63">
        <v>0.16437269203772087</v>
      </c>
      <c r="O63" s="2">
        <v>0.44361705374309518</v>
      </c>
      <c r="Q63" s="2"/>
    </row>
    <row r="64" spans="5:17" x14ac:dyDescent="0.35">
      <c r="E64" s="1"/>
      <c r="G64" s="1">
        <v>32.823458089551423</v>
      </c>
      <c r="H64">
        <v>26.300533666726551</v>
      </c>
      <c r="I64">
        <v>39.379436960443854</v>
      </c>
      <c r="J64" s="2">
        <v>23.533810993540101</v>
      </c>
      <c r="L64" s="1">
        <v>0.83727530747398293</v>
      </c>
      <c r="M64">
        <v>0.34842982268745992</v>
      </c>
      <c r="N64">
        <v>7.9866939298684658E-2</v>
      </c>
      <c r="O64" s="2">
        <v>0.56672872096926785</v>
      </c>
      <c r="Q64" s="2"/>
    </row>
    <row r="65" spans="5:17" x14ac:dyDescent="0.35">
      <c r="E65" s="1"/>
      <c r="G65" s="1">
        <v>30.464439153802232</v>
      </c>
      <c r="H65">
        <v>31.81643144969712</v>
      </c>
      <c r="I65">
        <v>35.862011676072143</v>
      </c>
      <c r="J65" s="2">
        <v>30.714430825610179</v>
      </c>
      <c r="L65" s="1">
        <v>0.13449507126071963</v>
      </c>
      <c r="M65">
        <v>0.630970183416242</v>
      </c>
      <c r="N65">
        <v>0.18802453688161871</v>
      </c>
      <c r="O65" s="2">
        <v>0.9396343882564776</v>
      </c>
      <c r="Q65" s="2"/>
    </row>
    <row r="66" spans="5:17" x14ac:dyDescent="0.35">
      <c r="E66" s="1"/>
      <c r="G66" s="1">
        <v>32.835577106452547</v>
      </c>
      <c r="H66">
        <v>23.260314568033209</v>
      </c>
      <c r="I66">
        <v>32.207195848313859</v>
      </c>
      <c r="J66" s="2">
        <v>30.884131168277236</v>
      </c>
      <c r="L66" s="1">
        <v>0.23059785760063478</v>
      </c>
      <c r="M66">
        <v>0.77852717673268834</v>
      </c>
      <c r="N66">
        <v>0.19782097842341381</v>
      </c>
      <c r="O66" s="2">
        <v>0.27350688192388684</v>
      </c>
      <c r="Q66" s="2"/>
    </row>
    <row r="67" spans="5:17" x14ac:dyDescent="0.35">
      <c r="E67" s="1"/>
      <c r="G67" s="1">
        <v>25.134010077890707</v>
      </c>
      <c r="H67">
        <v>27.579504906752845</v>
      </c>
      <c r="I67">
        <v>24.052723195636645</v>
      </c>
      <c r="J67" s="2">
        <v>27.407314822339686</v>
      </c>
      <c r="L67" s="1">
        <v>0.97680593279824213</v>
      </c>
      <c r="M67">
        <v>0.78261665700247196</v>
      </c>
      <c r="N67">
        <v>0.99853511154515218</v>
      </c>
      <c r="O67" s="2">
        <v>0.8095339823603015</v>
      </c>
      <c r="Q67" s="2"/>
    </row>
    <row r="68" spans="5:17" x14ac:dyDescent="0.35">
      <c r="E68" s="1"/>
      <c r="G68" s="1">
        <v>29.196961653069593</v>
      </c>
      <c r="H68">
        <v>22.075299815041944</v>
      </c>
      <c r="I68">
        <v>28.195414718793472</v>
      </c>
      <c r="J68" s="2">
        <v>33.614002253016224</v>
      </c>
      <c r="L68" s="1">
        <v>0.42362743003631703</v>
      </c>
      <c r="M68">
        <v>0.66991180150761431</v>
      </c>
      <c r="N68">
        <v>0.47541734061708424</v>
      </c>
      <c r="O68" s="2">
        <v>0.49565111239967041</v>
      </c>
      <c r="Q68" s="2"/>
    </row>
    <row r="69" spans="5:17" x14ac:dyDescent="0.35">
      <c r="E69" s="1"/>
      <c r="G69" s="1">
        <v>32.5251040369767</v>
      </c>
      <c r="H69">
        <v>32.740853233262897</v>
      </c>
      <c r="I69">
        <v>21.859863257559482</v>
      </c>
      <c r="J69" s="2">
        <v>43.112548913341016</v>
      </c>
      <c r="L69" s="1">
        <v>0.41523483993041782</v>
      </c>
      <c r="M69">
        <v>0.34412671285134433</v>
      </c>
      <c r="N69">
        <v>0.10928678243354595</v>
      </c>
      <c r="O69" s="2">
        <v>0.81392864772484508</v>
      </c>
      <c r="Q69" s="2"/>
    </row>
    <row r="70" spans="5:17" x14ac:dyDescent="0.35">
      <c r="E70" s="1"/>
      <c r="G70" s="1">
        <v>27.66302494208503</v>
      </c>
      <c r="H70">
        <v>24.590598362265155</v>
      </c>
      <c r="I70">
        <v>19.526349963853136</v>
      </c>
      <c r="J70" s="2">
        <v>32.952259592348128</v>
      </c>
      <c r="L70" s="1">
        <v>0.23242896816919462</v>
      </c>
      <c r="M70">
        <v>0.2814722128971221</v>
      </c>
      <c r="N70">
        <v>1.4984588152714622E-2</v>
      </c>
      <c r="O70" s="2">
        <v>0.28937650685140537</v>
      </c>
      <c r="Q70" s="2"/>
    </row>
    <row r="71" spans="5:17" x14ac:dyDescent="0.35">
      <c r="E71" s="1"/>
      <c r="G71" s="1">
        <v>21.056756698526442</v>
      </c>
      <c r="H71">
        <v>39.472114470554516</v>
      </c>
      <c r="I71">
        <v>30.739947836336796</v>
      </c>
      <c r="J71" s="2">
        <v>22.304560691991355</v>
      </c>
      <c r="L71" s="1">
        <v>0.19122898037659841</v>
      </c>
      <c r="M71">
        <v>0.36082033753471482</v>
      </c>
      <c r="N71">
        <v>0.57585375530259097</v>
      </c>
      <c r="O71" s="2">
        <v>0.2119510483108005</v>
      </c>
      <c r="Q71" s="2"/>
    </row>
    <row r="72" spans="5:17" x14ac:dyDescent="0.35">
      <c r="E72" s="1"/>
      <c r="G72" s="1">
        <v>37.817743608029559</v>
      </c>
      <c r="H72">
        <v>22.678863236506004</v>
      </c>
      <c r="I72">
        <v>22.867992659739684</v>
      </c>
      <c r="J72" s="2">
        <v>26.905842181149637</v>
      </c>
      <c r="L72" s="1">
        <v>0.60213019196142459</v>
      </c>
      <c r="M72">
        <v>0.60997344889675587</v>
      </c>
      <c r="N72">
        <v>0.33011871700186163</v>
      </c>
      <c r="O72" s="2">
        <v>0.60222174748985258</v>
      </c>
      <c r="Q72" s="2"/>
    </row>
    <row r="73" spans="5:17" x14ac:dyDescent="0.35">
      <c r="E73" s="1"/>
      <c r="G73" s="1">
        <v>28.468001649598591</v>
      </c>
      <c r="H73">
        <v>30.895784069143701</v>
      </c>
      <c r="I73">
        <v>25.288897025602637</v>
      </c>
      <c r="J73" s="2">
        <v>22.706671037012711</v>
      </c>
      <c r="L73" s="1">
        <v>0.99752800073244419</v>
      </c>
      <c r="M73">
        <v>0.14908291879024629</v>
      </c>
      <c r="N73">
        <v>0.26541947691274759</v>
      </c>
      <c r="O73" s="2">
        <v>0.95290993987853634</v>
      </c>
      <c r="Q73" s="2"/>
    </row>
    <row r="74" spans="5:17" x14ac:dyDescent="0.35">
      <c r="E74" s="1"/>
      <c r="G74" s="1">
        <v>22.10735950327944</v>
      </c>
      <c r="H74">
        <v>25.012808540195692</v>
      </c>
      <c r="I74">
        <v>35.586537099588895</v>
      </c>
      <c r="J74" s="2">
        <v>31.815612904465524</v>
      </c>
      <c r="L74" s="1">
        <v>3.2563249610889002E-2</v>
      </c>
      <c r="M74">
        <v>0.11273537400433363</v>
      </c>
      <c r="N74">
        <v>0.17773979918820765</v>
      </c>
      <c r="O74" s="2">
        <v>0.77675710318308056</v>
      </c>
      <c r="Q74" s="2"/>
    </row>
    <row r="75" spans="5:17" x14ac:dyDescent="0.35">
      <c r="E75" s="1"/>
      <c r="G75" s="1">
        <v>27.177440036466578</v>
      </c>
      <c r="H75">
        <v>38.738743417779915</v>
      </c>
      <c r="I75">
        <v>23.816425103432266</v>
      </c>
      <c r="J75" s="2">
        <v>32.435126589261927</v>
      </c>
      <c r="L75" s="1">
        <v>0.96639912106692705</v>
      </c>
      <c r="M75">
        <v>0.8316293832209235</v>
      </c>
      <c r="N75">
        <v>0.2512894070253609</v>
      </c>
      <c r="O75" s="2">
        <v>0.49244666890469069</v>
      </c>
      <c r="Q75" s="2"/>
    </row>
    <row r="76" spans="5:17" x14ac:dyDescent="0.35">
      <c r="E76" s="1"/>
      <c r="G76" s="1">
        <v>33.973121920353151</v>
      </c>
      <c r="H76">
        <v>33.473377319096471</v>
      </c>
      <c r="I76">
        <v>25.964680010729353</v>
      </c>
      <c r="J76" s="2">
        <v>33.41181021212833</v>
      </c>
      <c r="L76" s="1">
        <v>0.1292764061403241</v>
      </c>
      <c r="M76">
        <v>5.5330057679982912E-2</v>
      </c>
      <c r="N76">
        <v>0.51503036591692863</v>
      </c>
      <c r="O76" s="2">
        <v>0.67964720603045747</v>
      </c>
      <c r="Q76" s="2"/>
    </row>
    <row r="77" spans="5:17" x14ac:dyDescent="0.35">
      <c r="E77" s="1"/>
      <c r="G77" s="1">
        <v>37.785433808749076</v>
      </c>
      <c r="H77">
        <v>35.290087301546009</v>
      </c>
      <c r="I77">
        <v>28.745579432579689</v>
      </c>
      <c r="J77" s="2">
        <v>26.145345448894659</v>
      </c>
      <c r="L77" s="1">
        <v>0.28293710135196998</v>
      </c>
      <c r="M77">
        <v>0.49754325998718224</v>
      </c>
      <c r="N77">
        <v>0.33256019775994139</v>
      </c>
      <c r="O77" s="2">
        <v>0.23422956022827846</v>
      </c>
      <c r="Q77" s="2"/>
    </row>
    <row r="78" spans="5:17" x14ac:dyDescent="0.35">
      <c r="E78" s="1"/>
      <c r="G78" s="1">
        <v>36.61650574329542</v>
      </c>
      <c r="H78">
        <v>28.215400864864932</v>
      </c>
      <c r="I78">
        <v>23.942640230670804</v>
      </c>
      <c r="J78" s="2">
        <v>22.077982824412175</v>
      </c>
      <c r="L78" s="1">
        <v>0.27909176915799433</v>
      </c>
      <c r="M78">
        <v>0.48426770836512345</v>
      </c>
      <c r="N78">
        <v>0.58153019806512651</v>
      </c>
      <c r="O78" s="2">
        <v>0.45554979094821008</v>
      </c>
      <c r="Q78" s="2"/>
    </row>
    <row r="79" spans="5:17" x14ac:dyDescent="0.35">
      <c r="E79" s="1"/>
      <c r="G79" s="1">
        <v>30.102704689197708</v>
      </c>
      <c r="H79">
        <v>24.866641372937011</v>
      </c>
      <c r="I79">
        <v>25.450400547269965</v>
      </c>
      <c r="J79" s="2">
        <v>34.850051027460722</v>
      </c>
      <c r="L79" s="1">
        <v>0.92349009674367499</v>
      </c>
      <c r="M79">
        <v>0.98754844813379317</v>
      </c>
      <c r="N79">
        <v>0.67854853968932161</v>
      </c>
      <c r="O79" s="2">
        <v>0.5961485641041292</v>
      </c>
      <c r="Q79" s="2"/>
    </row>
    <row r="80" spans="5:17" x14ac:dyDescent="0.35">
      <c r="E80" s="1"/>
      <c r="G80" s="1">
        <v>27.130657902744133</v>
      </c>
      <c r="H80">
        <v>27.889790392946452</v>
      </c>
      <c r="I80">
        <v>31.427298457201687</v>
      </c>
      <c r="J80" s="2">
        <v>22.292032402474433</v>
      </c>
      <c r="L80" s="1">
        <v>0.45103305154576251</v>
      </c>
      <c r="M80">
        <v>0.82448805200354014</v>
      </c>
      <c r="N80">
        <v>0.10617389446699423</v>
      </c>
      <c r="O80" s="2">
        <v>0.90597247230445266</v>
      </c>
      <c r="Q80" s="2"/>
    </row>
    <row r="81" spans="5:17" x14ac:dyDescent="0.35">
      <c r="E81" s="1"/>
      <c r="G81" s="1">
        <v>31.621242518012878</v>
      </c>
      <c r="H81">
        <v>29.495207703148481</v>
      </c>
      <c r="I81">
        <v>22.50344444590155</v>
      </c>
      <c r="J81" s="2">
        <v>28.094619968469488</v>
      </c>
      <c r="L81" s="1">
        <v>0.5186925870540483</v>
      </c>
      <c r="M81">
        <v>0.30405590990936004</v>
      </c>
      <c r="N81">
        <v>0.59825434125797294</v>
      </c>
      <c r="O81" s="2">
        <v>0.70174260689107948</v>
      </c>
      <c r="Q81" s="2"/>
    </row>
    <row r="82" spans="5:17" x14ac:dyDescent="0.35">
      <c r="E82" s="1"/>
      <c r="G82" s="1">
        <v>28.930678657416138</v>
      </c>
      <c r="H82">
        <v>26.831382986783865</v>
      </c>
      <c r="I82">
        <v>32.990134362335084</v>
      </c>
      <c r="J82" s="2">
        <v>29.441740783368004</v>
      </c>
      <c r="L82" s="1">
        <v>0.12201300088503678</v>
      </c>
      <c r="M82">
        <v>0.1021454512161626</v>
      </c>
      <c r="N82">
        <v>0.63933225501266522</v>
      </c>
      <c r="O82" s="2">
        <v>0.49308755760368661</v>
      </c>
      <c r="Q82" s="2"/>
    </row>
    <row r="83" spans="5:17" x14ac:dyDescent="0.35">
      <c r="E83" s="1"/>
      <c r="G83" s="1">
        <v>19.553634804906324</v>
      </c>
      <c r="H83">
        <v>26.754326048176154</v>
      </c>
      <c r="I83">
        <v>32.360468442930141</v>
      </c>
      <c r="J83" s="2">
        <v>32.639615104271797</v>
      </c>
      <c r="L83" s="1">
        <v>0.34195989867854854</v>
      </c>
      <c r="M83">
        <v>0.64644306772057247</v>
      </c>
      <c r="N83">
        <v>0.43513290810876798</v>
      </c>
      <c r="O83" s="2">
        <v>0.69664601580858787</v>
      </c>
      <c r="Q83" s="2"/>
    </row>
    <row r="84" spans="5:17" x14ac:dyDescent="0.35">
      <c r="E84" s="1"/>
      <c r="G84" s="1">
        <v>24.065115060948301</v>
      </c>
      <c r="H84">
        <v>36.604591362702195</v>
      </c>
      <c r="I84">
        <v>30.393799837183906</v>
      </c>
      <c r="J84" s="2">
        <v>35.415586201706901</v>
      </c>
      <c r="L84" s="1">
        <v>0.32776879177220986</v>
      </c>
      <c r="M84">
        <v>0.79235206152531512</v>
      </c>
      <c r="N84">
        <v>9.7659230323191015E-3</v>
      </c>
      <c r="O84" s="2">
        <v>0.96893215735343485</v>
      </c>
      <c r="Q84" s="2"/>
    </row>
    <row r="85" spans="5:17" x14ac:dyDescent="0.35">
      <c r="E85" s="1"/>
      <c r="G85" s="1">
        <v>26.231781551614404</v>
      </c>
      <c r="H85">
        <v>32.420927103230497</v>
      </c>
      <c r="I85">
        <v>27.395053696891409</v>
      </c>
      <c r="J85" s="2">
        <v>40.41935320245102</v>
      </c>
      <c r="L85" s="1">
        <v>0.42271187475203709</v>
      </c>
      <c r="M85">
        <v>7.1108127079073463E-2</v>
      </c>
      <c r="N85">
        <v>0.58635212256233404</v>
      </c>
      <c r="O85" s="2">
        <v>0.69008453627124855</v>
      </c>
      <c r="Q85" s="2"/>
    </row>
    <row r="86" spans="5:17" x14ac:dyDescent="0.35">
      <c r="E86" s="1"/>
      <c r="G86" s="1">
        <v>27.61813569421065</v>
      </c>
      <c r="H86">
        <v>34.542073384072864</v>
      </c>
      <c r="I86">
        <v>28.503244569292292</v>
      </c>
      <c r="J86" s="2">
        <v>26.003231217400753</v>
      </c>
      <c r="L86" s="1">
        <v>0.8384350108340709</v>
      </c>
      <c r="M86">
        <v>0.29160435804315316</v>
      </c>
      <c r="N86">
        <v>0.90676595355082856</v>
      </c>
      <c r="O86" s="2">
        <v>0.62892544328135014</v>
      </c>
      <c r="Q86" s="2"/>
    </row>
    <row r="87" spans="5:17" x14ac:dyDescent="0.35">
      <c r="E87" s="1"/>
      <c r="G87" s="1">
        <v>29.724275312473765</v>
      </c>
      <c r="H87">
        <v>38.204142432077788</v>
      </c>
      <c r="I87">
        <v>31.560886175866472</v>
      </c>
      <c r="J87" s="2">
        <v>24.873758168978384</v>
      </c>
      <c r="L87" s="1">
        <v>0.78453932309945984</v>
      </c>
      <c r="M87">
        <v>0.77666554765465257</v>
      </c>
      <c r="N87">
        <v>0.64745017853328046</v>
      </c>
      <c r="O87" s="2">
        <v>0.32105471968749044</v>
      </c>
      <c r="Q87" s="2"/>
    </row>
    <row r="88" spans="5:17" x14ac:dyDescent="0.35">
      <c r="E88" s="1"/>
      <c r="G88" s="1">
        <v>40.210624168394133</v>
      </c>
      <c r="H88">
        <v>30.7032326720946</v>
      </c>
      <c r="I88">
        <v>26.331143847783096</v>
      </c>
      <c r="J88" s="2">
        <v>33.566492523532361</v>
      </c>
      <c r="L88" s="1">
        <v>0.45939512314218572</v>
      </c>
      <c r="M88">
        <v>1.5625476851710562E-2</v>
      </c>
      <c r="N88">
        <v>0.58702352977080596</v>
      </c>
      <c r="O88" s="2">
        <v>0.19107638782921843</v>
      </c>
      <c r="Q88" s="2"/>
    </row>
    <row r="89" spans="5:17" x14ac:dyDescent="0.35">
      <c r="E89" s="1"/>
      <c r="G89" s="1">
        <v>32.325032255612314</v>
      </c>
      <c r="H89">
        <v>28.193374040056369</v>
      </c>
      <c r="I89">
        <v>32.033937107626116</v>
      </c>
      <c r="J89" s="2">
        <v>28.123786326686968</v>
      </c>
      <c r="L89" s="1">
        <v>0.80861842707602161</v>
      </c>
      <c r="M89">
        <v>1.4069032868434707E-2</v>
      </c>
      <c r="N89">
        <v>0.68193609424115731</v>
      </c>
      <c r="O89" s="2">
        <v>0.95004119998779257</v>
      </c>
      <c r="Q89" s="2"/>
    </row>
    <row r="90" spans="5:17" x14ac:dyDescent="0.35">
      <c r="E90" s="1"/>
      <c r="G90" s="1">
        <v>25.054156443075044</v>
      </c>
      <c r="H90">
        <v>30.42027750168927</v>
      </c>
      <c r="I90">
        <v>23.368783179903403</v>
      </c>
      <c r="J90" s="2">
        <v>32.754200068011414</v>
      </c>
      <c r="L90" s="1">
        <v>0.45719779045991393</v>
      </c>
      <c r="M90">
        <v>0.12198248237556078</v>
      </c>
      <c r="N90">
        <v>0.70690023499252297</v>
      </c>
      <c r="O90" s="2">
        <v>0.29978331858272039</v>
      </c>
      <c r="Q90" s="2"/>
    </row>
    <row r="91" spans="5:17" x14ac:dyDescent="0.35">
      <c r="E91" s="1"/>
      <c r="G91" s="1">
        <v>30.2397200660198</v>
      </c>
      <c r="H91">
        <v>41.126394383609295</v>
      </c>
      <c r="I91">
        <v>33.447621566010639</v>
      </c>
      <c r="J91" s="2">
        <v>35.040942596679088</v>
      </c>
      <c r="L91" s="1">
        <v>0.7219763786736656</v>
      </c>
      <c r="M91">
        <v>0.62187566759239477</v>
      </c>
      <c r="N91">
        <v>0.6157109286782434</v>
      </c>
      <c r="O91" s="2">
        <v>0.47508163701284828</v>
      </c>
      <c r="Q91" s="2"/>
    </row>
    <row r="92" spans="5:17" x14ac:dyDescent="0.35">
      <c r="E92" s="1"/>
      <c r="G92" s="1">
        <v>25.507971561892191</v>
      </c>
      <c r="H92">
        <v>29.901501723797992</v>
      </c>
      <c r="I92">
        <v>31.526791493233759</v>
      </c>
      <c r="J92" s="2">
        <v>29.384738202934386</v>
      </c>
      <c r="L92" s="1">
        <v>0.11017181920834987</v>
      </c>
      <c r="M92">
        <v>0.85769219031342514</v>
      </c>
      <c r="N92">
        <v>0.27924436170537431</v>
      </c>
      <c r="O92" s="2">
        <v>0.65474410229804381</v>
      </c>
      <c r="Q92" s="2"/>
    </row>
    <row r="93" spans="5:17" x14ac:dyDescent="0.35">
      <c r="E93" s="1"/>
      <c r="G93" s="1">
        <v>32.830188350344542</v>
      </c>
      <c r="H93">
        <v>38.482652447128203</v>
      </c>
      <c r="I93">
        <v>33.217394350940594</v>
      </c>
      <c r="J93" s="2">
        <v>30.831727220429457</v>
      </c>
      <c r="L93" s="1">
        <v>0.21073030793176062</v>
      </c>
      <c r="M93">
        <v>0.18619342631305888</v>
      </c>
      <c r="N93">
        <v>0.75658436841944643</v>
      </c>
      <c r="O93" s="2">
        <v>0.77343058565019684</v>
      </c>
      <c r="Q93" s="2"/>
    </row>
    <row r="94" spans="5:17" x14ac:dyDescent="0.35">
      <c r="E94" s="1"/>
      <c r="G94" s="1">
        <v>37.669291335332673</v>
      </c>
      <c r="H94">
        <v>31.248895387107041</v>
      </c>
      <c r="I94">
        <v>34.539765541267116</v>
      </c>
      <c r="J94" s="2">
        <v>29.556303009740077</v>
      </c>
      <c r="L94" s="1">
        <v>0.38428907132175666</v>
      </c>
      <c r="M94">
        <v>0.53184606463820305</v>
      </c>
      <c r="N94">
        <v>0.75551622058778645</v>
      </c>
      <c r="O94" s="2">
        <v>0.76479384746848966</v>
      </c>
      <c r="Q94" s="2"/>
    </row>
    <row r="95" spans="5:17" x14ac:dyDescent="0.35">
      <c r="E95" s="1"/>
      <c r="G95" s="1">
        <v>28.332731365735526</v>
      </c>
      <c r="H95">
        <v>27.984332367195748</v>
      </c>
      <c r="I95">
        <v>25.608982317207847</v>
      </c>
      <c r="J95" s="2">
        <v>27.996354750284809</v>
      </c>
      <c r="L95" s="1">
        <v>0.15839106418042542</v>
      </c>
      <c r="M95">
        <v>0.82613605151524394</v>
      </c>
      <c r="N95">
        <v>0.43891720328379163</v>
      </c>
      <c r="O95" s="2">
        <v>0.76781517990661341</v>
      </c>
      <c r="Q95" s="2"/>
    </row>
    <row r="96" spans="5:17" ht="15" thickBot="1" x14ac:dyDescent="0.4">
      <c r="E96" s="1"/>
      <c r="G96" s="7">
        <v>27.390671069297241</v>
      </c>
      <c r="H96" s="8">
        <v>25.181076428707456</v>
      </c>
      <c r="I96" s="8">
        <v>35.662150215357542</v>
      </c>
      <c r="J96" s="9">
        <v>34.378091489343205</v>
      </c>
      <c r="L96" s="7">
        <v>0.73393963438825649</v>
      </c>
      <c r="M96" s="8">
        <v>0.11340678121280556</v>
      </c>
      <c r="N96" s="8">
        <v>0.23282570879238257</v>
      </c>
      <c r="O96" s="9">
        <v>0.3269447920163579</v>
      </c>
      <c r="Q96" s="2"/>
    </row>
    <row r="97" spans="5:17" x14ac:dyDescent="0.35">
      <c r="E97" s="1"/>
      <c r="Q97" s="2"/>
    </row>
    <row r="98" spans="5:17" ht="15" thickBot="1" x14ac:dyDescent="0.4">
      <c r="E98" s="7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9"/>
    </row>
  </sheetData>
  <mergeCells count="1">
    <mergeCell ref="F3:P5"/>
  </mergeCells>
  <pageMargins left="0.7" right="0.7" top="0.75" bottom="0.75" header="0.3" footer="0.3"/>
  <pageSetup paperSize="9" scale="66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E725-F2C4-42F4-8E9D-3918BA4001E3}">
  <sheetPr>
    <pageSetUpPr fitToPage="1"/>
  </sheetPr>
  <dimension ref="G5:Q165"/>
  <sheetViews>
    <sheetView topLeftCell="E3" zoomScale="65" workbookViewId="0">
      <selection activeCell="G5" sqref="G5:Q7"/>
    </sheetView>
  </sheetViews>
  <sheetFormatPr defaultRowHeight="14.5" x14ac:dyDescent="0.35"/>
  <sheetData>
    <row r="5" spans="7:17" x14ac:dyDescent="0.35">
      <c r="G5" s="49" t="s">
        <v>42</v>
      </c>
      <c r="H5" s="49"/>
      <c r="I5" s="49"/>
      <c r="J5" s="49"/>
      <c r="K5" s="49"/>
      <c r="L5" s="49"/>
      <c r="M5" s="49"/>
      <c r="N5" s="49"/>
      <c r="O5" s="49"/>
      <c r="P5" s="49"/>
      <c r="Q5" s="49"/>
    </row>
    <row r="6" spans="7:17" x14ac:dyDescent="0.35"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</row>
    <row r="7" spans="7:17" ht="15" thickBot="1" x14ac:dyDescent="0.4"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7:17" ht="15" thickTop="1" x14ac:dyDescent="0.35"/>
    <row r="9" spans="7:17" x14ac:dyDescent="0.35">
      <c r="J9" t="s">
        <v>43</v>
      </c>
      <c r="K9">
        <v>115</v>
      </c>
    </row>
    <row r="10" spans="7:17" x14ac:dyDescent="0.35">
      <c r="J10" t="s">
        <v>44</v>
      </c>
      <c r="K10">
        <v>90</v>
      </c>
    </row>
    <row r="11" spans="7:17" x14ac:dyDescent="0.35">
      <c r="I11" t="s">
        <v>15</v>
      </c>
      <c r="J11" t="s">
        <v>40</v>
      </c>
    </row>
    <row r="12" spans="7:17" x14ac:dyDescent="0.35">
      <c r="I12">
        <v>10</v>
      </c>
      <c r="J12">
        <f>_xlfn.NORM.DIST(I12,$K$9,$K$10,TRUE)</f>
        <v>0.12167250457438125</v>
      </c>
    </row>
    <row r="13" spans="7:17" x14ac:dyDescent="0.35">
      <c r="I13">
        <v>20</v>
      </c>
      <c r="J13">
        <f t="shared" ref="J13:J76" si="0">_xlfn.NORM.DIST(I13,$K$9,$K$10,TRUE)</f>
        <v>0.14558565762265402</v>
      </c>
    </row>
    <row r="14" spans="7:17" x14ac:dyDescent="0.35">
      <c r="I14">
        <v>30</v>
      </c>
      <c r="J14">
        <f t="shared" si="0"/>
        <v>0.17247128941430825</v>
      </c>
    </row>
    <row r="15" spans="7:17" x14ac:dyDescent="0.35">
      <c r="I15">
        <v>40</v>
      </c>
      <c r="J15">
        <f t="shared" si="0"/>
        <v>0.20232838096364303</v>
      </c>
    </row>
    <row r="16" spans="7:17" x14ac:dyDescent="0.35">
      <c r="I16">
        <v>50</v>
      </c>
      <c r="J16">
        <f t="shared" si="0"/>
        <v>0.23507893142883482</v>
      </c>
    </row>
    <row r="17" spans="9:10" x14ac:dyDescent="0.35">
      <c r="I17">
        <v>60</v>
      </c>
      <c r="J17">
        <f t="shared" si="0"/>
        <v>0.27056301223583412</v>
      </c>
    </row>
    <row r="18" spans="9:10" x14ac:dyDescent="0.35">
      <c r="I18">
        <v>70</v>
      </c>
      <c r="J18">
        <f t="shared" si="0"/>
        <v>0.30853753872598688</v>
      </c>
    </row>
    <row r="19" spans="9:10" x14ac:dyDescent="0.35">
      <c r="I19">
        <v>80</v>
      </c>
      <c r="J19">
        <f t="shared" si="0"/>
        <v>0.3486791709387379</v>
      </c>
    </row>
    <row r="20" spans="9:10" x14ac:dyDescent="0.35">
      <c r="I20">
        <v>90</v>
      </c>
      <c r="J20">
        <f t="shared" si="0"/>
        <v>0.39059147543357498</v>
      </c>
    </row>
    <row r="21" spans="9:10" x14ac:dyDescent="0.35">
      <c r="I21">
        <v>100</v>
      </c>
      <c r="J21">
        <f t="shared" si="0"/>
        <v>0.43381616738909634</v>
      </c>
    </row>
    <row r="22" spans="9:10" x14ac:dyDescent="0.35">
      <c r="I22">
        <v>110</v>
      </c>
      <c r="J22">
        <f t="shared" si="0"/>
        <v>0.47784793565821782</v>
      </c>
    </row>
    <row r="23" spans="9:10" x14ac:dyDescent="0.35">
      <c r="I23">
        <v>120</v>
      </c>
      <c r="J23">
        <f t="shared" si="0"/>
        <v>0.52215206434178218</v>
      </c>
    </row>
    <row r="24" spans="9:10" x14ac:dyDescent="0.35">
      <c r="I24">
        <v>130</v>
      </c>
      <c r="J24">
        <f t="shared" si="0"/>
        <v>0.56618383261090366</v>
      </c>
    </row>
    <row r="25" spans="9:10" x14ac:dyDescent="0.35">
      <c r="I25">
        <v>140</v>
      </c>
      <c r="J25">
        <f t="shared" si="0"/>
        <v>0.60940852456642502</v>
      </c>
    </row>
    <row r="26" spans="9:10" x14ac:dyDescent="0.35">
      <c r="I26">
        <v>150</v>
      </c>
      <c r="J26">
        <f t="shared" si="0"/>
        <v>0.6513208290612621</v>
      </c>
    </row>
    <row r="27" spans="9:10" x14ac:dyDescent="0.35">
      <c r="I27">
        <v>160</v>
      </c>
      <c r="J27">
        <f t="shared" si="0"/>
        <v>0.69146246127401312</v>
      </c>
    </row>
    <row r="28" spans="9:10" x14ac:dyDescent="0.35">
      <c r="I28">
        <v>170</v>
      </c>
      <c r="J28">
        <f t="shared" si="0"/>
        <v>0.72943698776416588</v>
      </c>
    </row>
    <row r="29" spans="9:10" x14ac:dyDescent="0.35">
      <c r="I29">
        <v>180</v>
      </c>
      <c r="J29">
        <f t="shared" si="0"/>
        <v>0.76492106857116515</v>
      </c>
    </row>
    <row r="30" spans="9:10" x14ac:dyDescent="0.35">
      <c r="I30">
        <v>190</v>
      </c>
      <c r="J30">
        <f t="shared" si="0"/>
        <v>0.79767161903635697</v>
      </c>
    </row>
    <row r="31" spans="9:10" x14ac:dyDescent="0.35">
      <c r="I31">
        <v>200</v>
      </c>
      <c r="J31">
        <f t="shared" si="0"/>
        <v>0.82752871058569177</v>
      </c>
    </row>
    <row r="32" spans="9:10" x14ac:dyDescent="0.35">
      <c r="I32">
        <v>210</v>
      </c>
      <c r="J32">
        <f t="shared" si="0"/>
        <v>0.85441434237734604</v>
      </c>
    </row>
    <row r="33" spans="9:10" x14ac:dyDescent="0.35">
      <c r="I33">
        <v>220</v>
      </c>
      <c r="J33">
        <f t="shared" si="0"/>
        <v>0.87832749542561872</v>
      </c>
    </row>
    <row r="34" spans="9:10" x14ac:dyDescent="0.35">
      <c r="I34">
        <v>230</v>
      </c>
      <c r="J34">
        <f t="shared" si="0"/>
        <v>0.89933610400849928</v>
      </c>
    </row>
    <row r="35" spans="9:10" x14ac:dyDescent="0.35">
      <c r="I35">
        <v>240</v>
      </c>
      <c r="J35">
        <f t="shared" si="0"/>
        <v>0.9175667301260455</v>
      </c>
    </row>
    <row r="36" spans="9:10" x14ac:dyDescent="0.35">
      <c r="I36">
        <v>250</v>
      </c>
      <c r="J36">
        <f t="shared" si="0"/>
        <v>0.93319279873114191</v>
      </c>
    </row>
    <row r="37" spans="9:10" x14ac:dyDescent="0.35">
      <c r="I37">
        <v>260</v>
      </c>
      <c r="J37">
        <f t="shared" si="0"/>
        <v>0.94642224648386375</v>
      </c>
    </row>
    <row r="38" spans="9:10" x14ac:dyDescent="0.35">
      <c r="I38">
        <v>270</v>
      </c>
      <c r="J38">
        <f t="shared" si="0"/>
        <v>0.95748536460956002</v>
      </c>
    </row>
    <row r="39" spans="9:10" x14ac:dyDescent="0.35">
      <c r="I39">
        <v>280</v>
      </c>
      <c r="J39">
        <f t="shared" si="0"/>
        <v>0.96662349241518275</v>
      </c>
    </row>
    <row r="40" spans="9:10" x14ac:dyDescent="0.35">
      <c r="I40">
        <v>290</v>
      </c>
      <c r="J40">
        <f t="shared" si="0"/>
        <v>0.97407906064215699</v>
      </c>
    </row>
    <row r="41" spans="9:10" x14ac:dyDescent="0.35">
      <c r="I41">
        <v>300</v>
      </c>
      <c r="J41">
        <f t="shared" si="0"/>
        <v>0.98008731225022472</v>
      </c>
    </row>
    <row r="42" spans="9:10" x14ac:dyDescent="0.35">
      <c r="I42">
        <v>310</v>
      </c>
      <c r="J42">
        <f t="shared" si="0"/>
        <v>0.98486985998976417</v>
      </c>
    </row>
    <row r="43" spans="9:10" x14ac:dyDescent="0.35">
      <c r="I43">
        <v>320</v>
      </c>
      <c r="J43">
        <f t="shared" si="0"/>
        <v>0.98863008951181564</v>
      </c>
    </row>
    <row r="44" spans="9:10" x14ac:dyDescent="0.35">
      <c r="I44">
        <v>330</v>
      </c>
      <c r="J44">
        <f t="shared" si="0"/>
        <v>0.99155029378774917</v>
      </c>
    </row>
    <row r="45" spans="9:10" x14ac:dyDescent="0.35">
      <c r="I45">
        <v>340</v>
      </c>
      <c r="J45">
        <f t="shared" si="0"/>
        <v>0.99379033467422384</v>
      </c>
    </row>
    <row r="46" spans="9:10" x14ac:dyDescent="0.35">
      <c r="I46">
        <v>350</v>
      </c>
      <c r="J46">
        <f t="shared" si="0"/>
        <v>0.99548757167680479</v>
      </c>
    </row>
    <row r="47" spans="9:10" x14ac:dyDescent="0.35">
      <c r="I47">
        <v>360</v>
      </c>
      <c r="J47">
        <f t="shared" si="0"/>
        <v>0.99675777390167231</v>
      </c>
    </row>
    <row r="48" spans="9:10" x14ac:dyDescent="0.35">
      <c r="I48">
        <v>370</v>
      </c>
      <c r="J48">
        <f t="shared" si="0"/>
        <v>0.99769673386830415</v>
      </c>
    </row>
    <row r="49" spans="9:10" x14ac:dyDescent="0.35">
      <c r="I49">
        <v>380</v>
      </c>
      <c r="J49">
        <f t="shared" si="0"/>
        <v>0.99838232487269718</v>
      </c>
    </row>
    <row r="50" spans="9:10" x14ac:dyDescent="0.35">
      <c r="I50">
        <v>390</v>
      </c>
      <c r="J50">
        <f t="shared" si="0"/>
        <v>0.99887678009749681</v>
      </c>
    </row>
    <row r="51" spans="9:10" x14ac:dyDescent="0.35">
      <c r="I51">
        <v>400</v>
      </c>
      <c r="J51">
        <f t="shared" si="0"/>
        <v>0.99922901521552998</v>
      </c>
    </row>
    <row r="52" spans="9:10" x14ac:dyDescent="0.35">
      <c r="I52">
        <v>410</v>
      </c>
      <c r="J52">
        <f t="shared" si="0"/>
        <v>0.99947686135399738</v>
      </c>
    </row>
    <row r="53" spans="9:10" x14ac:dyDescent="0.35">
      <c r="I53">
        <v>420</v>
      </c>
      <c r="J53">
        <f t="shared" si="0"/>
        <v>0.99964911779853205</v>
      </c>
    </row>
    <row r="54" spans="9:10" x14ac:dyDescent="0.35">
      <c r="I54">
        <v>430</v>
      </c>
      <c r="J54">
        <f t="shared" si="0"/>
        <v>0.99976737092096446</v>
      </c>
    </row>
    <row r="55" spans="9:10" x14ac:dyDescent="0.35">
      <c r="I55">
        <v>440</v>
      </c>
      <c r="J55">
        <f t="shared" si="0"/>
        <v>0.99984755600126451</v>
      </c>
    </row>
    <row r="56" spans="9:10" x14ac:dyDescent="0.35">
      <c r="I56">
        <v>450</v>
      </c>
      <c r="J56">
        <f t="shared" si="0"/>
        <v>0.99990126144766434</v>
      </c>
    </row>
    <row r="57" spans="9:10" x14ac:dyDescent="0.35">
      <c r="I57">
        <v>460</v>
      </c>
      <c r="J57">
        <f t="shared" si="0"/>
        <v>0.99993679076813158</v>
      </c>
    </row>
    <row r="58" spans="9:10" x14ac:dyDescent="0.35">
      <c r="I58">
        <v>470</v>
      </c>
      <c r="J58">
        <f t="shared" si="0"/>
        <v>0.9999600074033147</v>
      </c>
    </row>
    <row r="59" spans="9:10" x14ac:dyDescent="0.35">
      <c r="I59">
        <v>480</v>
      </c>
      <c r="J59">
        <f t="shared" si="0"/>
        <v>0.9999749923587411</v>
      </c>
    </row>
    <row r="60" spans="9:10" x14ac:dyDescent="0.35">
      <c r="I60">
        <v>490</v>
      </c>
      <c r="J60">
        <f t="shared" si="0"/>
        <v>0.99998454570311768</v>
      </c>
    </row>
    <row r="61" spans="9:10" x14ac:dyDescent="0.35">
      <c r="I61">
        <v>500</v>
      </c>
      <c r="J61">
        <f t="shared" si="0"/>
        <v>0.99999056158371513</v>
      </c>
    </row>
    <row r="62" spans="9:10" x14ac:dyDescent="0.35">
      <c r="I62">
        <v>510</v>
      </c>
      <c r="J62">
        <f t="shared" si="0"/>
        <v>0.99999430343717777</v>
      </c>
    </row>
    <row r="63" spans="9:10" x14ac:dyDescent="0.35">
      <c r="I63">
        <v>520</v>
      </c>
      <c r="J63">
        <f t="shared" si="0"/>
        <v>0.99999660232687526</v>
      </c>
    </row>
    <row r="64" spans="9:10" x14ac:dyDescent="0.35">
      <c r="I64">
        <v>530</v>
      </c>
      <c r="J64">
        <f t="shared" si="0"/>
        <v>0.99999799738813666</v>
      </c>
    </row>
    <row r="65" spans="9:10" x14ac:dyDescent="0.35">
      <c r="I65">
        <v>540</v>
      </c>
      <c r="J65">
        <f t="shared" si="0"/>
        <v>0.99999883359207409</v>
      </c>
    </row>
    <row r="66" spans="9:10" x14ac:dyDescent="0.35">
      <c r="I66">
        <v>550</v>
      </c>
      <c r="J66">
        <f t="shared" si="0"/>
        <v>0.99999932867154417</v>
      </c>
    </row>
    <row r="67" spans="9:10" x14ac:dyDescent="0.35">
      <c r="I67">
        <v>560</v>
      </c>
      <c r="J67">
        <f t="shared" si="0"/>
        <v>0.99999961819343297</v>
      </c>
    </row>
    <row r="68" spans="9:10" x14ac:dyDescent="0.35">
      <c r="I68">
        <v>570</v>
      </c>
      <c r="J68">
        <f t="shared" si="0"/>
        <v>0.99999978543016121</v>
      </c>
    </row>
    <row r="69" spans="9:10" x14ac:dyDescent="0.35">
      <c r="I69">
        <v>580</v>
      </c>
      <c r="J69">
        <f t="shared" si="0"/>
        <v>0.99999988084714664</v>
      </c>
    </row>
    <row r="70" spans="9:10" x14ac:dyDescent="0.35">
      <c r="I70">
        <v>590</v>
      </c>
      <c r="J70">
        <f t="shared" si="0"/>
        <v>0.9999999346200501</v>
      </c>
    </row>
    <row r="71" spans="9:10" x14ac:dyDescent="0.35">
      <c r="I71">
        <v>600</v>
      </c>
      <c r="J71">
        <f t="shared" si="0"/>
        <v>0.99999996455269147</v>
      </c>
    </row>
    <row r="72" spans="9:10" x14ac:dyDescent="0.35">
      <c r="I72">
        <v>610</v>
      </c>
      <c r="J72">
        <f t="shared" si="0"/>
        <v>0.99999998101043752</v>
      </c>
    </row>
    <row r="73" spans="9:10" x14ac:dyDescent="0.35">
      <c r="I73">
        <v>620</v>
      </c>
      <c r="J73">
        <f t="shared" si="0"/>
        <v>0.99999998994841854</v>
      </c>
    </row>
    <row r="74" spans="9:10" x14ac:dyDescent="0.35">
      <c r="I74">
        <v>630</v>
      </c>
      <c r="J74">
        <f t="shared" si="0"/>
        <v>0.99999999474301704</v>
      </c>
    </row>
    <row r="75" spans="9:10" x14ac:dyDescent="0.35">
      <c r="I75">
        <v>640</v>
      </c>
      <c r="J75">
        <f t="shared" si="0"/>
        <v>0.99999999728345623</v>
      </c>
    </row>
    <row r="76" spans="9:10" x14ac:dyDescent="0.35">
      <c r="I76">
        <v>650</v>
      </c>
      <c r="J76">
        <f t="shared" si="0"/>
        <v>0.99999999861301991</v>
      </c>
    </row>
    <row r="77" spans="9:10" x14ac:dyDescent="0.35">
      <c r="I77">
        <v>660</v>
      </c>
      <c r="J77">
        <f t="shared" ref="J77:J140" si="1">_xlfn.NORM.DIST(I77,$K$9,$K$10,TRUE)</f>
        <v>0.99999999930033068</v>
      </c>
    </row>
    <row r="78" spans="9:10" x14ac:dyDescent="0.35">
      <c r="I78">
        <v>670</v>
      </c>
      <c r="J78">
        <f t="shared" si="1"/>
        <v>0.99999999965127717</v>
      </c>
    </row>
    <row r="79" spans="9:10" x14ac:dyDescent="0.35">
      <c r="I79">
        <v>680</v>
      </c>
      <c r="J79">
        <f t="shared" si="1"/>
        <v>0.99999999982827681</v>
      </c>
    </row>
    <row r="80" spans="9:10" x14ac:dyDescent="0.35">
      <c r="I80">
        <v>690</v>
      </c>
      <c r="J80">
        <f t="shared" si="1"/>
        <v>0.99999999991645228</v>
      </c>
    </row>
    <row r="81" spans="9:10" x14ac:dyDescent="0.35">
      <c r="I81">
        <v>700</v>
      </c>
      <c r="J81">
        <f t="shared" si="1"/>
        <v>0.99999999995984001</v>
      </c>
    </row>
    <row r="82" spans="9:10" x14ac:dyDescent="0.35">
      <c r="I82">
        <v>710</v>
      </c>
      <c r="J82">
        <f t="shared" si="1"/>
        <v>0.9999999999809277</v>
      </c>
    </row>
    <row r="83" spans="9:10" x14ac:dyDescent="0.35">
      <c r="I83">
        <v>720</v>
      </c>
      <c r="J83">
        <f t="shared" si="1"/>
        <v>0.99999999999105127</v>
      </c>
    </row>
    <row r="84" spans="9:10" x14ac:dyDescent="0.35">
      <c r="I84">
        <v>730</v>
      </c>
      <c r="J84">
        <f t="shared" si="1"/>
        <v>0.99999999999585176</v>
      </c>
    </row>
    <row r="85" spans="9:10" x14ac:dyDescent="0.35">
      <c r="I85">
        <v>740</v>
      </c>
      <c r="J85">
        <f t="shared" si="1"/>
        <v>0.99999999999810019</v>
      </c>
    </row>
    <row r="86" spans="9:10" x14ac:dyDescent="0.35">
      <c r="I86">
        <v>750</v>
      </c>
      <c r="J86">
        <f t="shared" si="1"/>
        <v>0.99999999999914047</v>
      </c>
    </row>
    <row r="87" spans="9:10" x14ac:dyDescent="0.35">
      <c r="I87">
        <v>760</v>
      </c>
      <c r="J87">
        <f t="shared" si="1"/>
        <v>0.99999999999961575</v>
      </c>
    </row>
    <row r="88" spans="9:10" x14ac:dyDescent="0.35">
      <c r="I88">
        <v>770</v>
      </c>
      <c r="J88">
        <f t="shared" si="1"/>
        <v>0.99999999999983036</v>
      </c>
    </row>
    <row r="89" spans="9:10" x14ac:dyDescent="0.35">
      <c r="I89">
        <v>780</v>
      </c>
      <c r="J89">
        <f t="shared" si="1"/>
        <v>0.99999999999992595</v>
      </c>
    </row>
    <row r="90" spans="9:10" x14ac:dyDescent="0.35">
      <c r="I90">
        <v>790</v>
      </c>
      <c r="J90">
        <f t="shared" si="1"/>
        <v>0.99999999999996814</v>
      </c>
    </row>
    <row r="91" spans="9:10" x14ac:dyDescent="0.35">
      <c r="I91">
        <v>800</v>
      </c>
      <c r="J91">
        <f t="shared" si="1"/>
        <v>0.99999999999998646</v>
      </c>
    </row>
    <row r="92" spans="9:10" x14ac:dyDescent="0.35">
      <c r="I92">
        <v>810</v>
      </c>
      <c r="J92">
        <f t="shared" si="1"/>
        <v>0.99999999999999434</v>
      </c>
    </row>
    <row r="93" spans="9:10" x14ac:dyDescent="0.35">
      <c r="I93">
        <v>820</v>
      </c>
      <c r="J93">
        <f t="shared" si="1"/>
        <v>0.99999999999999767</v>
      </c>
    </row>
    <row r="94" spans="9:10" x14ac:dyDescent="0.35">
      <c r="I94">
        <v>830</v>
      </c>
      <c r="J94">
        <f t="shared" si="1"/>
        <v>0.999999999999999</v>
      </c>
    </row>
    <row r="95" spans="9:10" x14ac:dyDescent="0.35">
      <c r="I95">
        <v>840</v>
      </c>
      <c r="J95">
        <f t="shared" si="1"/>
        <v>0.99999999999999956</v>
      </c>
    </row>
    <row r="96" spans="9:10" x14ac:dyDescent="0.35">
      <c r="I96">
        <v>850</v>
      </c>
      <c r="J96">
        <f t="shared" si="1"/>
        <v>0.99999999999999989</v>
      </c>
    </row>
    <row r="97" spans="9:10" x14ac:dyDescent="0.35">
      <c r="I97">
        <v>860</v>
      </c>
      <c r="J97">
        <f t="shared" si="1"/>
        <v>0.99999999999999989</v>
      </c>
    </row>
    <row r="98" spans="9:10" x14ac:dyDescent="0.35">
      <c r="I98">
        <v>870</v>
      </c>
      <c r="J98">
        <f t="shared" si="1"/>
        <v>1</v>
      </c>
    </row>
    <row r="99" spans="9:10" x14ac:dyDescent="0.35">
      <c r="I99">
        <v>880</v>
      </c>
      <c r="J99">
        <f t="shared" si="1"/>
        <v>1</v>
      </c>
    </row>
    <row r="100" spans="9:10" x14ac:dyDescent="0.35">
      <c r="I100">
        <v>890</v>
      </c>
      <c r="J100">
        <f t="shared" si="1"/>
        <v>1</v>
      </c>
    </row>
    <row r="101" spans="9:10" x14ac:dyDescent="0.35">
      <c r="I101">
        <v>900</v>
      </c>
      <c r="J101">
        <f t="shared" si="1"/>
        <v>1</v>
      </c>
    </row>
    <row r="102" spans="9:10" x14ac:dyDescent="0.35">
      <c r="I102">
        <v>910</v>
      </c>
      <c r="J102">
        <f t="shared" si="1"/>
        <v>1</v>
      </c>
    </row>
    <row r="103" spans="9:10" x14ac:dyDescent="0.35">
      <c r="I103">
        <v>920</v>
      </c>
      <c r="J103">
        <f t="shared" si="1"/>
        <v>1</v>
      </c>
    </row>
    <row r="104" spans="9:10" x14ac:dyDescent="0.35">
      <c r="I104">
        <v>930</v>
      </c>
      <c r="J104">
        <f t="shared" si="1"/>
        <v>1</v>
      </c>
    </row>
    <row r="105" spans="9:10" x14ac:dyDescent="0.35">
      <c r="I105">
        <v>940</v>
      </c>
      <c r="J105">
        <f t="shared" si="1"/>
        <v>1</v>
      </c>
    </row>
    <row r="106" spans="9:10" x14ac:dyDescent="0.35">
      <c r="I106">
        <v>950</v>
      </c>
      <c r="J106">
        <f t="shared" si="1"/>
        <v>1</v>
      </c>
    </row>
    <row r="107" spans="9:10" x14ac:dyDescent="0.35">
      <c r="I107">
        <v>960</v>
      </c>
      <c r="J107">
        <f t="shared" si="1"/>
        <v>1</v>
      </c>
    </row>
    <row r="108" spans="9:10" x14ac:dyDescent="0.35">
      <c r="I108">
        <v>970</v>
      </c>
      <c r="J108">
        <f t="shared" si="1"/>
        <v>1</v>
      </c>
    </row>
    <row r="109" spans="9:10" x14ac:dyDescent="0.35">
      <c r="I109">
        <v>980</v>
      </c>
      <c r="J109">
        <f t="shared" si="1"/>
        <v>1</v>
      </c>
    </row>
    <row r="110" spans="9:10" x14ac:dyDescent="0.35">
      <c r="I110">
        <v>990</v>
      </c>
      <c r="J110">
        <f t="shared" si="1"/>
        <v>1</v>
      </c>
    </row>
    <row r="111" spans="9:10" x14ac:dyDescent="0.35">
      <c r="I111">
        <v>1000</v>
      </c>
      <c r="J111">
        <f t="shared" si="1"/>
        <v>1</v>
      </c>
    </row>
    <row r="112" spans="9:10" x14ac:dyDescent="0.35">
      <c r="I112">
        <v>1010</v>
      </c>
      <c r="J112">
        <f t="shared" si="1"/>
        <v>1</v>
      </c>
    </row>
    <row r="113" spans="9:10" x14ac:dyDescent="0.35">
      <c r="I113">
        <v>1020</v>
      </c>
      <c r="J113">
        <f t="shared" si="1"/>
        <v>1</v>
      </c>
    </row>
    <row r="114" spans="9:10" x14ac:dyDescent="0.35">
      <c r="I114">
        <v>1030</v>
      </c>
      <c r="J114">
        <f t="shared" si="1"/>
        <v>1</v>
      </c>
    </row>
    <row r="115" spans="9:10" x14ac:dyDescent="0.35">
      <c r="I115">
        <v>1040</v>
      </c>
      <c r="J115">
        <f t="shared" si="1"/>
        <v>1</v>
      </c>
    </row>
    <row r="116" spans="9:10" x14ac:dyDescent="0.35">
      <c r="I116">
        <v>1050</v>
      </c>
      <c r="J116">
        <f t="shared" si="1"/>
        <v>1</v>
      </c>
    </row>
    <row r="117" spans="9:10" x14ac:dyDescent="0.35">
      <c r="I117">
        <v>1060</v>
      </c>
      <c r="J117">
        <f t="shared" si="1"/>
        <v>1</v>
      </c>
    </row>
    <row r="118" spans="9:10" x14ac:dyDescent="0.35">
      <c r="I118">
        <v>1070</v>
      </c>
      <c r="J118">
        <f t="shared" si="1"/>
        <v>1</v>
      </c>
    </row>
    <row r="119" spans="9:10" x14ac:dyDescent="0.35">
      <c r="I119">
        <v>1080</v>
      </c>
      <c r="J119">
        <f t="shared" si="1"/>
        <v>1</v>
      </c>
    </row>
    <row r="120" spans="9:10" x14ac:dyDescent="0.35">
      <c r="I120">
        <v>1090</v>
      </c>
      <c r="J120">
        <f t="shared" si="1"/>
        <v>1</v>
      </c>
    </row>
    <row r="121" spans="9:10" x14ac:dyDescent="0.35">
      <c r="I121">
        <v>1100</v>
      </c>
      <c r="J121">
        <f t="shared" si="1"/>
        <v>1</v>
      </c>
    </row>
    <row r="122" spans="9:10" x14ac:dyDescent="0.35">
      <c r="I122">
        <v>1110</v>
      </c>
      <c r="J122">
        <f t="shared" si="1"/>
        <v>1</v>
      </c>
    </row>
    <row r="123" spans="9:10" x14ac:dyDescent="0.35">
      <c r="I123">
        <v>1120</v>
      </c>
      <c r="J123">
        <f t="shared" si="1"/>
        <v>1</v>
      </c>
    </row>
    <row r="124" spans="9:10" x14ac:dyDescent="0.35">
      <c r="I124">
        <v>1130</v>
      </c>
      <c r="J124">
        <f t="shared" si="1"/>
        <v>1</v>
      </c>
    </row>
    <row r="125" spans="9:10" x14ac:dyDescent="0.35">
      <c r="I125">
        <v>1140</v>
      </c>
      <c r="J125">
        <f t="shared" si="1"/>
        <v>1</v>
      </c>
    </row>
    <row r="126" spans="9:10" x14ac:dyDescent="0.35">
      <c r="I126">
        <v>1150</v>
      </c>
      <c r="J126">
        <f t="shared" si="1"/>
        <v>1</v>
      </c>
    </row>
    <row r="127" spans="9:10" x14ac:dyDescent="0.35">
      <c r="I127">
        <v>1160</v>
      </c>
      <c r="J127">
        <f t="shared" si="1"/>
        <v>1</v>
      </c>
    </row>
    <row r="128" spans="9:10" x14ac:dyDescent="0.35">
      <c r="I128">
        <v>1170</v>
      </c>
      <c r="J128">
        <f t="shared" si="1"/>
        <v>1</v>
      </c>
    </row>
    <row r="129" spans="9:10" x14ac:dyDescent="0.35">
      <c r="I129">
        <v>1180</v>
      </c>
      <c r="J129">
        <f t="shared" si="1"/>
        <v>1</v>
      </c>
    </row>
    <row r="130" spans="9:10" x14ac:dyDescent="0.35">
      <c r="I130">
        <v>1190</v>
      </c>
      <c r="J130">
        <f t="shared" si="1"/>
        <v>1</v>
      </c>
    </row>
    <row r="131" spans="9:10" x14ac:dyDescent="0.35">
      <c r="I131">
        <v>1200</v>
      </c>
      <c r="J131">
        <f t="shared" si="1"/>
        <v>1</v>
      </c>
    </row>
    <row r="132" spans="9:10" x14ac:dyDescent="0.35">
      <c r="I132">
        <v>1210</v>
      </c>
      <c r="J132">
        <f t="shared" si="1"/>
        <v>1</v>
      </c>
    </row>
    <row r="133" spans="9:10" x14ac:dyDescent="0.35">
      <c r="I133">
        <v>1220</v>
      </c>
      <c r="J133">
        <f t="shared" si="1"/>
        <v>1</v>
      </c>
    </row>
    <row r="134" spans="9:10" x14ac:dyDescent="0.35">
      <c r="I134">
        <v>1230</v>
      </c>
      <c r="J134">
        <f t="shared" si="1"/>
        <v>1</v>
      </c>
    </row>
    <row r="135" spans="9:10" x14ac:dyDescent="0.35">
      <c r="I135">
        <v>1240</v>
      </c>
      <c r="J135">
        <f t="shared" si="1"/>
        <v>1</v>
      </c>
    </row>
    <row r="136" spans="9:10" x14ac:dyDescent="0.35">
      <c r="I136">
        <v>1250</v>
      </c>
      <c r="J136">
        <f t="shared" si="1"/>
        <v>1</v>
      </c>
    </row>
    <row r="137" spans="9:10" x14ac:dyDescent="0.35">
      <c r="I137">
        <v>1260</v>
      </c>
      <c r="J137">
        <f t="shared" si="1"/>
        <v>1</v>
      </c>
    </row>
    <row r="138" spans="9:10" x14ac:dyDescent="0.35">
      <c r="I138">
        <v>1270</v>
      </c>
      <c r="J138">
        <f t="shared" si="1"/>
        <v>1</v>
      </c>
    </row>
    <row r="139" spans="9:10" x14ac:dyDescent="0.35">
      <c r="I139">
        <v>1280</v>
      </c>
      <c r="J139">
        <f t="shared" si="1"/>
        <v>1</v>
      </c>
    </row>
    <row r="140" spans="9:10" x14ac:dyDescent="0.35">
      <c r="I140">
        <v>1290</v>
      </c>
      <c r="J140">
        <f t="shared" si="1"/>
        <v>1</v>
      </c>
    </row>
    <row r="141" spans="9:10" x14ac:dyDescent="0.35">
      <c r="I141">
        <v>1300</v>
      </c>
      <c r="J141">
        <f t="shared" ref="J141:J165" si="2">_xlfn.NORM.DIST(I141,$K$9,$K$10,TRUE)</f>
        <v>1</v>
      </c>
    </row>
    <row r="142" spans="9:10" x14ac:dyDescent="0.35">
      <c r="I142">
        <v>1310</v>
      </c>
      <c r="J142">
        <f t="shared" si="2"/>
        <v>1</v>
      </c>
    </row>
    <row r="143" spans="9:10" x14ac:dyDescent="0.35">
      <c r="I143">
        <v>1320</v>
      </c>
      <c r="J143">
        <f t="shared" si="2"/>
        <v>1</v>
      </c>
    </row>
    <row r="144" spans="9:10" x14ac:dyDescent="0.35">
      <c r="I144">
        <v>1330</v>
      </c>
      <c r="J144">
        <f t="shared" si="2"/>
        <v>1</v>
      </c>
    </row>
    <row r="145" spans="9:10" x14ac:dyDescent="0.35">
      <c r="I145">
        <v>1340</v>
      </c>
      <c r="J145">
        <f t="shared" si="2"/>
        <v>1</v>
      </c>
    </row>
    <row r="146" spans="9:10" x14ac:dyDescent="0.35">
      <c r="I146">
        <v>1350</v>
      </c>
      <c r="J146">
        <f t="shared" si="2"/>
        <v>1</v>
      </c>
    </row>
    <row r="147" spans="9:10" x14ac:dyDescent="0.35">
      <c r="I147">
        <v>1360</v>
      </c>
      <c r="J147">
        <f t="shared" si="2"/>
        <v>1</v>
      </c>
    </row>
    <row r="148" spans="9:10" x14ac:dyDescent="0.35">
      <c r="I148">
        <v>1370</v>
      </c>
      <c r="J148">
        <f t="shared" si="2"/>
        <v>1</v>
      </c>
    </row>
    <row r="149" spans="9:10" x14ac:dyDescent="0.35">
      <c r="I149">
        <v>1380</v>
      </c>
      <c r="J149">
        <f t="shared" si="2"/>
        <v>1</v>
      </c>
    </row>
    <row r="150" spans="9:10" x14ac:dyDescent="0.35">
      <c r="I150">
        <v>1390</v>
      </c>
      <c r="J150">
        <f t="shared" si="2"/>
        <v>1</v>
      </c>
    </row>
    <row r="151" spans="9:10" x14ac:dyDescent="0.35">
      <c r="I151">
        <v>1400</v>
      </c>
      <c r="J151">
        <f t="shared" si="2"/>
        <v>1</v>
      </c>
    </row>
    <row r="152" spans="9:10" x14ac:dyDescent="0.35">
      <c r="I152">
        <v>1410</v>
      </c>
      <c r="J152">
        <f t="shared" si="2"/>
        <v>1</v>
      </c>
    </row>
    <row r="153" spans="9:10" x14ac:dyDescent="0.35">
      <c r="I153">
        <v>1420</v>
      </c>
      <c r="J153">
        <f t="shared" si="2"/>
        <v>1</v>
      </c>
    </row>
    <row r="154" spans="9:10" x14ac:dyDescent="0.35">
      <c r="I154">
        <v>1430</v>
      </c>
      <c r="J154">
        <f t="shared" si="2"/>
        <v>1</v>
      </c>
    </row>
    <row r="155" spans="9:10" x14ac:dyDescent="0.35">
      <c r="I155">
        <v>1440</v>
      </c>
      <c r="J155">
        <f t="shared" si="2"/>
        <v>1</v>
      </c>
    </row>
    <row r="156" spans="9:10" x14ac:dyDescent="0.35">
      <c r="I156">
        <v>1450</v>
      </c>
      <c r="J156">
        <f t="shared" si="2"/>
        <v>1</v>
      </c>
    </row>
    <row r="157" spans="9:10" x14ac:dyDescent="0.35">
      <c r="I157">
        <v>1460</v>
      </c>
      <c r="J157">
        <f t="shared" si="2"/>
        <v>1</v>
      </c>
    </row>
    <row r="158" spans="9:10" x14ac:dyDescent="0.35">
      <c r="I158">
        <v>1470</v>
      </c>
      <c r="J158">
        <f t="shared" si="2"/>
        <v>1</v>
      </c>
    </row>
    <row r="159" spans="9:10" x14ac:dyDescent="0.35">
      <c r="I159">
        <v>1480</v>
      </c>
      <c r="J159">
        <f t="shared" si="2"/>
        <v>1</v>
      </c>
    </row>
    <row r="160" spans="9:10" x14ac:dyDescent="0.35">
      <c r="I160">
        <v>1490</v>
      </c>
      <c r="J160">
        <f t="shared" si="2"/>
        <v>1</v>
      </c>
    </row>
    <row r="161" spans="9:10" x14ac:dyDescent="0.35">
      <c r="I161">
        <v>1500</v>
      </c>
      <c r="J161">
        <f t="shared" si="2"/>
        <v>1</v>
      </c>
    </row>
    <row r="162" spans="9:10" x14ac:dyDescent="0.35">
      <c r="I162">
        <v>1510</v>
      </c>
      <c r="J162">
        <f t="shared" si="2"/>
        <v>1</v>
      </c>
    </row>
    <row r="163" spans="9:10" x14ac:dyDescent="0.35">
      <c r="I163">
        <v>1520</v>
      </c>
      <c r="J163">
        <f t="shared" si="2"/>
        <v>1</v>
      </c>
    </row>
    <row r="164" spans="9:10" x14ac:dyDescent="0.35">
      <c r="I164">
        <v>1530</v>
      </c>
      <c r="J164">
        <f t="shared" si="2"/>
        <v>1</v>
      </c>
    </row>
    <row r="165" spans="9:10" x14ac:dyDescent="0.35">
      <c r="I165">
        <v>1540</v>
      </c>
      <c r="J165">
        <f t="shared" si="2"/>
        <v>1</v>
      </c>
    </row>
  </sheetData>
  <mergeCells count="1">
    <mergeCell ref="G5:Q7"/>
  </mergeCells>
  <pageMargins left="0.7" right="0.7" top="0.75" bottom="0.75" header="0.3" footer="0.3"/>
  <pageSetup paperSize="9" scale="52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F197-B13B-469B-8FBD-226BB33C0198}">
  <sheetPr>
    <pageSetUpPr fitToPage="1"/>
  </sheetPr>
  <dimension ref="E3:P19"/>
  <sheetViews>
    <sheetView topLeftCell="F1" zoomScale="81" workbookViewId="0">
      <selection activeCell="L22" sqref="L22"/>
    </sheetView>
  </sheetViews>
  <sheetFormatPr defaultRowHeight="14.5" x14ac:dyDescent="0.35"/>
  <sheetData>
    <row r="3" spans="5:16" x14ac:dyDescent="0.35">
      <c r="E3" s="16"/>
      <c r="F3" s="16"/>
      <c r="G3" s="16"/>
      <c r="H3" s="16"/>
      <c r="I3" s="16"/>
      <c r="J3" s="16"/>
      <c r="K3" s="16"/>
    </row>
    <row r="4" spans="5:16" x14ac:dyDescent="0.35">
      <c r="F4" s="51" t="s">
        <v>32</v>
      </c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5:16" x14ac:dyDescent="0.35"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5:16" x14ac:dyDescent="0.35"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8" spans="5:16" x14ac:dyDescent="0.35">
      <c r="H8" t="s">
        <v>33</v>
      </c>
      <c r="I8">
        <f>_xlfn.EXPON.DIST(1,0.5,FALSE)</f>
        <v>0.30326532985631671</v>
      </c>
    </row>
    <row r="10" spans="5:16" x14ac:dyDescent="0.35">
      <c r="F10" s="51" t="s">
        <v>34</v>
      </c>
      <c r="G10" s="51"/>
      <c r="H10" s="51"/>
      <c r="I10" s="51"/>
      <c r="J10" s="51"/>
      <c r="K10" s="51"/>
      <c r="L10" s="51"/>
      <c r="M10" s="51"/>
      <c r="N10" s="51"/>
      <c r="O10" s="51"/>
      <c r="P10" s="51"/>
    </row>
    <row r="11" spans="5:16" x14ac:dyDescent="0.35"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</row>
    <row r="12" spans="5:16" x14ac:dyDescent="0.35"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</row>
    <row r="14" spans="5:16" x14ac:dyDescent="0.35">
      <c r="H14" t="s">
        <v>33</v>
      </c>
      <c r="I14">
        <f>_xlfn.EXPON.DIST(500,0.0025,FALSE)</f>
        <v>7.1626199215047521E-4</v>
      </c>
    </row>
    <row r="17" spans="6:9" x14ac:dyDescent="0.35">
      <c r="F17" t="s">
        <v>35</v>
      </c>
    </row>
    <row r="19" spans="6:9" x14ac:dyDescent="0.35">
      <c r="H19" t="s">
        <v>36</v>
      </c>
      <c r="I19">
        <f>_xlfn.EXPON.DIST(15,0.1,TRUE) - _xlfn.EXPON.DIST(10,0.1,TRUE)</f>
        <v>0.14474928102301254</v>
      </c>
    </row>
  </sheetData>
  <mergeCells count="2">
    <mergeCell ref="F4:P6"/>
    <mergeCell ref="F10:P12"/>
  </mergeCells>
  <pageMargins left="0.7" right="0.7" top="0.75" bottom="0.75" header="0.3" footer="0.3"/>
  <pageSetup paperSize="9" scale="79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5A89-E858-4B15-9FEB-81FFEB31BED0}">
  <dimension ref="A1"/>
  <sheetViews>
    <sheetView topLeftCell="A18" workbookViewId="0">
      <selection activeCell="J28" sqref="J28"/>
    </sheetView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4F5B-1137-4B6D-BE7B-FBD0E67DBDCE}">
  <sheetPr>
    <pageSetUpPr fitToPage="1"/>
  </sheetPr>
  <dimension ref="E2:Q27"/>
  <sheetViews>
    <sheetView zoomScale="71" workbookViewId="0">
      <selection activeCell="F8" sqref="F8:P11"/>
    </sheetView>
  </sheetViews>
  <sheetFormatPr defaultRowHeight="14.5" x14ac:dyDescent="0.35"/>
  <cols>
    <col min="10" max="10" width="9.08984375" bestFit="1" customWidth="1"/>
    <col min="12" max="12" width="7.26953125" customWidth="1"/>
    <col min="13" max="13" width="11" customWidth="1"/>
  </cols>
  <sheetData>
    <row r="2" spans="5:17" ht="15" thickBot="1" x14ac:dyDescent="0.4"/>
    <row r="3" spans="5:17" x14ac:dyDescent="0.35"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4" spans="5:17" x14ac:dyDescent="0.35">
      <c r="E4" s="1"/>
      <c r="F4" s="49" t="s">
        <v>19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2"/>
    </row>
    <row r="5" spans="5:17" x14ac:dyDescent="0.35">
      <c r="E5" s="1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"/>
    </row>
    <row r="6" spans="5:17" ht="15" thickBot="1" x14ac:dyDescent="0.4">
      <c r="E6" s="1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2"/>
    </row>
    <row r="7" spans="5:17" ht="15" thickTop="1" x14ac:dyDescent="0.35">
      <c r="E7" s="1"/>
      <c r="Q7" s="2"/>
    </row>
    <row r="8" spans="5:17" x14ac:dyDescent="0.35">
      <c r="E8" s="1"/>
      <c r="F8" s="49" t="s">
        <v>20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2"/>
    </row>
    <row r="9" spans="5:17" x14ac:dyDescent="0.35">
      <c r="E9" s="1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2"/>
    </row>
    <row r="10" spans="5:17" x14ac:dyDescent="0.35">
      <c r="E10" s="1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2"/>
    </row>
    <row r="11" spans="5:17" x14ac:dyDescent="0.35">
      <c r="E11" s="1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2"/>
    </row>
    <row r="12" spans="5:17" x14ac:dyDescent="0.35">
      <c r="E12" s="1"/>
      <c r="Q12" s="2"/>
    </row>
    <row r="13" spans="5:17" x14ac:dyDescent="0.35">
      <c r="E13" s="1"/>
      <c r="F13" t="s">
        <v>21</v>
      </c>
      <c r="G13" s="51" t="s">
        <v>22</v>
      </c>
      <c r="H13" s="51"/>
      <c r="I13" s="51"/>
      <c r="J13" s="51"/>
      <c r="K13" s="51"/>
      <c r="L13" s="51"/>
      <c r="M13" s="51"/>
      <c r="N13" s="51"/>
      <c r="O13" s="51"/>
      <c r="P13" s="51"/>
      <c r="Q13" s="2"/>
    </row>
    <row r="14" spans="5:17" x14ac:dyDescent="0.35">
      <c r="E14" s="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2"/>
    </row>
    <row r="15" spans="5:17" x14ac:dyDescent="0.35">
      <c r="E15" s="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2"/>
    </row>
    <row r="16" spans="5:17" x14ac:dyDescent="0.35">
      <c r="E16" s="1"/>
      <c r="Q16" s="2"/>
    </row>
    <row r="17" spans="5:17" x14ac:dyDescent="0.35">
      <c r="E17" s="1"/>
      <c r="Q17" s="2"/>
    </row>
    <row r="18" spans="5:17" x14ac:dyDescent="0.35">
      <c r="E18" s="1"/>
      <c r="Q18" s="2"/>
    </row>
    <row r="19" spans="5:17" x14ac:dyDescent="0.35">
      <c r="E19" s="1"/>
      <c r="I19" t="s">
        <v>23</v>
      </c>
      <c r="J19">
        <v>4</v>
      </c>
      <c r="M19">
        <f>MULTINOMIAL(J19:J21)</f>
        <v>209.99999999999977</v>
      </c>
      <c r="N19" t="s">
        <v>29</v>
      </c>
      <c r="O19" s="20">
        <f>POWER(J22,J19)</f>
        <v>1.9775390625E-2</v>
      </c>
      <c r="Q19" s="2"/>
    </row>
    <row r="20" spans="5:17" x14ac:dyDescent="0.35">
      <c r="E20" s="1"/>
      <c r="I20" t="s">
        <v>24</v>
      </c>
      <c r="J20">
        <v>0</v>
      </c>
      <c r="N20" t="s">
        <v>30</v>
      </c>
      <c r="O20" s="20">
        <f t="shared" ref="O20:O21" si="0">POWER(J23,J20)</f>
        <v>1</v>
      </c>
      <c r="Q20" s="2"/>
    </row>
    <row r="21" spans="5:17" x14ac:dyDescent="0.35">
      <c r="E21" s="1"/>
      <c r="I21" t="s">
        <v>25</v>
      </c>
      <c r="J21">
        <v>6</v>
      </c>
      <c r="N21" t="s">
        <v>31</v>
      </c>
      <c r="O21" s="20">
        <f t="shared" si="0"/>
        <v>1.5625E-2</v>
      </c>
      <c r="Q21" s="2"/>
    </row>
    <row r="22" spans="5:17" x14ac:dyDescent="0.35">
      <c r="E22" s="1"/>
      <c r="I22" t="s">
        <v>26</v>
      </c>
      <c r="J22" s="21">
        <v>0.375</v>
      </c>
      <c r="Q22" s="2"/>
    </row>
    <row r="23" spans="5:17" x14ac:dyDescent="0.35">
      <c r="E23" s="1"/>
      <c r="I23" t="s">
        <v>27</v>
      </c>
      <c r="J23" s="21">
        <v>0.125</v>
      </c>
      <c r="Q23" s="2"/>
    </row>
    <row r="24" spans="5:17" x14ac:dyDescent="0.35">
      <c r="E24" s="1"/>
      <c r="I24" t="s">
        <v>28</v>
      </c>
      <c r="J24" s="21">
        <v>0.5</v>
      </c>
      <c r="M24" t="s">
        <v>8</v>
      </c>
      <c r="N24">
        <f>M19*O19*O20*O21</f>
        <v>6.4888000488281181E-2</v>
      </c>
      <c r="Q24" s="2"/>
    </row>
    <row r="25" spans="5:17" x14ac:dyDescent="0.35">
      <c r="E25" s="1"/>
      <c r="Q25" s="2"/>
    </row>
    <row r="26" spans="5:17" x14ac:dyDescent="0.35">
      <c r="E26" s="1"/>
      <c r="Q26" s="2"/>
    </row>
    <row r="27" spans="5:17" ht="15" thickBot="1" x14ac:dyDescent="0.4"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</sheetData>
  <mergeCells count="3">
    <mergeCell ref="F4:P6"/>
    <mergeCell ref="F8:P11"/>
    <mergeCell ref="G13:P15"/>
  </mergeCells>
  <pageMargins left="0.7" right="0.7" top="0.75" bottom="0.75" header="0.3" footer="0.3"/>
  <pageSetup paperSize="9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005C-5D16-4083-A090-CB55F54AD7B2}">
  <sheetPr>
    <pageSetUpPr fitToPage="1"/>
  </sheetPr>
  <dimension ref="E1:Q35"/>
  <sheetViews>
    <sheetView zoomScale="60" workbookViewId="0">
      <selection activeCell="R28" sqref="R28"/>
    </sheetView>
  </sheetViews>
  <sheetFormatPr defaultRowHeight="14.5" x14ac:dyDescent="0.35"/>
  <sheetData>
    <row r="1" spans="5:17" ht="15" thickBot="1" x14ac:dyDescent="0.4"/>
    <row r="2" spans="5:17" x14ac:dyDescent="0.35"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</row>
    <row r="3" spans="5:17" x14ac:dyDescent="0.35">
      <c r="E3" s="1"/>
      <c r="F3" s="49" t="s">
        <v>18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2"/>
    </row>
    <row r="4" spans="5:17" x14ac:dyDescent="0.35">
      <c r="E4" s="1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2"/>
    </row>
    <row r="5" spans="5:17" ht="15" thickBot="1" x14ac:dyDescent="0.4">
      <c r="E5" s="1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2"/>
    </row>
    <row r="6" spans="5:17" ht="15" thickTop="1" x14ac:dyDescent="0.35">
      <c r="E6" s="1"/>
      <c r="Q6" s="2"/>
    </row>
    <row r="7" spans="5:17" x14ac:dyDescent="0.35">
      <c r="E7" s="1"/>
      <c r="Q7" s="2"/>
    </row>
    <row r="8" spans="5:17" x14ac:dyDescent="0.35">
      <c r="E8" s="1"/>
      <c r="G8" s="53" t="s">
        <v>5</v>
      </c>
      <c r="H8" s="53"/>
      <c r="I8" s="53" t="s">
        <v>6</v>
      </c>
      <c r="J8" s="53"/>
      <c r="K8" s="53" t="s">
        <v>7</v>
      </c>
      <c r="L8" s="53"/>
      <c r="M8" s="53" t="s">
        <v>8</v>
      </c>
      <c r="N8" s="53"/>
      <c r="O8" s="53" t="s">
        <v>9</v>
      </c>
      <c r="P8" s="53"/>
      <c r="Q8" s="2"/>
    </row>
    <row r="9" spans="5:17" x14ac:dyDescent="0.35">
      <c r="E9" s="1"/>
      <c r="G9" s="52">
        <v>0</v>
      </c>
      <c r="H9" s="52"/>
      <c r="I9" s="52">
        <v>143</v>
      </c>
      <c r="J9" s="52"/>
      <c r="K9" s="52">
        <f>G9*I9</f>
        <v>0</v>
      </c>
      <c r="L9" s="52"/>
      <c r="M9" s="52">
        <f>POISSON(G9,$I$18,FALSE)</f>
        <v>0.4106557527523455</v>
      </c>
      <c r="N9" s="52"/>
      <c r="O9" s="52">
        <f>$I$16*M9</f>
        <v>123.19672582570365</v>
      </c>
      <c r="P9" s="52"/>
      <c r="Q9" s="2"/>
    </row>
    <row r="10" spans="5:17" x14ac:dyDescent="0.35">
      <c r="E10" s="1"/>
      <c r="G10" s="52">
        <v>1</v>
      </c>
      <c r="H10" s="52"/>
      <c r="I10" s="52">
        <v>90</v>
      </c>
      <c r="J10" s="52"/>
      <c r="K10" s="52">
        <f t="shared" ref="K10:K15" si="0">G10*I10</f>
        <v>90</v>
      </c>
      <c r="L10" s="52"/>
      <c r="M10" s="52">
        <f t="shared" ref="M10:M15" si="1">POISSON(G10,$I$18,FALSE)</f>
        <v>0.36548361994958745</v>
      </c>
      <c r="N10" s="52"/>
      <c r="O10" s="52">
        <f t="shared" ref="O10:O15" si="2">$I$16*M10</f>
        <v>109.64508598487623</v>
      </c>
      <c r="P10" s="52"/>
      <c r="Q10" s="2"/>
    </row>
    <row r="11" spans="5:17" x14ac:dyDescent="0.35">
      <c r="E11" s="1"/>
      <c r="G11" s="52">
        <v>2</v>
      </c>
      <c r="H11" s="52"/>
      <c r="I11" s="52">
        <v>42</v>
      </c>
      <c r="J11" s="52"/>
      <c r="K11" s="52">
        <f t="shared" si="0"/>
        <v>84</v>
      </c>
      <c r="L11" s="52"/>
      <c r="M11" s="52">
        <f t="shared" si="1"/>
        <v>0.16264021087756642</v>
      </c>
      <c r="N11" s="52"/>
      <c r="O11" s="52">
        <f t="shared" si="2"/>
        <v>48.792063263269924</v>
      </c>
      <c r="P11" s="52"/>
      <c r="Q11" s="2"/>
    </row>
    <row r="12" spans="5:17" x14ac:dyDescent="0.35">
      <c r="E12" s="1"/>
      <c r="G12" s="52">
        <v>3</v>
      </c>
      <c r="H12" s="52"/>
      <c r="I12" s="52">
        <v>12</v>
      </c>
      <c r="J12" s="52"/>
      <c r="K12" s="52">
        <f t="shared" si="0"/>
        <v>36</v>
      </c>
      <c r="L12" s="52"/>
      <c r="M12" s="52">
        <f t="shared" si="1"/>
        <v>4.8249929227011379E-2</v>
      </c>
      <c r="N12" s="52"/>
      <c r="O12" s="52">
        <f t="shared" si="2"/>
        <v>14.474978768103414</v>
      </c>
      <c r="P12" s="52"/>
      <c r="Q12" s="2"/>
    </row>
    <row r="13" spans="5:17" x14ac:dyDescent="0.35">
      <c r="E13" s="1"/>
      <c r="G13" s="52">
        <v>4</v>
      </c>
      <c r="H13" s="52"/>
      <c r="I13" s="52">
        <v>9</v>
      </c>
      <c r="J13" s="52"/>
      <c r="K13" s="52">
        <f t="shared" si="0"/>
        <v>36</v>
      </c>
      <c r="L13" s="52"/>
      <c r="M13" s="52">
        <f t="shared" si="1"/>
        <v>1.073560925301003E-2</v>
      </c>
      <c r="N13" s="52"/>
      <c r="O13" s="52">
        <f t="shared" si="2"/>
        <v>3.220682775903009</v>
      </c>
      <c r="P13" s="52"/>
      <c r="Q13" s="2"/>
    </row>
    <row r="14" spans="5:17" x14ac:dyDescent="0.35">
      <c r="E14" s="1"/>
      <c r="G14" s="52">
        <v>5</v>
      </c>
      <c r="H14" s="52"/>
      <c r="I14" s="52">
        <v>3</v>
      </c>
      <c r="J14" s="52"/>
      <c r="K14" s="52">
        <f t="shared" si="0"/>
        <v>15</v>
      </c>
      <c r="L14" s="52"/>
      <c r="M14" s="52">
        <f t="shared" si="1"/>
        <v>1.910938447035786E-3</v>
      </c>
      <c r="N14" s="52"/>
      <c r="O14" s="52">
        <f t="shared" si="2"/>
        <v>0.57328153411073579</v>
      </c>
      <c r="P14" s="52"/>
      <c r="Q14" s="2"/>
    </row>
    <row r="15" spans="5:17" x14ac:dyDescent="0.35">
      <c r="E15" s="1"/>
      <c r="G15" s="52">
        <v>6</v>
      </c>
      <c r="H15" s="52"/>
      <c r="I15" s="52">
        <v>1</v>
      </c>
      <c r="J15" s="52"/>
      <c r="K15" s="52">
        <f t="shared" si="0"/>
        <v>6</v>
      </c>
      <c r="L15" s="52"/>
      <c r="M15" s="52">
        <f t="shared" si="1"/>
        <v>2.8345586964364144E-4</v>
      </c>
      <c r="N15" s="52"/>
      <c r="O15" s="52">
        <f t="shared" si="2"/>
        <v>8.5036760893092436E-2</v>
      </c>
      <c r="P15" s="52"/>
      <c r="Q15" s="2"/>
    </row>
    <row r="16" spans="5:17" x14ac:dyDescent="0.35">
      <c r="E16" s="1"/>
      <c r="G16" s="3"/>
      <c r="H16" s="3" t="s">
        <v>10</v>
      </c>
      <c r="I16" s="3">
        <f>SUM(I9:I15)</f>
        <v>300</v>
      </c>
      <c r="J16" s="3" t="s">
        <v>11</v>
      </c>
      <c r="K16" s="3">
        <f>SUM(K9:K15)</f>
        <v>267</v>
      </c>
      <c r="L16" s="3"/>
      <c r="Q16" s="2"/>
    </row>
    <row r="17" spans="5:17" x14ac:dyDescent="0.35">
      <c r="E17" s="1"/>
      <c r="Q17" s="2"/>
    </row>
    <row r="18" spans="5:17" x14ac:dyDescent="0.35">
      <c r="E18" s="1"/>
      <c r="H18" s="3" t="s">
        <v>12</v>
      </c>
      <c r="I18" s="3">
        <f>K16/I16</f>
        <v>0.89</v>
      </c>
      <c r="Q18" s="2"/>
    </row>
    <row r="19" spans="5:17" x14ac:dyDescent="0.35">
      <c r="E19" s="1"/>
      <c r="Q19" s="2"/>
    </row>
    <row r="20" spans="5:17" x14ac:dyDescent="0.35">
      <c r="E20" s="1"/>
      <c r="Q20" s="2"/>
    </row>
    <row r="21" spans="5:17" x14ac:dyDescent="0.35">
      <c r="E21" s="1"/>
      <c r="Q21" s="2"/>
    </row>
    <row r="22" spans="5:17" x14ac:dyDescent="0.35">
      <c r="E22" s="1"/>
      <c r="Q22" s="2"/>
    </row>
    <row r="23" spans="5:17" x14ac:dyDescent="0.35">
      <c r="E23" s="1"/>
      <c r="Q23" s="2"/>
    </row>
    <row r="24" spans="5:17" x14ac:dyDescent="0.35">
      <c r="E24" s="1"/>
      <c r="Q24" s="2"/>
    </row>
    <row r="25" spans="5:17" x14ac:dyDescent="0.35">
      <c r="E25" s="1"/>
      <c r="Q25" s="2"/>
    </row>
    <row r="26" spans="5:17" x14ac:dyDescent="0.35">
      <c r="E26" s="1"/>
      <c r="Q26" s="2"/>
    </row>
    <row r="27" spans="5:17" x14ac:dyDescent="0.35">
      <c r="E27" s="1"/>
      <c r="Q27" s="2"/>
    </row>
    <row r="28" spans="5:17" x14ac:dyDescent="0.35">
      <c r="E28" s="1"/>
      <c r="Q28" s="2"/>
    </row>
    <row r="29" spans="5:17" x14ac:dyDescent="0.35">
      <c r="E29" s="1"/>
      <c r="Q29" s="2"/>
    </row>
    <row r="30" spans="5:17" x14ac:dyDescent="0.35">
      <c r="E30" s="1"/>
      <c r="Q30" s="2"/>
    </row>
    <row r="31" spans="5:17" x14ac:dyDescent="0.35">
      <c r="E31" s="1"/>
      <c r="Q31" s="2"/>
    </row>
    <row r="32" spans="5:17" x14ac:dyDescent="0.35">
      <c r="E32" s="1"/>
      <c r="Q32" s="2"/>
    </row>
    <row r="33" spans="5:17" x14ac:dyDescent="0.35">
      <c r="E33" s="1"/>
      <c r="Q33" s="2"/>
    </row>
    <row r="34" spans="5:17" x14ac:dyDescent="0.35">
      <c r="E34" s="1"/>
      <c r="Q34" s="2"/>
    </row>
    <row r="35" spans="5:17" ht="15" thickBot="1" x14ac:dyDescent="0.4"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</sheetData>
  <mergeCells count="41">
    <mergeCell ref="F3:P5"/>
    <mergeCell ref="G8:H8"/>
    <mergeCell ref="I8:J8"/>
    <mergeCell ref="K8:L8"/>
    <mergeCell ref="M8:N8"/>
    <mergeCell ref="O8:P8"/>
    <mergeCell ref="M9:N9"/>
    <mergeCell ref="O9:P9"/>
    <mergeCell ref="G10:H10"/>
    <mergeCell ref="I10:J10"/>
    <mergeCell ref="K10:L10"/>
    <mergeCell ref="M10:N10"/>
    <mergeCell ref="O10:P10"/>
    <mergeCell ref="G9:H9"/>
    <mergeCell ref="I9:J9"/>
    <mergeCell ref="K9:L9"/>
    <mergeCell ref="G12:H12"/>
    <mergeCell ref="I12:J12"/>
    <mergeCell ref="K12:L12"/>
    <mergeCell ref="M12:N12"/>
    <mergeCell ref="O12:P12"/>
    <mergeCell ref="G11:H11"/>
    <mergeCell ref="I11:J11"/>
    <mergeCell ref="K11:L11"/>
    <mergeCell ref="M11:N11"/>
    <mergeCell ref="O11:P11"/>
    <mergeCell ref="G14:H14"/>
    <mergeCell ref="I14:J14"/>
    <mergeCell ref="K14:L14"/>
    <mergeCell ref="M14:N14"/>
    <mergeCell ref="O14:P14"/>
    <mergeCell ref="G13:H13"/>
    <mergeCell ref="I13:J13"/>
    <mergeCell ref="K13:L13"/>
    <mergeCell ref="M13:N13"/>
    <mergeCell ref="O13:P13"/>
    <mergeCell ref="G15:H15"/>
    <mergeCell ref="I15:J15"/>
    <mergeCell ref="K15:L15"/>
    <mergeCell ref="M15:N15"/>
    <mergeCell ref="O15:P15"/>
  </mergeCells>
  <pageMargins left="0.7" right="0.7" top="0.75" bottom="0.75" header="0.3" footer="0.3"/>
  <pageSetup paperSize="9" scale="9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E3B1-EE83-4015-B792-66C04B5867CE}">
  <dimension ref="E2:Q28"/>
  <sheetViews>
    <sheetView topLeftCell="D1" zoomScale="72" workbookViewId="0">
      <selection activeCell="D2" sqref="D2:R29"/>
    </sheetView>
  </sheetViews>
  <sheetFormatPr defaultRowHeight="14.5" x14ac:dyDescent="0.35"/>
  <sheetData>
    <row r="2" spans="5:17" ht="15" thickBot="1" x14ac:dyDescent="0.4"/>
    <row r="3" spans="5:17" x14ac:dyDescent="0.35"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4" spans="5:17" x14ac:dyDescent="0.35">
      <c r="E4" s="1"/>
      <c r="F4" s="49" t="s">
        <v>17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2"/>
    </row>
    <row r="5" spans="5:17" x14ac:dyDescent="0.35">
      <c r="E5" s="1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"/>
    </row>
    <row r="6" spans="5:17" ht="15" thickBot="1" x14ac:dyDescent="0.4">
      <c r="E6" s="1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2"/>
    </row>
    <row r="7" spans="5:17" ht="15.5" thickTop="1" thickBot="1" x14ac:dyDescent="0.4">
      <c r="E7" s="1"/>
      <c r="Q7" s="2"/>
    </row>
    <row r="8" spans="5:17" ht="15" thickBot="1" x14ac:dyDescent="0.4">
      <c r="E8" s="1"/>
      <c r="G8" s="14" t="s">
        <v>13</v>
      </c>
      <c r="H8" s="15">
        <v>10</v>
      </c>
      <c r="I8" s="6"/>
      <c r="J8" s="6"/>
      <c r="K8" s="14" t="s">
        <v>14</v>
      </c>
      <c r="L8" s="15">
        <v>0.5</v>
      </c>
      <c r="N8" t="s">
        <v>45</v>
      </c>
      <c r="O8">
        <f>1-$L$8</f>
        <v>0.5</v>
      </c>
      <c r="Q8" s="2"/>
    </row>
    <row r="9" spans="5:17" x14ac:dyDescent="0.35">
      <c r="E9" s="1"/>
      <c r="Q9" s="2"/>
    </row>
    <row r="10" spans="5:17" x14ac:dyDescent="0.35">
      <c r="E10" s="1"/>
      <c r="G10" s="13" t="s">
        <v>15</v>
      </c>
      <c r="H10" s="13" t="s">
        <v>16</v>
      </c>
      <c r="Q10" s="2"/>
    </row>
    <row r="11" spans="5:17" x14ac:dyDescent="0.35">
      <c r="E11" s="1"/>
      <c r="G11" s="13">
        <v>1</v>
      </c>
      <c r="H11" s="13">
        <f>POWER($O$8,G11-1)*($L$8)</f>
        <v>0.5</v>
      </c>
      <c r="Q11" s="2"/>
    </row>
    <row r="12" spans="5:17" x14ac:dyDescent="0.35">
      <c r="E12" s="1"/>
      <c r="G12" s="13">
        <v>2</v>
      </c>
      <c r="H12" s="13">
        <f t="shared" ref="H12:H20" si="0">POWER($O$8,G12-1)*($L$8)</f>
        <v>0.25</v>
      </c>
      <c r="Q12" s="2"/>
    </row>
    <row r="13" spans="5:17" x14ac:dyDescent="0.35">
      <c r="E13" s="1"/>
      <c r="G13" s="13">
        <v>3</v>
      </c>
      <c r="H13" s="13">
        <f t="shared" si="0"/>
        <v>0.125</v>
      </c>
      <c r="Q13" s="2"/>
    </row>
    <row r="14" spans="5:17" x14ac:dyDescent="0.35">
      <c r="E14" s="1"/>
      <c r="G14" s="13">
        <v>4</v>
      </c>
      <c r="H14" s="13">
        <f t="shared" si="0"/>
        <v>6.25E-2</v>
      </c>
      <c r="Q14" s="2"/>
    </row>
    <row r="15" spans="5:17" x14ac:dyDescent="0.35">
      <c r="E15" s="1"/>
      <c r="G15" s="13">
        <v>5</v>
      </c>
      <c r="H15" s="13">
        <f t="shared" si="0"/>
        <v>3.125E-2</v>
      </c>
      <c r="Q15" s="2"/>
    </row>
    <row r="16" spans="5:17" x14ac:dyDescent="0.35">
      <c r="E16" s="1"/>
      <c r="G16" s="13">
        <v>6</v>
      </c>
      <c r="H16" s="13">
        <f t="shared" si="0"/>
        <v>1.5625E-2</v>
      </c>
      <c r="Q16" s="2"/>
    </row>
    <row r="17" spans="5:17" x14ac:dyDescent="0.35">
      <c r="E17" s="1"/>
      <c r="G17" s="13">
        <v>7</v>
      </c>
      <c r="H17" s="13">
        <f t="shared" si="0"/>
        <v>7.8125E-3</v>
      </c>
      <c r="Q17" s="2"/>
    </row>
    <row r="18" spans="5:17" x14ac:dyDescent="0.35">
      <c r="E18" s="1"/>
      <c r="G18" s="13">
        <v>8</v>
      </c>
      <c r="H18" s="13">
        <f t="shared" si="0"/>
        <v>3.90625E-3</v>
      </c>
      <c r="Q18" s="2"/>
    </row>
    <row r="19" spans="5:17" x14ac:dyDescent="0.35">
      <c r="E19" s="1"/>
      <c r="G19" s="13">
        <v>9</v>
      </c>
      <c r="H19" s="13">
        <f t="shared" si="0"/>
        <v>1.953125E-3</v>
      </c>
      <c r="Q19" s="2"/>
    </row>
    <row r="20" spans="5:17" x14ac:dyDescent="0.35">
      <c r="E20" s="1"/>
      <c r="G20" s="13">
        <v>10</v>
      </c>
      <c r="H20" s="13">
        <f t="shared" si="0"/>
        <v>9.765625E-4</v>
      </c>
      <c r="Q20" s="2"/>
    </row>
    <row r="21" spans="5:17" x14ac:dyDescent="0.35">
      <c r="E21" s="1"/>
      <c r="Q21" s="2"/>
    </row>
    <row r="22" spans="5:17" x14ac:dyDescent="0.35">
      <c r="E22" s="1"/>
      <c r="Q22" s="2"/>
    </row>
    <row r="23" spans="5:17" x14ac:dyDescent="0.35">
      <c r="E23" s="1"/>
      <c r="Q23" s="2"/>
    </row>
    <row r="24" spans="5:17" x14ac:dyDescent="0.35">
      <c r="E24" s="1"/>
      <c r="Q24" s="2"/>
    </row>
    <row r="25" spans="5:17" x14ac:dyDescent="0.35">
      <c r="E25" s="1"/>
      <c r="Q25" s="2"/>
    </row>
    <row r="26" spans="5:17" x14ac:dyDescent="0.35">
      <c r="E26" s="1"/>
      <c r="Q26" s="2"/>
    </row>
    <row r="27" spans="5:17" x14ac:dyDescent="0.35">
      <c r="E27" s="1"/>
      <c r="Q27" s="2"/>
    </row>
    <row r="28" spans="5:17" ht="15" thickBot="1" x14ac:dyDescent="0.4"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</sheetData>
  <mergeCells count="1">
    <mergeCell ref="F4:P6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B403-74B5-4F44-81AD-CE5085EB4C1F}">
  <dimension ref="E2:Q23"/>
  <sheetViews>
    <sheetView zoomScale="81" workbookViewId="0">
      <selection activeCell="L27" sqref="L27"/>
    </sheetView>
  </sheetViews>
  <sheetFormatPr defaultRowHeight="14.5" x14ac:dyDescent="0.35"/>
  <sheetData>
    <row r="2" spans="5:17" ht="15" thickBot="1" x14ac:dyDescent="0.4"/>
    <row r="3" spans="5:17" x14ac:dyDescent="0.35"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4" spans="5:17" x14ac:dyDescent="0.35">
      <c r="E4" s="1"/>
      <c r="F4" s="49" t="s">
        <v>124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2"/>
    </row>
    <row r="5" spans="5:17" x14ac:dyDescent="0.35">
      <c r="E5" s="1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"/>
    </row>
    <row r="6" spans="5:17" ht="15" thickBot="1" x14ac:dyDescent="0.4">
      <c r="E6" s="1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2"/>
    </row>
    <row r="7" spans="5:17" ht="15" thickTop="1" x14ac:dyDescent="0.35">
      <c r="E7" s="1"/>
      <c r="Q7" s="2"/>
    </row>
    <row r="8" spans="5:17" x14ac:dyDescent="0.35">
      <c r="E8" s="1"/>
      <c r="I8" s="54" t="s">
        <v>46</v>
      </c>
      <c r="J8" s="54"/>
      <c r="K8" s="54"/>
      <c r="L8" s="54"/>
      <c r="Q8" s="2"/>
    </row>
    <row r="9" spans="5:17" x14ac:dyDescent="0.35">
      <c r="E9" s="1"/>
      <c r="Q9" s="2"/>
    </row>
    <row r="10" spans="5:17" x14ac:dyDescent="0.35">
      <c r="E10" s="1"/>
      <c r="G10" t="s">
        <v>47</v>
      </c>
      <c r="H10" t="s">
        <v>8</v>
      </c>
      <c r="Q10" s="2"/>
    </row>
    <row r="11" spans="5:17" x14ac:dyDescent="0.35">
      <c r="E11" s="1"/>
      <c r="G11">
        <v>1</v>
      </c>
      <c r="H11" s="20">
        <v>0.16666666666666666</v>
      </c>
      <c r="Q11" s="2"/>
    </row>
    <row r="12" spans="5:17" x14ac:dyDescent="0.35">
      <c r="E12" s="1"/>
      <c r="G12">
        <v>2</v>
      </c>
      <c r="H12" s="20">
        <v>0.16666666666666666</v>
      </c>
      <c r="Q12" s="2"/>
    </row>
    <row r="13" spans="5:17" x14ac:dyDescent="0.35">
      <c r="E13" s="1"/>
      <c r="G13">
        <v>3</v>
      </c>
      <c r="H13" s="20">
        <v>0.16666666666666666</v>
      </c>
      <c r="Q13" s="2"/>
    </row>
    <row r="14" spans="5:17" x14ac:dyDescent="0.35">
      <c r="E14" s="1"/>
      <c r="G14">
        <v>4</v>
      </c>
      <c r="H14" s="20">
        <v>0.16666666666666666</v>
      </c>
      <c r="Q14" s="2"/>
    </row>
    <row r="15" spans="5:17" x14ac:dyDescent="0.35">
      <c r="E15" s="1"/>
      <c r="G15">
        <v>5</v>
      </c>
      <c r="H15" s="20">
        <v>0.16666666666666666</v>
      </c>
      <c r="Q15" s="2"/>
    </row>
    <row r="16" spans="5:17" x14ac:dyDescent="0.35">
      <c r="E16" s="1"/>
      <c r="G16">
        <v>6</v>
      </c>
      <c r="H16" s="20">
        <v>0.16666666666666666</v>
      </c>
      <c r="Q16" s="2"/>
    </row>
    <row r="17" spans="5:17" x14ac:dyDescent="0.35">
      <c r="E17" s="1"/>
      <c r="Q17" s="2"/>
    </row>
    <row r="18" spans="5:17" x14ac:dyDescent="0.35">
      <c r="E18" s="1"/>
      <c r="Q18" s="2"/>
    </row>
    <row r="19" spans="5:17" x14ac:dyDescent="0.35">
      <c r="E19" s="1"/>
      <c r="Q19" s="2"/>
    </row>
    <row r="20" spans="5:17" x14ac:dyDescent="0.35">
      <c r="E20" s="1"/>
      <c r="Q20" s="2"/>
    </row>
    <row r="21" spans="5:17" x14ac:dyDescent="0.35">
      <c r="E21" s="1"/>
      <c r="Q21" s="2"/>
    </row>
    <row r="22" spans="5:17" x14ac:dyDescent="0.35">
      <c r="E22" s="1"/>
      <c r="Q22" s="2"/>
    </row>
    <row r="23" spans="5:17" ht="15" thickBot="1" x14ac:dyDescent="0.4"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</sheetData>
  <mergeCells count="2">
    <mergeCell ref="F4:P6"/>
    <mergeCell ref="I8:L8"/>
  </mergeCells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5C56-046B-4544-BAB3-42AD2F1243E5}">
  <dimension ref="E2:Q26"/>
  <sheetViews>
    <sheetView topLeftCell="F15" zoomScale="133" workbookViewId="0">
      <selection activeCell="J15" sqref="J15"/>
    </sheetView>
  </sheetViews>
  <sheetFormatPr defaultRowHeight="14.5" x14ac:dyDescent="0.35"/>
  <sheetData>
    <row r="2" spans="5:17" ht="15" thickBot="1" x14ac:dyDescent="0.4"/>
    <row r="3" spans="5:17" x14ac:dyDescent="0.35"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4" spans="5:17" x14ac:dyDescent="0.35">
      <c r="E4" s="1"/>
      <c r="F4" s="49" t="s">
        <v>37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2"/>
    </row>
    <row r="5" spans="5:17" x14ac:dyDescent="0.35">
      <c r="E5" s="1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"/>
    </row>
    <row r="6" spans="5:17" ht="15" thickBot="1" x14ac:dyDescent="0.4">
      <c r="E6" s="1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2"/>
    </row>
    <row r="7" spans="5:17" ht="15" thickTop="1" x14ac:dyDescent="0.35">
      <c r="E7" s="1"/>
      <c r="Q7" s="2"/>
    </row>
    <row r="8" spans="5:17" x14ac:dyDescent="0.35">
      <c r="E8" s="1"/>
      <c r="F8" s="49" t="s">
        <v>38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2"/>
    </row>
    <row r="9" spans="5:17" x14ac:dyDescent="0.35">
      <c r="E9" s="1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2"/>
    </row>
    <row r="10" spans="5:17" x14ac:dyDescent="0.35">
      <c r="E10" s="1"/>
      <c r="Q10" s="2"/>
    </row>
    <row r="11" spans="5:17" ht="25" x14ac:dyDescent="0.5">
      <c r="E11" s="1"/>
      <c r="J11" s="18" t="s">
        <v>39</v>
      </c>
      <c r="K11" s="19">
        <v>0.1</v>
      </c>
      <c r="Q11" s="2"/>
    </row>
    <row r="12" spans="5:17" x14ac:dyDescent="0.35">
      <c r="E12" s="1"/>
      <c r="J12" t="s">
        <v>41</v>
      </c>
      <c r="K12">
        <f>$K$11*EXP(-$K$11*1)</f>
        <v>9.048374180359596E-2</v>
      </c>
      <c r="Q12" s="2"/>
    </row>
    <row r="13" spans="5:17" x14ac:dyDescent="0.35">
      <c r="E13" s="1"/>
      <c r="Q13" s="2"/>
    </row>
    <row r="14" spans="5:17" x14ac:dyDescent="0.35">
      <c r="E14" s="1"/>
      <c r="I14" t="s">
        <v>15</v>
      </c>
      <c r="J14" t="s">
        <v>40</v>
      </c>
      <c r="Q14" s="2"/>
    </row>
    <row r="15" spans="5:17" x14ac:dyDescent="0.35">
      <c r="E15" s="1"/>
      <c r="I15">
        <v>1</v>
      </c>
      <c r="J15">
        <f>$K$11*EXP(-$K$11*I15)</f>
        <v>9.048374180359596E-2</v>
      </c>
      <c r="Q15" s="2"/>
    </row>
    <row r="16" spans="5:17" x14ac:dyDescent="0.35">
      <c r="E16" s="1"/>
      <c r="I16">
        <v>2</v>
      </c>
      <c r="J16">
        <f t="shared" ref="J16:J24" si="0">$K$11*EXP(-$K$11*I16)</f>
        <v>8.1873075307798193E-2</v>
      </c>
      <c r="Q16" s="2"/>
    </row>
    <row r="17" spans="5:17" x14ac:dyDescent="0.35">
      <c r="E17" s="1"/>
      <c r="I17">
        <v>3</v>
      </c>
      <c r="J17">
        <f t="shared" si="0"/>
        <v>7.4081822068171793E-2</v>
      </c>
      <c r="Q17" s="2"/>
    </row>
    <row r="18" spans="5:17" x14ac:dyDescent="0.35">
      <c r="E18" s="1"/>
      <c r="I18">
        <v>4</v>
      </c>
      <c r="J18">
        <f t="shared" si="0"/>
        <v>6.7032004603563941E-2</v>
      </c>
      <c r="Q18" s="2"/>
    </row>
    <row r="19" spans="5:17" x14ac:dyDescent="0.35">
      <c r="E19" s="1"/>
      <c r="I19">
        <v>5</v>
      </c>
      <c r="J19">
        <f t="shared" si="0"/>
        <v>6.0653065971263347E-2</v>
      </c>
      <c r="Q19" s="2"/>
    </row>
    <row r="20" spans="5:17" x14ac:dyDescent="0.35">
      <c r="E20" s="1"/>
      <c r="I20">
        <v>6</v>
      </c>
      <c r="J20">
        <f t="shared" si="0"/>
        <v>5.4881163609402643E-2</v>
      </c>
      <c r="Q20" s="2"/>
    </row>
    <row r="21" spans="5:17" x14ac:dyDescent="0.35">
      <c r="E21" s="1"/>
      <c r="I21">
        <v>7</v>
      </c>
      <c r="J21">
        <f t="shared" si="0"/>
        <v>4.9658530379140947E-2</v>
      </c>
      <c r="Q21" s="2"/>
    </row>
    <row r="22" spans="5:17" x14ac:dyDescent="0.35">
      <c r="E22" s="1"/>
      <c r="I22">
        <v>8</v>
      </c>
      <c r="J22">
        <f t="shared" si="0"/>
        <v>4.4932896411722156E-2</v>
      </c>
      <c r="Q22" s="2"/>
    </row>
    <row r="23" spans="5:17" x14ac:dyDescent="0.35">
      <c r="E23" s="1"/>
      <c r="I23">
        <v>9</v>
      </c>
      <c r="J23">
        <f t="shared" si="0"/>
        <v>4.0656965974059912E-2</v>
      </c>
      <c r="Q23" s="2"/>
    </row>
    <row r="24" spans="5:17" x14ac:dyDescent="0.35">
      <c r="E24" s="1"/>
      <c r="I24">
        <v>10</v>
      </c>
      <c r="J24">
        <f t="shared" si="0"/>
        <v>3.6787944117144235E-2</v>
      </c>
      <c r="Q24" s="2"/>
    </row>
    <row r="25" spans="5:17" x14ac:dyDescent="0.35">
      <c r="E25" s="1"/>
      <c r="Q25" s="2"/>
    </row>
    <row r="26" spans="5:17" ht="15" thickBot="1" x14ac:dyDescent="0.4"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</sheetData>
  <mergeCells count="2">
    <mergeCell ref="F4:P6"/>
    <mergeCell ref="F8:P9"/>
  </mergeCells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A179-EE49-4025-99C6-66D624704CDD}">
  <sheetPr>
    <pageSetUpPr fitToPage="1"/>
  </sheetPr>
  <dimension ref="D3:P46"/>
  <sheetViews>
    <sheetView tabSelected="1" topLeftCell="C5" zoomScale="83" workbookViewId="0">
      <selection activeCell="J12" sqref="J12"/>
    </sheetView>
  </sheetViews>
  <sheetFormatPr defaultRowHeight="14.5" x14ac:dyDescent="0.35"/>
  <sheetData>
    <row r="3" spans="4:16" ht="15" thickBot="1" x14ac:dyDescent="0.4"/>
    <row r="4" spans="4:16" x14ac:dyDescent="0.35"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</row>
    <row r="5" spans="4:16" x14ac:dyDescent="0.35">
      <c r="D5" s="1"/>
      <c r="E5" s="49" t="s">
        <v>42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2"/>
    </row>
    <row r="6" spans="4:16" x14ac:dyDescent="0.35">
      <c r="D6" s="1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2"/>
    </row>
    <row r="7" spans="4:16" ht="15" thickBot="1" x14ac:dyDescent="0.4">
      <c r="D7" s="1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2"/>
    </row>
    <row r="8" spans="4:16" ht="15" thickTop="1" x14ac:dyDescent="0.35">
      <c r="D8" s="1"/>
      <c r="P8" s="2"/>
    </row>
    <row r="9" spans="4:16" x14ac:dyDescent="0.35">
      <c r="D9" s="1"/>
      <c r="H9" s="49" t="s">
        <v>48</v>
      </c>
      <c r="I9" s="49"/>
      <c r="J9" s="49"/>
      <c r="K9" s="49"/>
      <c r="L9" s="49"/>
      <c r="P9" s="2"/>
    </row>
    <row r="10" spans="4:16" x14ac:dyDescent="0.35">
      <c r="D10" s="1"/>
      <c r="H10" s="49"/>
      <c r="I10" s="49"/>
      <c r="J10" s="49"/>
      <c r="K10" s="49"/>
      <c r="L10" s="49"/>
      <c r="P10" s="2"/>
    </row>
    <row r="11" spans="4:16" x14ac:dyDescent="0.35">
      <c r="D11" s="1"/>
      <c r="P11" s="2"/>
    </row>
    <row r="12" spans="4:16" x14ac:dyDescent="0.35">
      <c r="D12" s="1"/>
      <c r="I12" t="s">
        <v>49</v>
      </c>
      <c r="J12">
        <v>1</v>
      </c>
      <c r="P12" s="2"/>
    </row>
    <row r="13" spans="4:16" x14ac:dyDescent="0.35">
      <c r="D13" s="1"/>
      <c r="I13" t="s">
        <v>50</v>
      </c>
      <c r="J13">
        <v>0</v>
      </c>
      <c r="P13" s="2"/>
    </row>
    <row r="14" spans="4:16" x14ac:dyDescent="0.35">
      <c r="D14" s="1"/>
      <c r="F14" t="s">
        <v>15</v>
      </c>
      <c r="G14" t="s">
        <v>16</v>
      </c>
      <c r="P14" s="2"/>
    </row>
    <row r="15" spans="4:16" x14ac:dyDescent="0.35">
      <c r="D15" s="1"/>
      <c r="F15">
        <v>-15</v>
      </c>
      <c r="G15">
        <f>_xlfn.NORM.DIST(F15,$J$13,$J$12,FALSE)</f>
        <v>5.5307095498444164E-50</v>
      </c>
      <c r="P15" s="2"/>
    </row>
    <row r="16" spans="4:16" x14ac:dyDescent="0.35">
      <c r="D16" s="1"/>
      <c r="F16">
        <v>-14</v>
      </c>
      <c r="G16">
        <f t="shared" ref="G16:G45" si="0">_xlfn.NORM.DIST(F16,$J$13,$J$12,FALSE)</f>
        <v>1.0966065593889713E-43</v>
      </c>
      <c r="P16" s="2"/>
    </row>
    <row r="17" spans="4:16" x14ac:dyDescent="0.35">
      <c r="D17" s="1"/>
      <c r="F17">
        <v>-13</v>
      </c>
      <c r="G17">
        <f t="shared" si="0"/>
        <v>7.9988277570068127E-38</v>
      </c>
      <c r="P17" s="2"/>
    </row>
    <row r="18" spans="4:16" x14ac:dyDescent="0.35">
      <c r="D18" s="1"/>
      <c r="F18">
        <v>-12</v>
      </c>
      <c r="G18">
        <f t="shared" si="0"/>
        <v>2.1463837356630605E-32</v>
      </c>
      <c r="P18" s="2"/>
    </row>
    <row r="19" spans="4:16" x14ac:dyDescent="0.35">
      <c r="D19" s="1"/>
      <c r="F19">
        <v>-11</v>
      </c>
      <c r="G19">
        <f t="shared" si="0"/>
        <v>2.1188192535093538E-27</v>
      </c>
      <c r="P19" s="2"/>
    </row>
    <row r="20" spans="4:16" x14ac:dyDescent="0.35">
      <c r="D20" s="1"/>
      <c r="F20">
        <v>-10</v>
      </c>
      <c r="G20">
        <f t="shared" si="0"/>
        <v>7.6945986267064199E-23</v>
      </c>
      <c r="P20" s="2"/>
    </row>
    <row r="21" spans="4:16" x14ac:dyDescent="0.35">
      <c r="D21" s="1"/>
      <c r="F21">
        <v>-9</v>
      </c>
      <c r="G21">
        <f t="shared" si="0"/>
        <v>1.0279773571668917E-18</v>
      </c>
      <c r="P21" s="2"/>
    </row>
    <row r="22" spans="4:16" x14ac:dyDescent="0.35">
      <c r="D22" s="1"/>
      <c r="F22">
        <v>-8</v>
      </c>
      <c r="G22">
        <f t="shared" si="0"/>
        <v>5.0522710835368927E-15</v>
      </c>
      <c r="P22" s="2"/>
    </row>
    <row r="23" spans="4:16" x14ac:dyDescent="0.35">
      <c r="D23" s="1"/>
      <c r="F23">
        <v>-7</v>
      </c>
      <c r="G23">
        <f t="shared" si="0"/>
        <v>9.1347204083645936E-12</v>
      </c>
      <c r="P23" s="2"/>
    </row>
    <row r="24" spans="4:16" x14ac:dyDescent="0.35">
      <c r="D24" s="1"/>
      <c r="F24">
        <v>-6</v>
      </c>
      <c r="G24">
        <f t="shared" si="0"/>
        <v>6.0758828498232861E-9</v>
      </c>
      <c r="P24" s="2"/>
    </row>
    <row r="25" spans="4:16" x14ac:dyDescent="0.35">
      <c r="D25" s="1"/>
      <c r="F25">
        <v>-5</v>
      </c>
      <c r="G25">
        <f t="shared" si="0"/>
        <v>1.4867195147342977E-6</v>
      </c>
      <c r="P25" s="2"/>
    </row>
    <row r="26" spans="4:16" x14ac:dyDescent="0.35">
      <c r="D26" s="1"/>
      <c r="F26">
        <v>-4</v>
      </c>
      <c r="G26">
        <f t="shared" si="0"/>
        <v>1.3383022576488537E-4</v>
      </c>
      <c r="P26" s="2"/>
    </row>
    <row r="27" spans="4:16" x14ac:dyDescent="0.35">
      <c r="D27" s="1"/>
      <c r="F27">
        <v>-3</v>
      </c>
      <c r="G27">
        <f t="shared" si="0"/>
        <v>4.4318484119380075E-3</v>
      </c>
      <c r="P27" s="2"/>
    </row>
    <row r="28" spans="4:16" x14ac:dyDescent="0.35">
      <c r="D28" s="1"/>
      <c r="F28">
        <v>-2</v>
      </c>
      <c r="G28">
        <f t="shared" si="0"/>
        <v>5.3990966513188063E-2</v>
      </c>
      <c r="P28" s="2"/>
    </row>
    <row r="29" spans="4:16" x14ac:dyDescent="0.35">
      <c r="D29" s="1"/>
      <c r="F29">
        <v>-1</v>
      </c>
      <c r="G29">
        <f t="shared" si="0"/>
        <v>0.24197072451914337</v>
      </c>
      <c r="P29" s="2"/>
    </row>
    <row r="30" spans="4:16" x14ac:dyDescent="0.35">
      <c r="D30" s="1"/>
      <c r="F30">
        <v>0</v>
      </c>
      <c r="G30">
        <f t="shared" si="0"/>
        <v>0.3989422804014327</v>
      </c>
      <c r="P30" s="2"/>
    </row>
    <row r="31" spans="4:16" x14ac:dyDescent="0.35">
      <c r="D31" s="1"/>
      <c r="F31">
        <v>1</v>
      </c>
      <c r="G31">
        <f t="shared" si="0"/>
        <v>0.24197072451914337</v>
      </c>
      <c r="P31" s="2"/>
    </row>
    <row r="32" spans="4:16" x14ac:dyDescent="0.35">
      <c r="D32" s="1"/>
      <c r="F32">
        <v>2</v>
      </c>
      <c r="G32">
        <f t="shared" si="0"/>
        <v>5.3990966513188063E-2</v>
      </c>
      <c r="P32" s="2"/>
    </row>
    <row r="33" spans="4:16" x14ac:dyDescent="0.35">
      <c r="D33" s="1"/>
      <c r="F33">
        <v>3</v>
      </c>
      <c r="G33">
        <f t="shared" si="0"/>
        <v>4.4318484119380075E-3</v>
      </c>
      <c r="P33" s="2"/>
    </row>
    <row r="34" spans="4:16" x14ac:dyDescent="0.35">
      <c r="D34" s="1"/>
      <c r="F34">
        <v>4</v>
      </c>
      <c r="G34">
        <f t="shared" si="0"/>
        <v>1.3383022576488537E-4</v>
      </c>
      <c r="P34" s="2"/>
    </row>
    <row r="35" spans="4:16" x14ac:dyDescent="0.35">
      <c r="D35" s="1"/>
      <c r="F35">
        <v>5</v>
      </c>
      <c r="G35">
        <f t="shared" si="0"/>
        <v>1.4867195147342977E-6</v>
      </c>
      <c r="P35" s="2"/>
    </row>
    <row r="36" spans="4:16" x14ac:dyDescent="0.35">
      <c r="D36" s="1"/>
      <c r="F36">
        <v>6</v>
      </c>
      <c r="G36">
        <f t="shared" si="0"/>
        <v>6.0758828498232861E-9</v>
      </c>
      <c r="P36" s="2"/>
    </row>
    <row r="37" spans="4:16" x14ac:dyDescent="0.35">
      <c r="D37" s="1"/>
      <c r="F37">
        <v>7</v>
      </c>
      <c r="G37">
        <f t="shared" si="0"/>
        <v>9.1347204083645936E-12</v>
      </c>
      <c r="P37" s="2"/>
    </row>
    <row r="38" spans="4:16" x14ac:dyDescent="0.35">
      <c r="D38" s="1"/>
      <c r="F38">
        <v>8</v>
      </c>
      <c r="G38">
        <f t="shared" si="0"/>
        <v>5.0522710835368927E-15</v>
      </c>
      <c r="P38" s="2"/>
    </row>
    <row r="39" spans="4:16" x14ac:dyDescent="0.35">
      <c r="D39" s="1"/>
      <c r="F39">
        <v>9</v>
      </c>
      <c r="G39">
        <f t="shared" si="0"/>
        <v>1.0279773571668917E-18</v>
      </c>
      <c r="P39" s="2"/>
    </row>
    <row r="40" spans="4:16" x14ac:dyDescent="0.35">
      <c r="D40" s="1"/>
      <c r="F40">
        <v>10</v>
      </c>
      <c r="G40">
        <f t="shared" si="0"/>
        <v>7.6945986267064199E-23</v>
      </c>
      <c r="P40" s="2"/>
    </row>
    <row r="41" spans="4:16" x14ac:dyDescent="0.35">
      <c r="D41" s="1"/>
      <c r="F41">
        <v>11</v>
      </c>
      <c r="G41">
        <f t="shared" si="0"/>
        <v>2.1188192535093538E-27</v>
      </c>
      <c r="P41" s="2"/>
    </row>
    <row r="42" spans="4:16" x14ac:dyDescent="0.35">
      <c r="D42" s="1"/>
      <c r="F42">
        <v>12</v>
      </c>
      <c r="G42">
        <f t="shared" si="0"/>
        <v>2.1463837356630605E-32</v>
      </c>
      <c r="P42" s="2"/>
    </row>
    <row r="43" spans="4:16" x14ac:dyDescent="0.35">
      <c r="D43" s="1"/>
      <c r="F43">
        <v>13</v>
      </c>
      <c r="G43">
        <f t="shared" si="0"/>
        <v>7.9988277570068127E-38</v>
      </c>
      <c r="P43" s="2"/>
    </row>
    <row r="44" spans="4:16" x14ac:dyDescent="0.35">
      <c r="D44" s="1"/>
      <c r="F44">
        <v>14</v>
      </c>
      <c r="G44">
        <f t="shared" si="0"/>
        <v>1.0966065593889713E-43</v>
      </c>
      <c r="P44" s="2"/>
    </row>
    <row r="45" spans="4:16" x14ac:dyDescent="0.35">
      <c r="D45" s="1"/>
      <c r="F45">
        <v>15</v>
      </c>
      <c r="G45">
        <f t="shared" si="0"/>
        <v>5.5307095498444164E-50</v>
      </c>
      <c r="P45" s="2"/>
    </row>
    <row r="46" spans="4:16" ht="15" thickBot="1" x14ac:dyDescent="0.4"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9"/>
    </row>
  </sheetData>
  <mergeCells count="2">
    <mergeCell ref="E5:O7"/>
    <mergeCell ref="H9:L10"/>
  </mergeCells>
  <pageMargins left="0.7" right="0.7" top="0.75" bottom="0.75" header="0.3" footer="0.3"/>
  <pageSetup paperSize="9" scale="73" fitToWidth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3948-B265-4EAC-A753-F0E72EB7DE2E}">
  <sheetPr>
    <pageSetUpPr fitToPage="1"/>
  </sheetPr>
  <dimension ref="E2:AF45"/>
  <sheetViews>
    <sheetView topLeftCell="B1" zoomScale="52" zoomScaleNormal="100" workbookViewId="0">
      <selection activeCell="S2" sqref="S2:AG47"/>
    </sheetView>
  </sheetViews>
  <sheetFormatPr defaultRowHeight="14.5" x14ac:dyDescent="0.35"/>
  <cols>
    <col min="23" max="23" width="12.08984375" bestFit="1" customWidth="1"/>
  </cols>
  <sheetData>
    <row r="2" spans="5:32" ht="15" thickBot="1" x14ac:dyDescent="0.4"/>
    <row r="3" spans="5:32" x14ac:dyDescent="0.35"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T3" s="10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2"/>
    </row>
    <row r="4" spans="5:32" ht="14.5" customHeight="1" x14ac:dyDescent="0.35">
      <c r="E4" s="1"/>
      <c r="F4" s="49" t="s">
        <v>51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2"/>
      <c r="T4" s="1"/>
      <c r="U4" s="49" t="s">
        <v>52</v>
      </c>
      <c r="V4" s="49"/>
      <c r="W4" s="49"/>
      <c r="X4" s="49"/>
      <c r="Y4" s="49"/>
      <c r="Z4" s="49"/>
      <c r="AA4" s="49"/>
      <c r="AB4" s="49"/>
      <c r="AC4" s="49"/>
      <c r="AD4" s="49"/>
      <c r="AE4" s="49"/>
      <c r="AF4" s="2"/>
    </row>
    <row r="5" spans="5:32" x14ac:dyDescent="0.35">
      <c r="E5" s="1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"/>
      <c r="T5" s="1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2"/>
    </row>
    <row r="6" spans="5:32" ht="15" thickBot="1" x14ac:dyDescent="0.4">
      <c r="E6" s="1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2"/>
      <c r="T6" s="1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2"/>
    </row>
    <row r="7" spans="5:32" ht="15" thickTop="1" x14ac:dyDescent="0.35">
      <c r="E7" s="1"/>
      <c r="Q7" s="2"/>
      <c r="T7" s="1"/>
      <c r="AF7" s="2"/>
    </row>
    <row r="8" spans="5:32" x14ac:dyDescent="0.35">
      <c r="E8" s="1"/>
      <c r="F8" s="49" t="s">
        <v>38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2"/>
      <c r="T8" s="1"/>
      <c r="X8" s="49" t="s">
        <v>48</v>
      </c>
      <c r="Y8" s="49"/>
      <c r="Z8" s="49"/>
      <c r="AA8" s="49"/>
      <c r="AB8" s="49"/>
      <c r="AF8" s="2"/>
    </row>
    <row r="9" spans="5:32" x14ac:dyDescent="0.35">
      <c r="E9" s="1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2"/>
      <c r="T9" s="1"/>
      <c r="X9" s="49"/>
      <c r="Y9" s="49"/>
      <c r="Z9" s="49"/>
      <c r="AA9" s="49"/>
      <c r="AB9" s="49"/>
      <c r="AF9" s="2"/>
    </row>
    <row r="10" spans="5:32" x14ac:dyDescent="0.35">
      <c r="E10" s="1"/>
      <c r="Q10" s="2"/>
      <c r="T10" s="1"/>
      <c r="AF10" s="2"/>
    </row>
    <row r="11" spans="5:32" ht="25" x14ac:dyDescent="0.5">
      <c r="E11" s="1"/>
      <c r="J11" s="18" t="s">
        <v>39</v>
      </c>
      <c r="K11" s="19">
        <v>0.1</v>
      </c>
      <c r="Q11" s="2"/>
      <c r="T11" s="1"/>
      <c r="Y11" t="s">
        <v>49</v>
      </c>
      <c r="Z11">
        <v>1</v>
      </c>
      <c r="AF11" s="2"/>
    </row>
    <row r="12" spans="5:32" x14ac:dyDescent="0.35">
      <c r="E12" s="1"/>
      <c r="J12" t="s">
        <v>41</v>
      </c>
      <c r="K12">
        <f>$K$11*EXP(-$K$11*1)</f>
        <v>9.048374180359596E-2</v>
      </c>
      <c r="Q12" s="2"/>
      <c r="T12" s="1"/>
      <c r="Y12" t="s">
        <v>50</v>
      </c>
      <c r="Z12">
        <v>0</v>
      </c>
      <c r="AF12" s="2"/>
    </row>
    <row r="13" spans="5:32" x14ac:dyDescent="0.35">
      <c r="E13" s="1"/>
      <c r="Q13" s="2"/>
      <c r="T13" s="1"/>
      <c r="V13" t="s">
        <v>15</v>
      </c>
      <c r="W13" t="s">
        <v>16</v>
      </c>
      <c r="AF13" s="2"/>
    </row>
    <row r="14" spans="5:32" x14ac:dyDescent="0.35">
      <c r="E14" s="1"/>
      <c r="I14" t="s">
        <v>15</v>
      </c>
      <c r="J14" t="s">
        <v>40</v>
      </c>
      <c r="Q14" s="2"/>
      <c r="T14" s="1"/>
      <c r="V14">
        <v>-15</v>
      </c>
      <c r="W14">
        <f>_xlfn.NORM.DIST(V14,$Z$12,$Z$11,TRUE)</f>
        <v>3.6709661993126968E-51</v>
      </c>
      <c r="AF14" s="2"/>
    </row>
    <row r="15" spans="5:32" x14ac:dyDescent="0.35">
      <c r="E15" s="1"/>
      <c r="I15">
        <v>1</v>
      </c>
      <c r="J15">
        <f>$K$11*EXP(-$K$11*I15)</f>
        <v>9.048374180359596E-2</v>
      </c>
      <c r="Q15" s="2"/>
      <c r="T15" s="1"/>
      <c r="V15">
        <v>-14</v>
      </c>
      <c r="W15">
        <f t="shared" ref="W15:W44" si="0">_xlfn.NORM.DIST(V15,$Z$12,$Z$11,TRUE)</f>
        <v>7.7935368191928013E-45</v>
      </c>
      <c r="AF15" s="2"/>
    </row>
    <row r="16" spans="5:32" x14ac:dyDescent="0.35">
      <c r="E16" s="1"/>
      <c r="I16">
        <v>2</v>
      </c>
      <c r="J16">
        <f>$K$11*EXP(-$K$11*I16) +J15</f>
        <v>0.17235681711139417</v>
      </c>
      <c r="Q16" s="2"/>
      <c r="T16" s="1"/>
      <c r="V16">
        <v>-13</v>
      </c>
      <c r="W16">
        <f t="shared" si="0"/>
        <v>6.1171643995497067E-39</v>
      </c>
      <c r="AF16" s="2"/>
    </row>
    <row r="17" spans="5:32" x14ac:dyDescent="0.35">
      <c r="E17" s="1"/>
      <c r="I17">
        <v>3</v>
      </c>
      <c r="J17">
        <f t="shared" ref="J17:J24" si="1">$K$11*EXP(-$K$11*I17) +J16</f>
        <v>0.24643863917956596</v>
      </c>
      <c r="Q17" s="2"/>
      <c r="T17" s="1"/>
      <c r="V17">
        <v>-12</v>
      </c>
      <c r="W17">
        <f t="shared" si="0"/>
        <v>1.7764821120776537E-33</v>
      </c>
      <c r="AF17" s="2"/>
    </row>
    <row r="18" spans="5:32" x14ac:dyDescent="0.35">
      <c r="E18" s="1"/>
      <c r="I18">
        <v>4</v>
      </c>
      <c r="J18">
        <f t="shared" si="1"/>
        <v>0.31347064378312989</v>
      </c>
      <c r="Q18" s="2"/>
      <c r="T18" s="1"/>
      <c r="V18">
        <v>-11</v>
      </c>
      <c r="W18">
        <f t="shared" si="0"/>
        <v>1.9106595744986622E-28</v>
      </c>
      <c r="AF18" s="2"/>
    </row>
    <row r="19" spans="5:32" x14ac:dyDescent="0.35">
      <c r="E19" s="1"/>
      <c r="I19">
        <v>5</v>
      </c>
      <c r="J19">
        <f t="shared" si="1"/>
        <v>0.37412370975439324</v>
      </c>
      <c r="Q19" s="2"/>
      <c r="T19" s="1"/>
      <c r="V19">
        <v>-10</v>
      </c>
      <c r="W19">
        <f t="shared" si="0"/>
        <v>7.6198530241604755E-24</v>
      </c>
      <c r="AF19" s="2"/>
    </row>
    <row r="20" spans="5:32" x14ac:dyDescent="0.35">
      <c r="E20" s="1"/>
      <c r="I20">
        <v>6</v>
      </c>
      <c r="J20">
        <f t="shared" si="1"/>
        <v>0.42900487336379589</v>
      </c>
      <c r="Q20" s="2"/>
      <c r="T20" s="1"/>
      <c r="V20">
        <v>-9</v>
      </c>
      <c r="W20">
        <f t="shared" si="0"/>
        <v>1.1285884059538324E-19</v>
      </c>
      <c r="AF20" s="2"/>
    </row>
    <row r="21" spans="5:32" x14ac:dyDescent="0.35">
      <c r="E21" s="1"/>
      <c r="I21">
        <v>7</v>
      </c>
      <c r="J21">
        <f t="shared" si="1"/>
        <v>0.47866340374293681</v>
      </c>
      <c r="Q21" s="2"/>
      <c r="T21" s="1"/>
      <c r="V21">
        <v>-8</v>
      </c>
      <c r="W21">
        <f t="shared" si="0"/>
        <v>6.2209605742717375E-16</v>
      </c>
      <c r="AF21" s="2"/>
    </row>
    <row r="22" spans="5:32" x14ac:dyDescent="0.35">
      <c r="E22" s="1"/>
      <c r="I22">
        <v>8</v>
      </c>
      <c r="J22">
        <f t="shared" si="1"/>
        <v>0.52359630015465897</v>
      </c>
      <c r="Q22" s="2"/>
      <c r="T22" s="1"/>
      <c r="V22">
        <v>-7</v>
      </c>
      <c r="W22">
        <f t="shared" si="0"/>
        <v>1.2798125438858352E-12</v>
      </c>
      <c r="AF22" s="2"/>
    </row>
    <row r="23" spans="5:32" x14ac:dyDescent="0.35">
      <c r="E23" s="1"/>
      <c r="I23">
        <v>9</v>
      </c>
      <c r="J23">
        <f t="shared" si="1"/>
        <v>0.56425326612871884</v>
      </c>
      <c r="Q23" s="2"/>
      <c r="T23" s="1"/>
      <c r="V23">
        <v>-6</v>
      </c>
      <c r="W23">
        <f t="shared" si="0"/>
        <v>9.8658764503769437E-10</v>
      </c>
      <c r="AF23" s="2"/>
    </row>
    <row r="24" spans="5:32" x14ac:dyDescent="0.35">
      <c r="E24" s="1"/>
      <c r="I24">
        <v>10</v>
      </c>
      <c r="J24">
        <f t="shared" si="1"/>
        <v>0.6010412102458631</v>
      </c>
      <c r="Q24" s="2"/>
      <c r="T24" s="1"/>
      <c r="V24">
        <v>-5</v>
      </c>
      <c r="W24">
        <f t="shared" si="0"/>
        <v>2.8665157187919333E-7</v>
      </c>
      <c r="AF24" s="2"/>
    </row>
    <row r="25" spans="5:32" x14ac:dyDescent="0.35">
      <c r="E25" s="1"/>
      <c r="Q25" s="2"/>
      <c r="T25" s="1"/>
      <c r="V25">
        <v>-4</v>
      </c>
      <c r="W25">
        <f t="shared" si="0"/>
        <v>3.1671241833119857E-5</v>
      </c>
      <c r="AF25" s="2"/>
    </row>
    <row r="26" spans="5:32" ht="15" thickBot="1" x14ac:dyDescent="0.4"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T26" s="1"/>
      <c r="V26">
        <v>-3</v>
      </c>
      <c r="W26">
        <f t="shared" si="0"/>
        <v>1.3498980316300933E-3</v>
      </c>
      <c r="AF26" s="2"/>
    </row>
    <row r="27" spans="5:32" x14ac:dyDescent="0.35">
      <c r="T27" s="1"/>
      <c r="V27">
        <v>-2</v>
      </c>
      <c r="W27">
        <f t="shared" si="0"/>
        <v>2.2750131948179191E-2</v>
      </c>
      <c r="AF27" s="2"/>
    </row>
    <row r="28" spans="5:32" x14ac:dyDescent="0.35">
      <c r="T28" s="1"/>
      <c r="V28">
        <v>-1</v>
      </c>
      <c r="W28">
        <f t="shared" si="0"/>
        <v>0.15865525393145699</v>
      </c>
      <c r="AF28" s="2"/>
    </row>
    <row r="29" spans="5:32" x14ac:dyDescent="0.35">
      <c r="T29" s="1"/>
      <c r="V29">
        <v>0</v>
      </c>
      <c r="W29">
        <f t="shared" si="0"/>
        <v>0.5</v>
      </c>
      <c r="AF29" s="2"/>
    </row>
    <row r="30" spans="5:32" x14ac:dyDescent="0.35">
      <c r="T30" s="1"/>
      <c r="V30">
        <v>1</v>
      </c>
      <c r="W30">
        <f t="shared" si="0"/>
        <v>0.84134474606854304</v>
      </c>
      <c r="AF30" s="2"/>
    </row>
    <row r="31" spans="5:32" x14ac:dyDescent="0.35">
      <c r="T31" s="1"/>
      <c r="V31">
        <v>2</v>
      </c>
      <c r="W31">
        <f t="shared" si="0"/>
        <v>0.97724986805182079</v>
      </c>
      <c r="AF31" s="2"/>
    </row>
    <row r="32" spans="5:32" x14ac:dyDescent="0.35">
      <c r="T32" s="1"/>
      <c r="V32">
        <v>3</v>
      </c>
      <c r="W32">
        <f t="shared" si="0"/>
        <v>0.9986501019683699</v>
      </c>
      <c r="AF32" s="2"/>
    </row>
    <row r="33" spans="20:32" x14ac:dyDescent="0.35">
      <c r="T33" s="1"/>
      <c r="V33">
        <v>4</v>
      </c>
      <c r="W33">
        <f t="shared" si="0"/>
        <v>0.99996832875816688</v>
      </c>
      <c r="AF33" s="2"/>
    </row>
    <row r="34" spans="20:32" x14ac:dyDescent="0.35">
      <c r="T34" s="1"/>
      <c r="V34">
        <v>5</v>
      </c>
      <c r="W34">
        <f t="shared" si="0"/>
        <v>0.99999971334842808</v>
      </c>
      <c r="AF34" s="2"/>
    </row>
    <row r="35" spans="20:32" x14ac:dyDescent="0.35">
      <c r="T35" s="1"/>
      <c r="V35">
        <v>6</v>
      </c>
      <c r="W35">
        <f t="shared" si="0"/>
        <v>0.9999999990134123</v>
      </c>
      <c r="AF35" s="2"/>
    </row>
    <row r="36" spans="20:32" x14ac:dyDescent="0.35">
      <c r="T36" s="1"/>
      <c r="V36">
        <v>7</v>
      </c>
      <c r="W36">
        <f t="shared" si="0"/>
        <v>0.99999999999872013</v>
      </c>
      <c r="AF36" s="2"/>
    </row>
    <row r="37" spans="20:32" x14ac:dyDescent="0.35">
      <c r="T37" s="1"/>
      <c r="V37">
        <v>8</v>
      </c>
      <c r="W37">
        <f t="shared" si="0"/>
        <v>0.99999999999999933</v>
      </c>
      <c r="AF37" s="2"/>
    </row>
    <row r="38" spans="20:32" x14ac:dyDescent="0.35">
      <c r="T38" s="1"/>
      <c r="V38">
        <v>9</v>
      </c>
      <c r="W38">
        <f t="shared" si="0"/>
        <v>1</v>
      </c>
      <c r="AF38" s="2"/>
    </row>
    <row r="39" spans="20:32" x14ac:dyDescent="0.35">
      <c r="T39" s="1"/>
      <c r="V39">
        <v>10</v>
      </c>
      <c r="W39">
        <f t="shared" si="0"/>
        <v>1</v>
      </c>
      <c r="AF39" s="2"/>
    </row>
    <row r="40" spans="20:32" x14ac:dyDescent="0.35">
      <c r="T40" s="1"/>
      <c r="V40">
        <v>11</v>
      </c>
      <c r="W40">
        <f t="shared" si="0"/>
        <v>1</v>
      </c>
      <c r="AF40" s="2"/>
    </row>
    <row r="41" spans="20:32" x14ac:dyDescent="0.35">
      <c r="T41" s="1"/>
      <c r="V41">
        <v>12</v>
      </c>
      <c r="W41">
        <f t="shared" si="0"/>
        <v>1</v>
      </c>
      <c r="AF41" s="2"/>
    </row>
    <row r="42" spans="20:32" x14ac:dyDescent="0.35">
      <c r="T42" s="1"/>
      <c r="V42">
        <v>13</v>
      </c>
      <c r="W42">
        <f t="shared" si="0"/>
        <v>1</v>
      </c>
      <c r="AF42" s="2"/>
    </row>
    <row r="43" spans="20:32" x14ac:dyDescent="0.35">
      <c r="T43" s="1"/>
      <c r="V43">
        <v>14</v>
      </c>
      <c r="W43">
        <f t="shared" si="0"/>
        <v>1</v>
      </c>
      <c r="AF43" s="2"/>
    </row>
    <row r="44" spans="20:32" x14ac:dyDescent="0.35">
      <c r="T44" s="1"/>
      <c r="V44">
        <v>15</v>
      </c>
      <c r="W44">
        <f t="shared" si="0"/>
        <v>1</v>
      </c>
      <c r="AF44" s="2"/>
    </row>
    <row r="45" spans="20:32" ht="15" thickBot="1" x14ac:dyDescent="0.4">
      <c r="T45" s="7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9"/>
    </row>
  </sheetData>
  <mergeCells count="4">
    <mergeCell ref="F4:P6"/>
    <mergeCell ref="F8:P9"/>
    <mergeCell ref="U4:AE6"/>
    <mergeCell ref="X8:AB9"/>
  </mergeCells>
  <pageMargins left="0.7" right="0.7" top="0.75" bottom="0.75" header="0.3" footer="0.3"/>
  <pageSetup paperSize="9" scale="71" fitToWidth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179B-89C1-4305-8FAB-AF531295E147}">
  <sheetPr>
    <pageSetUpPr fitToPage="1"/>
  </sheetPr>
  <dimension ref="F3:O79"/>
  <sheetViews>
    <sheetView topLeftCell="E1" workbookViewId="0">
      <selection activeCell="P16" sqref="P16"/>
    </sheetView>
  </sheetViews>
  <sheetFormatPr defaultRowHeight="14.5" x14ac:dyDescent="0.35"/>
  <sheetData>
    <row r="3" spans="6:15" ht="15" thickBot="1" x14ac:dyDescent="0.4"/>
    <row r="4" spans="6:15" x14ac:dyDescent="0.35">
      <c r="F4" s="55" t="s">
        <v>115</v>
      </c>
      <c r="G4" s="57"/>
      <c r="H4" s="57"/>
      <c r="I4" s="57"/>
      <c r="J4" s="57"/>
      <c r="K4" s="57"/>
      <c r="L4" s="57"/>
      <c r="M4" s="57"/>
      <c r="N4" s="57"/>
      <c r="O4" s="58"/>
    </row>
    <row r="5" spans="6:15" x14ac:dyDescent="0.35">
      <c r="F5" s="56"/>
      <c r="G5" s="49"/>
      <c r="H5" s="49"/>
      <c r="I5" s="49"/>
      <c r="J5" s="49"/>
      <c r="K5" s="49"/>
      <c r="L5" s="49"/>
      <c r="M5" s="49"/>
      <c r="N5" s="49"/>
      <c r="O5" s="59"/>
    </row>
    <row r="6" spans="6:15" ht="15" thickBot="1" x14ac:dyDescent="0.4">
      <c r="F6" s="60"/>
      <c r="G6" s="61"/>
      <c r="H6" s="61"/>
      <c r="I6" s="61"/>
      <c r="J6" s="61"/>
      <c r="K6" s="61"/>
      <c r="L6" s="61"/>
      <c r="M6" s="61"/>
      <c r="N6" s="61"/>
      <c r="O6" s="62"/>
    </row>
    <row r="8" spans="6:15" ht="15" thickBot="1" x14ac:dyDescent="0.4"/>
    <row r="9" spans="6:15" x14ac:dyDescent="0.35">
      <c r="F9" s="55" t="s">
        <v>53</v>
      </c>
      <c r="G9" s="57" t="s">
        <v>54</v>
      </c>
      <c r="H9" s="57"/>
      <c r="I9" s="57"/>
      <c r="J9" s="57"/>
      <c r="K9" s="57"/>
      <c r="L9" s="57"/>
      <c r="M9" s="57"/>
      <c r="N9" s="57"/>
      <c r="O9" s="58"/>
    </row>
    <row r="10" spans="6:15" x14ac:dyDescent="0.35">
      <c r="F10" s="56"/>
      <c r="G10" s="49"/>
      <c r="H10" s="49"/>
      <c r="I10" s="49"/>
      <c r="J10" s="49"/>
      <c r="K10" s="49"/>
      <c r="L10" s="49"/>
      <c r="M10" s="49"/>
      <c r="N10" s="49"/>
      <c r="O10" s="59"/>
    </row>
    <row r="11" spans="6:15" x14ac:dyDescent="0.35">
      <c r="F11" s="56"/>
      <c r="G11" s="49"/>
      <c r="H11" s="49"/>
      <c r="I11" s="49"/>
      <c r="J11" s="49"/>
      <c r="K11" s="49"/>
      <c r="L11" s="49"/>
      <c r="M11" s="49"/>
      <c r="N11" s="49"/>
      <c r="O11" s="59"/>
    </row>
    <row r="12" spans="6:15" x14ac:dyDescent="0.35">
      <c r="F12" s="56"/>
      <c r="G12" s="49"/>
      <c r="H12" s="49"/>
      <c r="I12" s="49"/>
      <c r="J12" s="49"/>
      <c r="K12" s="49"/>
      <c r="L12" s="49"/>
      <c r="M12" s="49"/>
      <c r="N12" s="49"/>
      <c r="O12" s="59"/>
    </row>
    <row r="13" spans="6:15" x14ac:dyDescent="0.35">
      <c r="F13" s="56"/>
      <c r="G13" s="49"/>
      <c r="H13" s="49"/>
      <c r="I13" s="49"/>
      <c r="J13" s="49"/>
      <c r="K13" s="49"/>
      <c r="L13" s="49"/>
      <c r="M13" s="49"/>
      <c r="N13" s="49"/>
      <c r="O13" s="59"/>
    </row>
    <row r="14" spans="6:15" x14ac:dyDescent="0.35">
      <c r="F14" s="1"/>
      <c r="O14" s="2"/>
    </row>
    <row r="15" spans="6:15" x14ac:dyDescent="0.35">
      <c r="F15" s="1"/>
      <c r="I15" t="s">
        <v>55</v>
      </c>
      <c r="J15">
        <v>0.05</v>
      </c>
      <c r="O15" s="2"/>
    </row>
    <row r="16" spans="6:15" x14ac:dyDescent="0.35">
      <c r="F16" s="1"/>
      <c r="I16" t="s">
        <v>13</v>
      </c>
      <c r="J16">
        <v>1000</v>
      </c>
      <c r="O16" s="2"/>
    </row>
    <row r="17" spans="6:15" x14ac:dyDescent="0.35">
      <c r="F17" s="1"/>
      <c r="I17" t="s">
        <v>56</v>
      </c>
      <c r="J17">
        <v>50</v>
      </c>
      <c r="O17" s="2"/>
    </row>
    <row r="18" spans="6:15" x14ac:dyDescent="0.35">
      <c r="F18" s="1"/>
      <c r="H18" t="s">
        <v>57</v>
      </c>
      <c r="J18">
        <f>_xlfn.BINOM.DIST(J17,J16,J15,FALSE)</f>
        <v>5.7787983714107108E-2</v>
      </c>
      <c r="O18" s="2"/>
    </row>
    <row r="19" spans="6:15" x14ac:dyDescent="0.35">
      <c r="F19" s="1"/>
      <c r="O19" s="2"/>
    </row>
    <row r="20" spans="6:15" ht="15" thickBot="1" x14ac:dyDescent="0.4">
      <c r="F20" s="7"/>
      <c r="G20" s="8"/>
      <c r="H20" s="8"/>
      <c r="I20" s="8"/>
      <c r="J20" s="8"/>
      <c r="K20" s="8"/>
      <c r="L20" s="8"/>
      <c r="M20" s="8"/>
      <c r="N20" s="8"/>
      <c r="O20" s="9"/>
    </row>
    <row r="22" spans="6:15" ht="15" thickBot="1" x14ac:dyDescent="0.4"/>
    <row r="23" spans="6:15" x14ac:dyDescent="0.35">
      <c r="F23" s="55" t="s">
        <v>62</v>
      </c>
      <c r="G23" s="57" t="s">
        <v>58</v>
      </c>
      <c r="H23" s="57"/>
      <c r="I23" s="57"/>
      <c r="J23" s="57"/>
      <c r="K23" s="57"/>
      <c r="L23" s="57"/>
      <c r="M23" s="57"/>
      <c r="N23" s="57"/>
      <c r="O23" s="58"/>
    </row>
    <row r="24" spans="6:15" x14ac:dyDescent="0.35">
      <c r="F24" s="56"/>
      <c r="G24" s="49"/>
      <c r="H24" s="49"/>
      <c r="I24" s="49"/>
      <c r="J24" s="49"/>
      <c r="K24" s="49"/>
      <c r="L24" s="49"/>
      <c r="M24" s="49"/>
      <c r="N24" s="49"/>
      <c r="O24" s="59"/>
    </row>
    <row r="25" spans="6:15" x14ac:dyDescent="0.35">
      <c r="F25" s="56"/>
      <c r="G25" s="49"/>
      <c r="H25" s="49"/>
      <c r="I25" s="49"/>
      <c r="J25" s="49"/>
      <c r="K25" s="49"/>
      <c r="L25" s="49"/>
      <c r="M25" s="49"/>
      <c r="N25" s="49"/>
      <c r="O25" s="59"/>
    </row>
    <row r="26" spans="6:15" x14ac:dyDescent="0.35">
      <c r="F26" s="56"/>
      <c r="G26" s="49"/>
      <c r="H26" s="49"/>
      <c r="I26" s="49"/>
      <c r="J26" s="49"/>
      <c r="K26" s="49"/>
      <c r="L26" s="49"/>
      <c r="M26" s="49"/>
      <c r="N26" s="49"/>
      <c r="O26" s="59"/>
    </row>
    <row r="27" spans="6:15" x14ac:dyDescent="0.35">
      <c r="F27" s="56"/>
      <c r="G27" s="49"/>
      <c r="H27" s="49"/>
      <c r="I27" s="49"/>
      <c r="J27" s="49"/>
      <c r="K27" s="49"/>
      <c r="L27" s="49"/>
      <c r="M27" s="49"/>
      <c r="N27" s="49"/>
      <c r="O27" s="59"/>
    </row>
    <row r="28" spans="6:15" x14ac:dyDescent="0.35">
      <c r="F28" s="1"/>
      <c r="O28" s="2"/>
    </row>
    <row r="29" spans="6:15" x14ac:dyDescent="0.35">
      <c r="F29" s="1"/>
      <c r="I29" t="s">
        <v>55</v>
      </c>
      <c r="J29">
        <v>0.06</v>
      </c>
      <c r="O29" s="2"/>
    </row>
    <row r="30" spans="6:15" x14ac:dyDescent="0.35">
      <c r="F30" s="1"/>
      <c r="I30" t="s">
        <v>13</v>
      </c>
      <c r="J30">
        <v>5000</v>
      </c>
      <c r="O30" s="2"/>
    </row>
    <row r="31" spans="6:15" x14ac:dyDescent="0.35">
      <c r="F31" s="1"/>
      <c r="I31" t="s">
        <v>56</v>
      </c>
      <c r="J31">
        <v>3000</v>
      </c>
      <c r="O31" s="2"/>
    </row>
    <row r="32" spans="6:15" x14ac:dyDescent="0.35">
      <c r="F32" s="1"/>
      <c r="H32" t="s">
        <v>57</v>
      </c>
      <c r="J32" s="22">
        <f>_xlfn.BINOM.DIST(J31,J30,J29,FALSE)</f>
        <v>0</v>
      </c>
      <c r="O32" s="2"/>
    </row>
    <row r="33" spans="6:15" x14ac:dyDescent="0.35">
      <c r="F33" s="1"/>
      <c r="O33" s="2"/>
    </row>
    <row r="34" spans="6:15" ht="15" thickBot="1" x14ac:dyDescent="0.4">
      <c r="F34" s="7"/>
      <c r="G34" s="8"/>
      <c r="H34" s="8"/>
      <c r="I34" s="8"/>
      <c r="J34" s="8"/>
      <c r="K34" s="8"/>
      <c r="L34" s="8"/>
      <c r="M34" s="8"/>
      <c r="N34" s="8"/>
      <c r="O34" s="9"/>
    </row>
    <row r="37" spans="6:15" ht="15" thickBot="1" x14ac:dyDescent="0.4"/>
    <row r="38" spans="6:15" x14ac:dyDescent="0.35">
      <c r="F38" s="55" t="s">
        <v>63</v>
      </c>
      <c r="G38" s="57" t="s">
        <v>59</v>
      </c>
      <c r="H38" s="57"/>
      <c r="I38" s="57"/>
      <c r="J38" s="57"/>
      <c r="K38" s="57"/>
      <c r="L38" s="57"/>
      <c r="M38" s="57"/>
      <c r="N38" s="57"/>
      <c r="O38" s="58"/>
    </row>
    <row r="39" spans="6:15" x14ac:dyDescent="0.35">
      <c r="F39" s="56"/>
      <c r="G39" s="49"/>
      <c r="H39" s="49"/>
      <c r="I39" s="49"/>
      <c r="J39" s="49"/>
      <c r="K39" s="49"/>
      <c r="L39" s="49"/>
      <c r="M39" s="49"/>
      <c r="N39" s="49"/>
      <c r="O39" s="59"/>
    </row>
    <row r="40" spans="6:15" x14ac:dyDescent="0.35">
      <c r="F40" s="56"/>
      <c r="G40" s="49"/>
      <c r="H40" s="49"/>
      <c r="I40" s="49"/>
      <c r="J40" s="49"/>
      <c r="K40" s="49"/>
      <c r="L40" s="49"/>
      <c r="M40" s="49"/>
      <c r="N40" s="49"/>
      <c r="O40" s="59"/>
    </row>
    <row r="41" spans="6:15" x14ac:dyDescent="0.35">
      <c r="F41" s="56"/>
      <c r="G41" s="49"/>
      <c r="H41" s="49"/>
      <c r="I41" s="49"/>
      <c r="J41" s="49"/>
      <c r="K41" s="49"/>
      <c r="L41" s="49"/>
      <c r="M41" s="49"/>
      <c r="N41" s="49"/>
      <c r="O41" s="59"/>
    </row>
    <row r="42" spans="6:15" x14ac:dyDescent="0.35">
      <c r="F42" s="56"/>
      <c r="G42" s="49"/>
      <c r="H42" s="49"/>
      <c r="I42" s="49"/>
      <c r="J42" s="49"/>
      <c r="K42" s="49"/>
      <c r="L42" s="49"/>
      <c r="M42" s="49"/>
      <c r="N42" s="49"/>
      <c r="O42" s="59"/>
    </row>
    <row r="43" spans="6:15" x14ac:dyDescent="0.35">
      <c r="F43" s="1"/>
      <c r="O43" s="2"/>
    </row>
    <row r="44" spans="6:15" x14ac:dyDescent="0.35">
      <c r="F44" s="1"/>
      <c r="I44" t="s">
        <v>55</v>
      </c>
      <c r="J44">
        <v>0.5</v>
      </c>
      <c r="O44" s="2"/>
    </row>
    <row r="45" spans="6:15" x14ac:dyDescent="0.35">
      <c r="F45" s="1"/>
      <c r="I45" t="s">
        <v>13</v>
      </c>
      <c r="J45">
        <v>10</v>
      </c>
      <c r="O45" s="2"/>
    </row>
    <row r="46" spans="6:15" x14ac:dyDescent="0.35">
      <c r="F46" s="1"/>
      <c r="I46" t="s">
        <v>56</v>
      </c>
      <c r="J46">
        <v>3</v>
      </c>
      <c r="O46" s="2"/>
    </row>
    <row r="47" spans="6:15" x14ac:dyDescent="0.35">
      <c r="F47" s="1"/>
      <c r="H47" t="s">
        <v>57</v>
      </c>
      <c r="J47" s="22">
        <f>_xlfn.BINOM.DIST(J46,J45,J44,FALSE)</f>
        <v>0.11718750000000003</v>
      </c>
      <c r="O47" s="2"/>
    </row>
    <row r="48" spans="6:15" x14ac:dyDescent="0.35">
      <c r="F48" s="1"/>
      <c r="O48" s="2"/>
    </row>
    <row r="49" spans="6:15" ht="15" thickBot="1" x14ac:dyDescent="0.4">
      <c r="F49" s="7"/>
      <c r="G49" s="8"/>
      <c r="H49" s="8"/>
      <c r="I49" s="8"/>
      <c r="J49" s="8"/>
      <c r="K49" s="8"/>
      <c r="L49" s="8"/>
      <c r="M49" s="8"/>
      <c r="N49" s="8"/>
      <c r="O49" s="9"/>
    </row>
    <row r="52" spans="6:15" ht="15" thickBot="1" x14ac:dyDescent="0.4"/>
    <row r="53" spans="6:15" x14ac:dyDescent="0.35">
      <c r="F53" s="55" t="s">
        <v>64</v>
      </c>
      <c r="G53" s="57" t="s">
        <v>60</v>
      </c>
      <c r="H53" s="57"/>
      <c r="I53" s="57"/>
      <c r="J53" s="57"/>
      <c r="K53" s="57"/>
      <c r="L53" s="57"/>
      <c r="M53" s="57"/>
      <c r="N53" s="57"/>
      <c r="O53" s="58"/>
    </row>
    <row r="54" spans="6:15" x14ac:dyDescent="0.35">
      <c r="F54" s="56"/>
      <c r="G54" s="49"/>
      <c r="H54" s="49"/>
      <c r="I54" s="49"/>
      <c r="J54" s="49"/>
      <c r="K54" s="49"/>
      <c r="L54" s="49"/>
      <c r="M54" s="49"/>
      <c r="N54" s="49"/>
      <c r="O54" s="59"/>
    </row>
    <row r="55" spans="6:15" x14ac:dyDescent="0.35">
      <c r="F55" s="56"/>
      <c r="G55" s="49"/>
      <c r="H55" s="49"/>
      <c r="I55" s="49"/>
      <c r="J55" s="49"/>
      <c r="K55" s="49"/>
      <c r="L55" s="49"/>
      <c r="M55" s="49"/>
      <c r="N55" s="49"/>
      <c r="O55" s="59"/>
    </row>
    <row r="56" spans="6:15" x14ac:dyDescent="0.35">
      <c r="F56" s="56"/>
      <c r="G56" s="49"/>
      <c r="H56" s="49"/>
      <c r="I56" s="49"/>
      <c r="J56" s="49"/>
      <c r="K56" s="49"/>
      <c r="L56" s="49"/>
      <c r="M56" s="49"/>
      <c r="N56" s="49"/>
      <c r="O56" s="59"/>
    </row>
    <row r="57" spans="6:15" x14ac:dyDescent="0.35">
      <c r="F57" s="56"/>
      <c r="G57" s="49"/>
      <c r="H57" s="49"/>
      <c r="I57" s="49"/>
      <c r="J57" s="49"/>
      <c r="K57" s="49"/>
      <c r="L57" s="49"/>
      <c r="M57" s="49"/>
      <c r="N57" s="49"/>
      <c r="O57" s="59"/>
    </row>
    <row r="58" spans="6:15" x14ac:dyDescent="0.35">
      <c r="F58" s="1"/>
      <c r="O58" s="2"/>
    </row>
    <row r="59" spans="6:15" x14ac:dyDescent="0.35">
      <c r="F59" s="1"/>
      <c r="I59" t="s">
        <v>55</v>
      </c>
      <c r="J59">
        <v>0.02</v>
      </c>
      <c r="O59" s="2"/>
    </row>
    <row r="60" spans="6:15" x14ac:dyDescent="0.35">
      <c r="F60" s="1"/>
      <c r="I60" t="s">
        <v>13</v>
      </c>
      <c r="J60">
        <v>1000</v>
      </c>
      <c r="O60" s="2"/>
    </row>
    <row r="61" spans="6:15" x14ac:dyDescent="0.35">
      <c r="F61" s="1"/>
      <c r="I61" t="s">
        <v>56</v>
      </c>
      <c r="J61">
        <v>20</v>
      </c>
      <c r="O61" s="2"/>
    </row>
    <row r="62" spans="6:15" x14ac:dyDescent="0.35">
      <c r="F62" s="1"/>
      <c r="H62" t="s">
        <v>57</v>
      </c>
      <c r="J62" s="22">
        <f>_xlfn.BINOM.DIST(J61,J60,J59,FALSE)</f>
        <v>8.9737069295540525E-2</v>
      </c>
      <c r="O62" s="2"/>
    </row>
    <row r="63" spans="6:15" x14ac:dyDescent="0.35">
      <c r="F63" s="1"/>
      <c r="O63" s="2"/>
    </row>
    <row r="64" spans="6:15" ht="15" thickBot="1" x14ac:dyDescent="0.4">
      <c r="F64" s="7"/>
      <c r="G64" s="8"/>
      <c r="H64" s="8"/>
      <c r="I64" s="8"/>
      <c r="J64" s="8"/>
      <c r="K64" s="8"/>
      <c r="L64" s="8"/>
      <c r="M64" s="8"/>
      <c r="N64" s="8"/>
      <c r="O64" s="9"/>
    </row>
    <row r="67" spans="6:15" ht="15" thickBot="1" x14ac:dyDescent="0.4"/>
    <row r="68" spans="6:15" x14ac:dyDescent="0.35">
      <c r="F68" s="55" t="s">
        <v>65</v>
      </c>
      <c r="G68" s="57" t="s">
        <v>61</v>
      </c>
      <c r="H68" s="57"/>
      <c r="I68" s="57"/>
      <c r="J68" s="57"/>
      <c r="K68" s="57"/>
      <c r="L68" s="57"/>
      <c r="M68" s="57"/>
      <c r="N68" s="57"/>
      <c r="O68" s="58"/>
    </row>
    <row r="69" spans="6:15" x14ac:dyDescent="0.35">
      <c r="F69" s="56"/>
      <c r="G69" s="49"/>
      <c r="H69" s="49"/>
      <c r="I69" s="49"/>
      <c r="J69" s="49"/>
      <c r="K69" s="49"/>
      <c r="L69" s="49"/>
      <c r="M69" s="49"/>
      <c r="N69" s="49"/>
      <c r="O69" s="59"/>
    </row>
    <row r="70" spans="6:15" x14ac:dyDescent="0.35">
      <c r="F70" s="56"/>
      <c r="G70" s="49"/>
      <c r="H70" s="49"/>
      <c r="I70" s="49"/>
      <c r="J70" s="49"/>
      <c r="K70" s="49"/>
      <c r="L70" s="49"/>
      <c r="M70" s="49"/>
      <c r="N70" s="49"/>
      <c r="O70" s="59"/>
    </row>
    <row r="71" spans="6:15" x14ac:dyDescent="0.35">
      <c r="F71" s="56"/>
      <c r="G71" s="49"/>
      <c r="H71" s="49"/>
      <c r="I71" s="49"/>
      <c r="J71" s="49"/>
      <c r="K71" s="49"/>
      <c r="L71" s="49"/>
      <c r="M71" s="49"/>
      <c r="N71" s="49"/>
      <c r="O71" s="59"/>
    </row>
    <row r="72" spans="6:15" x14ac:dyDescent="0.35">
      <c r="F72" s="56"/>
      <c r="G72" s="49"/>
      <c r="H72" s="49"/>
      <c r="I72" s="49"/>
      <c r="J72" s="49"/>
      <c r="K72" s="49"/>
      <c r="L72" s="49"/>
      <c r="M72" s="49"/>
      <c r="N72" s="49"/>
      <c r="O72" s="59"/>
    </row>
    <row r="73" spans="6:15" x14ac:dyDescent="0.35">
      <c r="F73" s="1"/>
      <c r="O73" s="2"/>
    </row>
    <row r="74" spans="6:15" x14ac:dyDescent="0.35">
      <c r="F74" s="1"/>
      <c r="I74" t="s">
        <v>55</v>
      </c>
      <c r="J74">
        <v>0.75</v>
      </c>
      <c r="O74" s="2"/>
    </row>
    <row r="75" spans="6:15" x14ac:dyDescent="0.35">
      <c r="F75" s="1"/>
      <c r="I75" t="s">
        <v>13</v>
      </c>
      <c r="J75">
        <v>80</v>
      </c>
      <c r="O75" s="2"/>
    </row>
    <row r="76" spans="6:15" x14ac:dyDescent="0.35">
      <c r="F76" s="1"/>
      <c r="I76" t="s">
        <v>56</v>
      </c>
      <c r="J76">
        <v>60</v>
      </c>
      <c r="O76" s="2"/>
    </row>
    <row r="77" spans="6:15" x14ac:dyDescent="0.35">
      <c r="F77" s="1"/>
      <c r="H77" t="s">
        <v>57</v>
      </c>
      <c r="J77" s="22">
        <f>_xlfn.BINOM.DIST(J76,J75,J74,FALSE)</f>
        <v>0.10254257833822145</v>
      </c>
      <c r="O77" s="2"/>
    </row>
    <row r="78" spans="6:15" x14ac:dyDescent="0.35">
      <c r="F78" s="1"/>
      <c r="O78" s="2"/>
    </row>
    <row r="79" spans="6:15" ht="15" thickBot="1" x14ac:dyDescent="0.4">
      <c r="F79" s="7"/>
      <c r="G79" s="8"/>
      <c r="H79" s="8"/>
      <c r="I79" s="8"/>
      <c r="J79" s="8"/>
      <c r="K79" s="8"/>
      <c r="L79" s="8"/>
      <c r="M79" s="8"/>
      <c r="N79" s="8"/>
      <c r="O79" s="9"/>
    </row>
  </sheetData>
  <mergeCells count="11">
    <mergeCell ref="F53:F57"/>
    <mergeCell ref="G53:O57"/>
    <mergeCell ref="F68:F72"/>
    <mergeCell ref="G68:O72"/>
    <mergeCell ref="F4:O6"/>
    <mergeCell ref="G9:O13"/>
    <mergeCell ref="F9:F13"/>
    <mergeCell ref="F23:F27"/>
    <mergeCell ref="G23:O27"/>
    <mergeCell ref="F38:F42"/>
    <mergeCell ref="G38:O42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16</vt:i4>
      </vt:variant>
    </vt:vector>
  </HeadingPairs>
  <TitlesOfParts>
    <vt:vector size="35" baseType="lpstr">
      <vt:lpstr>Practical 1</vt:lpstr>
      <vt:lpstr>Practical 2</vt:lpstr>
      <vt:lpstr>Practical 3</vt:lpstr>
      <vt:lpstr>Practical 4</vt:lpstr>
      <vt:lpstr>Practical 5</vt:lpstr>
      <vt:lpstr>Practical 6</vt:lpstr>
      <vt:lpstr>Practical 7</vt:lpstr>
      <vt:lpstr>Practical 8</vt:lpstr>
      <vt:lpstr>Practical 9</vt:lpstr>
      <vt:lpstr>Practical 10</vt:lpstr>
      <vt:lpstr>Practical 11</vt:lpstr>
      <vt:lpstr>Practical 12</vt:lpstr>
      <vt:lpstr>Practical 13</vt:lpstr>
      <vt:lpstr>Practical 14</vt:lpstr>
      <vt:lpstr>Practical 15</vt:lpstr>
      <vt:lpstr>Practical 16</vt:lpstr>
      <vt:lpstr>CW P7</vt:lpstr>
      <vt:lpstr>Practical Poisson</vt:lpstr>
      <vt:lpstr>Practijgcal 9</vt:lpstr>
      <vt:lpstr>'Practical 1'!Print_Area</vt:lpstr>
      <vt:lpstr>'Practical 10'!Print_Area</vt:lpstr>
      <vt:lpstr>'Practical 11'!Print_Area</vt:lpstr>
      <vt:lpstr>'Practical 12'!Print_Area</vt:lpstr>
      <vt:lpstr>'Practical 13'!Print_Area</vt:lpstr>
      <vt:lpstr>'Practical 14'!Print_Area</vt:lpstr>
      <vt:lpstr>'Practical 15'!Print_Area</vt:lpstr>
      <vt:lpstr>'Practical 16'!Print_Area</vt:lpstr>
      <vt:lpstr>'Practical 2'!Print_Area</vt:lpstr>
      <vt:lpstr>'Practical 3'!Print_Area</vt:lpstr>
      <vt:lpstr>'Practical 4'!Print_Area</vt:lpstr>
      <vt:lpstr>'Practical 5'!Print_Area</vt:lpstr>
      <vt:lpstr>'Practical 6'!Print_Area</vt:lpstr>
      <vt:lpstr>'Practical 7'!Print_Area</vt:lpstr>
      <vt:lpstr>'Practical 8'!Print_Area</vt:lpstr>
      <vt:lpstr>'Practical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Shrivastava</dc:creator>
  <cp:lastModifiedBy>hp</cp:lastModifiedBy>
  <cp:lastPrinted>2023-07-03T14:16:06Z</cp:lastPrinted>
  <dcterms:created xsi:type="dcterms:W3CDTF">2015-06-05T18:17:20Z</dcterms:created>
  <dcterms:modified xsi:type="dcterms:W3CDTF">2023-07-12T18:26:46Z</dcterms:modified>
</cp:coreProperties>
</file>