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vinashran/Downloads/"/>
    </mc:Choice>
  </mc:AlternateContent>
  <xr:revisionPtr revIDLastSave="0" documentId="8_{06C1CF47-065A-BC4D-B2A6-CD14087A8719}" xr6:coauthVersionLast="47" xr6:coauthVersionMax="47" xr10:uidLastSave="{00000000-0000-0000-0000-000000000000}"/>
  <bookViews>
    <workbookView xWindow="0" yWindow="500" windowWidth="28800" windowHeight="17500" activeTab="1" xr2:uid="{26D4546B-D2A1-4444-8EAF-A6228F96F0C1}"/>
  </bookViews>
  <sheets>
    <sheet name="Light" sheetId="1" r:id="rId1"/>
    <sheet name="Dark" sheetId="4" r:id="rId2"/>
    <sheet name="Employees" sheetId="2" r:id="rId3"/>
    <sheet name="Vacation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6" i="4" l="1"/>
  <c r="W36" i="4"/>
  <c r="S36" i="4"/>
  <c r="O36" i="4"/>
  <c r="K36" i="4"/>
  <c r="G36" i="4"/>
  <c r="C36" i="4"/>
  <c r="AA35" i="4"/>
  <c r="W35" i="4"/>
  <c r="S35" i="4"/>
  <c r="O35" i="4"/>
  <c r="K35" i="4"/>
  <c r="G35" i="4"/>
  <c r="C35" i="4"/>
  <c r="AA34" i="4"/>
  <c r="W34" i="4"/>
  <c r="S34" i="4"/>
  <c r="O34" i="4"/>
  <c r="K34" i="4"/>
  <c r="G34" i="4"/>
  <c r="C34" i="4"/>
  <c r="AA29" i="4"/>
  <c r="W29" i="4"/>
  <c r="S29" i="4"/>
  <c r="O29" i="4"/>
  <c r="K29" i="4"/>
  <c r="G29" i="4"/>
  <c r="C29" i="4"/>
  <c r="AA28" i="4"/>
  <c r="W28" i="4"/>
  <c r="S28" i="4"/>
  <c r="O28" i="4"/>
  <c r="K28" i="4"/>
  <c r="G28" i="4"/>
  <c r="C28" i="4"/>
  <c r="AA27" i="4"/>
  <c r="W27" i="4"/>
  <c r="S27" i="4"/>
  <c r="O27" i="4"/>
  <c r="K27" i="4"/>
  <c r="G27" i="4"/>
  <c r="C27" i="4"/>
  <c r="AA22" i="4"/>
  <c r="W22" i="4"/>
  <c r="S22" i="4"/>
  <c r="O22" i="4"/>
  <c r="K22" i="4"/>
  <c r="G22" i="4"/>
  <c r="C22" i="4"/>
  <c r="AA21" i="4"/>
  <c r="W21" i="4"/>
  <c r="S21" i="4"/>
  <c r="O21" i="4"/>
  <c r="K21" i="4"/>
  <c r="G21" i="4"/>
  <c r="C21" i="4"/>
  <c r="AA20" i="4"/>
  <c r="W20" i="4"/>
  <c r="S20" i="4"/>
  <c r="O20" i="4"/>
  <c r="K20" i="4"/>
  <c r="G20" i="4"/>
  <c r="C20" i="4"/>
  <c r="AA15" i="4"/>
  <c r="W15" i="4"/>
  <c r="S15" i="4"/>
  <c r="O15" i="4"/>
  <c r="K15" i="4"/>
  <c r="G15" i="4"/>
  <c r="C15" i="4"/>
  <c r="AA14" i="4"/>
  <c r="W14" i="4"/>
  <c r="S14" i="4"/>
  <c r="O14" i="4"/>
  <c r="K14" i="4"/>
  <c r="G14" i="4"/>
  <c r="C14" i="4"/>
  <c r="AA13" i="4"/>
  <c r="W13" i="4"/>
  <c r="S13" i="4"/>
  <c r="O13" i="4"/>
  <c r="K13" i="4"/>
  <c r="G13" i="4"/>
  <c r="C13" i="4"/>
  <c r="F6" i="4"/>
  <c r="C11" i="4" s="1"/>
  <c r="C36" i="1"/>
  <c r="F6" i="1"/>
  <c r="AA36" i="1"/>
  <c r="W36" i="1"/>
  <c r="S36" i="1"/>
  <c r="O36" i="1"/>
  <c r="K36" i="1"/>
  <c r="G36" i="1"/>
  <c r="AA35" i="1"/>
  <c r="W35" i="1"/>
  <c r="S35" i="1"/>
  <c r="O35" i="1"/>
  <c r="K35" i="1"/>
  <c r="G35" i="1"/>
  <c r="C35" i="1"/>
  <c r="AA34" i="1"/>
  <c r="W34" i="1"/>
  <c r="S34" i="1"/>
  <c r="O34" i="1"/>
  <c r="K34" i="1"/>
  <c r="G34" i="1"/>
  <c r="C34" i="1"/>
  <c r="AA29" i="1"/>
  <c r="W29" i="1"/>
  <c r="S29" i="1"/>
  <c r="O29" i="1"/>
  <c r="K29" i="1"/>
  <c r="G29" i="1"/>
  <c r="C29" i="1"/>
  <c r="AA28" i="1"/>
  <c r="W28" i="1"/>
  <c r="S28" i="1"/>
  <c r="O28" i="1"/>
  <c r="K28" i="1"/>
  <c r="G28" i="1"/>
  <c r="C28" i="1"/>
  <c r="AA27" i="1"/>
  <c r="W27" i="1"/>
  <c r="S27" i="1"/>
  <c r="O27" i="1"/>
  <c r="K27" i="1"/>
  <c r="G27" i="1"/>
  <c r="C27" i="1"/>
  <c r="AA22" i="1"/>
  <c r="W22" i="1"/>
  <c r="S22" i="1"/>
  <c r="O22" i="1"/>
  <c r="K22" i="1"/>
  <c r="G22" i="1"/>
  <c r="C22" i="1"/>
  <c r="AA21" i="1"/>
  <c r="W21" i="1"/>
  <c r="S21" i="1"/>
  <c r="O21" i="1"/>
  <c r="K21" i="1"/>
  <c r="G21" i="1"/>
  <c r="C21" i="1"/>
  <c r="AA20" i="1"/>
  <c r="W20" i="1"/>
  <c r="S20" i="1"/>
  <c r="O20" i="1"/>
  <c r="K20" i="1"/>
  <c r="G20" i="1"/>
  <c r="C20" i="1"/>
  <c r="AA15" i="1"/>
  <c r="AA14" i="1"/>
  <c r="AA13" i="1"/>
  <c r="W15" i="1"/>
  <c r="W14" i="1"/>
  <c r="W13" i="1"/>
  <c r="S15" i="1"/>
  <c r="S14" i="1"/>
  <c r="S13" i="1"/>
  <c r="O15" i="1"/>
  <c r="O14" i="1"/>
  <c r="O13" i="1"/>
  <c r="K15" i="1"/>
  <c r="K14" i="1"/>
  <c r="K13" i="1"/>
  <c r="G15" i="1"/>
  <c r="G14" i="1"/>
  <c r="G13" i="1"/>
  <c r="C14" i="1"/>
  <c r="C15" i="1"/>
  <c r="C13" i="1"/>
  <c r="C18" i="4" l="1"/>
  <c r="G11" i="4"/>
  <c r="C9" i="4"/>
  <c r="E13" i="4" a="1"/>
  <c r="E13" i="4" s="1"/>
  <c r="C11" i="1"/>
  <c r="C9" i="1" s="1"/>
  <c r="I13" i="4" l="1" a="1"/>
  <c r="I13" i="4" s="1"/>
  <c r="K11" i="4"/>
  <c r="G9" i="4"/>
  <c r="G18" i="4"/>
  <c r="E20" i="4" a="1"/>
  <c r="E20" i="4" s="1"/>
  <c r="C25" i="4"/>
  <c r="C18" i="1"/>
  <c r="G11" i="1"/>
  <c r="G9" i="1" s="1"/>
  <c r="E13" i="1" a="1"/>
  <c r="E13" i="1" s="1"/>
  <c r="E27" i="4" l="1" a="1"/>
  <c r="E27" i="4" s="1"/>
  <c r="C32" i="4"/>
  <c r="G25" i="4"/>
  <c r="I20" i="4" a="1"/>
  <c r="I20" i="4" s="1"/>
  <c r="K18" i="4"/>
  <c r="M13" i="4" a="1"/>
  <c r="M13" i="4" s="1"/>
  <c r="K9" i="4"/>
  <c r="O11" i="4"/>
  <c r="I13" i="1" a="1"/>
  <c r="I13" i="1" s="1"/>
  <c r="K11" i="1"/>
  <c r="K9" i="1" s="1"/>
  <c r="G18" i="1"/>
  <c r="E20" i="1" a="1"/>
  <c r="E20" i="1" s="1"/>
  <c r="C25" i="1"/>
  <c r="O9" i="4" l="1"/>
  <c r="S11" i="4"/>
  <c r="Q13" i="4" a="1"/>
  <c r="Q13" i="4" s="1"/>
  <c r="O18" i="4"/>
  <c r="M20" i="4" a="1"/>
  <c r="M20" i="4" s="1"/>
  <c r="I27" i="4" a="1"/>
  <c r="I27" i="4" s="1"/>
  <c r="K25" i="4"/>
  <c r="G32" i="4"/>
  <c r="E34" i="4" a="1"/>
  <c r="E34" i="4" s="1"/>
  <c r="E27" i="1" a="1"/>
  <c r="E27" i="1" s="1"/>
  <c r="C32" i="1"/>
  <c r="G25" i="1"/>
  <c r="I20" i="1" a="1"/>
  <c r="I20" i="1" s="1"/>
  <c r="K18" i="1"/>
  <c r="M13" i="1" a="1"/>
  <c r="M13" i="1" s="1"/>
  <c r="O11" i="1"/>
  <c r="O9" i="1" s="1"/>
  <c r="I34" i="4" l="1" a="1"/>
  <c r="I34" i="4" s="1"/>
  <c r="K32" i="4"/>
  <c r="S18" i="4"/>
  <c r="Q20" i="4" a="1"/>
  <c r="Q20" i="4" s="1"/>
  <c r="O25" i="4"/>
  <c r="M27" i="4" a="1"/>
  <c r="M27" i="4" s="1"/>
  <c r="U13" i="4" a="1"/>
  <c r="U13" i="4" s="1"/>
  <c r="W11" i="4"/>
  <c r="S9" i="4"/>
  <c r="M20" i="1" a="1"/>
  <c r="M20" i="1" s="1"/>
  <c r="O18" i="1"/>
  <c r="E34" i="1" a="1"/>
  <c r="E34" i="1" s="1"/>
  <c r="G32" i="1"/>
  <c r="I27" i="1" a="1"/>
  <c r="I27" i="1" s="1"/>
  <c r="K25" i="1"/>
  <c r="S11" i="1"/>
  <c r="S9" i="1" s="1"/>
  <c r="Q13" i="1" a="1"/>
  <c r="Q13" i="1" s="1"/>
  <c r="Y13" i="4" l="1" a="1"/>
  <c r="Y13" i="4" s="1"/>
  <c r="W9" i="4"/>
  <c r="AA11" i="4"/>
  <c r="Q27" i="4" a="1"/>
  <c r="Q27" i="4" s="1"/>
  <c r="S25" i="4"/>
  <c r="W18" i="4"/>
  <c r="U20" i="4" a="1"/>
  <c r="U20" i="4" s="1"/>
  <c r="M34" i="4" a="1"/>
  <c r="M34" i="4" s="1"/>
  <c r="O32" i="4"/>
  <c r="I34" i="1" a="1"/>
  <c r="I34" i="1" s="1"/>
  <c r="K32" i="1"/>
  <c r="O25" i="1"/>
  <c r="M27" i="1" a="1"/>
  <c r="M27" i="1" s="1"/>
  <c r="S18" i="1"/>
  <c r="Q20" i="1" a="1"/>
  <c r="Q20" i="1" s="1"/>
  <c r="W11" i="1"/>
  <c r="W9" i="1" s="1"/>
  <c r="U13" i="1" a="1"/>
  <c r="U13" i="1" s="1"/>
  <c r="W25" i="4" l="1"/>
  <c r="U27" i="4" a="1"/>
  <c r="U27" i="4" s="1"/>
  <c r="AA9" i="4"/>
  <c r="AC13" i="4" a="1"/>
  <c r="AC13" i="4" s="1"/>
  <c r="Y20" i="4" a="1"/>
  <c r="Y20" i="4" s="1"/>
  <c r="AA18" i="4"/>
  <c r="AC20" i="4" s="1" a="1"/>
  <c r="AC20" i="4" s="1"/>
  <c r="Q34" i="4" a="1"/>
  <c r="Q34" i="4" s="1"/>
  <c r="S32" i="4"/>
  <c r="W18" i="1"/>
  <c r="U20" i="1" a="1"/>
  <c r="U20" i="1" s="1"/>
  <c r="M34" i="1" a="1"/>
  <c r="M34" i="1" s="1"/>
  <c r="O32" i="1"/>
  <c r="Y13" i="1" a="1"/>
  <c r="Y13" i="1" s="1"/>
  <c r="AA11" i="1"/>
  <c r="Q27" i="1" a="1"/>
  <c r="Q27" i="1" s="1"/>
  <c r="S25" i="1"/>
  <c r="W32" i="4" l="1"/>
  <c r="U34" i="4" a="1"/>
  <c r="U34" i="4" s="1"/>
  <c r="Y27" i="4" a="1"/>
  <c r="Y27" i="4" s="1"/>
  <c r="AA25" i="4"/>
  <c r="AC27" i="4" s="1" a="1"/>
  <c r="AC27" i="4" s="1"/>
  <c r="AC13" i="1" a="1"/>
  <c r="AA9" i="1"/>
  <c r="AA18" i="1"/>
  <c r="AC20" i="1" s="1" a="1"/>
  <c r="AC20" i="1" s="1"/>
  <c r="Y20" i="1" a="1"/>
  <c r="Y20" i="1" s="1"/>
  <c r="S32" i="1"/>
  <c r="Q34" i="1" a="1"/>
  <c r="Q34" i="1" s="1"/>
  <c r="U27" i="1" a="1"/>
  <c r="U27" i="1" s="1"/>
  <c r="W25" i="1"/>
  <c r="AA32" i="4" l="1"/>
  <c r="AC34" i="4" s="1" a="1"/>
  <c r="AC34" i="4" s="1"/>
  <c r="Y34" i="4" a="1"/>
  <c r="Y34" i="4" s="1"/>
  <c r="AC13" i="1"/>
  <c r="Y27" i="1" a="1"/>
  <c r="Y27" i="1" s="1"/>
  <c r="AA25" i="1"/>
  <c r="AC27" i="1" s="1" a="1"/>
  <c r="AC27" i="1" s="1"/>
  <c r="U34" i="1" a="1"/>
  <c r="U34" i="1" s="1"/>
  <c r="W32" i="1"/>
  <c r="Y34" i="1" l="1" a="1"/>
  <c r="Y34" i="1" s="1"/>
  <c r="F5" i="2" s="1" a="1"/>
  <c r="F5" i="2" s="1"/>
  <c r="AA32" i="1"/>
  <c r="AC34" i="1" s="1" a="1"/>
  <c r="AC34" i="1" s="1"/>
  <c r="D6" i="2" l="1" a="1"/>
  <c r="D6" i="2" s="1"/>
  <c r="D8" i="2" l="1" a="1"/>
  <c r="D8" i="2" s="1"/>
  <c r="D9" i="2" a="1"/>
  <c r="D9" i="2" s="1"/>
  <c r="D7" i="2" a="1"/>
  <c r="D7" i="2" s="1"/>
  <c r="D5" i="2" a="1"/>
  <c r="D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<sst xmlns="http://schemas.openxmlformats.org/spreadsheetml/2006/main" count="231" uniqueCount="24">
  <si>
    <t>Vacation Days</t>
  </si>
  <si>
    <t>Employee</t>
  </si>
  <si>
    <t>Date</t>
  </si>
  <si>
    <t>Image</t>
  </si>
  <si>
    <t>Starting Date</t>
  </si>
  <si>
    <t>Week start</t>
  </si>
  <si>
    <t>Workload</t>
  </si>
  <si>
    <t>W1</t>
  </si>
  <si>
    <t>W2</t>
  </si>
  <si>
    <t>W3</t>
  </si>
  <si>
    <t>W4</t>
  </si>
  <si>
    <t>WORKLOAD</t>
  </si>
  <si>
    <t>Weekly Allocations</t>
  </si>
  <si>
    <t>LEGEND</t>
  </si>
  <si>
    <t>On Vacation</t>
  </si>
  <si>
    <t>Duplicate Shift</t>
  </si>
  <si>
    <t>Earliest Start</t>
  </si>
  <si>
    <t>1:Monday, 2:Tuesday…7:Sunday</t>
  </si>
  <si>
    <t>Elon Musk</t>
  </si>
  <si>
    <t>Tim Cook</t>
  </si>
  <si>
    <t>Mark Zuckerberg</t>
  </si>
  <si>
    <t>Sundar Pichai</t>
  </si>
  <si>
    <t>Jeff Bezos</t>
  </si>
  <si>
    <t>Roster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</si>
</sst>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ddd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ptos ExtraBold"/>
      <family val="2"/>
    </font>
    <font>
      <b/>
      <sz val="18"/>
      <color theme="1" tint="0.49998474074526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0" tint="-0.249977111117893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/>
      <name val="Aptos ExtraBold"/>
      <family val="2"/>
    </font>
    <font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Aptos"/>
    </font>
    <font>
      <sz val="50"/>
      <color theme="0"/>
      <name val="Aptos ExtraBold"/>
    </font>
    <font>
      <sz val="11"/>
      <color theme="1"/>
      <name val="Aptos"/>
    </font>
    <font>
      <sz val="50"/>
      <color theme="1"/>
      <name val="Aptos ExtraBold"/>
    </font>
    <font>
      <sz val="11"/>
      <color theme="1"/>
      <name val="Calibri (Body)"/>
    </font>
    <font>
      <sz val="11"/>
      <color theme="2"/>
      <name val="Calibri"/>
      <family val="2"/>
      <scheme val="minor"/>
    </font>
    <font>
      <sz val="11"/>
      <color theme="0"/>
      <name val="Calibri (Body)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E8E6E6"/>
        <bgColor indexed="64"/>
      </patternFill>
    </fill>
    <fill>
      <patternFill patternType="solid">
        <fgColor rgb="FFE9E6E6"/>
        <bgColor indexed="64"/>
      </patternFill>
    </fill>
    <fill>
      <patternFill patternType="solid">
        <fgColor rgb="FFEDEDED"/>
        <bgColor indexed="64"/>
      </patternFill>
    </fill>
  </fills>
  <borders count="27">
    <border>
      <left/>
      <right/>
      <top/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thin">
        <color theme="1" tint="0.499984740745262"/>
      </bottom>
      <diagonal/>
    </border>
    <border>
      <left/>
      <right/>
      <top style="medium">
        <color theme="1" tint="0.499984740745262"/>
      </top>
      <bottom style="thin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dashed">
        <color theme="0" tint="-0.24994659260841701"/>
      </top>
      <bottom style="dashed">
        <color theme="0" tint="-0.24994659260841701"/>
      </bottom>
      <diagonal/>
    </border>
    <border>
      <left/>
      <right/>
      <top style="dashed">
        <color theme="0" tint="-0.24994659260841701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03">
    <xf numFmtId="0" fontId="0" fillId="0" borderId="0" xfId="0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6" fontId="3" fillId="0" borderId="1" xfId="0" applyNumberFormat="1" applyFont="1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0" fillId="0" borderId="2" xfId="0" applyBorder="1" applyAlignment="1">
      <alignment horizontal="centerContinuous"/>
    </xf>
    <xf numFmtId="0" fontId="0" fillId="0" borderId="2" xfId="0" applyBorder="1" applyAlignment="1">
      <alignment horizontal="center" vertical="center"/>
    </xf>
    <xf numFmtId="16" fontId="3" fillId="3" borderId="6" xfId="0" applyNumberFormat="1" applyFont="1" applyFill="1" applyBorder="1" applyAlignment="1">
      <alignment horizontal="centerContinuous" vertical="center"/>
    </xf>
    <xf numFmtId="0" fontId="0" fillId="3" borderId="7" xfId="0" applyFill="1" applyBorder="1" applyAlignment="1">
      <alignment horizontal="centerContinuous" vertical="center"/>
    </xf>
    <xf numFmtId="0" fontId="0" fillId="3" borderId="8" xfId="0" applyFill="1" applyBorder="1" applyAlignment="1">
      <alignment horizontal="centerContinuous"/>
    </xf>
    <xf numFmtId="0" fontId="4" fillId="0" borderId="0" xfId="0" applyFont="1" applyAlignment="1">
      <alignment vertical="center"/>
    </xf>
    <xf numFmtId="0" fontId="0" fillId="0" borderId="9" xfId="0" applyBorder="1" applyAlignment="1" applyProtection="1">
      <alignment vertical="center"/>
      <protection locked="0"/>
    </xf>
    <xf numFmtId="0" fontId="0" fillId="0" borderId="10" xfId="0" applyBorder="1" applyAlignment="1" applyProtection="1">
      <alignment vertical="center"/>
      <protection locked="0"/>
    </xf>
    <xf numFmtId="0" fontId="0" fillId="0" borderId="11" xfId="0" applyBorder="1" applyAlignment="1" applyProtection="1">
      <alignment vertical="center"/>
      <protection locked="0"/>
    </xf>
    <xf numFmtId="44" fontId="0" fillId="0" borderId="0" xfId="1" applyFont="1"/>
    <xf numFmtId="0" fontId="6" fillId="0" borderId="0" xfId="0" applyFont="1"/>
    <xf numFmtId="0" fontId="8" fillId="0" borderId="0" xfId="0" applyFont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12" xfId="0" applyBorder="1"/>
    <xf numFmtId="0" fontId="0" fillId="0" borderId="13" xfId="0" applyBorder="1"/>
    <xf numFmtId="0" fontId="0" fillId="4" borderId="0" xfId="0" applyFill="1"/>
    <xf numFmtId="0" fontId="11" fillId="4" borderId="12" xfId="0" applyFont="1" applyFill="1" applyBorder="1"/>
    <xf numFmtId="0" fontId="11" fillId="4" borderId="13" xfId="0" applyFont="1" applyFill="1" applyBorder="1"/>
    <xf numFmtId="0" fontId="11" fillId="4" borderId="0" xfId="0" applyFont="1" applyFill="1"/>
    <xf numFmtId="0" fontId="11" fillId="4" borderId="2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center"/>
    </xf>
    <xf numFmtId="0" fontId="11" fillId="4" borderId="9" xfId="0" applyFont="1" applyFill="1" applyBorder="1" applyAlignment="1" applyProtection="1">
      <alignment vertical="center"/>
      <protection locked="0"/>
    </xf>
    <xf numFmtId="0" fontId="11" fillId="4" borderId="2" xfId="0" applyFont="1" applyFill="1" applyBorder="1" applyAlignment="1">
      <alignment horizontal="right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10" xfId="0" applyFont="1" applyFill="1" applyBorder="1" applyAlignment="1" applyProtection="1">
      <alignment vertical="center"/>
      <protection locked="0"/>
    </xf>
    <xf numFmtId="0" fontId="11" fillId="4" borderId="11" xfId="0" applyFont="1" applyFill="1" applyBorder="1" applyAlignment="1" applyProtection="1">
      <alignment vertical="center"/>
      <protection locked="0"/>
    </xf>
    <xf numFmtId="0" fontId="11" fillId="4" borderId="3" xfId="0" applyFont="1" applyFill="1" applyBorder="1"/>
    <xf numFmtId="0" fontId="11" fillId="4" borderId="4" xfId="0" applyFont="1" applyFill="1" applyBorder="1"/>
    <xf numFmtId="0" fontId="11" fillId="4" borderId="5" xfId="0" applyFont="1" applyFill="1" applyBorder="1" applyAlignment="1">
      <alignment horizontal="right"/>
    </xf>
    <xf numFmtId="0" fontId="11" fillId="4" borderId="5" xfId="0" applyFont="1" applyFill="1" applyBorder="1"/>
    <xf numFmtId="0" fontId="6" fillId="4" borderId="0" xfId="0" applyFont="1" applyFill="1"/>
    <xf numFmtId="0" fontId="11" fillId="4" borderId="0" xfId="0" applyFont="1" applyFill="1" applyAlignment="1">
      <alignment horizontal="right"/>
    </xf>
    <xf numFmtId="15" fontId="11" fillId="4" borderId="0" xfId="0" applyNumberFormat="1" applyFont="1" applyFill="1"/>
    <xf numFmtId="0" fontId="5" fillId="4" borderId="0" xfId="0" applyFont="1" applyFill="1" applyAlignment="1">
      <alignment vertical="center"/>
    </xf>
    <xf numFmtId="0" fontId="12" fillId="4" borderId="0" xfId="0" applyFont="1" applyFill="1"/>
    <xf numFmtId="0" fontId="0" fillId="6" borderId="0" xfId="0" applyFill="1"/>
    <xf numFmtId="0" fontId="11" fillId="4" borderId="0" xfId="0" applyFont="1" applyFill="1" applyAlignment="1">
      <alignment vertical="center"/>
    </xf>
    <xf numFmtId="0" fontId="11" fillId="4" borderId="15" xfId="0" applyFont="1" applyFill="1" applyBorder="1"/>
    <xf numFmtId="0" fontId="11" fillId="4" borderId="0" xfId="0" applyFont="1" applyFill="1" applyAlignment="1">
      <alignment horizontal="center" vertical="center"/>
    </xf>
    <xf numFmtId="0" fontId="11" fillId="4" borderId="16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vertical="center"/>
    </xf>
    <xf numFmtId="0" fontId="0" fillId="0" borderId="19" xfId="0" applyBorder="1"/>
    <xf numFmtId="0" fontId="0" fillId="9" borderId="0" xfId="0" applyFill="1"/>
    <xf numFmtId="0" fontId="11" fillId="5" borderId="24" xfId="0" applyFont="1" applyFill="1" applyBorder="1" applyAlignment="1">
      <alignment horizontal="center" vertical="center"/>
    </xf>
    <xf numFmtId="0" fontId="0" fillId="5" borderId="20" xfId="0" applyFill="1" applyBorder="1" applyAlignment="1">
      <alignment vertical="center"/>
    </xf>
    <xf numFmtId="0" fontId="11" fillId="5" borderId="21" xfId="0" applyFont="1" applyFill="1" applyBorder="1" applyAlignment="1">
      <alignment horizontal="center" vertical="center"/>
    </xf>
    <xf numFmtId="0" fontId="0" fillId="5" borderId="21" xfId="0" applyFill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18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9" fillId="4" borderId="0" xfId="0" applyFont="1" applyFill="1"/>
    <xf numFmtId="0" fontId="7" fillId="0" borderId="2" xfId="0" applyFont="1" applyBorder="1" applyAlignment="1">
      <alignment horizontal="center" vertical="center"/>
    </xf>
    <xf numFmtId="164" fontId="9" fillId="7" borderId="0" xfId="0" applyNumberFormat="1" applyFont="1" applyFill="1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15" fillId="8" borderId="22" xfId="0" applyFont="1" applyFill="1" applyBorder="1" applyAlignment="1">
      <alignment horizontal="center"/>
    </xf>
    <xf numFmtId="0" fontId="15" fillId="8" borderId="23" xfId="0" applyFont="1" applyFill="1" applyBorder="1" applyAlignment="1">
      <alignment horizontal="center"/>
    </xf>
    <xf numFmtId="16" fontId="10" fillId="6" borderId="6" xfId="0" applyNumberFormat="1" applyFont="1" applyFill="1" applyBorder="1" applyAlignment="1">
      <alignment horizontal="center" vertical="center"/>
    </xf>
    <xf numFmtId="16" fontId="10" fillId="6" borderId="7" xfId="0" applyNumberFormat="1" applyFont="1" applyFill="1" applyBorder="1" applyAlignment="1">
      <alignment horizontal="center" vertical="center"/>
    </xf>
    <xf numFmtId="16" fontId="10" fillId="6" borderId="8" xfId="0" applyNumberFormat="1" applyFont="1" applyFill="1" applyBorder="1" applyAlignment="1">
      <alignment horizontal="center" vertical="center"/>
    </xf>
    <xf numFmtId="164" fontId="9" fillId="5" borderId="0" xfId="0" applyNumberFormat="1" applyFont="1" applyFill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/>
    </xf>
    <xf numFmtId="0" fontId="13" fillId="6" borderId="18" xfId="0" applyFont="1" applyFill="1" applyBorder="1" applyAlignment="1">
      <alignment horizontal="center"/>
    </xf>
    <xf numFmtId="0" fontId="14" fillId="6" borderId="0" xfId="0" applyFont="1" applyFill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0" fontId="0" fillId="4" borderId="0" xfId="0" applyFill="1" applyAlignment="1"/>
    <xf numFmtId="0" fontId="11" fillId="4" borderId="0" xfId="0" applyFont="1" applyFill="1" applyBorder="1" applyAlignment="1">
      <alignment vertical="center"/>
    </xf>
    <xf numFmtId="0" fontId="13" fillId="4" borderId="0" xfId="0" applyFont="1" applyFill="1" applyBorder="1" applyAlignment="1">
      <alignment horizontal="center"/>
    </xf>
    <xf numFmtId="0" fontId="11" fillId="5" borderId="0" xfId="0" applyFont="1" applyFill="1" applyAlignment="1"/>
    <xf numFmtId="0" fontId="0" fillId="0" borderId="0" xfId="0" applyBorder="1"/>
    <xf numFmtId="0" fontId="0" fillId="0" borderId="25" xfId="0" applyBorder="1"/>
    <xf numFmtId="0" fontId="0" fillId="0" borderId="26" xfId="0" applyBorder="1"/>
    <xf numFmtId="14" fontId="0" fillId="0" borderId="0" xfId="0" applyNumberFormat="1"/>
    <xf numFmtId="2" fontId="0" fillId="0" borderId="0" xfId="0" applyNumberFormat="1"/>
    <xf numFmtId="164" fontId="9" fillId="4" borderId="0" xfId="0" applyNumberFormat="1" applyFont="1" applyFill="1" applyAlignment="1">
      <alignment vertical="center"/>
    </xf>
    <xf numFmtId="16" fontId="10" fillId="4" borderId="1" xfId="0" applyNumberFormat="1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/>
    </xf>
    <xf numFmtId="0" fontId="11" fillId="6" borderId="13" xfId="0" applyFont="1" applyFill="1" applyBorder="1" applyAlignment="1">
      <alignment horizontal="center"/>
    </xf>
    <xf numFmtId="0" fontId="11" fillId="6" borderId="14" xfId="0" applyFont="1" applyFill="1" applyBorder="1" applyAlignment="1">
      <alignment horizontal="center"/>
    </xf>
    <xf numFmtId="15" fontId="11" fillId="6" borderId="13" xfId="0" applyNumberFormat="1" applyFont="1" applyFill="1" applyBorder="1" applyAlignment="1">
      <alignment horizontal="center" vertical="center"/>
    </xf>
    <xf numFmtId="15" fontId="11" fillId="6" borderId="14" xfId="0" applyNumberFormat="1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15" fontId="0" fillId="2" borderId="13" xfId="0" applyNumberFormat="1" applyFill="1" applyBorder="1" applyAlignment="1">
      <alignment horizontal="center" vertical="center"/>
    </xf>
    <xf numFmtId="15" fontId="0" fillId="2" borderId="14" xfId="0" applyNumberFormat="1" applyFill="1" applyBorder="1" applyAlignment="1">
      <alignment horizontal="center" vertical="center"/>
    </xf>
    <xf numFmtId="2" fontId="0" fillId="0" borderId="0" xfId="0" applyNumberFormat="1" applyFont="1" applyFill="1" applyBorder="1"/>
    <xf numFmtId="14" fontId="0" fillId="0" borderId="0" xfId="0" applyNumberFormat="1" applyFill="1" applyBorder="1"/>
  </cellXfs>
  <cellStyles count="2">
    <cellStyle name="Currency" xfId="1" builtinId="4"/>
    <cellStyle name="Normal" xfId="0" builtinId="0"/>
  </cellStyles>
  <dxfs count="4">
    <dxf>
      <numFmt numFmtId="19" formatCode="m/d/yy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5E5E5E"/>
      <color rgb="FFE9E6E6"/>
      <color rgb="FFEDEDED"/>
      <color rgb="FFE8E6E6"/>
      <color rgb="FF9191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3">
                    <a:lumMod val="67000"/>
                  </a:schemeClr>
                </a:gs>
                <a:gs pos="48000">
                  <a:schemeClr val="accent3">
                    <a:lumMod val="97000"/>
                    <a:lumOff val="3000"/>
                  </a:schemeClr>
                </a:gs>
                <a:gs pos="100000">
                  <a:schemeClr val="accent3">
                    <a:lumMod val="60000"/>
                    <a:lumOff val="4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Employees!$B$5:$B$9</c:f>
              <c:strCache>
                <c:ptCount val="5"/>
                <c:pt idx="0">
                  <c:v>Elon Musk</c:v>
                </c:pt>
                <c:pt idx="1">
                  <c:v>Tim Cook</c:v>
                </c:pt>
                <c:pt idx="2">
                  <c:v>Mark Zuckerberg</c:v>
                </c:pt>
                <c:pt idx="3">
                  <c:v>Sundar Pichai</c:v>
                </c:pt>
                <c:pt idx="4">
                  <c:v>Jeff Bezos</c:v>
                </c:pt>
              </c:strCache>
            </c:strRef>
          </c:cat>
          <c:val>
            <c:numRef>
              <c:f>Employees!$D$5:$D$9</c:f>
              <c:numCache>
                <c:formatCode>General</c:formatCode>
                <c:ptCount val="5"/>
                <c:pt idx="0">
                  <c:v>22</c:v>
                </c:pt>
                <c:pt idx="1">
                  <c:v>26</c:v>
                </c:pt>
                <c:pt idx="2">
                  <c:v>23</c:v>
                </c:pt>
                <c:pt idx="3">
                  <c:v>6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C-4098-90F8-1505DDE4FA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18349375"/>
        <c:axId val="1418351359"/>
      </c:barChart>
      <c:catAx>
        <c:axId val="1418349375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351359"/>
        <c:crosses val="autoZero"/>
        <c:auto val="1"/>
        <c:lblAlgn val="ctr"/>
        <c:lblOffset val="100"/>
        <c:noMultiLvlLbl val="0"/>
      </c:catAx>
      <c:valAx>
        <c:axId val="1418351359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418349375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gradFill flip="none" rotWithShape="1">
              <a:gsLst>
                <a:gs pos="0">
                  <a:schemeClr val="accent3">
                    <a:lumMod val="89000"/>
                  </a:schemeClr>
                </a:gs>
                <a:gs pos="25000">
                  <a:schemeClr val="accent3">
                    <a:lumMod val="89000"/>
                  </a:schemeClr>
                </a:gs>
                <a:gs pos="69000">
                  <a:schemeClr val="accent3">
                    <a:lumMod val="75000"/>
                  </a:schemeClr>
                </a:gs>
                <a:gs pos="97000">
                  <a:schemeClr val="accent3">
                    <a:lumMod val="7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3">
                      <a:lumMod val="89000"/>
                    </a:schemeClr>
                  </a:gs>
                  <a:gs pos="25000">
                    <a:schemeClr val="accent3">
                      <a:lumMod val="89000"/>
                    </a:schemeClr>
                  </a:gs>
                  <a:gs pos="69000">
                    <a:schemeClr val="accent3">
                      <a:lumMod val="75000"/>
                    </a:schemeClr>
                  </a:gs>
                  <a:gs pos="97000">
                    <a:schemeClr val="accent3">
                      <a:lumMod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3">
                      <a:lumMod val="89000"/>
                    </a:schemeClr>
                  </a:gs>
                  <a:gs pos="25000">
                    <a:schemeClr val="accent3">
                      <a:lumMod val="89000"/>
                    </a:schemeClr>
                  </a:gs>
                  <a:gs pos="69000">
                    <a:schemeClr val="accent3">
                      <a:lumMod val="75000"/>
                    </a:schemeClr>
                  </a:gs>
                  <a:gs pos="97000">
                    <a:schemeClr val="accent3">
                      <a:lumMod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862-4041-A541-C803096E40DE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chemeClr val="accent3">
                      <a:lumMod val="89000"/>
                    </a:schemeClr>
                  </a:gs>
                  <a:gs pos="25000">
                    <a:schemeClr val="accent3">
                      <a:lumMod val="89000"/>
                    </a:schemeClr>
                  </a:gs>
                  <a:gs pos="69000">
                    <a:schemeClr val="accent3">
                      <a:lumMod val="75000"/>
                    </a:schemeClr>
                  </a:gs>
                  <a:gs pos="97000">
                    <a:schemeClr val="accent3">
                      <a:lumMod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invertIfNegative val="0"/>
            <c:bubble3D val="0"/>
            <c:spPr>
              <a:gradFill flip="none" rotWithShape="1">
                <a:gsLst>
                  <a:gs pos="0">
                    <a:schemeClr val="accent3">
                      <a:lumMod val="89000"/>
                    </a:schemeClr>
                  </a:gs>
                  <a:gs pos="25000">
                    <a:schemeClr val="accent3">
                      <a:lumMod val="89000"/>
                    </a:schemeClr>
                  </a:gs>
                  <a:gs pos="69000">
                    <a:schemeClr val="accent3">
                      <a:lumMod val="75000"/>
                    </a:schemeClr>
                  </a:gs>
                  <a:gs pos="97000">
                    <a:schemeClr val="accent3">
                      <a:lumMod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invertIfNegative val="0"/>
            <c:bubble3D val="0"/>
            <c:spPr>
              <a:gradFill flip="none" rotWithShape="1">
                <a:gsLst>
                  <a:gs pos="0">
                    <a:schemeClr val="accent3">
                      <a:lumMod val="89000"/>
                    </a:schemeClr>
                  </a:gs>
                  <a:gs pos="25000">
                    <a:schemeClr val="accent3">
                      <a:lumMod val="89000"/>
                    </a:schemeClr>
                  </a:gs>
                  <a:gs pos="69000">
                    <a:schemeClr val="accent3">
                      <a:lumMod val="75000"/>
                    </a:schemeClr>
                  </a:gs>
                  <a:gs pos="97000">
                    <a:schemeClr val="accent3">
                      <a:lumMod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Employees!$B$5:$B$9</c:f>
              <c:strCache>
                <c:ptCount val="5"/>
                <c:pt idx="0">
                  <c:v>Elon Musk</c:v>
                </c:pt>
                <c:pt idx="1">
                  <c:v>Tim Cook</c:v>
                </c:pt>
                <c:pt idx="2">
                  <c:v>Mark Zuckerberg</c:v>
                </c:pt>
                <c:pt idx="3">
                  <c:v>Sundar Pichai</c:v>
                </c:pt>
                <c:pt idx="4">
                  <c:v>Jeff Bezos</c:v>
                </c:pt>
              </c:strCache>
            </c:strRef>
          </c:cat>
          <c:val>
            <c:numRef>
              <c:f>Employees!$D$5:$D$9</c:f>
              <c:numCache>
                <c:formatCode>General</c:formatCode>
                <c:ptCount val="5"/>
                <c:pt idx="0">
                  <c:v>22</c:v>
                </c:pt>
                <c:pt idx="1">
                  <c:v>26</c:v>
                </c:pt>
                <c:pt idx="2">
                  <c:v>23</c:v>
                </c:pt>
                <c:pt idx="3">
                  <c:v>6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2-4041-A541-C803096E40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18349375"/>
        <c:axId val="1418351359"/>
      </c:barChart>
      <c:catAx>
        <c:axId val="1418349375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351359"/>
        <c:crosses val="autoZero"/>
        <c:auto val="1"/>
        <c:lblAlgn val="ctr"/>
        <c:lblOffset val="100"/>
        <c:noMultiLvlLbl val="0"/>
      </c:catAx>
      <c:valAx>
        <c:axId val="1418351359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418349375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innerShdw>
        <a:schemeClr val="tx1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Light!A1"/><Relationship Id="rId2" Type="http://schemas.openxmlformats.org/officeDocument/2006/relationships/hyperlink" Target="#Dark!A1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hyperlink" Target="#Light!A1"/><Relationship Id="rId1" Type="http://schemas.openxmlformats.org/officeDocument/2006/relationships/hyperlink" Target="#Dark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4509</xdr:colOff>
      <xdr:row>10</xdr:row>
      <xdr:rowOff>159</xdr:rowOff>
    </xdr:from>
    <xdr:to>
      <xdr:col>33</xdr:col>
      <xdr:colOff>691803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3338</xdr:colOff>
      <xdr:row>3</xdr:row>
      <xdr:rowOff>3175</xdr:rowOff>
    </xdr:from>
    <xdr:to>
      <xdr:col>15</xdr:col>
      <xdr:colOff>444033</xdr:colOff>
      <xdr:row>4</xdr:row>
      <xdr:rowOff>142875</xdr:rowOff>
    </xdr:to>
    <xdr:sp macro="" textlink="">
      <xdr:nvSpPr>
        <xdr:cNvPr id="3" name="Rounded 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B7EBF7-056D-C80B-CD24-C91F502F2CA8}"/>
            </a:ext>
          </a:extLst>
        </xdr:cNvPr>
        <xdr:cNvSpPr/>
      </xdr:nvSpPr>
      <xdr:spPr>
        <a:xfrm>
          <a:off x="8004338" y="1133475"/>
          <a:ext cx="961395" cy="330200"/>
        </a:xfrm>
        <a:prstGeom prst="roundRect">
          <a:avLst>
            <a:gd name="adj" fmla="val 32051"/>
          </a:avLst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Dark</a:t>
          </a:r>
          <a:r>
            <a:rPr lang="en-US" sz="1100" baseline="0"/>
            <a:t> theme</a:t>
          </a:r>
        </a:p>
      </xdr:txBody>
    </xdr:sp>
    <xdr:clientData/>
  </xdr:twoCellAnchor>
  <xdr:twoCellAnchor>
    <xdr:from>
      <xdr:col>15</xdr:col>
      <xdr:colOff>577128</xdr:colOff>
      <xdr:row>3</xdr:row>
      <xdr:rowOff>3533</xdr:rowOff>
    </xdr:from>
    <xdr:to>
      <xdr:col>16</xdr:col>
      <xdr:colOff>431078</xdr:colOff>
      <xdr:row>4</xdr:row>
      <xdr:rowOff>140058</xdr:rowOff>
    </xdr:to>
    <xdr:sp macro="" textlink="">
      <xdr:nvSpPr>
        <xdr:cNvPr id="4" name="Rounded 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211132-9B02-77AF-8597-68CA28F03402}"/>
            </a:ext>
          </a:extLst>
        </xdr:cNvPr>
        <xdr:cNvSpPr/>
      </xdr:nvSpPr>
      <xdr:spPr>
        <a:xfrm>
          <a:off x="9098828" y="1133833"/>
          <a:ext cx="958850" cy="327025"/>
        </a:xfrm>
        <a:prstGeom prst="roundRect">
          <a:avLst>
            <a:gd name="adj" fmla="val 21521"/>
          </a:avLst>
        </a:prstGeom>
        <a:solidFill>
          <a:srgbClr val="E9E6E6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Light Theme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6350</xdr:rowOff>
    </xdr:from>
    <xdr:to>
      <xdr:col>15</xdr:col>
      <xdr:colOff>436605</xdr:colOff>
      <xdr:row>4</xdr:row>
      <xdr:rowOff>152507</xdr:rowOff>
    </xdr:to>
    <xdr:sp macro="" textlink="">
      <xdr:nvSpPr>
        <xdr:cNvPr id="5" name="Rounded Rectangl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0FB0FA-A211-2748-9739-468D63C6656A}"/>
            </a:ext>
          </a:extLst>
        </xdr:cNvPr>
        <xdr:cNvSpPr/>
      </xdr:nvSpPr>
      <xdr:spPr>
        <a:xfrm>
          <a:off x="8001000" y="1136650"/>
          <a:ext cx="957305" cy="336657"/>
        </a:xfrm>
        <a:prstGeom prst="roundRect">
          <a:avLst>
            <a:gd name="adj" fmla="val 32051"/>
          </a:avLst>
        </a:prstGeom>
        <a:ln>
          <a:noFill/>
        </a:ln>
        <a:effectLst>
          <a:outerShdw blurRad="50800" dist="38100" dir="5400000" algn="t" rotWithShape="0">
            <a:schemeClr val="bg1">
              <a:alpha val="40000"/>
            </a:scheme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Dark</a:t>
          </a:r>
          <a:r>
            <a:rPr lang="en-US" sz="1100" baseline="0"/>
            <a:t> theme</a:t>
          </a:r>
        </a:p>
      </xdr:txBody>
    </xdr:sp>
    <xdr:clientData/>
  </xdr:twoCellAnchor>
  <xdr:twoCellAnchor>
    <xdr:from>
      <xdr:col>15</xdr:col>
      <xdr:colOff>574675</xdr:colOff>
      <xdr:row>3</xdr:row>
      <xdr:rowOff>0</xdr:rowOff>
    </xdr:from>
    <xdr:to>
      <xdr:col>17</xdr:col>
      <xdr:colOff>484</xdr:colOff>
      <xdr:row>4</xdr:row>
      <xdr:rowOff>142982</xdr:rowOff>
    </xdr:to>
    <xdr:sp macro="" textlink="">
      <xdr:nvSpPr>
        <xdr:cNvPr id="8" name="Rounded Rectangl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FE6485-5A23-4B4E-BA76-68664F5C130C}"/>
            </a:ext>
          </a:extLst>
        </xdr:cNvPr>
        <xdr:cNvSpPr/>
      </xdr:nvSpPr>
      <xdr:spPr>
        <a:xfrm>
          <a:off x="9096375" y="1130300"/>
          <a:ext cx="962509" cy="333482"/>
        </a:xfrm>
        <a:prstGeom prst="roundRect">
          <a:avLst>
            <a:gd name="adj" fmla="val 21521"/>
          </a:avLst>
        </a:prstGeom>
        <a:ln>
          <a:solidFill>
            <a:schemeClr val="tx1"/>
          </a:solidFill>
        </a:ln>
        <a:effectLst>
          <a:outerShdw blurRad="50800" dist="38100" dir="5400000" algn="t" rotWithShape="0">
            <a:schemeClr val="bg1">
              <a:alpha val="40000"/>
            </a:scheme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Light Theme</a:t>
          </a:r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34</xdr:col>
      <xdr:colOff>0</xdr:colOff>
      <xdr:row>22</xdr:row>
      <xdr:rowOff>119370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449D81-1F6C-8346-9672-45D4D6170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4</v>
  </rv>
  <rv s="0">
    <v>1</v>
    <v>4</v>
  </rv>
  <rv s="0">
    <v>2</v>
    <v>4</v>
  </rv>
  <rv s="0">
    <v>3</v>
    <v>4</v>
  </rv>
  <rv s="0">
    <v>4</v>
    <v>4</v>
  </rv>
  <rv s="0">
    <v>2</v>
    <v>5</v>
  </rv>
  <rv s="0">
    <v>1</v>
    <v>5</v>
  </rv>
  <rv s="0">
    <v>4</v>
    <v>5</v>
  </rv>
  <rv s="0">
    <v>3</v>
    <v>5</v>
  </rv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1FF6A8-1C6D-4AC0-A23C-9D9C93723452}" name="staff" displayName="staff" ref="B4:D9" totalsRowShown="0">
  <autoFilter ref="B4:D9" xr:uid="{8B1FF6A8-1C6D-4AC0-A23C-9D9C93723452}"/>
  <tableColumns count="3">
    <tableColumn id="1" xr3:uid="{1D84C11A-C97D-46B5-84F5-842341292D6E}" name="Employee" dataDxfId="3"/>
    <tableColumn id="2" xr3:uid="{AD0DC3A1-140D-412B-B744-25899E754C14}" name="Image" dataDxfId="2"/>
    <tableColumn id="3" xr3:uid="{2554B8DE-DFAD-40E2-9FBE-E483FEF33572}" name="Workload" dataDxfId="1">
      <calculatedColumnFormula array="1">SUM(--(_xlfn.ANCHORARRAY($F$5)=staff[[#This Row],[Employee]]))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0BD45A-A270-41A1-ABAA-4FBF6C2F6F42}" name="vacation" displayName="vacation" ref="B3:C28" totalsRowShown="0">
  <autoFilter ref="B3:C28" xr:uid="{7B0BD45A-A270-41A1-ABAA-4FBF6C2F6F42}"/>
  <tableColumns count="2">
    <tableColumn id="1" xr3:uid="{AD21651A-82C5-43A0-B22D-0593BC5EE68B}" name="Employee"/>
    <tableColumn id="2" xr3:uid="{A25F8A6B-8D6E-48B8-B0E4-ED1BC1CA858D}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2796-6443-4558-9B87-909B73329DFC}">
  <sheetPr codeName="Sheet1"/>
  <dimension ref="B1:AH37"/>
  <sheetViews>
    <sheetView showGridLines="0" zoomScale="85" zoomScaleNormal="85" workbookViewId="0"/>
  </sheetViews>
  <sheetFormatPr baseColWidth="10" defaultColWidth="8.83203125" defaultRowHeight="15" x14ac:dyDescent="0.2"/>
  <cols>
    <col min="1" max="1" width="1.6640625" customWidth="1"/>
    <col min="2" max="2" width="8.83203125" customWidth="1"/>
    <col min="3" max="3" width="6.83203125" customWidth="1"/>
    <col min="4" max="4" width="14.5" customWidth="1"/>
    <col min="5" max="5" width="5.6640625" customWidth="1"/>
    <col min="6" max="6" width="4.5" customWidth="1"/>
    <col min="7" max="7" width="6.83203125" customWidth="1"/>
    <col min="8" max="8" width="14.5" customWidth="1"/>
    <col min="9" max="9" width="5.6640625" customWidth="1"/>
    <col min="10" max="10" width="4.5" customWidth="1"/>
    <col min="11" max="11" width="6.83203125" customWidth="1"/>
    <col min="12" max="12" width="14.5" customWidth="1"/>
    <col min="13" max="13" width="5.6640625" customWidth="1"/>
    <col min="14" max="14" width="4.5" customWidth="1"/>
    <col min="15" max="15" width="6.83203125" customWidth="1"/>
    <col min="16" max="16" width="14.5" customWidth="1"/>
    <col min="17" max="17" width="5.6640625" customWidth="1"/>
    <col min="18" max="18" width="4.5" customWidth="1"/>
    <col min="19" max="19" width="6.83203125" customWidth="1"/>
    <col min="20" max="20" width="14.5" customWidth="1"/>
    <col min="21" max="21" width="5.6640625" customWidth="1"/>
    <col min="22" max="22" width="4.5" customWidth="1"/>
    <col min="23" max="23" width="6.83203125" customWidth="1"/>
    <col min="24" max="24" width="14.5" customWidth="1"/>
    <col min="25" max="25" width="5.6640625" customWidth="1"/>
    <col min="26" max="26" width="4.5" customWidth="1"/>
    <col min="27" max="27" width="6.83203125" customWidth="1"/>
    <col min="28" max="28" width="14.5" customWidth="1"/>
    <col min="29" max="29" width="5.6640625" customWidth="1"/>
    <col min="30" max="31" width="4.5" customWidth="1"/>
    <col min="32" max="32" width="6.5" customWidth="1"/>
    <col min="33" max="33" width="19.83203125" customWidth="1"/>
    <col min="34" max="34" width="9.1640625" customWidth="1"/>
  </cols>
  <sheetData>
    <row r="1" spans="2:34" s="57" customFormat="1" ht="59" customHeight="1" x14ac:dyDescent="0.2">
      <c r="C1" s="69" t="s">
        <v>23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</row>
    <row r="2" spans="2:34" x14ac:dyDescent="0.2">
      <c r="O2" s="85"/>
      <c r="P2" s="85"/>
      <c r="Q2" s="85"/>
    </row>
    <row r="3" spans="2:34" x14ac:dyDescent="0.2">
      <c r="C3" s="28" t="s">
        <v>4</v>
      </c>
      <c r="D3" s="29"/>
      <c r="E3" s="29"/>
      <c r="F3" s="99">
        <v>45323</v>
      </c>
      <c r="G3" s="100"/>
      <c r="N3" s="85"/>
      <c r="O3" s="85"/>
      <c r="P3" s="85"/>
      <c r="Q3" s="85"/>
      <c r="T3" s="65"/>
      <c r="U3" s="84"/>
      <c r="V3" s="84"/>
      <c r="W3" s="70" t="s">
        <v>13</v>
      </c>
      <c r="X3" s="71"/>
    </row>
    <row r="4" spans="2:34" x14ac:dyDescent="0.2">
      <c r="C4" s="28" t="s">
        <v>5</v>
      </c>
      <c r="D4" s="29"/>
      <c r="E4" s="29"/>
      <c r="F4" s="97">
        <v>1</v>
      </c>
      <c r="G4" s="98"/>
      <c r="H4" s="23" t="s">
        <v>17</v>
      </c>
      <c r="N4" s="85"/>
      <c r="O4" s="85"/>
      <c r="P4" s="85"/>
      <c r="Q4" s="85"/>
      <c r="W4" s="58">
        <v>2</v>
      </c>
      <c r="X4" s="59" t="s">
        <v>14</v>
      </c>
    </row>
    <row r="5" spans="2:34" x14ac:dyDescent="0.2">
      <c r="N5" s="85"/>
      <c r="O5" s="85"/>
      <c r="P5" s="85"/>
      <c r="Q5" s="85"/>
      <c r="W5" s="60">
        <v>1</v>
      </c>
      <c r="X5" s="61" t="s">
        <v>15</v>
      </c>
    </row>
    <row r="6" spans="2:34" hidden="1" x14ac:dyDescent="0.2">
      <c r="C6" t="s">
        <v>16</v>
      </c>
      <c r="F6" s="2">
        <f>F3-WEEKDAY(F3,10+F4)+1</f>
        <v>45320</v>
      </c>
      <c r="O6" s="86"/>
      <c r="P6" s="56"/>
      <c r="Q6" s="87"/>
    </row>
    <row r="9" spans="2:34" ht="24" x14ac:dyDescent="0.2">
      <c r="C9" s="68" t="str">
        <f>UPPER(TEXT(C11,"DDDD"))</f>
        <v>MONDAY</v>
      </c>
      <c r="D9" s="68"/>
      <c r="E9" s="68"/>
      <c r="F9" s="17"/>
      <c r="G9" s="68" t="str">
        <f>UPPER(TEXT(G11,"DDDD"))</f>
        <v>TUESDAY</v>
      </c>
      <c r="H9" s="68"/>
      <c r="I9" s="68"/>
      <c r="J9" s="17"/>
      <c r="K9" s="68" t="str">
        <f>UPPER(TEXT(K11,"DDDD"))</f>
        <v>WEDNESDAY</v>
      </c>
      <c r="L9" s="68"/>
      <c r="M9" s="68"/>
      <c r="N9" s="17"/>
      <c r="O9" s="68" t="str">
        <f>UPPER(TEXT(O11,"DDDD"))</f>
        <v>THURSDAY</v>
      </c>
      <c r="P9" s="68"/>
      <c r="Q9" s="68"/>
      <c r="R9" s="17"/>
      <c r="S9" s="68" t="str">
        <f>UPPER(TEXT(S11,"DDDD"))</f>
        <v>FRIDAY</v>
      </c>
      <c r="T9" s="68"/>
      <c r="U9" s="68"/>
      <c r="V9" s="17"/>
      <c r="W9" s="68" t="str">
        <f>UPPER(TEXT(W11,"DDDD"))</f>
        <v>SATURDAY</v>
      </c>
      <c r="X9" s="68"/>
      <c r="Y9" s="68"/>
      <c r="Z9" s="17"/>
      <c r="AA9" s="68" t="str">
        <f>UPPER(TEXT(AA11,"DDDD"))</f>
        <v>SUNDAY</v>
      </c>
      <c r="AB9" s="68"/>
      <c r="AC9" s="68"/>
      <c r="AE9" s="68" t="s">
        <v>11</v>
      </c>
      <c r="AF9" s="68"/>
      <c r="AG9" s="68"/>
      <c r="AH9" s="68"/>
    </row>
    <row r="10" spans="2:34" ht="16" thickBot="1" x14ac:dyDescent="0.25"/>
    <row r="11" spans="2:34" ht="25.5" customHeight="1" x14ac:dyDescent="0.2">
      <c r="B11" s="67" t="s">
        <v>7</v>
      </c>
      <c r="C11" s="14">
        <f>F6</f>
        <v>45320</v>
      </c>
      <c r="D11" s="15"/>
      <c r="E11" s="16"/>
      <c r="G11" s="14">
        <f>C11+1</f>
        <v>45321</v>
      </c>
      <c r="H11" s="15"/>
      <c r="I11" s="16"/>
      <c r="K11" s="14">
        <f>G11+1</f>
        <v>45322</v>
      </c>
      <c r="L11" s="15"/>
      <c r="M11" s="16"/>
      <c r="O11" s="14">
        <f>K11+1</f>
        <v>45323</v>
      </c>
      <c r="P11" s="15"/>
      <c r="Q11" s="16"/>
      <c r="S11" s="14">
        <f>O11+1</f>
        <v>45324</v>
      </c>
      <c r="T11" s="15"/>
      <c r="U11" s="16"/>
      <c r="W11" s="14">
        <f>S11+1</f>
        <v>45325</v>
      </c>
      <c r="X11" s="15"/>
      <c r="Y11" s="16"/>
      <c r="AA11" s="14">
        <f>W11+1</f>
        <v>45326</v>
      </c>
      <c r="AB11" s="15"/>
      <c r="AC11" s="16"/>
    </row>
    <row r="12" spans="2:34" ht="9" customHeight="1" x14ac:dyDescent="0.2">
      <c r="B12" s="67"/>
      <c r="C12" s="10"/>
      <c r="D12" s="11"/>
      <c r="E12" s="24"/>
      <c r="G12" s="10"/>
      <c r="H12" s="11"/>
      <c r="I12" s="24"/>
      <c r="K12" s="10"/>
      <c r="L12" s="11"/>
      <c r="M12" s="24"/>
      <c r="O12" s="10"/>
      <c r="P12" s="11"/>
      <c r="Q12" s="24"/>
      <c r="S12" s="10"/>
      <c r="T12" s="11"/>
      <c r="U12" s="24"/>
      <c r="W12" s="10"/>
      <c r="X12" s="11"/>
      <c r="Y12" s="24"/>
      <c r="AA12" s="10"/>
      <c r="AB12" s="11"/>
      <c r="AC12" s="12"/>
    </row>
    <row r="13" spans="2:34" ht="25.5" customHeight="1" x14ac:dyDescent="0.2">
      <c r="B13" s="67"/>
      <c r="C13" s="6" t="e" vm="1">
        <f>_xlfn.XLOOKUP(D13,staff[Employee],staff[Image],"")</f>
        <v>#VALUE!</v>
      </c>
      <c r="D13" s="18" t="s">
        <v>22</v>
      </c>
      <c r="E13" s="25" cm="1">
        <f t="array" ref="E13:E15">_xlfn.IFS(COUNTIFS(vacation[Employee],D13:D15, vacation[Date],C11)&gt;0,2,COUNTIFS(D13:D15,D13:D15)&gt;1,1,TRUE,0)</f>
        <v>0</v>
      </c>
      <c r="G13" s="6" t="e" vm="1">
        <f>_xlfn.XLOOKUP(H13,staff[Employee],staff[Image],"")</f>
        <v>#VALUE!</v>
      </c>
      <c r="H13" s="18" t="s">
        <v>22</v>
      </c>
      <c r="I13" s="25" cm="1">
        <f t="array" ref="I13:I15">_xlfn.IFS(COUNTIFS(vacation[Employee],H13:H15, vacation[Date],G11)&gt;0,2,COUNTIFS(H13:H15,H13:H15)&gt;1,1,TRUE,0)</f>
        <v>0</v>
      </c>
      <c r="K13" s="6" t="e" vm="2">
        <f>_xlfn.XLOOKUP(L13,staff[Employee],staff[Image],"")</f>
        <v>#VALUE!</v>
      </c>
      <c r="L13" s="18" t="s">
        <v>19</v>
      </c>
      <c r="M13" s="25" cm="1">
        <f t="array" ref="M13:M15">_xlfn.IFS(COUNTIFS(vacation[Employee],L13:L15, vacation[Date],K11)&gt;0,2,COUNTIFS(L13:L15,L13:L15)&gt;1,1,TRUE,0)</f>
        <v>1</v>
      </c>
      <c r="O13" s="6" t="e" vm="3">
        <f>_xlfn.XLOOKUP(P13,staff[Employee],staff[Image],"")</f>
        <v>#VALUE!</v>
      </c>
      <c r="P13" s="18" t="s">
        <v>18</v>
      </c>
      <c r="Q13" s="25" cm="1">
        <f t="array" ref="Q13:Q15">_xlfn.IFS(COUNTIFS(vacation[Employee],P13:P15, vacation[Date],O11)&gt;0,2,COUNTIFS(P13:P15,P13:P15)&gt;1,1,TRUE,0)</f>
        <v>0</v>
      </c>
      <c r="S13" s="6" t="e" vm="3">
        <f>_xlfn.XLOOKUP(T13,staff[Employee],staff[Image],"")</f>
        <v>#VALUE!</v>
      </c>
      <c r="T13" s="18" t="s">
        <v>18</v>
      </c>
      <c r="U13" s="25" cm="1">
        <f t="array" ref="U13:U15">_xlfn.IFS(COUNTIFS(vacation[Employee],T13:T15, vacation[Date],S11)&gt;0,2,COUNTIFS(T13:T15,T13:T15)&gt;1,1,TRUE,0)</f>
        <v>0</v>
      </c>
      <c r="W13" s="6" t="e" vm="4">
        <f>_xlfn.XLOOKUP(X13,staff[Employee],staff[Image],"")</f>
        <v>#VALUE!</v>
      </c>
      <c r="X13" s="18" t="s">
        <v>21</v>
      </c>
      <c r="Y13" s="25" cm="1">
        <f t="array" ref="Y13:Y15">_xlfn.IFS(COUNTIFS(vacation[Employee],X13:X15, vacation[Date],W11)&gt;0,2,COUNTIFS(X13:X15,X13:X15)&gt;1,1,TRUE,0)</f>
        <v>0</v>
      </c>
      <c r="AA13" s="6" t="e" vm="1">
        <f>_xlfn.XLOOKUP(AB13,staff[Employee],staff[Image],"")</f>
        <v>#VALUE!</v>
      </c>
      <c r="AB13" s="18" t="s">
        <v>22</v>
      </c>
      <c r="AC13" s="13" cm="1">
        <f t="array" ref="AC13:AC15">_xlfn.IFS(COUNTIFS(vacation[Employee],AB13:AB15, vacation[Date],AA11)&gt;0,2,COUNTIFS(AB13:AB15,AB13:AB15)&gt;1,1,TRUE,0)</f>
        <v>0</v>
      </c>
    </row>
    <row r="14" spans="2:34" ht="25.5" customHeight="1" x14ac:dyDescent="0.2">
      <c r="B14" s="67"/>
      <c r="C14" s="6" t="e" vm="4">
        <f>_xlfn.XLOOKUP(D14,staff[Employee],staff[Image],"")</f>
        <v>#VALUE!</v>
      </c>
      <c r="D14" s="19" t="s">
        <v>21</v>
      </c>
      <c r="E14" s="25">
        <v>0</v>
      </c>
      <c r="G14" s="6" t="e" vm="4">
        <f>_xlfn.XLOOKUP(H14,staff[Employee],staff[Image],"")</f>
        <v>#VALUE!</v>
      </c>
      <c r="H14" s="19" t="s">
        <v>21</v>
      </c>
      <c r="I14" s="25">
        <v>0</v>
      </c>
      <c r="K14" s="6" t="e" vm="2">
        <f>_xlfn.XLOOKUP(L14,staff[Employee],staff[Image],"")</f>
        <v>#VALUE!</v>
      </c>
      <c r="L14" s="19" t="s">
        <v>19</v>
      </c>
      <c r="M14" s="25">
        <v>1</v>
      </c>
      <c r="O14" s="6" t="e" vm="5">
        <f>_xlfn.XLOOKUP(P14,staff[Employee],staff[Image],"")</f>
        <v>#VALUE!</v>
      </c>
      <c r="P14" s="19" t="s">
        <v>20</v>
      </c>
      <c r="Q14" s="25">
        <v>2</v>
      </c>
      <c r="S14" s="6" t="e" vm="5">
        <f>_xlfn.XLOOKUP(T14,staff[Employee],staff[Image],"")</f>
        <v>#VALUE!</v>
      </c>
      <c r="T14" s="19" t="s">
        <v>20</v>
      </c>
      <c r="U14" s="25">
        <v>2</v>
      </c>
      <c r="W14" s="6" t="e" vm="5">
        <f>_xlfn.XLOOKUP(X14,staff[Employee],staff[Image],"")</f>
        <v>#VALUE!</v>
      </c>
      <c r="X14" s="19" t="s">
        <v>20</v>
      </c>
      <c r="Y14" s="25">
        <v>0</v>
      </c>
      <c r="AA14" s="6" t="e" vm="3">
        <f>_xlfn.XLOOKUP(AB14,staff[Employee],staff[Image],"")</f>
        <v>#VALUE!</v>
      </c>
      <c r="AB14" s="19" t="s">
        <v>18</v>
      </c>
      <c r="AC14" s="13">
        <v>0</v>
      </c>
    </row>
    <row r="15" spans="2:34" ht="25.5" customHeight="1" x14ac:dyDescent="0.2">
      <c r="B15" s="67"/>
      <c r="C15" s="6" t="e" vm="2">
        <f>_xlfn.XLOOKUP(D15,staff[Employee],staff[Image],"")</f>
        <v>#VALUE!</v>
      </c>
      <c r="D15" s="20" t="s">
        <v>19</v>
      </c>
      <c r="E15" s="25">
        <v>0</v>
      </c>
      <c r="G15" s="6" t="e" vm="3">
        <f>_xlfn.XLOOKUP(H15,staff[Employee],staff[Image],"")</f>
        <v>#VALUE!</v>
      </c>
      <c r="H15" s="20" t="s">
        <v>18</v>
      </c>
      <c r="I15" s="25">
        <v>0</v>
      </c>
      <c r="K15" s="6" t="e" vm="5">
        <f>_xlfn.XLOOKUP(L15,staff[Employee],staff[Image],"")</f>
        <v>#VALUE!</v>
      </c>
      <c r="L15" s="20" t="s">
        <v>20</v>
      </c>
      <c r="M15" s="25">
        <v>0</v>
      </c>
      <c r="O15" s="6" t="e" vm="2">
        <f>_xlfn.XLOOKUP(P15,staff[Employee],staff[Image],"")</f>
        <v>#VALUE!</v>
      </c>
      <c r="P15" s="20" t="s">
        <v>19</v>
      </c>
      <c r="Q15" s="25">
        <v>0</v>
      </c>
      <c r="S15" s="6" t="e" vm="2">
        <f>_xlfn.XLOOKUP(T15,staff[Employee],staff[Image],"")</f>
        <v>#VALUE!</v>
      </c>
      <c r="T15" s="20" t="s">
        <v>19</v>
      </c>
      <c r="U15" s="25">
        <v>0</v>
      </c>
      <c r="W15" s="6" t="e" vm="2">
        <f>_xlfn.XLOOKUP(X15,staff[Employee],staff[Image],"")</f>
        <v>#VALUE!</v>
      </c>
      <c r="X15" s="20" t="s">
        <v>19</v>
      </c>
      <c r="Y15" s="25">
        <v>0</v>
      </c>
      <c r="AA15" s="6" t="e" vm="2">
        <f>_xlfn.XLOOKUP(AB15,staff[Employee],staff[Image],"")</f>
        <v>#VALUE!</v>
      </c>
      <c r="AB15" s="20" t="s">
        <v>19</v>
      </c>
      <c r="AC15" s="13">
        <v>0</v>
      </c>
    </row>
    <row r="16" spans="2:34" ht="9" customHeight="1" thickBot="1" x14ac:dyDescent="0.25">
      <c r="B16" s="67"/>
      <c r="C16" s="7"/>
      <c r="D16" s="8"/>
      <c r="E16" s="26"/>
      <c r="G16" s="7"/>
      <c r="H16" s="8"/>
      <c r="I16" s="26"/>
      <c r="K16" s="7"/>
      <c r="L16" s="8"/>
      <c r="M16" s="26"/>
      <c r="O16" s="7"/>
      <c r="P16" s="8"/>
      <c r="Q16" s="26"/>
      <c r="S16" s="7"/>
      <c r="T16" s="8"/>
      <c r="U16" s="26"/>
      <c r="W16" s="7"/>
      <c r="X16" s="8"/>
      <c r="Y16" s="26"/>
      <c r="AA16" s="7"/>
      <c r="AB16" s="8"/>
      <c r="AC16" s="9"/>
    </row>
    <row r="17" spans="2:33" ht="17" thickBot="1" x14ac:dyDescent="0.25">
      <c r="B17" s="22"/>
      <c r="E17" s="27"/>
      <c r="I17" s="27"/>
      <c r="M17" s="27"/>
      <c r="Q17" s="27"/>
      <c r="U17" s="27"/>
      <c r="Y17" s="27"/>
    </row>
    <row r="18" spans="2:33" ht="25.5" customHeight="1" x14ac:dyDescent="0.2">
      <c r="B18" s="67" t="s">
        <v>8</v>
      </c>
      <c r="C18" s="14">
        <f>C11+7</f>
        <v>45327</v>
      </c>
      <c r="D18" s="15"/>
      <c r="E18" s="16"/>
      <c r="G18" s="14">
        <f>C18+1</f>
        <v>45328</v>
      </c>
      <c r="H18" s="15"/>
      <c r="I18" s="16"/>
      <c r="K18" s="14">
        <f>G18+1</f>
        <v>45329</v>
      </c>
      <c r="L18" s="15"/>
      <c r="M18" s="16"/>
      <c r="O18" s="14">
        <f>K18+1</f>
        <v>45330</v>
      </c>
      <c r="P18" s="15"/>
      <c r="Q18" s="16"/>
      <c r="S18" s="14">
        <f>O18+1</f>
        <v>45331</v>
      </c>
      <c r="T18" s="15"/>
      <c r="U18" s="16"/>
      <c r="W18" s="14">
        <f>S18+1</f>
        <v>45332</v>
      </c>
      <c r="X18" s="15"/>
      <c r="Y18" s="16"/>
      <c r="AA18" s="14">
        <f>W18+1</f>
        <v>45333</v>
      </c>
      <c r="AB18" s="15"/>
      <c r="AC18" s="16"/>
    </row>
    <row r="19" spans="2:33" ht="9" customHeight="1" x14ac:dyDescent="0.2">
      <c r="B19" s="67"/>
      <c r="C19" s="10"/>
      <c r="D19" s="11"/>
      <c r="E19" s="24"/>
      <c r="G19" s="10"/>
      <c r="H19" s="11"/>
      <c r="I19" s="24"/>
      <c r="K19" s="10"/>
      <c r="L19" s="11"/>
      <c r="M19" s="24"/>
      <c r="O19" s="10"/>
      <c r="P19" s="11"/>
      <c r="Q19" s="24"/>
      <c r="S19" s="10"/>
      <c r="T19" s="11"/>
      <c r="U19" s="24"/>
      <c r="W19" s="10"/>
      <c r="X19" s="11"/>
      <c r="Y19" s="24"/>
      <c r="AA19" s="10"/>
      <c r="AB19" s="11"/>
      <c r="AC19" s="12"/>
    </row>
    <row r="20" spans="2:33" ht="25.5" customHeight="1" x14ac:dyDescent="0.2">
      <c r="B20" s="67"/>
      <c r="C20" s="6" t="e" vm="2">
        <f>_xlfn.XLOOKUP(D20,staff[Employee],staff[Image],"")</f>
        <v>#VALUE!</v>
      </c>
      <c r="D20" s="18" t="s">
        <v>19</v>
      </c>
      <c r="E20" s="25" cm="1">
        <f t="array" ref="E20:E22">_xlfn.IFS(COUNTIFS(vacation[Employee],D20:D22, vacation[Date],C18)&gt;0,2,COUNTIFS(D20:D22,D20:D22)&gt;1,1,TRUE,0)</f>
        <v>1</v>
      </c>
      <c r="G20" s="6" t="e" vm="3">
        <f>_xlfn.XLOOKUP(H20,staff[Employee],staff[Image],"")</f>
        <v>#VALUE!</v>
      </c>
      <c r="H20" s="18" t="s">
        <v>18</v>
      </c>
      <c r="I20" s="25" cm="1">
        <f t="array" ref="I20:I22">_xlfn.IFS(COUNTIFS(vacation[Employee],H20:H22, vacation[Date],G18)&gt;0,2,COUNTIFS(H20:H22,H20:H22)&gt;1,1,TRUE,0)</f>
        <v>0</v>
      </c>
      <c r="K20" s="6" t="e" vm="4">
        <f>_xlfn.XLOOKUP(L20,staff[Employee],staff[Image],"")</f>
        <v>#VALUE!</v>
      </c>
      <c r="L20" s="18" t="s">
        <v>21</v>
      </c>
      <c r="M20" s="25" cm="1">
        <f t="array" ref="M20:M22">_xlfn.IFS(COUNTIFS(vacation[Employee],L20:L22, vacation[Date],K18)&gt;0,2,COUNTIFS(L20:L22,L20:L22)&gt;1,1,TRUE,0)</f>
        <v>0</v>
      </c>
      <c r="O20" s="6" t="e" vm="1">
        <f>_xlfn.XLOOKUP(P20,staff[Employee],staff[Image],"")</f>
        <v>#VALUE!</v>
      </c>
      <c r="P20" s="18" t="s">
        <v>22</v>
      </c>
      <c r="Q20" s="25" cm="1">
        <f t="array" ref="Q20:Q22">_xlfn.IFS(COUNTIFS(vacation[Employee],P20:P22, vacation[Date],O18)&gt;0,2,COUNTIFS(P20:P22,P20:P22)&gt;1,1,TRUE,0)</f>
        <v>1</v>
      </c>
      <c r="S20" s="6" t="e" vm="3">
        <f>_xlfn.XLOOKUP(T20,staff[Employee],staff[Image],"")</f>
        <v>#VALUE!</v>
      </c>
      <c r="T20" s="18" t="s">
        <v>18</v>
      </c>
      <c r="U20" s="25" cm="1">
        <f t="array" ref="U20:U22">_xlfn.IFS(COUNTIFS(vacation[Employee],T20:T22, vacation[Date],S18)&gt;0,2,COUNTIFS(T20:T22,T20:T22)&gt;1,1,TRUE,0)</f>
        <v>0</v>
      </c>
      <c r="W20" s="6" t="e" vm="3">
        <f>_xlfn.XLOOKUP(X20,staff[Employee],staff[Image],"")</f>
        <v>#VALUE!</v>
      </c>
      <c r="X20" s="18" t="s">
        <v>18</v>
      </c>
      <c r="Y20" s="25" cm="1">
        <f t="array" ref="Y20:Y22">_xlfn.IFS(COUNTIFS(vacation[Employee],X20:X22, vacation[Date],W18)&gt;0,2,COUNTIFS(X20:X22,X20:X22)&gt;1,1,TRUE,0)</f>
        <v>0</v>
      </c>
      <c r="AA20" s="6" t="e" vm="4">
        <f>_xlfn.XLOOKUP(AB20,staff[Employee],staff[Image],"")</f>
        <v>#VALUE!</v>
      </c>
      <c r="AB20" s="18" t="s">
        <v>21</v>
      </c>
      <c r="AC20" s="13" cm="1">
        <f t="array" ref="AC20:AC22">_xlfn.IFS(COUNTIFS(vacation[Employee],AB20:AB22, vacation[Date],AA18)&gt;0,2,COUNTIFS(AB20:AB22,AB20:AB22)&gt;1,1,TRUE,0)</f>
        <v>0</v>
      </c>
    </row>
    <row r="21" spans="2:33" ht="25.5" customHeight="1" x14ac:dyDescent="0.2">
      <c r="B21" s="67"/>
      <c r="C21" s="6" t="e" vm="3">
        <f>_xlfn.XLOOKUP(D21,staff[Employee],staff[Image],"")</f>
        <v>#VALUE!</v>
      </c>
      <c r="D21" s="19" t="s">
        <v>18</v>
      </c>
      <c r="E21" s="25">
        <v>0</v>
      </c>
      <c r="G21" s="6" t="e" vm="5">
        <f>_xlfn.XLOOKUP(H21,staff[Employee],staff[Image],"")</f>
        <v>#VALUE!</v>
      </c>
      <c r="H21" s="19" t="s">
        <v>20</v>
      </c>
      <c r="I21" s="25">
        <v>0</v>
      </c>
      <c r="K21" s="6" t="e" vm="5">
        <f>_xlfn.XLOOKUP(L21,staff[Employee],staff[Image],"")</f>
        <v>#VALUE!</v>
      </c>
      <c r="L21" s="19" t="s">
        <v>20</v>
      </c>
      <c r="M21" s="25">
        <v>0</v>
      </c>
      <c r="O21" s="6" t="e" vm="5">
        <f>_xlfn.XLOOKUP(P21,staff[Employee],staff[Image],"")</f>
        <v>#VALUE!</v>
      </c>
      <c r="P21" s="19" t="s">
        <v>20</v>
      </c>
      <c r="Q21" s="25">
        <v>0</v>
      </c>
      <c r="S21" s="6" t="e" vm="4">
        <f>_xlfn.XLOOKUP(T21,staff[Employee],staff[Image],"")</f>
        <v>#VALUE!</v>
      </c>
      <c r="T21" s="19" t="s">
        <v>21</v>
      </c>
      <c r="U21" s="25">
        <v>0</v>
      </c>
      <c r="W21" s="6" t="e" vm="5">
        <f>_xlfn.XLOOKUP(X21,staff[Employee],staff[Image],"")</f>
        <v>#VALUE!</v>
      </c>
      <c r="X21" s="19" t="s">
        <v>20</v>
      </c>
      <c r="Y21" s="25">
        <v>0</v>
      </c>
      <c r="AA21" s="6" t="e" vm="5">
        <f>_xlfn.XLOOKUP(AB21,staff[Employee],staff[Image],"")</f>
        <v>#VALUE!</v>
      </c>
      <c r="AB21" s="19" t="s">
        <v>20</v>
      </c>
      <c r="AC21" s="13">
        <v>0</v>
      </c>
    </row>
    <row r="22" spans="2:33" ht="25.5" customHeight="1" x14ac:dyDescent="0.2">
      <c r="B22" s="67"/>
      <c r="C22" s="6" t="e" vm="2">
        <f>_xlfn.XLOOKUP(D22,staff[Employee],staff[Image],"")</f>
        <v>#VALUE!</v>
      </c>
      <c r="D22" s="20" t="s">
        <v>19</v>
      </c>
      <c r="E22" s="25">
        <v>1</v>
      </c>
      <c r="G22" s="6" t="e" vm="1">
        <f>_xlfn.XLOOKUP(H22,staff[Employee],staff[Image],"")</f>
        <v>#VALUE!</v>
      </c>
      <c r="H22" s="20" t="s">
        <v>22</v>
      </c>
      <c r="I22" s="25">
        <v>0</v>
      </c>
      <c r="K22" s="6" t="e" vm="1">
        <f>_xlfn.XLOOKUP(L22,staff[Employee],staff[Image],"")</f>
        <v>#VALUE!</v>
      </c>
      <c r="L22" s="20" t="s">
        <v>22</v>
      </c>
      <c r="M22" s="25">
        <v>0</v>
      </c>
      <c r="O22" s="6" t="e" vm="1">
        <f>_xlfn.XLOOKUP(P22,staff[Employee],staff[Image],"")</f>
        <v>#VALUE!</v>
      </c>
      <c r="P22" s="20" t="s">
        <v>22</v>
      </c>
      <c r="Q22" s="25">
        <v>1</v>
      </c>
      <c r="S22" s="6" t="e" vm="2">
        <f>_xlfn.XLOOKUP(T22,staff[Employee],staff[Image],"")</f>
        <v>#VALUE!</v>
      </c>
      <c r="T22" s="20" t="s">
        <v>19</v>
      </c>
      <c r="U22" s="25">
        <v>0</v>
      </c>
      <c r="W22" s="6" t="e" vm="2">
        <f>_xlfn.XLOOKUP(X22,staff[Employee],staff[Image],"")</f>
        <v>#VALUE!</v>
      </c>
      <c r="X22" s="20" t="s">
        <v>19</v>
      </c>
      <c r="Y22" s="25">
        <v>0</v>
      </c>
      <c r="AA22" s="6" t="e" vm="2">
        <f>_xlfn.XLOOKUP(AB22,staff[Employee],staff[Image],"")</f>
        <v>#VALUE!</v>
      </c>
      <c r="AB22" s="20" t="s">
        <v>19</v>
      </c>
      <c r="AC22" s="13">
        <v>0</v>
      </c>
    </row>
    <row r="23" spans="2:33" ht="9" customHeight="1" thickBot="1" x14ac:dyDescent="0.25">
      <c r="B23" s="67"/>
      <c r="C23" s="7"/>
      <c r="D23" s="8"/>
      <c r="E23" s="26"/>
      <c r="G23" s="7"/>
      <c r="H23" s="8"/>
      <c r="I23" s="26"/>
      <c r="K23" s="7"/>
      <c r="L23" s="8"/>
      <c r="M23" s="26"/>
      <c r="O23" s="7"/>
      <c r="P23" s="8"/>
      <c r="Q23" s="26"/>
      <c r="S23" s="7"/>
      <c r="T23" s="8"/>
      <c r="U23" s="26"/>
      <c r="W23" s="7"/>
      <c r="X23" s="8"/>
      <c r="Y23" s="26"/>
      <c r="AA23" s="7"/>
      <c r="AB23" s="8"/>
      <c r="AC23" s="9"/>
    </row>
    <row r="24" spans="2:33" ht="17" thickBot="1" x14ac:dyDescent="0.25">
      <c r="B24" s="22"/>
      <c r="E24" s="27"/>
      <c r="I24" s="27"/>
      <c r="M24" s="27"/>
      <c r="Q24" s="27"/>
      <c r="U24" s="27"/>
      <c r="Y24" s="27"/>
    </row>
    <row r="25" spans="2:33" ht="25.5" customHeight="1" x14ac:dyDescent="0.2">
      <c r="B25" s="67" t="s">
        <v>9</v>
      </c>
      <c r="C25" s="14">
        <f>C18+7</f>
        <v>45334</v>
      </c>
      <c r="D25" s="15"/>
      <c r="E25" s="16"/>
      <c r="G25" s="14">
        <f>C25+1</f>
        <v>45335</v>
      </c>
      <c r="H25" s="15"/>
      <c r="I25" s="16"/>
      <c r="K25" s="14">
        <f>G25+1</f>
        <v>45336</v>
      </c>
      <c r="L25" s="15"/>
      <c r="M25" s="16"/>
      <c r="O25" s="14">
        <f>K25+1</f>
        <v>45337</v>
      </c>
      <c r="P25" s="15"/>
      <c r="Q25" s="16"/>
      <c r="S25" s="14">
        <f>O25+1</f>
        <v>45338</v>
      </c>
      <c r="T25" s="15"/>
      <c r="U25" s="16"/>
      <c r="W25" s="14">
        <f>S25+1</f>
        <v>45339</v>
      </c>
      <c r="X25" s="15"/>
      <c r="Y25" s="16"/>
      <c r="AA25" s="14">
        <f>W25+1</f>
        <v>45340</v>
      </c>
      <c r="AB25" s="15"/>
      <c r="AC25" s="16"/>
      <c r="AF25" s="23"/>
    </row>
    <row r="26" spans="2:33" ht="9" customHeight="1" x14ac:dyDescent="0.2">
      <c r="B26" s="67"/>
      <c r="C26" s="10"/>
      <c r="D26" s="11"/>
      <c r="E26" s="24"/>
      <c r="G26" s="10"/>
      <c r="H26" s="11"/>
      <c r="I26" s="24"/>
      <c r="K26" s="10"/>
      <c r="L26" s="11"/>
      <c r="M26" s="24"/>
      <c r="O26" s="10"/>
      <c r="P26" s="11"/>
      <c r="Q26" s="24"/>
      <c r="S26" s="10"/>
      <c r="T26" s="11"/>
      <c r="U26" s="24"/>
      <c r="W26" s="10"/>
      <c r="X26" s="11"/>
      <c r="Y26" s="24"/>
      <c r="AA26" s="10"/>
      <c r="AB26" s="11"/>
      <c r="AC26" s="12"/>
    </row>
    <row r="27" spans="2:33" ht="25.5" customHeight="1" x14ac:dyDescent="0.2">
      <c r="B27" s="67"/>
      <c r="C27" s="6" t="e" vm="3">
        <f>_xlfn.XLOOKUP(D27,staff[Employee],staff[Image],"")</f>
        <v>#VALUE!</v>
      </c>
      <c r="D27" s="18" t="s">
        <v>18</v>
      </c>
      <c r="E27" s="25" cm="1">
        <f t="array" ref="E27:E29">_xlfn.IFS(COUNTIFS(vacation[Employee],D27:D29, vacation[Date],C25)&gt;0,2,COUNTIFS(D27:D29,D27:D29)&gt;1,1,TRUE,0)</f>
        <v>0</v>
      </c>
      <c r="G27" s="6" t="e" vm="3">
        <f>_xlfn.XLOOKUP(H27,staff[Employee],staff[Image],"")</f>
        <v>#VALUE!</v>
      </c>
      <c r="H27" s="18" t="s">
        <v>18</v>
      </c>
      <c r="I27" s="25" cm="1">
        <f t="array" ref="I27:I29">_xlfn.IFS(COUNTIFS(vacation[Employee],H27:H29, vacation[Date],G25)&gt;0,2,COUNTIFS(H27:H29,H27:H29)&gt;1,1,TRUE,0)</f>
        <v>0</v>
      </c>
      <c r="K27" s="6" t="e" vm="3">
        <f>_xlfn.XLOOKUP(L27,staff[Employee],staff[Image],"")</f>
        <v>#VALUE!</v>
      </c>
      <c r="L27" s="18" t="s">
        <v>18</v>
      </c>
      <c r="M27" s="25" cm="1">
        <f t="array" ref="M27:M29">_xlfn.IFS(COUNTIFS(vacation[Employee],L27:L29, vacation[Date],K25)&gt;0,2,COUNTIFS(L27:L29,L27:L29)&gt;1,1,TRUE,0)</f>
        <v>0</v>
      </c>
      <c r="O27" s="6" t="e" vm="3">
        <f>_xlfn.XLOOKUP(P27,staff[Employee],staff[Image],"")</f>
        <v>#VALUE!</v>
      </c>
      <c r="P27" s="18" t="s">
        <v>18</v>
      </c>
      <c r="Q27" s="25" cm="1">
        <f t="array" ref="Q27:Q29">_xlfn.IFS(COUNTIFS(vacation[Employee],P27:P29, vacation[Date],O25)&gt;0,2,COUNTIFS(P27:P29,P27:P29)&gt;1,1,TRUE,0)</f>
        <v>2</v>
      </c>
      <c r="S27" s="6" t="e" vm="3">
        <f>_xlfn.XLOOKUP(T27,staff[Employee],staff[Image],"")</f>
        <v>#VALUE!</v>
      </c>
      <c r="T27" s="18" t="s">
        <v>18</v>
      </c>
      <c r="U27" s="25" cm="1">
        <f t="array" ref="U27:U29">_xlfn.IFS(COUNTIFS(vacation[Employee],T27:T29, vacation[Date],S25)&gt;0,2,COUNTIFS(T27:T29,T27:T29)&gt;1,1,TRUE,0)</f>
        <v>0</v>
      </c>
      <c r="W27" s="6" t="e" vm="3">
        <f>_xlfn.XLOOKUP(X27,staff[Employee],staff[Image],"")</f>
        <v>#VALUE!</v>
      </c>
      <c r="X27" s="18" t="s">
        <v>18</v>
      </c>
      <c r="Y27" s="25" cm="1">
        <f t="array" ref="Y27:Y29">_xlfn.IFS(COUNTIFS(vacation[Employee],X27:X29, vacation[Date],W25)&gt;0,2,COUNTIFS(X27:X29,X27:X29)&gt;1,1,TRUE,0)</f>
        <v>0</v>
      </c>
      <c r="AA27" s="6" t="e" vm="3">
        <f>_xlfn.XLOOKUP(AB27,staff[Employee],staff[Image],"")</f>
        <v>#VALUE!</v>
      </c>
      <c r="AB27" s="18" t="s">
        <v>18</v>
      </c>
      <c r="AC27" s="13" cm="1">
        <f t="array" ref="AC27:AC29">_xlfn.IFS(COUNTIFS(vacation[Employee],AB27:AB29, vacation[Date],AA25)&gt;0,2,COUNTIFS(AB27:AB29,AB27:AB29)&gt;1,1,TRUE,0)</f>
        <v>0</v>
      </c>
      <c r="AF27" s="62"/>
      <c r="AG27" s="63"/>
    </row>
    <row r="28" spans="2:33" ht="25.5" customHeight="1" x14ac:dyDescent="0.2">
      <c r="B28" s="67"/>
      <c r="C28" s="6" t="e" vm="5">
        <f>_xlfn.XLOOKUP(D28,staff[Employee],staff[Image],"")</f>
        <v>#VALUE!</v>
      </c>
      <c r="D28" s="19" t="s">
        <v>20</v>
      </c>
      <c r="E28" s="25">
        <v>2</v>
      </c>
      <c r="G28" s="6" t="e" vm="5">
        <f>_xlfn.XLOOKUP(H28,staff[Employee],staff[Image],"")</f>
        <v>#VALUE!</v>
      </c>
      <c r="H28" s="19" t="s">
        <v>20</v>
      </c>
      <c r="I28" s="25">
        <v>0</v>
      </c>
      <c r="K28" s="6" t="e" vm="5">
        <f>_xlfn.XLOOKUP(L28,staff[Employee],staff[Image],"")</f>
        <v>#VALUE!</v>
      </c>
      <c r="L28" s="19" t="s">
        <v>20</v>
      </c>
      <c r="M28" s="25">
        <v>0</v>
      </c>
      <c r="O28" s="6" t="e" vm="5">
        <f>_xlfn.XLOOKUP(P28,staff[Employee],staff[Image],"")</f>
        <v>#VALUE!</v>
      </c>
      <c r="P28" s="19" t="s">
        <v>20</v>
      </c>
      <c r="Q28" s="25">
        <v>0</v>
      </c>
      <c r="S28" s="6" t="e" vm="5">
        <f>_xlfn.XLOOKUP(T28,staff[Employee],staff[Image],"")</f>
        <v>#VALUE!</v>
      </c>
      <c r="T28" s="19" t="s">
        <v>20</v>
      </c>
      <c r="U28" s="25">
        <v>0</v>
      </c>
      <c r="W28" s="6" t="e" vm="5">
        <f>_xlfn.XLOOKUP(X28,staff[Employee],staff[Image],"")</f>
        <v>#VALUE!</v>
      </c>
      <c r="X28" s="19" t="s">
        <v>20</v>
      </c>
      <c r="Y28" s="25">
        <v>0</v>
      </c>
      <c r="AA28" s="6" t="e" vm="5">
        <f>_xlfn.XLOOKUP(AB28,staff[Employee],staff[Image],"")</f>
        <v>#VALUE!</v>
      </c>
      <c r="AB28" s="19" t="s">
        <v>20</v>
      </c>
      <c r="AC28" s="13">
        <v>0</v>
      </c>
      <c r="AF28" s="62"/>
      <c r="AG28" s="63"/>
    </row>
    <row r="29" spans="2:33" ht="25.5" customHeight="1" x14ac:dyDescent="0.2">
      <c r="B29" s="67"/>
      <c r="C29" s="6" t="e" vm="2">
        <f>_xlfn.XLOOKUP(D29,staff[Employee],staff[Image],"")</f>
        <v>#VALUE!</v>
      </c>
      <c r="D29" s="20" t="s">
        <v>19</v>
      </c>
      <c r="E29" s="25">
        <v>0</v>
      </c>
      <c r="G29" s="6" t="e" vm="2">
        <f>_xlfn.XLOOKUP(H29,staff[Employee],staff[Image],"")</f>
        <v>#VALUE!</v>
      </c>
      <c r="H29" s="20" t="s">
        <v>19</v>
      </c>
      <c r="I29" s="25">
        <v>0</v>
      </c>
      <c r="K29" s="6" t="e" vm="2">
        <f>_xlfn.XLOOKUP(L29,staff[Employee],staff[Image],"")</f>
        <v>#VALUE!</v>
      </c>
      <c r="L29" s="20" t="s">
        <v>19</v>
      </c>
      <c r="M29" s="25">
        <v>2</v>
      </c>
      <c r="O29" s="6" t="e" vm="2">
        <f>_xlfn.XLOOKUP(P29,staff[Employee],staff[Image],"")</f>
        <v>#VALUE!</v>
      </c>
      <c r="P29" s="20" t="s">
        <v>19</v>
      </c>
      <c r="Q29" s="25">
        <v>0</v>
      </c>
      <c r="S29" s="6" t="e" vm="2">
        <f>_xlfn.XLOOKUP(T29,staff[Employee],staff[Image],"")</f>
        <v>#VALUE!</v>
      </c>
      <c r="T29" s="20" t="s">
        <v>19</v>
      </c>
      <c r="U29" s="25">
        <v>0</v>
      </c>
      <c r="W29" s="6" t="e" vm="2">
        <f>_xlfn.XLOOKUP(X29,staff[Employee],staff[Image],"")</f>
        <v>#VALUE!</v>
      </c>
      <c r="X29" s="20" t="s">
        <v>19</v>
      </c>
      <c r="Y29" s="25">
        <v>0</v>
      </c>
      <c r="AA29" s="6" t="e" vm="2">
        <f>_xlfn.XLOOKUP(AB29,staff[Employee],staff[Image],"")</f>
        <v>#VALUE!</v>
      </c>
      <c r="AB29" s="20" t="s">
        <v>19</v>
      </c>
      <c r="AC29" s="13">
        <v>0</v>
      </c>
    </row>
    <row r="30" spans="2:33" ht="9" customHeight="1" thickBot="1" x14ac:dyDescent="0.25">
      <c r="B30" s="67"/>
      <c r="C30" s="7"/>
      <c r="D30" s="8"/>
      <c r="E30" s="26"/>
      <c r="G30" s="7"/>
      <c r="H30" s="8"/>
      <c r="I30" s="26"/>
      <c r="K30" s="7"/>
      <c r="L30" s="8"/>
      <c r="M30" s="26"/>
      <c r="O30" s="7"/>
      <c r="P30" s="8"/>
      <c r="Q30" s="26"/>
      <c r="S30" s="7"/>
      <c r="T30" s="8"/>
      <c r="U30" s="26"/>
      <c r="W30" s="7"/>
      <c r="X30" s="8"/>
      <c r="Y30" s="26"/>
      <c r="AA30" s="7"/>
      <c r="AB30" s="8"/>
      <c r="AC30" s="9"/>
    </row>
    <row r="31" spans="2:33" ht="17" thickBot="1" x14ac:dyDescent="0.25">
      <c r="B31" s="22"/>
      <c r="E31" s="27"/>
      <c r="I31" s="27"/>
      <c r="M31" s="27"/>
      <c r="Q31" s="27"/>
      <c r="U31" s="27"/>
      <c r="Y31" s="27"/>
    </row>
    <row r="32" spans="2:33" ht="25.5" customHeight="1" x14ac:dyDescent="0.2">
      <c r="B32" s="67" t="s">
        <v>10</v>
      </c>
      <c r="C32" s="14">
        <f>C25+7</f>
        <v>45341</v>
      </c>
      <c r="D32" s="15"/>
      <c r="E32" s="16"/>
      <c r="G32" s="14">
        <f>C32+1</f>
        <v>45342</v>
      </c>
      <c r="H32" s="15"/>
      <c r="I32" s="16"/>
      <c r="K32" s="14">
        <f>G32+1</f>
        <v>45343</v>
      </c>
      <c r="L32" s="15"/>
      <c r="M32" s="16"/>
      <c r="O32" s="14">
        <f>K32+1</f>
        <v>45344</v>
      </c>
      <c r="P32" s="15"/>
      <c r="Q32" s="16"/>
      <c r="S32" s="14">
        <f>O32+1</f>
        <v>45345</v>
      </c>
      <c r="T32" s="15"/>
      <c r="U32" s="16"/>
      <c r="W32" s="14">
        <f>S32+1</f>
        <v>45346</v>
      </c>
      <c r="X32" s="15"/>
      <c r="Y32" s="16"/>
      <c r="AA32" s="14">
        <f>W32+1</f>
        <v>45347</v>
      </c>
      <c r="AB32" s="15"/>
      <c r="AC32" s="16"/>
    </row>
    <row r="33" spans="2:29" ht="9" customHeight="1" x14ac:dyDescent="0.2">
      <c r="B33" s="67"/>
      <c r="C33" s="10"/>
      <c r="D33" s="11"/>
      <c r="E33" s="24"/>
      <c r="G33" s="10"/>
      <c r="H33" s="11"/>
      <c r="I33" s="24"/>
      <c r="K33" s="10"/>
      <c r="L33" s="11"/>
      <c r="M33" s="24"/>
      <c r="O33" s="10"/>
      <c r="P33" s="11"/>
      <c r="Q33" s="24"/>
      <c r="S33" s="10"/>
      <c r="T33" s="11"/>
      <c r="U33" s="24"/>
      <c r="W33" s="10"/>
      <c r="X33" s="11"/>
      <c r="Y33" s="24"/>
      <c r="AA33" s="10"/>
      <c r="AB33" s="11"/>
      <c r="AC33" s="12"/>
    </row>
    <row r="34" spans="2:29" ht="25.5" customHeight="1" x14ac:dyDescent="0.2">
      <c r="B34" s="67"/>
      <c r="C34" s="6" t="e" vm="3">
        <f>_xlfn.XLOOKUP(D34,staff[Employee],staff[Image],"")</f>
        <v>#VALUE!</v>
      </c>
      <c r="D34" s="18" t="s">
        <v>18</v>
      </c>
      <c r="E34" s="25" cm="1">
        <f t="array" ref="E34:E36">_xlfn.IFS(COUNTIFS(vacation[Employee],D34:D36, vacation[Date],C32)&gt;0,2,COUNTIFS(D34:D36,D34:D36)&gt;1,1,TRUE,0)</f>
        <v>0</v>
      </c>
      <c r="G34" s="6" t="e" vm="3">
        <f>_xlfn.XLOOKUP(H34,staff[Employee],staff[Image],"")</f>
        <v>#VALUE!</v>
      </c>
      <c r="H34" s="18" t="s">
        <v>18</v>
      </c>
      <c r="I34" s="25" cm="1">
        <f t="array" ref="I34:I36">_xlfn.IFS(COUNTIFS(vacation[Employee],H34:H36, vacation[Date],G32)&gt;0,2,COUNTIFS(H34:H36,H34:H36)&gt;1,1,TRUE,0)</f>
        <v>0</v>
      </c>
      <c r="K34" s="6" t="e" vm="3">
        <f>_xlfn.XLOOKUP(L34,staff[Employee],staff[Image],"")</f>
        <v>#VALUE!</v>
      </c>
      <c r="L34" s="18" t="s">
        <v>18</v>
      </c>
      <c r="M34" s="25" cm="1">
        <f t="array" ref="M34:M36">_xlfn.IFS(COUNTIFS(vacation[Employee],L34:L36, vacation[Date],K32)&gt;0,2,COUNTIFS(L34:L36,L34:L36)&gt;1,1,TRUE,0)</f>
        <v>0</v>
      </c>
      <c r="O34" s="6" t="e" vm="3">
        <f>_xlfn.XLOOKUP(P34,staff[Employee],staff[Image],"")</f>
        <v>#VALUE!</v>
      </c>
      <c r="P34" s="18" t="s">
        <v>18</v>
      </c>
      <c r="Q34" s="25" cm="1">
        <f t="array" ref="Q34:Q36">_xlfn.IFS(COUNTIFS(vacation[Employee],P34:P36, vacation[Date],O32)&gt;0,2,COUNTIFS(P34:P36,P34:P36)&gt;1,1,TRUE,0)</f>
        <v>0</v>
      </c>
      <c r="S34" s="6" t="e" vm="3">
        <f>_xlfn.XLOOKUP(T34,staff[Employee],staff[Image],"")</f>
        <v>#VALUE!</v>
      </c>
      <c r="T34" s="18" t="s">
        <v>18</v>
      </c>
      <c r="U34" s="25" cm="1">
        <f t="array" ref="U34:U36">_xlfn.IFS(COUNTIFS(vacation[Employee],T34:T36, vacation[Date],S32)&gt;0,2,COUNTIFS(T34:T36,T34:T36)&gt;1,1,TRUE,0)</f>
        <v>0</v>
      </c>
      <c r="W34" s="6" t="e" vm="3">
        <f>_xlfn.XLOOKUP(X34,staff[Employee],staff[Image],"")</f>
        <v>#VALUE!</v>
      </c>
      <c r="X34" s="18" t="s">
        <v>18</v>
      </c>
      <c r="Y34" s="25" cm="1">
        <f t="array" ref="Y34:Y36">_xlfn.IFS(COUNTIFS(vacation[Employee],X34:X36, vacation[Date],W32)&gt;0,2,COUNTIFS(X34:X36,X34:X36)&gt;1,1,TRUE,0)</f>
        <v>2</v>
      </c>
      <c r="AA34" s="6" t="e" vm="3">
        <f>_xlfn.XLOOKUP(AB34,staff[Employee],staff[Image],"")</f>
        <v>#VALUE!</v>
      </c>
      <c r="AB34" s="18" t="s">
        <v>18</v>
      </c>
      <c r="AC34" s="13" cm="1">
        <f t="array" ref="AC34:AC36">_xlfn.IFS(COUNTIFS(vacation[Employee],AB34:AB36, vacation[Date],AA32)&gt;0,2,COUNTIFS(AB34:AB36,AB34:AB36)&gt;1,1,TRUE,0)</f>
        <v>0</v>
      </c>
    </row>
    <row r="35" spans="2:29" ht="25.5" customHeight="1" x14ac:dyDescent="0.2">
      <c r="B35" s="67"/>
      <c r="C35" s="6" t="e" vm="5">
        <f>_xlfn.XLOOKUP(D35,staff[Employee],staff[Image],"")</f>
        <v>#VALUE!</v>
      </c>
      <c r="D35" s="19" t="s">
        <v>20</v>
      </c>
      <c r="E35" s="25">
        <v>0</v>
      </c>
      <c r="G35" s="6" t="e" vm="5">
        <f>_xlfn.XLOOKUP(H35,staff[Employee],staff[Image],"")</f>
        <v>#VALUE!</v>
      </c>
      <c r="H35" s="19" t="s">
        <v>20</v>
      </c>
      <c r="I35" s="25">
        <v>0</v>
      </c>
      <c r="K35" s="6" t="e" vm="5">
        <f>_xlfn.XLOOKUP(L35,staff[Employee],staff[Image],"")</f>
        <v>#VALUE!</v>
      </c>
      <c r="L35" s="19" t="s">
        <v>20</v>
      </c>
      <c r="M35" s="25">
        <v>0</v>
      </c>
      <c r="O35" s="6" t="e" vm="5">
        <f>_xlfn.XLOOKUP(P35,staff[Employee],staff[Image],"")</f>
        <v>#VALUE!</v>
      </c>
      <c r="P35" s="19" t="s">
        <v>20</v>
      </c>
      <c r="Q35" s="25">
        <v>0</v>
      </c>
      <c r="S35" s="6" t="e" vm="5">
        <f>_xlfn.XLOOKUP(T35,staff[Employee],staff[Image],"")</f>
        <v>#VALUE!</v>
      </c>
      <c r="T35" s="19" t="s">
        <v>20</v>
      </c>
      <c r="U35" s="25">
        <v>0</v>
      </c>
      <c r="W35" s="6" t="e" vm="5">
        <f>_xlfn.XLOOKUP(X35,staff[Employee],staff[Image],"")</f>
        <v>#VALUE!</v>
      </c>
      <c r="X35" s="19" t="s">
        <v>20</v>
      </c>
      <c r="Y35" s="25">
        <v>0</v>
      </c>
      <c r="AA35" s="6" t="e" vm="5">
        <f>_xlfn.XLOOKUP(AB35,staff[Employee],staff[Image],"")</f>
        <v>#VALUE!</v>
      </c>
      <c r="AB35" s="19" t="s">
        <v>20</v>
      </c>
      <c r="AC35" s="13">
        <v>0</v>
      </c>
    </row>
    <row r="36" spans="2:29" ht="25.5" customHeight="1" x14ac:dyDescent="0.2">
      <c r="B36" s="67"/>
      <c r="C36" s="6" t="e" vm="2">
        <f>_xlfn.XLOOKUP(D36,staff[Employee],staff[Image],"")</f>
        <v>#VALUE!</v>
      </c>
      <c r="D36" s="20" t="s">
        <v>19</v>
      </c>
      <c r="E36" s="25">
        <v>0</v>
      </c>
      <c r="G36" s="6" t="e" vm="2">
        <f>_xlfn.XLOOKUP(H36,staff[Employee],staff[Image],"")</f>
        <v>#VALUE!</v>
      </c>
      <c r="H36" s="20" t="s">
        <v>19</v>
      </c>
      <c r="I36" s="25">
        <v>0</v>
      </c>
      <c r="K36" s="6" t="e" vm="2">
        <f>_xlfn.XLOOKUP(L36,staff[Employee],staff[Image],"")</f>
        <v>#VALUE!</v>
      </c>
      <c r="L36" s="20" t="s">
        <v>19</v>
      </c>
      <c r="M36" s="25">
        <v>0</v>
      </c>
      <c r="O36" s="6" t="e" vm="2">
        <f>_xlfn.XLOOKUP(P36,staff[Employee],staff[Image],"")</f>
        <v>#VALUE!</v>
      </c>
      <c r="P36" s="20" t="s">
        <v>19</v>
      </c>
      <c r="Q36" s="25">
        <v>0</v>
      </c>
      <c r="S36" s="6" t="e" vm="2">
        <f>_xlfn.XLOOKUP(T36,staff[Employee],staff[Image],"")</f>
        <v>#VALUE!</v>
      </c>
      <c r="T36" s="20" t="s">
        <v>19</v>
      </c>
      <c r="U36" s="25">
        <v>0</v>
      </c>
      <c r="W36" s="6" t="e" vm="2">
        <f>_xlfn.XLOOKUP(X36,staff[Employee],staff[Image],"")</f>
        <v>#VALUE!</v>
      </c>
      <c r="X36" s="20" t="s">
        <v>19</v>
      </c>
      <c r="Y36" s="25">
        <v>0</v>
      </c>
      <c r="AA36" s="6" t="e" vm="2">
        <f>_xlfn.XLOOKUP(AB36,staff[Employee],staff[Image],"")</f>
        <v>#VALUE!</v>
      </c>
      <c r="AB36" s="20" t="s">
        <v>19</v>
      </c>
      <c r="AC36" s="13">
        <v>2</v>
      </c>
    </row>
    <row r="37" spans="2:29" ht="9" customHeight="1" thickBot="1" x14ac:dyDescent="0.25">
      <c r="B37" s="67"/>
      <c r="C37" s="7"/>
      <c r="D37" s="8"/>
      <c r="E37" s="26"/>
      <c r="G37" s="7"/>
      <c r="H37" s="8"/>
      <c r="I37" s="26"/>
      <c r="K37" s="7"/>
      <c r="L37" s="8"/>
      <c r="M37" s="26"/>
      <c r="O37" s="7"/>
      <c r="P37" s="8"/>
      <c r="Q37" s="26"/>
      <c r="S37" s="7"/>
      <c r="T37" s="8"/>
      <c r="U37" s="9"/>
      <c r="W37" s="7"/>
      <c r="X37" s="8"/>
      <c r="Y37" s="9"/>
      <c r="AA37" s="7"/>
      <c r="AB37" s="8"/>
      <c r="AC37" s="9"/>
    </row>
  </sheetData>
  <mergeCells count="16">
    <mergeCell ref="AE9:AH9"/>
    <mergeCell ref="F4:G4"/>
    <mergeCell ref="C1:AC1"/>
    <mergeCell ref="B11:B16"/>
    <mergeCell ref="B18:B23"/>
    <mergeCell ref="B25:B30"/>
    <mergeCell ref="F3:G3"/>
    <mergeCell ref="W3:X3"/>
    <mergeCell ref="B32:B37"/>
    <mergeCell ref="W9:Y9"/>
    <mergeCell ref="AA9:AC9"/>
    <mergeCell ref="S9:U9"/>
    <mergeCell ref="C9:E9"/>
    <mergeCell ref="G9:I9"/>
    <mergeCell ref="K9:M9"/>
    <mergeCell ref="O9:Q9"/>
  </mergeCell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1" id="{88349945-5B29-488C-9159-E2A583A7AE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E13:E15</xm:sqref>
        </x14:conditionalFormatting>
        <x14:conditionalFormatting xmlns:xm="http://schemas.microsoft.com/office/excel/2006/main">
          <x14:cfRule type="iconSet" priority="24" id="{D9A1CD16-2F2C-4DA2-A5B9-6DB991FDDB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E20:E22</xm:sqref>
        </x14:conditionalFormatting>
        <x14:conditionalFormatting xmlns:xm="http://schemas.microsoft.com/office/excel/2006/main">
          <x14:cfRule type="iconSet" priority="17" id="{9BD89397-0205-4029-958B-3AEA37DF07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E27:E29</xm:sqref>
        </x14:conditionalFormatting>
        <x14:conditionalFormatting xmlns:xm="http://schemas.microsoft.com/office/excel/2006/main">
          <x14:cfRule type="iconSet" priority="10" id="{F38C3D51-6AFB-4941-BA77-5073319085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E34:E36</xm:sqref>
        </x14:conditionalFormatting>
        <x14:conditionalFormatting xmlns:xm="http://schemas.microsoft.com/office/excel/2006/main">
          <x14:cfRule type="iconSet" priority="30" id="{CC20FAC2-0F6C-4871-983F-49EF5B652F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I13:I15</xm:sqref>
        </x14:conditionalFormatting>
        <x14:conditionalFormatting xmlns:xm="http://schemas.microsoft.com/office/excel/2006/main">
          <x14:cfRule type="iconSet" priority="23" id="{1A9BA7F4-9E53-4DDA-8D97-D60470C542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I20:I22</xm:sqref>
        </x14:conditionalFormatting>
        <x14:conditionalFormatting xmlns:xm="http://schemas.microsoft.com/office/excel/2006/main">
          <x14:cfRule type="iconSet" priority="16" id="{6D546D3F-DF6D-45C8-9700-3045378D35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I27:I29</xm:sqref>
        </x14:conditionalFormatting>
        <x14:conditionalFormatting xmlns:xm="http://schemas.microsoft.com/office/excel/2006/main">
          <x14:cfRule type="iconSet" priority="9" id="{54C0273F-F85E-42AF-A8E9-830A8261AF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I34:I36</xm:sqref>
        </x14:conditionalFormatting>
        <x14:conditionalFormatting xmlns:xm="http://schemas.microsoft.com/office/excel/2006/main">
          <x14:cfRule type="iconSet" priority="29" id="{E8D9AD3B-3A2B-41CC-9A25-8C976EDC72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M13:M15</xm:sqref>
        </x14:conditionalFormatting>
        <x14:conditionalFormatting xmlns:xm="http://schemas.microsoft.com/office/excel/2006/main">
          <x14:cfRule type="iconSet" priority="22" id="{CAD25656-5AA2-4183-889A-C2DD98FCB2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M20:M22</xm:sqref>
        </x14:conditionalFormatting>
        <x14:conditionalFormatting xmlns:xm="http://schemas.microsoft.com/office/excel/2006/main">
          <x14:cfRule type="iconSet" priority="15" id="{68F0D793-3631-461E-9CC3-B99C5B7A99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M27:M29</xm:sqref>
        </x14:conditionalFormatting>
        <x14:conditionalFormatting xmlns:xm="http://schemas.microsoft.com/office/excel/2006/main">
          <x14:cfRule type="iconSet" priority="8" id="{4BB886D1-82F7-4AFB-8CA3-C82E80C9C5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M34:M36</xm:sqref>
        </x14:conditionalFormatting>
        <x14:conditionalFormatting xmlns:xm="http://schemas.microsoft.com/office/excel/2006/main">
          <x14:cfRule type="iconSet" priority="28" id="{488268FF-8F0D-4F75-BEEA-4B636534D6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Q13:Q15</xm:sqref>
        </x14:conditionalFormatting>
        <x14:conditionalFormatting xmlns:xm="http://schemas.microsoft.com/office/excel/2006/main">
          <x14:cfRule type="iconSet" priority="21" id="{260208FF-53F2-4249-80A3-AF6ED5E40B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Q20:Q22</xm:sqref>
        </x14:conditionalFormatting>
        <x14:conditionalFormatting xmlns:xm="http://schemas.microsoft.com/office/excel/2006/main">
          <x14:cfRule type="iconSet" priority="14" id="{4CEB84B8-AA36-4FAE-8ADB-81BF21F2D1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Q27:Q29</xm:sqref>
        </x14:conditionalFormatting>
        <x14:conditionalFormatting xmlns:xm="http://schemas.microsoft.com/office/excel/2006/main">
          <x14:cfRule type="iconSet" priority="7" id="{FAFCC37C-91F3-4474-A7E1-2A22B6B4B6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Q34:Q36</xm:sqref>
        </x14:conditionalFormatting>
        <x14:conditionalFormatting xmlns:xm="http://schemas.microsoft.com/office/excel/2006/main">
          <x14:cfRule type="iconSet" priority="27" id="{977D9780-C298-4780-ACA6-6A24463E71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U13:U15</xm:sqref>
        </x14:conditionalFormatting>
        <x14:conditionalFormatting xmlns:xm="http://schemas.microsoft.com/office/excel/2006/main">
          <x14:cfRule type="iconSet" priority="20" id="{A8F5A918-57CF-4CE6-849D-CCE902B499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U20:U22</xm:sqref>
        </x14:conditionalFormatting>
        <x14:conditionalFormatting xmlns:xm="http://schemas.microsoft.com/office/excel/2006/main">
          <x14:cfRule type="iconSet" priority="13" id="{00C1902E-D465-4618-95E3-275DBC06C2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U27:U29</xm:sqref>
        </x14:conditionalFormatting>
        <x14:conditionalFormatting xmlns:xm="http://schemas.microsoft.com/office/excel/2006/main">
          <x14:cfRule type="iconSet" priority="6" id="{D416396D-095B-4380-9826-E660F53E98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U34:U36</xm:sqref>
        </x14:conditionalFormatting>
        <x14:conditionalFormatting xmlns:xm="http://schemas.microsoft.com/office/excel/2006/main">
          <x14:cfRule type="iconSet" priority="26" id="{D4A88F1F-A79B-4FD3-96A0-DC1A3BEAC1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Y13:Y15</xm:sqref>
        </x14:conditionalFormatting>
        <x14:conditionalFormatting xmlns:xm="http://schemas.microsoft.com/office/excel/2006/main">
          <x14:cfRule type="iconSet" priority="19" id="{C477209A-BE37-4EC5-9779-A69AEA3CF0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Y20:Y22</xm:sqref>
        </x14:conditionalFormatting>
        <x14:conditionalFormatting xmlns:xm="http://schemas.microsoft.com/office/excel/2006/main">
          <x14:cfRule type="iconSet" priority="12" id="{37F6CE37-175C-4843-9F0D-4B369A8D24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Y27:Y29</xm:sqref>
        </x14:conditionalFormatting>
        <x14:conditionalFormatting xmlns:xm="http://schemas.microsoft.com/office/excel/2006/main">
          <x14:cfRule type="iconSet" priority="5" id="{FC0C9BCD-0C3E-4610-B84D-1CBD446721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Y34:Y36</xm:sqref>
        </x14:conditionalFormatting>
        <x14:conditionalFormatting xmlns:xm="http://schemas.microsoft.com/office/excel/2006/main">
          <x14:cfRule type="iconSet" priority="25" id="{FB7070DF-4CED-4AA9-BB4F-91D659FAD8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AC13:AC15</xm:sqref>
        </x14:conditionalFormatting>
        <x14:conditionalFormatting xmlns:xm="http://schemas.microsoft.com/office/excel/2006/main">
          <x14:cfRule type="iconSet" priority="18" id="{71EB1599-DDD1-489F-A5BE-206E34C728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AC20:AC22</xm:sqref>
        </x14:conditionalFormatting>
        <x14:conditionalFormatting xmlns:xm="http://schemas.microsoft.com/office/excel/2006/main">
          <x14:cfRule type="iconSet" priority="11" id="{230DB84A-C1A3-4530-B4D5-4DFFF61460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AC27:AC29</xm:sqref>
        </x14:conditionalFormatting>
        <x14:conditionalFormatting xmlns:xm="http://schemas.microsoft.com/office/excel/2006/main">
          <x14:cfRule type="iconSet" priority="4" id="{67F02FF5-62ED-4B4A-AB3B-30B2323972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AC34:AC36</xm:sqref>
        </x14:conditionalFormatting>
        <x14:conditionalFormatting xmlns:xm="http://schemas.microsoft.com/office/excel/2006/main">
          <x14:cfRule type="iconSet" priority="3" id="{C3338D7C-60F1-4509-A437-CBC7DED755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AF27:AF28</xm:sqref>
        </x14:conditionalFormatting>
        <x14:conditionalFormatting xmlns:xm="http://schemas.microsoft.com/office/excel/2006/main">
          <x14:cfRule type="iconSet" priority="2" id="{3437B7D0-1EF5-614E-9BBA-BE2AEB4EE2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X4:X5</xm:sqref>
        </x14:conditionalFormatting>
        <x14:conditionalFormatting xmlns:xm="http://schemas.microsoft.com/office/excel/2006/main">
          <x14:cfRule type="iconSet" priority="1" id="{2C005956-7D2A-124F-9E9E-4D25E6A34A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W4:W5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D2B1DB0C-4AEE-44A7-A360-79FEDD7907B8}">
          <x14:formula1>
            <xm:f>Employees!$B$5:$B$9</xm:f>
          </x14:formula1>
          <xm:sqref>D13:D15 H13:H15 L13:L15 P13:P15 T13:T15 X13:X15 AB13:AB15 D20:D22 H20:H22 L20:L22 P20:P22 T20:T22 X20:X22 AB20:AB22 D27:D29 H27:H29 L27:L29 P27:P29 T27:T29 X27:X29 AB27:AB29 D34:D36 H34:H36 L34:L36 P34:P36 T34:T36 X34:X36 AB34:AB36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82814-262C-7B43-8264-7DD357698786}">
  <sheetPr codeName="Sheet2"/>
  <dimension ref="B1:AJ38"/>
  <sheetViews>
    <sheetView showGridLines="0" tabSelected="1" zoomScale="85" zoomScaleNormal="85" workbookViewId="0">
      <selection activeCell="C2" sqref="C2"/>
    </sheetView>
  </sheetViews>
  <sheetFormatPr baseColWidth="10" defaultColWidth="8.83203125" defaultRowHeight="15" x14ac:dyDescent="0.2"/>
  <cols>
    <col min="1" max="1" width="1.6640625" style="30" customWidth="1"/>
    <col min="2" max="2" width="8.83203125" style="30" customWidth="1"/>
    <col min="3" max="3" width="6.83203125" style="30" customWidth="1"/>
    <col min="4" max="4" width="14.5" style="30" customWidth="1"/>
    <col min="5" max="5" width="5.6640625" style="30" customWidth="1"/>
    <col min="6" max="6" width="4.5" style="30" customWidth="1"/>
    <col min="7" max="7" width="6.83203125" style="30" customWidth="1"/>
    <col min="8" max="8" width="14.5" style="30" customWidth="1"/>
    <col min="9" max="9" width="5.6640625" style="30" customWidth="1"/>
    <col min="10" max="10" width="4.5" style="30" customWidth="1"/>
    <col min="11" max="11" width="6.83203125" style="30" customWidth="1"/>
    <col min="12" max="12" width="14.5" style="30" customWidth="1"/>
    <col min="13" max="13" width="5.6640625" style="30" customWidth="1"/>
    <col min="14" max="14" width="4.5" style="30" customWidth="1"/>
    <col min="15" max="15" width="6.83203125" style="30" customWidth="1"/>
    <col min="16" max="16" width="14.5" style="30" customWidth="1"/>
    <col min="17" max="17" width="5.6640625" style="30" customWidth="1"/>
    <col min="18" max="18" width="4.5" style="30" customWidth="1"/>
    <col min="19" max="19" width="6.83203125" style="30" customWidth="1"/>
    <col min="20" max="20" width="14.5" style="30" customWidth="1"/>
    <col min="21" max="21" width="5.6640625" style="30" customWidth="1"/>
    <col min="22" max="22" width="4.5" style="30" customWidth="1"/>
    <col min="23" max="23" width="6.83203125" style="30" customWidth="1"/>
    <col min="24" max="24" width="14.5" style="30" customWidth="1"/>
    <col min="25" max="25" width="5.6640625" style="30" customWidth="1"/>
    <col min="26" max="26" width="4.5" style="30" customWidth="1"/>
    <col min="27" max="27" width="6.83203125" style="30" customWidth="1"/>
    <col min="28" max="28" width="14.5" style="30" customWidth="1"/>
    <col min="29" max="29" width="5.6640625" style="30" customWidth="1"/>
    <col min="30" max="31" width="4.5" style="30" customWidth="1"/>
    <col min="32" max="32" width="6.5" style="30" customWidth="1"/>
    <col min="33" max="33" width="19.83203125" style="30" customWidth="1"/>
    <col min="34" max="34" width="9" style="30" customWidth="1"/>
    <col min="35" max="35" width="8.83203125" style="30"/>
    <col min="36" max="36" width="4.83203125" style="30" customWidth="1"/>
    <col min="37" max="16384" width="8.83203125" style="30"/>
  </cols>
  <sheetData>
    <row r="1" spans="2:36" s="50" customFormat="1" ht="59" customHeight="1" x14ac:dyDescent="0.2">
      <c r="C1" s="79" t="s">
        <v>23</v>
      </c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</row>
    <row r="2" spans="2:36" x14ac:dyDescent="0.2">
      <c r="Y2" s="33"/>
    </row>
    <row r="3" spans="2:36" x14ac:dyDescent="0.2">
      <c r="C3" s="31" t="s">
        <v>4</v>
      </c>
      <c r="D3" s="32"/>
      <c r="E3" s="32"/>
      <c r="F3" s="95">
        <v>45323</v>
      </c>
      <c r="G3" s="96"/>
      <c r="H3" s="33"/>
      <c r="I3" s="33"/>
      <c r="J3" s="33"/>
      <c r="K3" s="33"/>
      <c r="L3" s="33"/>
      <c r="M3" s="33"/>
      <c r="N3" s="33"/>
      <c r="O3" s="83"/>
      <c r="P3" s="83"/>
      <c r="Q3" s="33"/>
      <c r="R3" s="33"/>
      <c r="S3" s="66"/>
      <c r="T3" s="64"/>
      <c r="U3" s="81"/>
      <c r="V3" s="81"/>
      <c r="W3" s="77" t="s">
        <v>13</v>
      </c>
      <c r="X3" s="78"/>
      <c r="Z3" s="33"/>
      <c r="AA3" s="33"/>
      <c r="AB3" s="33"/>
      <c r="AC3" s="33"/>
      <c r="AD3" s="33"/>
      <c r="AE3" s="33"/>
      <c r="AF3" s="33"/>
      <c r="AG3" s="33"/>
      <c r="AH3" s="33"/>
    </row>
    <row r="4" spans="2:36" x14ac:dyDescent="0.2">
      <c r="C4" s="31" t="s">
        <v>5</v>
      </c>
      <c r="D4" s="32"/>
      <c r="E4" s="32"/>
      <c r="F4" s="93">
        <v>1</v>
      </c>
      <c r="G4" s="94"/>
      <c r="H4" s="49" t="s">
        <v>17</v>
      </c>
      <c r="I4" s="33"/>
      <c r="J4" s="33"/>
      <c r="K4" s="33"/>
      <c r="L4" s="33"/>
      <c r="M4" s="33"/>
      <c r="N4" s="33"/>
      <c r="O4" s="80"/>
      <c r="P4" s="82"/>
      <c r="Q4" s="51"/>
      <c r="R4" s="33"/>
      <c r="T4" s="64"/>
      <c r="V4" s="81"/>
      <c r="W4" s="54">
        <v>2</v>
      </c>
      <c r="X4" s="55" t="s">
        <v>14</v>
      </c>
      <c r="Z4" s="33"/>
      <c r="AA4" s="33"/>
      <c r="AB4" s="33"/>
      <c r="AC4" s="33"/>
      <c r="AD4" s="33"/>
      <c r="AE4" s="33"/>
      <c r="AF4" s="33"/>
      <c r="AG4" s="33"/>
      <c r="AH4" s="33"/>
    </row>
    <row r="5" spans="2:36" x14ac:dyDescent="0.2"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80"/>
      <c r="P5" s="82"/>
      <c r="Q5" s="51"/>
      <c r="R5" s="33"/>
      <c r="T5" s="64"/>
      <c r="V5" s="81"/>
      <c r="W5" s="54">
        <v>1</v>
      </c>
      <c r="X5" s="55" t="s">
        <v>15</v>
      </c>
      <c r="Z5" s="33"/>
      <c r="AA5" s="33"/>
      <c r="AB5" s="33"/>
      <c r="AC5" s="33"/>
      <c r="AD5" s="33"/>
      <c r="AE5" s="33"/>
      <c r="AF5" s="33"/>
      <c r="AG5" s="33"/>
      <c r="AH5" s="33"/>
    </row>
    <row r="6" spans="2:36" ht="12" hidden="1" customHeight="1" x14ac:dyDescent="0.2">
      <c r="C6" s="33" t="s">
        <v>16</v>
      </c>
      <c r="D6" s="33"/>
      <c r="E6" s="33"/>
      <c r="F6" s="47">
        <f>F3-WEEKDAY(F3,10+F4)+1</f>
        <v>45320</v>
      </c>
      <c r="G6" s="33"/>
      <c r="H6" s="33"/>
      <c r="I6" s="33"/>
      <c r="J6" s="33"/>
      <c r="K6" s="33"/>
      <c r="L6" s="33"/>
      <c r="M6" s="33"/>
      <c r="N6" s="52"/>
      <c r="O6" s="33"/>
      <c r="P6" s="33"/>
      <c r="Q6" s="33"/>
      <c r="R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</row>
    <row r="7" spans="2:36" x14ac:dyDescent="0.2"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52"/>
      <c r="O7" s="33"/>
      <c r="P7" s="33"/>
      <c r="Q7" s="33"/>
      <c r="R7" s="33"/>
      <c r="V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</row>
    <row r="8" spans="2:36" x14ac:dyDescent="0.2"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</row>
    <row r="9" spans="2:36" ht="24" x14ac:dyDescent="0.2">
      <c r="C9" s="75" t="str">
        <f>UPPER(TEXT(C11,"DDDD"))</f>
        <v>MONDAY</v>
      </c>
      <c r="D9" s="75"/>
      <c r="E9" s="75"/>
      <c r="F9" s="48"/>
      <c r="G9" s="75" t="str">
        <f>UPPER(TEXT(G11,"DDDD"))</f>
        <v>TUESDAY</v>
      </c>
      <c r="H9" s="75"/>
      <c r="I9" s="75"/>
      <c r="J9" s="48"/>
      <c r="K9" s="75" t="str">
        <f>UPPER(TEXT(K11,"DDDD"))</f>
        <v>WEDNESDAY</v>
      </c>
      <c r="L9" s="75"/>
      <c r="M9" s="75"/>
      <c r="N9" s="48"/>
      <c r="O9" s="75" t="str">
        <f>UPPER(TEXT(O11,"DDDD"))</f>
        <v>THURSDAY</v>
      </c>
      <c r="P9" s="75"/>
      <c r="Q9" s="75"/>
      <c r="R9" s="48"/>
      <c r="S9" s="75" t="str">
        <f>UPPER(TEXT(S11,"DDDD"))</f>
        <v>FRIDAY</v>
      </c>
      <c r="T9" s="75"/>
      <c r="U9" s="75"/>
      <c r="V9" s="48"/>
      <c r="W9" s="75" t="str">
        <f>UPPER(TEXT(W11,"DDDD"))</f>
        <v>SATURDAY</v>
      </c>
      <c r="X9" s="75"/>
      <c r="Y9" s="75"/>
      <c r="Z9" s="48"/>
      <c r="AA9" s="75" t="str">
        <f>UPPER(TEXT(AA11,"DDDD"))</f>
        <v>SUNDAY</v>
      </c>
      <c r="AB9" s="75"/>
      <c r="AC9" s="75"/>
      <c r="AD9" s="33"/>
      <c r="AE9" s="75" t="s">
        <v>11</v>
      </c>
      <c r="AF9" s="75"/>
      <c r="AG9" s="75"/>
      <c r="AH9" s="75"/>
      <c r="AI9" s="90"/>
      <c r="AJ9" s="90"/>
    </row>
    <row r="10" spans="2:36" ht="16" thickBot="1" x14ac:dyDescent="0.25"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</row>
    <row r="11" spans="2:36" ht="25.5" customHeight="1" x14ac:dyDescent="0.2">
      <c r="B11" s="76" t="s">
        <v>7</v>
      </c>
      <c r="C11" s="72">
        <f>F6</f>
        <v>45320</v>
      </c>
      <c r="D11" s="73"/>
      <c r="E11" s="74"/>
      <c r="F11" s="33"/>
      <c r="G11" s="72">
        <f>C11+1</f>
        <v>45321</v>
      </c>
      <c r="H11" s="73"/>
      <c r="I11" s="74"/>
      <c r="J11" s="33"/>
      <c r="K11" s="72">
        <f>G11+1</f>
        <v>45322</v>
      </c>
      <c r="L11" s="73"/>
      <c r="M11" s="74"/>
      <c r="N11" s="33"/>
      <c r="O11" s="72">
        <f>K11+1</f>
        <v>45323</v>
      </c>
      <c r="P11" s="73"/>
      <c r="Q11" s="74"/>
      <c r="R11" s="33"/>
      <c r="S11" s="72">
        <f>O11+1</f>
        <v>45324</v>
      </c>
      <c r="T11" s="73"/>
      <c r="U11" s="74"/>
      <c r="V11" s="33"/>
      <c r="W11" s="72">
        <f>S11+1</f>
        <v>45325</v>
      </c>
      <c r="X11" s="73"/>
      <c r="Y11" s="74"/>
      <c r="Z11" s="33"/>
      <c r="AA11" s="72">
        <f>W11+1</f>
        <v>45326</v>
      </c>
      <c r="AB11" s="73"/>
      <c r="AC11" s="74"/>
      <c r="AD11" s="33"/>
      <c r="AE11" s="33"/>
      <c r="AF11" s="33"/>
      <c r="AG11" s="33"/>
      <c r="AH11" s="33"/>
    </row>
    <row r="12" spans="2:36" ht="9" customHeight="1" x14ac:dyDescent="0.2">
      <c r="B12" s="76"/>
      <c r="C12" s="91"/>
      <c r="D12" s="53"/>
      <c r="E12" s="34"/>
      <c r="F12" s="33"/>
      <c r="G12" s="91"/>
      <c r="H12" s="53"/>
      <c r="I12" s="34"/>
      <c r="J12" s="33"/>
      <c r="K12" s="91"/>
      <c r="L12" s="53"/>
      <c r="M12" s="34"/>
      <c r="N12" s="33"/>
      <c r="O12" s="91"/>
      <c r="P12" s="53"/>
      <c r="Q12" s="34"/>
      <c r="R12" s="33"/>
      <c r="S12" s="91"/>
      <c r="T12" s="53"/>
      <c r="U12" s="34"/>
      <c r="V12" s="33"/>
      <c r="W12" s="91"/>
      <c r="X12" s="53"/>
      <c r="Y12" s="34"/>
      <c r="Z12" s="33"/>
      <c r="AA12" s="91"/>
      <c r="AB12" s="53"/>
      <c r="AC12" s="92"/>
      <c r="AD12" s="33"/>
      <c r="AE12" s="33"/>
      <c r="AF12" s="33"/>
      <c r="AG12" s="33"/>
      <c r="AH12" s="33"/>
    </row>
    <row r="13" spans="2:36" ht="25.5" customHeight="1" x14ac:dyDescent="0.2">
      <c r="B13" s="76"/>
      <c r="C13" s="35" t="e" vm="1">
        <f>_xlfn.XLOOKUP(D13,staff[Employee],staff[Image],"")</f>
        <v>#VALUE!</v>
      </c>
      <c r="D13" s="36" t="s">
        <v>22</v>
      </c>
      <c r="E13" s="37" cm="1">
        <f t="array" ref="E13:E15">_xlfn.IFS(COUNTIFS(vacation[Employee],D13:D15, vacation[Date],C11)&gt;0,2,COUNTIFS(D13:D15,D13:D15)&gt;1,1,TRUE,0)</f>
        <v>0</v>
      </c>
      <c r="F13" s="33"/>
      <c r="G13" s="35" t="e" vm="1">
        <f>_xlfn.XLOOKUP(H13,staff[Employee],staff[Image],"")</f>
        <v>#VALUE!</v>
      </c>
      <c r="H13" s="36" t="s">
        <v>22</v>
      </c>
      <c r="I13" s="37" cm="1">
        <f t="array" ref="I13:I15">_xlfn.IFS(COUNTIFS(vacation[Employee],H13:H15, vacation[Date],G11)&gt;0,2,COUNTIFS(H13:H15,H13:H15)&gt;1,1,TRUE,0)</f>
        <v>0</v>
      </c>
      <c r="J13" s="33"/>
      <c r="K13" s="35" t="e" vm="2">
        <f>_xlfn.XLOOKUP(L13,staff[Employee],staff[Image],"")</f>
        <v>#VALUE!</v>
      </c>
      <c r="L13" s="36" t="s">
        <v>19</v>
      </c>
      <c r="M13" s="37" cm="1">
        <f t="array" ref="M13:M15">_xlfn.IFS(COUNTIFS(vacation[Employee],L13:L15, vacation[Date],K11)&gt;0,2,COUNTIFS(L13:L15,L13:L15)&gt;1,1,TRUE,0)</f>
        <v>1</v>
      </c>
      <c r="N13" s="33"/>
      <c r="O13" s="35" t="e" vm="3">
        <f>_xlfn.XLOOKUP(P13,staff[Employee],staff[Image],"")</f>
        <v>#VALUE!</v>
      </c>
      <c r="P13" s="36" t="s">
        <v>18</v>
      </c>
      <c r="Q13" s="37" cm="1">
        <f t="array" ref="Q13:Q15">_xlfn.IFS(COUNTIFS(vacation[Employee],P13:P15, vacation[Date],O11)&gt;0,2,COUNTIFS(P13:P15,P13:P15)&gt;1,1,TRUE,0)</f>
        <v>0</v>
      </c>
      <c r="R13" s="33"/>
      <c r="S13" s="35" t="e" vm="3">
        <f>_xlfn.XLOOKUP(T13,staff[Employee],staff[Image],"")</f>
        <v>#VALUE!</v>
      </c>
      <c r="T13" s="36" t="s">
        <v>18</v>
      </c>
      <c r="U13" s="37" cm="1">
        <f t="array" ref="U13:U15">_xlfn.IFS(COUNTIFS(vacation[Employee],T13:T15, vacation[Date],S11)&gt;0,2,COUNTIFS(T13:T15,T13:T15)&gt;1,1,TRUE,0)</f>
        <v>0</v>
      </c>
      <c r="V13" s="33"/>
      <c r="W13" s="35" t="e" vm="4">
        <f>_xlfn.XLOOKUP(X13,staff[Employee],staff[Image],"")</f>
        <v>#VALUE!</v>
      </c>
      <c r="X13" s="36" t="s">
        <v>21</v>
      </c>
      <c r="Y13" s="37" cm="1">
        <f t="array" ref="Y13:Y15">_xlfn.IFS(COUNTIFS(vacation[Employee],X13:X15, vacation[Date],W11)&gt;0,2,COUNTIFS(X13:X15,X13:X15)&gt;1,1,TRUE,0)</f>
        <v>0</v>
      </c>
      <c r="Z13" s="33"/>
      <c r="AA13" s="35" t="e" vm="1">
        <f>_xlfn.XLOOKUP(AB13,staff[Employee],staff[Image],"")</f>
        <v>#VALUE!</v>
      </c>
      <c r="AB13" s="36" t="s">
        <v>22</v>
      </c>
      <c r="AC13" s="38" cm="1">
        <f t="array" ref="AC13:AC15">_xlfn.IFS(COUNTIFS(vacation[Employee],AB13:AB15, vacation[Date],AA11)&gt;0,2,COUNTIFS(AB13:AB15,AB13:AB15)&gt;1,1,TRUE,0)</f>
        <v>0</v>
      </c>
      <c r="AD13" s="33"/>
      <c r="AE13" s="33"/>
      <c r="AF13" s="33"/>
      <c r="AG13" s="33"/>
      <c r="AH13" s="33"/>
    </row>
    <row r="14" spans="2:36" ht="25.5" customHeight="1" x14ac:dyDescent="0.2">
      <c r="B14" s="76"/>
      <c r="C14" s="35" t="e" vm="4">
        <f>_xlfn.XLOOKUP(D14,staff[Employee],staff[Image],"")</f>
        <v>#VALUE!</v>
      </c>
      <c r="D14" s="39" t="s">
        <v>21</v>
      </c>
      <c r="E14" s="37">
        <v>0</v>
      </c>
      <c r="F14" s="33"/>
      <c r="G14" s="35" t="e" vm="4">
        <f>_xlfn.XLOOKUP(H14,staff[Employee],staff[Image],"")</f>
        <v>#VALUE!</v>
      </c>
      <c r="H14" s="39" t="s">
        <v>21</v>
      </c>
      <c r="I14" s="37">
        <v>0</v>
      </c>
      <c r="J14" s="33"/>
      <c r="K14" s="35" t="e" vm="2">
        <f>_xlfn.XLOOKUP(L14,staff[Employee],staff[Image],"")</f>
        <v>#VALUE!</v>
      </c>
      <c r="L14" s="39" t="s">
        <v>19</v>
      </c>
      <c r="M14" s="37">
        <v>1</v>
      </c>
      <c r="N14" s="33"/>
      <c r="O14" s="35" t="e" vm="5">
        <f>_xlfn.XLOOKUP(P14,staff[Employee],staff[Image],"")</f>
        <v>#VALUE!</v>
      </c>
      <c r="P14" s="39" t="s">
        <v>20</v>
      </c>
      <c r="Q14" s="37">
        <v>2</v>
      </c>
      <c r="R14" s="33"/>
      <c r="S14" s="35" t="e" vm="5">
        <f>_xlfn.XLOOKUP(T14,staff[Employee],staff[Image],"")</f>
        <v>#VALUE!</v>
      </c>
      <c r="T14" s="39" t="s">
        <v>20</v>
      </c>
      <c r="U14" s="37">
        <v>2</v>
      </c>
      <c r="V14" s="33"/>
      <c r="W14" s="35" t="e" vm="5">
        <f>_xlfn.XLOOKUP(X14,staff[Employee],staff[Image],"")</f>
        <v>#VALUE!</v>
      </c>
      <c r="X14" s="39" t="s">
        <v>20</v>
      </c>
      <c r="Y14" s="37">
        <v>0</v>
      </c>
      <c r="Z14" s="33"/>
      <c r="AA14" s="35" t="e" vm="3">
        <f>_xlfn.XLOOKUP(AB14,staff[Employee],staff[Image],"")</f>
        <v>#VALUE!</v>
      </c>
      <c r="AB14" s="39" t="s">
        <v>18</v>
      </c>
      <c r="AC14" s="38">
        <v>0</v>
      </c>
      <c r="AD14" s="33"/>
      <c r="AE14" s="33"/>
      <c r="AF14" s="33"/>
      <c r="AG14" s="33"/>
      <c r="AH14" s="33"/>
    </row>
    <row r="15" spans="2:36" ht="25.5" customHeight="1" x14ac:dyDescent="0.2">
      <c r="B15" s="76"/>
      <c r="C15" s="35" t="e" vm="2">
        <f>_xlfn.XLOOKUP(D15,staff[Employee],staff[Image],"")</f>
        <v>#VALUE!</v>
      </c>
      <c r="D15" s="40" t="s">
        <v>19</v>
      </c>
      <c r="E15" s="37">
        <v>0</v>
      </c>
      <c r="F15" s="33"/>
      <c r="G15" s="35" t="e" vm="3">
        <f>_xlfn.XLOOKUP(H15,staff[Employee],staff[Image],"")</f>
        <v>#VALUE!</v>
      </c>
      <c r="H15" s="40" t="s">
        <v>18</v>
      </c>
      <c r="I15" s="37">
        <v>0</v>
      </c>
      <c r="J15" s="33"/>
      <c r="K15" s="35" t="e" vm="5">
        <f>_xlfn.XLOOKUP(L15,staff[Employee],staff[Image],"")</f>
        <v>#VALUE!</v>
      </c>
      <c r="L15" s="40" t="s">
        <v>20</v>
      </c>
      <c r="M15" s="37">
        <v>0</v>
      </c>
      <c r="N15" s="33"/>
      <c r="O15" s="35" t="e" vm="2">
        <f>_xlfn.XLOOKUP(P15,staff[Employee],staff[Image],"")</f>
        <v>#VALUE!</v>
      </c>
      <c r="P15" s="40" t="s">
        <v>19</v>
      </c>
      <c r="Q15" s="37">
        <v>0</v>
      </c>
      <c r="R15" s="33"/>
      <c r="S15" s="35" t="e" vm="2">
        <f>_xlfn.XLOOKUP(T15,staff[Employee],staff[Image],"")</f>
        <v>#VALUE!</v>
      </c>
      <c r="T15" s="40" t="s">
        <v>19</v>
      </c>
      <c r="U15" s="37">
        <v>0</v>
      </c>
      <c r="V15" s="33"/>
      <c r="W15" s="35" t="e" vm="2">
        <f>_xlfn.XLOOKUP(X15,staff[Employee],staff[Image],"")</f>
        <v>#VALUE!</v>
      </c>
      <c r="X15" s="40" t="s">
        <v>19</v>
      </c>
      <c r="Y15" s="37">
        <v>0</v>
      </c>
      <c r="Z15" s="33"/>
      <c r="AA15" s="35" t="e" vm="2">
        <f>_xlfn.XLOOKUP(AB15,staff[Employee],staff[Image],"")</f>
        <v>#VALUE!</v>
      </c>
      <c r="AB15" s="40" t="s">
        <v>19</v>
      </c>
      <c r="AC15" s="38">
        <v>0</v>
      </c>
      <c r="AD15" s="33"/>
      <c r="AE15" s="33"/>
      <c r="AF15" s="33"/>
      <c r="AG15" s="33"/>
      <c r="AH15" s="33"/>
    </row>
    <row r="16" spans="2:36" ht="9" customHeight="1" thickBot="1" x14ac:dyDescent="0.25">
      <c r="B16" s="76"/>
      <c r="C16" s="41"/>
      <c r="D16" s="42"/>
      <c r="E16" s="43"/>
      <c r="F16" s="33"/>
      <c r="G16" s="41"/>
      <c r="H16" s="42"/>
      <c r="I16" s="43"/>
      <c r="J16" s="33"/>
      <c r="K16" s="41"/>
      <c r="L16" s="42"/>
      <c r="M16" s="43"/>
      <c r="N16" s="33"/>
      <c r="O16" s="41"/>
      <c r="P16" s="42"/>
      <c r="Q16" s="43"/>
      <c r="R16" s="33"/>
      <c r="S16" s="41"/>
      <c r="T16" s="42"/>
      <c r="U16" s="43"/>
      <c r="V16" s="33"/>
      <c r="W16" s="41"/>
      <c r="X16" s="42"/>
      <c r="Y16" s="43"/>
      <c r="Z16" s="33"/>
      <c r="AA16" s="41"/>
      <c r="AB16" s="42"/>
      <c r="AC16" s="44"/>
      <c r="AD16" s="33"/>
      <c r="AE16" s="33"/>
      <c r="AF16" s="33"/>
      <c r="AG16" s="33"/>
      <c r="AH16" s="33"/>
    </row>
    <row r="17" spans="2:34" ht="17" thickBot="1" x14ac:dyDescent="0.25">
      <c r="B17" s="45"/>
      <c r="C17" s="33"/>
      <c r="D17" s="33"/>
      <c r="E17" s="46"/>
      <c r="F17" s="33"/>
      <c r="G17" s="33"/>
      <c r="H17" s="33"/>
      <c r="I17" s="46"/>
      <c r="J17" s="33"/>
      <c r="K17" s="33"/>
      <c r="L17" s="33"/>
      <c r="M17" s="46"/>
      <c r="N17" s="33"/>
      <c r="O17" s="33"/>
      <c r="P17" s="33"/>
      <c r="Q17" s="46"/>
      <c r="R17" s="33"/>
      <c r="S17" s="33"/>
      <c r="T17" s="33"/>
      <c r="U17" s="46"/>
      <c r="V17" s="33"/>
      <c r="W17" s="33"/>
      <c r="X17" s="33"/>
      <c r="Y17" s="46"/>
      <c r="Z17" s="33"/>
      <c r="AA17" s="33"/>
      <c r="AB17" s="33"/>
      <c r="AC17" s="33"/>
      <c r="AD17" s="33"/>
      <c r="AE17" s="33"/>
      <c r="AF17" s="33"/>
      <c r="AG17" s="33"/>
      <c r="AH17" s="33"/>
    </row>
    <row r="18" spans="2:34" ht="25.5" customHeight="1" x14ac:dyDescent="0.2">
      <c r="B18" s="76" t="s">
        <v>8</v>
      </c>
      <c r="C18" s="72">
        <f>C11+7</f>
        <v>45327</v>
      </c>
      <c r="D18" s="73"/>
      <c r="E18" s="74"/>
      <c r="F18" s="33"/>
      <c r="G18" s="72">
        <f>C18+1</f>
        <v>45328</v>
      </c>
      <c r="H18" s="73"/>
      <c r="I18" s="74"/>
      <c r="J18" s="33"/>
      <c r="K18" s="72">
        <f>G18+1</f>
        <v>45329</v>
      </c>
      <c r="L18" s="73"/>
      <c r="M18" s="74"/>
      <c r="N18" s="33"/>
      <c r="O18" s="72">
        <f>K18+1</f>
        <v>45330</v>
      </c>
      <c r="P18" s="73"/>
      <c r="Q18" s="74"/>
      <c r="R18" s="33"/>
      <c r="S18" s="72">
        <f>O18+1</f>
        <v>45331</v>
      </c>
      <c r="T18" s="73"/>
      <c r="U18" s="74"/>
      <c r="V18" s="33"/>
      <c r="W18" s="72">
        <f>S18+1</f>
        <v>45332</v>
      </c>
      <c r="X18" s="73"/>
      <c r="Y18" s="74"/>
      <c r="Z18" s="33"/>
      <c r="AA18" s="72">
        <f>W18+1</f>
        <v>45333</v>
      </c>
      <c r="AB18" s="73"/>
      <c r="AC18" s="74"/>
      <c r="AD18" s="33"/>
      <c r="AE18" s="33"/>
      <c r="AF18" s="33"/>
      <c r="AG18" s="33"/>
      <c r="AH18" s="33"/>
    </row>
    <row r="19" spans="2:34" ht="9" customHeight="1" x14ac:dyDescent="0.2">
      <c r="B19" s="76"/>
      <c r="C19" s="91"/>
      <c r="D19" s="53"/>
      <c r="E19" s="34"/>
      <c r="F19" s="33"/>
      <c r="G19" s="91"/>
      <c r="H19" s="53"/>
      <c r="I19" s="34"/>
      <c r="J19" s="33"/>
      <c r="K19" s="91"/>
      <c r="L19" s="53"/>
      <c r="M19" s="34"/>
      <c r="N19" s="33"/>
      <c r="O19" s="91"/>
      <c r="P19" s="53"/>
      <c r="Q19" s="34"/>
      <c r="R19" s="33"/>
      <c r="S19" s="91"/>
      <c r="T19" s="53"/>
      <c r="U19" s="34"/>
      <c r="V19" s="33"/>
      <c r="W19" s="91"/>
      <c r="X19" s="53"/>
      <c r="Y19" s="34"/>
      <c r="Z19" s="33"/>
      <c r="AA19" s="91"/>
      <c r="AB19" s="53"/>
      <c r="AC19" s="92"/>
      <c r="AD19" s="33"/>
      <c r="AE19" s="33"/>
      <c r="AF19" s="33"/>
      <c r="AG19" s="33"/>
      <c r="AH19" s="33"/>
    </row>
    <row r="20" spans="2:34" ht="25.5" customHeight="1" x14ac:dyDescent="0.2">
      <c r="B20" s="76"/>
      <c r="C20" s="35" t="e" vm="2">
        <f>_xlfn.XLOOKUP(D20,staff[Employee],staff[Image],"")</f>
        <v>#VALUE!</v>
      </c>
      <c r="D20" s="36" t="s">
        <v>19</v>
      </c>
      <c r="E20" s="37" cm="1">
        <f t="array" ref="E20:E22">_xlfn.IFS(COUNTIFS(vacation[Employee],D20:D22, vacation[Date],C18)&gt;0,2,COUNTIFS(D20:D22,D20:D22)&gt;1,1,TRUE,0)</f>
        <v>1</v>
      </c>
      <c r="F20" s="33"/>
      <c r="G20" s="35" t="e" vm="3">
        <f>_xlfn.XLOOKUP(H20,staff[Employee],staff[Image],"")</f>
        <v>#VALUE!</v>
      </c>
      <c r="H20" s="36" t="s">
        <v>18</v>
      </c>
      <c r="I20" s="37" cm="1">
        <f t="array" ref="I20:I22">_xlfn.IFS(COUNTIFS(vacation[Employee],H20:H22, vacation[Date],G18)&gt;0,2,COUNTIFS(H20:H22,H20:H22)&gt;1,1,TRUE,0)</f>
        <v>0</v>
      </c>
      <c r="J20" s="33"/>
      <c r="K20" s="35" t="e" vm="4">
        <f>_xlfn.XLOOKUP(L20,staff[Employee],staff[Image],"")</f>
        <v>#VALUE!</v>
      </c>
      <c r="L20" s="36" t="s">
        <v>21</v>
      </c>
      <c r="M20" s="37" cm="1">
        <f t="array" ref="M20:M22">_xlfn.IFS(COUNTIFS(vacation[Employee],L20:L22, vacation[Date],K18)&gt;0,2,COUNTIFS(L20:L22,L20:L22)&gt;1,1,TRUE,0)</f>
        <v>0</v>
      </c>
      <c r="N20" s="33"/>
      <c r="O20" s="35" t="e" vm="1">
        <f>_xlfn.XLOOKUP(P20,staff[Employee],staff[Image],"")</f>
        <v>#VALUE!</v>
      </c>
      <c r="P20" s="36" t="s">
        <v>22</v>
      </c>
      <c r="Q20" s="37" cm="1">
        <f t="array" ref="Q20:Q22">_xlfn.IFS(COUNTIFS(vacation[Employee],P20:P22, vacation[Date],O18)&gt;0,2,COUNTIFS(P20:P22,P20:P22)&gt;1,1,TRUE,0)</f>
        <v>1</v>
      </c>
      <c r="R20" s="33"/>
      <c r="S20" s="35" t="e" vm="3">
        <f>_xlfn.XLOOKUP(T20,staff[Employee],staff[Image],"")</f>
        <v>#VALUE!</v>
      </c>
      <c r="T20" s="36" t="s">
        <v>18</v>
      </c>
      <c r="U20" s="37" cm="1">
        <f t="array" ref="U20:U22">_xlfn.IFS(COUNTIFS(vacation[Employee],T20:T22, vacation[Date],S18)&gt;0,2,COUNTIFS(T20:T22,T20:T22)&gt;1,1,TRUE,0)</f>
        <v>0</v>
      </c>
      <c r="V20" s="33"/>
      <c r="W20" s="35" t="e" vm="3">
        <f>_xlfn.XLOOKUP(X20,staff[Employee],staff[Image],"")</f>
        <v>#VALUE!</v>
      </c>
      <c r="X20" s="36" t="s">
        <v>18</v>
      </c>
      <c r="Y20" s="37" cm="1">
        <f t="array" ref="Y20:Y22">_xlfn.IFS(COUNTIFS(vacation[Employee],X20:X22, vacation[Date],W18)&gt;0,2,COUNTIFS(X20:X22,X20:X22)&gt;1,1,TRUE,0)</f>
        <v>0</v>
      </c>
      <c r="Z20" s="33"/>
      <c r="AA20" s="35" t="e" vm="4">
        <f>_xlfn.XLOOKUP(AB20,staff[Employee],staff[Image],"")</f>
        <v>#VALUE!</v>
      </c>
      <c r="AB20" s="36" t="s">
        <v>21</v>
      </c>
      <c r="AC20" s="38" cm="1">
        <f t="array" ref="AC20:AC22">_xlfn.IFS(COUNTIFS(vacation[Employee],AB20:AB22, vacation[Date],AA18)&gt;0,2,COUNTIFS(AB20:AB22,AB20:AB22)&gt;1,1,TRUE,0)</f>
        <v>0</v>
      </c>
      <c r="AD20" s="33"/>
      <c r="AE20" s="33"/>
      <c r="AF20" s="33"/>
      <c r="AG20" s="33"/>
      <c r="AH20" s="33"/>
    </row>
    <row r="21" spans="2:34" ht="25.5" customHeight="1" x14ac:dyDescent="0.2">
      <c r="B21" s="76"/>
      <c r="C21" s="35" t="e" vm="3">
        <f>_xlfn.XLOOKUP(D21,staff[Employee],staff[Image],"")</f>
        <v>#VALUE!</v>
      </c>
      <c r="D21" s="39" t="s">
        <v>18</v>
      </c>
      <c r="E21" s="37">
        <v>0</v>
      </c>
      <c r="F21" s="33"/>
      <c r="G21" s="35" t="e" vm="5">
        <f>_xlfn.XLOOKUP(H21,staff[Employee],staff[Image],"")</f>
        <v>#VALUE!</v>
      </c>
      <c r="H21" s="39" t="s">
        <v>20</v>
      </c>
      <c r="I21" s="37">
        <v>0</v>
      </c>
      <c r="J21" s="33"/>
      <c r="K21" s="35" t="e" vm="5">
        <f>_xlfn.XLOOKUP(L21,staff[Employee],staff[Image],"")</f>
        <v>#VALUE!</v>
      </c>
      <c r="L21" s="39" t="s">
        <v>20</v>
      </c>
      <c r="M21" s="37">
        <v>0</v>
      </c>
      <c r="N21" s="33"/>
      <c r="O21" s="35" t="e" vm="5">
        <f>_xlfn.XLOOKUP(P21,staff[Employee],staff[Image],"")</f>
        <v>#VALUE!</v>
      </c>
      <c r="P21" s="39" t="s">
        <v>20</v>
      </c>
      <c r="Q21" s="37">
        <v>0</v>
      </c>
      <c r="R21" s="33"/>
      <c r="S21" s="35" t="e" vm="4">
        <f>_xlfn.XLOOKUP(T21,staff[Employee],staff[Image],"")</f>
        <v>#VALUE!</v>
      </c>
      <c r="T21" s="39" t="s">
        <v>21</v>
      </c>
      <c r="U21" s="37">
        <v>0</v>
      </c>
      <c r="V21" s="33"/>
      <c r="W21" s="35" t="e" vm="5">
        <f>_xlfn.XLOOKUP(X21,staff[Employee],staff[Image],"")</f>
        <v>#VALUE!</v>
      </c>
      <c r="X21" s="39" t="s">
        <v>20</v>
      </c>
      <c r="Y21" s="37">
        <v>0</v>
      </c>
      <c r="Z21" s="33"/>
      <c r="AA21" s="35" t="e" vm="5">
        <f>_xlfn.XLOOKUP(AB21,staff[Employee],staff[Image],"")</f>
        <v>#VALUE!</v>
      </c>
      <c r="AB21" s="39" t="s">
        <v>20</v>
      </c>
      <c r="AC21" s="38">
        <v>0</v>
      </c>
      <c r="AD21" s="33"/>
      <c r="AE21" s="33"/>
      <c r="AF21" s="33"/>
      <c r="AG21" s="33"/>
      <c r="AH21" s="33"/>
    </row>
    <row r="22" spans="2:34" ht="25.5" customHeight="1" x14ac:dyDescent="0.2">
      <c r="B22" s="76"/>
      <c r="C22" s="35" t="e" vm="2">
        <f>_xlfn.XLOOKUP(D22,staff[Employee],staff[Image],"")</f>
        <v>#VALUE!</v>
      </c>
      <c r="D22" s="40" t="s">
        <v>19</v>
      </c>
      <c r="E22" s="37">
        <v>1</v>
      </c>
      <c r="F22" s="33"/>
      <c r="G22" s="35" t="e" vm="1">
        <f>_xlfn.XLOOKUP(H22,staff[Employee],staff[Image],"")</f>
        <v>#VALUE!</v>
      </c>
      <c r="H22" s="40" t="s">
        <v>22</v>
      </c>
      <c r="I22" s="37">
        <v>0</v>
      </c>
      <c r="J22" s="33"/>
      <c r="K22" s="35" t="e" vm="1">
        <f>_xlfn.XLOOKUP(L22,staff[Employee],staff[Image],"")</f>
        <v>#VALUE!</v>
      </c>
      <c r="L22" s="40" t="s">
        <v>22</v>
      </c>
      <c r="M22" s="37">
        <v>0</v>
      </c>
      <c r="N22" s="33"/>
      <c r="O22" s="35" t="e" vm="1">
        <f>_xlfn.XLOOKUP(P22,staff[Employee],staff[Image],"")</f>
        <v>#VALUE!</v>
      </c>
      <c r="P22" s="40" t="s">
        <v>22</v>
      </c>
      <c r="Q22" s="37">
        <v>1</v>
      </c>
      <c r="R22" s="33"/>
      <c r="S22" s="35" t="e" vm="2">
        <f>_xlfn.XLOOKUP(T22,staff[Employee],staff[Image],"")</f>
        <v>#VALUE!</v>
      </c>
      <c r="T22" s="40" t="s">
        <v>19</v>
      </c>
      <c r="U22" s="37">
        <v>0</v>
      </c>
      <c r="V22" s="33"/>
      <c r="W22" s="35" t="e" vm="2">
        <f>_xlfn.XLOOKUP(X22,staff[Employee],staff[Image],"")</f>
        <v>#VALUE!</v>
      </c>
      <c r="X22" s="40" t="s">
        <v>19</v>
      </c>
      <c r="Y22" s="37">
        <v>0</v>
      </c>
      <c r="Z22" s="33"/>
      <c r="AA22" s="35" t="e" vm="2">
        <f>_xlfn.XLOOKUP(AB22,staff[Employee],staff[Image],"")</f>
        <v>#VALUE!</v>
      </c>
      <c r="AB22" s="40" t="s">
        <v>19</v>
      </c>
      <c r="AC22" s="38">
        <v>0</v>
      </c>
      <c r="AD22" s="33"/>
      <c r="AE22" s="33"/>
      <c r="AF22" s="33"/>
      <c r="AG22" s="33"/>
      <c r="AH22" s="33"/>
    </row>
    <row r="23" spans="2:34" ht="9" customHeight="1" thickBot="1" x14ac:dyDescent="0.25">
      <c r="B23" s="76"/>
      <c r="C23" s="41"/>
      <c r="D23" s="42"/>
      <c r="E23" s="43"/>
      <c r="F23" s="33"/>
      <c r="G23" s="41"/>
      <c r="H23" s="42"/>
      <c r="I23" s="43"/>
      <c r="J23" s="33"/>
      <c r="K23" s="41"/>
      <c r="L23" s="42"/>
      <c r="M23" s="43"/>
      <c r="N23" s="33"/>
      <c r="O23" s="41"/>
      <c r="P23" s="42"/>
      <c r="Q23" s="43"/>
      <c r="R23" s="33"/>
      <c r="S23" s="41"/>
      <c r="T23" s="42"/>
      <c r="U23" s="43"/>
      <c r="V23" s="33"/>
      <c r="W23" s="41"/>
      <c r="X23" s="42"/>
      <c r="Y23" s="43"/>
      <c r="Z23" s="33"/>
      <c r="AA23" s="41"/>
      <c r="AB23" s="42"/>
      <c r="AC23" s="44"/>
      <c r="AD23" s="33"/>
      <c r="AE23" s="33"/>
      <c r="AF23" s="33"/>
      <c r="AG23" s="33"/>
      <c r="AH23" s="33"/>
    </row>
    <row r="24" spans="2:34" ht="17" thickBot="1" x14ac:dyDescent="0.25">
      <c r="B24" s="45"/>
      <c r="C24" s="33"/>
      <c r="D24" s="33"/>
      <c r="E24" s="46"/>
      <c r="F24" s="33"/>
      <c r="G24" s="33"/>
      <c r="H24" s="33"/>
      <c r="I24" s="46"/>
      <c r="J24" s="33"/>
      <c r="K24" s="33"/>
      <c r="L24" s="33"/>
      <c r="M24" s="46"/>
      <c r="N24" s="33"/>
      <c r="O24" s="33"/>
      <c r="P24" s="33"/>
      <c r="Q24" s="46"/>
      <c r="R24" s="33"/>
      <c r="S24" s="33"/>
      <c r="T24" s="33"/>
      <c r="U24" s="46"/>
      <c r="V24" s="33"/>
      <c r="W24" s="33"/>
      <c r="X24" s="33"/>
      <c r="Y24" s="46"/>
      <c r="Z24" s="33"/>
      <c r="AA24" s="33"/>
      <c r="AB24" s="33"/>
      <c r="AC24" s="33"/>
      <c r="AD24" s="33"/>
      <c r="AE24" s="33"/>
      <c r="AF24" s="33"/>
      <c r="AG24" s="33"/>
      <c r="AH24" s="33"/>
    </row>
    <row r="25" spans="2:34" ht="25.5" customHeight="1" x14ac:dyDescent="0.2">
      <c r="B25" s="76" t="s">
        <v>9</v>
      </c>
      <c r="C25" s="72">
        <f>C18+7</f>
        <v>45334</v>
      </c>
      <c r="D25" s="73"/>
      <c r="E25" s="74"/>
      <c r="F25" s="33"/>
      <c r="G25" s="72">
        <f>C25+1</f>
        <v>45335</v>
      </c>
      <c r="H25" s="73"/>
      <c r="I25" s="74"/>
      <c r="J25" s="33"/>
      <c r="K25" s="72">
        <f>G25+1</f>
        <v>45336</v>
      </c>
      <c r="L25" s="73"/>
      <c r="M25" s="74"/>
      <c r="N25" s="33"/>
      <c r="O25" s="72">
        <f>K25+1</f>
        <v>45337</v>
      </c>
      <c r="P25" s="73"/>
      <c r="Q25" s="74"/>
      <c r="R25" s="33"/>
      <c r="S25" s="72">
        <f>O25+1</f>
        <v>45338</v>
      </c>
      <c r="T25" s="73"/>
      <c r="U25" s="74"/>
      <c r="V25" s="33"/>
      <c r="W25" s="72">
        <f>S25+1</f>
        <v>45339</v>
      </c>
      <c r="X25" s="73"/>
      <c r="Y25" s="74"/>
      <c r="Z25" s="33"/>
      <c r="AA25" s="72">
        <f>W25+1</f>
        <v>45340</v>
      </c>
      <c r="AB25" s="73"/>
      <c r="AC25" s="74"/>
      <c r="AD25" s="33"/>
      <c r="AE25" s="33"/>
      <c r="AF25" s="33"/>
      <c r="AG25" s="33"/>
      <c r="AH25" s="33"/>
    </row>
    <row r="26" spans="2:34" ht="9" customHeight="1" x14ac:dyDescent="0.2">
      <c r="B26" s="76"/>
      <c r="C26" s="91"/>
      <c r="D26" s="53"/>
      <c r="E26" s="34"/>
      <c r="F26" s="33"/>
      <c r="G26" s="91"/>
      <c r="H26" s="53"/>
      <c r="I26" s="34"/>
      <c r="J26" s="33"/>
      <c r="K26" s="91"/>
      <c r="L26" s="53"/>
      <c r="M26" s="34"/>
      <c r="N26" s="33"/>
      <c r="O26" s="91"/>
      <c r="P26" s="53"/>
      <c r="Q26" s="34"/>
      <c r="R26" s="33"/>
      <c r="S26" s="91"/>
      <c r="T26" s="53"/>
      <c r="U26" s="34"/>
      <c r="V26" s="33"/>
      <c r="W26" s="91"/>
      <c r="X26" s="53"/>
      <c r="Y26" s="34"/>
      <c r="Z26" s="33"/>
      <c r="AA26" s="91"/>
      <c r="AB26" s="53"/>
      <c r="AC26" s="92"/>
      <c r="AD26" s="33"/>
      <c r="AE26" s="33"/>
      <c r="AF26" s="33"/>
      <c r="AG26" s="33"/>
      <c r="AH26" s="33"/>
    </row>
    <row r="27" spans="2:34" ht="25.5" customHeight="1" x14ac:dyDescent="0.2">
      <c r="B27" s="76"/>
      <c r="C27" s="35" t="e" vm="3">
        <f>_xlfn.XLOOKUP(D27,staff[Employee],staff[Image],"")</f>
        <v>#VALUE!</v>
      </c>
      <c r="D27" s="36" t="s">
        <v>18</v>
      </c>
      <c r="E27" s="37" cm="1">
        <f t="array" ref="E27:E29">_xlfn.IFS(COUNTIFS(vacation[Employee],D27:D29, vacation[Date],C25)&gt;0,2,COUNTIFS(D27:D29,D27:D29)&gt;1,1,TRUE,0)</f>
        <v>0</v>
      </c>
      <c r="F27" s="33"/>
      <c r="G27" s="35" t="e" vm="3">
        <f>_xlfn.XLOOKUP(H27,staff[Employee],staff[Image],"")</f>
        <v>#VALUE!</v>
      </c>
      <c r="H27" s="36" t="s">
        <v>18</v>
      </c>
      <c r="I27" s="37" cm="1">
        <f t="array" ref="I27:I29">_xlfn.IFS(COUNTIFS(vacation[Employee],H27:H29, vacation[Date],G25)&gt;0,2,COUNTIFS(H27:H29,H27:H29)&gt;1,1,TRUE,0)</f>
        <v>0</v>
      </c>
      <c r="J27" s="33"/>
      <c r="K27" s="35" t="e" vm="3">
        <f>_xlfn.XLOOKUP(L27,staff[Employee],staff[Image],"")</f>
        <v>#VALUE!</v>
      </c>
      <c r="L27" s="36" t="s">
        <v>18</v>
      </c>
      <c r="M27" s="37" cm="1">
        <f t="array" ref="M27:M29">_xlfn.IFS(COUNTIFS(vacation[Employee],L27:L29, vacation[Date],K25)&gt;0,2,COUNTIFS(L27:L29,L27:L29)&gt;1,1,TRUE,0)</f>
        <v>0</v>
      </c>
      <c r="N27" s="33"/>
      <c r="O27" s="35" t="e" vm="3">
        <f>_xlfn.XLOOKUP(P27,staff[Employee],staff[Image],"")</f>
        <v>#VALUE!</v>
      </c>
      <c r="P27" s="36" t="s">
        <v>18</v>
      </c>
      <c r="Q27" s="37" cm="1">
        <f t="array" ref="Q27:Q29">_xlfn.IFS(COUNTIFS(vacation[Employee],P27:P29, vacation[Date],O25)&gt;0,2,COUNTIFS(P27:P29,P27:P29)&gt;1,1,TRUE,0)</f>
        <v>2</v>
      </c>
      <c r="R27" s="33"/>
      <c r="S27" s="35" t="e" vm="3">
        <f>_xlfn.XLOOKUP(T27,staff[Employee],staff[Image],"")</f>
        <v>#VALUE!</v>
      </c>
      <c r="T27" s="36" t="s">
        <v>18</v>
      </c>
      <c r="U27" s="37" cm="1">
        <f t="array" ref="U27:U29">_xlfn.IFS(COUNTIFS(vacation[Employee],T27:T29, vacation[Date],S25)&gt;0,2,COUNTIFS(T27:T29,T27:T29)&gt;1,1,TRUE,0)</f>
        <v>0</v>
      </c>
      <c r="V27" s="33"/>
      <c r="W27" s="35" t="e" vm="3">
        <f>_xlfn.XLOOKUP(X27,staff[Employee],staff[Image],"")</f>
        <v>#VALUE!</v>
      </c>
      <c r="X27" s="36" t="s">
        <v>18</v>
      </c>
      <c r="Y27" s="37" cm="1">
        <f t="array" ref="Y27:Y29">_xlfn.IFS(COUNTIFS(vacation[Employee],X27:X29, vacation[Date],W25)&gt;0,2,COUNTIFS(X27:X29,X27:X29)&gt;1,1,TRUE,0)</f>
        <v>0</v>
      </c>
      <c r="Z27" s="33"/>
      <c r="AA27" s="35" t="e" vm="3">
        <f>_xlfn.XLOOKUP(AB27,staff[Employee],staff[Image],"")</f>
        <v>#VALUE!</v>
      </c>
      <c r="AB27" s="36" t="s">
        <v>18</v>
      </c>
      <c r="AC27" s="38" cm="1">
        <f t="array" ref="AC27:AC29">_xlfn.IFS(COUNTIFS(vacation[Employee],AB27:AB29, vacation[Date],AA25)&gt;0,2,COUNTIFS(AB27:AB29,AB27:AB29)&gt;1,1,TRUE,0)</f>
        <v>0</v>
      </c>
      <c r="AD27" s="33"/>
      <c r="AE27" s="33"/>
      <c r="AF27" s="53"/>
      <c r="AG27" s="51"/>
      <c r="AH27" s="33"/>
    </row>
    <row r="28" spans="2:34" ht="25.5" customHeight="1" x14ac:dyDescent="0.2">
      <c r="B28" s="76"/>
      <c r="C28" s="35" t="e" vm="5">
        <f>_xlfn.XLOOKUP(D28,staff[Employee],staff[Image],"")</f>
        <v>#VALUE!</v>
      </c>
      <c r="D28" s="39" t="s">
        <v>20</v>
      </c>
      <c r="E28" s="37">
        <v>2</v>
      </c>
      <c r="F28" s="33"/>
      <c r="G28" s="35" t="e" vm="5">
        <f>_xlfn.XLOOKUP(H28,staff[Employee],staff[Image],"")</f>
        <v>#VALUE!</v>
      </c>
      <c r="H28" s="39" t="s">
        <v>20</v>
      </c>
      <c r="I28" s="37">
        <v>0</v>
      </c>
      <c r="J28" s="33"/>
      <c r="K28" s="35" t="e" vm="5">
        <f>_xlfn.XLOOKUP(L28,staff[Employee],staff[Image],"")</f>
        <v>#VALUE!</v>
      </c>
      <c r="L28" s="39" t="s">
        <v>20</v>
      </c>
      <c r="M28" s="37">
        <v>0</v>
      </c>
      <c r="N28" s="33"/>
      <c r="O28" s="35" t="e" vm="5">
        <f>_xlfn.XLOOKUP(P28,staff[Employee],staff[Image],"")</f>
        <v>#VALUE!</v>
      </c>
      <c r="P28" s="39" t="s">
        <v>20</v>
      </c>
      <c r="Q28" s="37">
        <v>0</v>
      </c>
      <c r="R28" s="33"/>
      <c r="S28" s="35" t="e" vm="5">
        <f>_xlfn.XLOOKUP(T28,staff[Employee],staff[Image],"")</f>
        <v>#VALUE!</v>
      </c>
      <c r="T28" s="39" t="s">
        <v>20</v>
      </c>
      <c r="U28" s="37">
        <v>0</v>
      </c>
      <c r="V28" s="33"/>
      <c r="W28" s="35" t="e" vm="5">
        <f>_xlfn.XLOOKUP(X28,staff[Employee],staff[Image],"")</f>
        <v>#VALUE!</v>
      </c>
      <c r="X28" s="39" t="s">
        <v>20</v>
      </c>
      <c r="Y28" s="37">
        <v>0</v>
      </c>
      <c r="Z28" s="33"/>
      <c r="AA28" s="35" t="e" vm="5">
        <f>_xlfn.XLOOKUP(AB28,staff[Employee],staff[Image],"")</f>
        <v>#VALUE!</v>
      </c>
      <c r="AB28" s="39" t="s">
        <v>20</v>
      </c>
      <c r="AC28" s="38">
        <v>0</v>
      </c>
      <c r="AD28" s="33"/>
      <c r="AE28" s="33"/>
      <c r="AF28" s="53"/>
      <c r="AG28" s="51"/>
      <c r="AH28" s="33"/>
    </row>
    <row r="29" spans="2:34" ht="25.5" customHeight="1" x14ac:dyDescent="0.2">
      <c r="B29" s="76"/>
      <c r="C29" s="35" t="e" vm="1">
        <f>_xlfn.XLOOKUP(D29,staff[Employee],staff[Image],"")</f>
        <v>#VALUE!</v>
      </c>
      <c r="D29" s="40" t="s">
        <v>22</v>
      </c>
      <c r="E29" s="37">
        <v>0</v>
      </c>
      <c r="F29" s="33"/>
      <c r="G29" s="35" t="e" vm="2">
        <f>_xlfn.XLOOKUP(H29,staff[Employee],staff[Image],"")</f>
        <v>#VALUE!</v>
      </c>
      <c r="H29" s="40" t="s">
        <v>19</v>
      </c>
      <c r="I29" s="37">
        <v>0</v>
      </c>
      <c r="J29" s="33"/>
      <c r="K29" s="35" t="e" vm="2">
        <f>_xlfn.XLOOKUP(L29,staff[Employee],staff[Image],"")</f>
        <v>#VALUE!</v>
      </c>
      <c r="L29" s="40" t="s">
        <v>19</v>
      </c>
      <c r="M29" s="37">
        <v>2</v>
      </c>
      <c r="N29" s="33"/>
      <c r="O29" s="35" t="e" vm="2">
        <f>_xlfn.XLOOKUP(P29,staff[Employee],staff[Image],"")</f>
        <v>#VALUE!</v>
      </c>
      <c r="P29" s="40" t="s">
        <v>19</v>
      </c>
      <c r="Q29" s="37">
        <v>0</v>
      </c>
      <c r="R29" s="33"/>
      <c r="S29" s="35" t="e" vm="2">
        <f>_xlfn.XLOOKUP(T29,staff[Employee],staff[Image],"")</f>
        <v>#VALUE!</v>
      </c>
      <c r="T29" s="40" t="s">
        <v>19</v>
      </c>
      <c r="U29" s="37">
        <v>0</v>
      </c>
      <c r="V29" s="33"/>
      <c r="W29" s="35" t="e" vm="2">
        <f>_xlfn.XLOOKUP(X29,staff[Employee],staff[Image],"")</f>
        <v>#VALUE!</v>
      </c>
      <c r="X29" s="40" t="s">
        <v>19</v>
      </c>
      <c r="Y29" s="37">
        <v>0</v>
      </c>
      <c r="Z29" s="33"/>
      <c r="AA29" s="35" t="e" vm="2">
        <f>_xlfn.XLOOKUP(AB29,staff[Employee],staff[Image],"")</f>
        <v>#VALUE!</v>
      </c>
      <c r="AB29" s="40" t="s">
        <v>19</v>
      </c>
      <c r="AC29" s="38">
        <v>0</v>
      </c>
      <c r="AD29" s="33"/>
      <c r="AE29" s="33"/>
      <c r="AF29" s="33"/>
      <c r="AG29" s="33"/>
      <c r="AH29" s="33"/>
    </row>
    <row r="30" spans="2:34" ht="9" customHeight="1" thickBot="1" x14ac:dyDescent="0.25">
      <c r="B30" s="76"/>
      <c r="C30" s="41"/>
      <c r="D30" s="42"/>
      <c r="E30" s="43"/>
      <c r="F30" s="33"/>
      <c r="G30" s="41"/>
      <c r="H30" s="42"/>
      <c r="I30" s="43"/>
      <c r="J30" s="33"/>
      <c r="K30" s="41"/>
      <c r="L30" s="42"/>
      <c r="M30" s="43"/>
      <c r="N30" s="33"/>
      <c r="O30" s="41"/>
      <c r="P30" s="42"/>
      <c r="Q30" s="43"/>
      <c r="R30" s="33"/>
      <c r="S30" s="41"/>
      <c r="T30" s="42"/>
      <c r="U30" s="43"/>
      <c r="V30" s="33"/>
      <c r="W30" s="41"/>
      <c r="X30" s="42"/>
      <c r="Y30" s="43"/>
      <c r="Z30" s="33"/>
      <c r="AA30" s="41"/>
      <c r="AB30" s="42"/>
      <c r="AC30" s="44"/>
      <c r="AD30" s="33"/>
      <c r="AE30" s="33"/>
      <c r="AF30" s="33"/>
      <c r="AG30" s="33"/>
      <c r="AH30" s="33"/>
    </row>
    <row r="31" spans="2:34" ht="17" thickBot="1" x14ac:dyDescent="0.25">
      <c r="B31" s="45"/>
      <c r="C31" s="33"/>
      <c r="D31" s="33"/>
      <c r="E31" s="46"/>
      <c r="F31" s="33"/>
      <c r="G31" s="33"/>
      <c r="H31" s="33"/>
      <c r="I31" s="46"/>
      <c r="J31" s="33"/>
      <c r="K31" s="33"/>
      <c r="L31" s="33"/>
      <c r="M31" s="46"/>
      <c r="N31" s="33"/>
      <c r="O31" s="33"/>
      <c r="P31" s="33"/>
      <c r="Q31" s="46"/>
      <c r="R31" s="33"/>
      <c r="S31" s="33"/>
      <c r="T31" s="33"/>
      <c r="U31" s="46"/>
      <c r="V31" s="33"/>
      <c r="W31" s="33"/>
      <c r="X31" s="33"/>
      <c r="Y31" s="46"/>
      <c r="Z31" s="33"/>
      <c r="AA31" s="33"/>
      <c r="AB31" s="33"/>
      <c r="AC31" s="33"/>
      <c r="AD31" s="33"/>
      <c r="AE31" s="33"/>
      <c r="AF31" s="33"/>
      <c r="AG31" s="33"/>
      <c r="AH31" s="33"/>
    </row>
    <row r="32" spans="2:34" ht="25.5" customHeight="1" x14ac:dyDescent="0.2">
      <c r="B32" s="76" t="s">
        <v>10</v>
      </c>
      <c r="C32" s="72">
        <f>C25+7</f>
        <v>45341</v>
      </c>
      <c r="D32" s="73"/>
      <c r="E32" s="74"/>
      <c r="F32" s="33"/>
      <c r="G32" s="72">
        <f>C32+1</f>
        <v>45342</v>
      </c>
      <c r="H32" s="73"/>
      <c r="I32" s="74"/>
      <c r="J32" s="33"/>
      <c r="K32" s="72">
        <f>G32+1</f>
        <v>45343</v>
      </c>
      <c r="L32" s="73"/>
      <c r="M32" s="74"/>
      <c r="N32" s="33"/>
      <c r="O32" s="72">
        <f>K32+1</f>
        <v>45344</v>
      </c>
      <c r="P32" s="73"/>
      <c r="Q32" s="74"/>
      <c r="R32" s="33"/>
      <c r="S32" s="72">
        <f>O32+1</f>
        <v>45345</v>
      </c>
      <c r="T32" s="73"/>
      <c r="U32" s="74"/>
      <c r="V32" s="33"/>
      <c r="W32" s="72">
        <f>S32+1</f>
        <v>45346</v>
      </c>
      <c r="X32" s="73"/>
      <c r="Y32" s="74"/>
      <c r="Z32" s="33"/>
      <c r="AA32" s="72">
        <f>W32+1</f>
        <v>45347</v>
      </c>
      <c r="AB32" s="73"/>
      <c r="AC32" s="74"/>
      <c r="AD32" s="33"/>
      <c r="AE32" s="33"/>
      <c r="AF32" s="33"/>
      <c r="AG32" s="33"/>
      <c r="AH32" s="33"/>
    </row>
    <row r="33" spans="2:34" ht="9" customHeight="1" x14ac:dyDescent="0.2">
      <c r="B33" s="76"/>
      <c r="C33" s="91"/>
      <c r="D33" s="53"/>
      <c r="E33" s="34"/>
      <c r="F33" s="33"/>
      <c r="G33" s="91"/>
      <c r="H33" s="53"/>
      <c r="I33" s="34"/>
      <c r="J33" s="33"/>
      <c r="K33" s="91"/>
      <c r="L33" s="53"/>
      <c r="M33" s="34"/>
      <c r="N33" s="33"/>
      <c r="O33" s="91"/>
      <c r="P33" s="53"/>
      <c r="Q33" s="34"/>
      <c r="R33" s="33"/>
      <c r="S33" s="91"/>
      <c r="T33" s="53"/>
      <c r="U33" s="34"/>
      <c r="V33" s="33"/>
      <c r="W33" s="91"/>
      <c r="X33" s="53"/>
      <c r="Y33" s="34"/>
      <c r="Z33" s="33"/>
      <c r="AA33" s="91"/>
      <c r="AB33" s="53"/>
      <c r="AC33" s="92"/>
      <c r="AD33" s="33"/>
      <c r="AE33" s="33"/>
      <c r="AF33" s="33"/>
      <c r="AG33" s="33"/>
      <c r="AH33" s="33"/>
    </row>
    <row r="34" spans="2:34" ht="25.5" customHeight="1" x14ac:dyDescent="0.2">
      <c r="B34" s="76"/>
      <c r="C34" s="35" t="e" vm="3">
        <f>_xlfn.XLOOKUP(D34,staff[Employee],staff[Image],"")</f>
        <v>#VALUE!</v>
      </c>
      <c r="D34" s="36" t="s">
        <v>18</v>
      </c>
      <c r="E34" s="37" cm="1">
        <f t="array" ref="E34:E36">_xlfn.IFS(COUNTIFS(vacation[Employee],D34:D36, vacation[Date],C32)&gt;0,2,COUNTIFS(D34:D36,D34:D36)&gt;1,1,TRUE,0)</f>
        <v>0</v>
      </c>
      <c r="F34" s="33"/>
      <c r="G34" s="35" t="e" vm="3">
        <f>_xlfn.XLOOKUP(H34,staff[Employee],staff[Image],"")</f>
        <v>#VALUE!</v>
      </c>
      <c r="H34" s="36" t="s">
        <v>18</v>
      </c>
      <c r="I34" s="37" cm="1">
        <f t="array" ref="I34:I36">_xlfn.IFS(COUNTIFS(vacation[Employee],H34:H36, vacation[Date],G32)&gt;0,2,COUNTIFS(H34:H36,H34:H36)&gt;1,1,TRUE,0)</f>
        <v>0</v>
      </c>
      <c r="J34" s="33"/>
      <c r="K34" s="35" t="e" vm="3">
        <f>_xlfn.XLOOKUP(L34,staff[Employee],staff[Image],"")</f>
        <v>#VALUE!</v>
      </c>
      <c r="L34" s="36" t="s">
        <v>18</v>
      </c>
      <c r="M34" s="37" cm="1">
        <f t="array" ref="M34:M36">_xlfn.IFS(COUNTIFS(vacation[Employee],L34:L36, vacation[Date],K32)&gt;0,2,COUNTIFS(L34:L36,L34:L36)&gt;1,1,TRUE,0)</f>
        <v>0</v>
      </c>
      <c r="N34" s="33"/>
      <c r="O34" s="35" t="e" vm="3">
        <f>_xlfn.XLOOKUP(P34,staff[Employee],staff[Image],"")</f>
        <v>#VALUE!</v>
      </c>
      <c r="P34" s="36" t="s">
        <v>18</v>
      </c>
      <c r="Q34" s="37" cm="1">
        <f t="array" ref="Q34:Q36">_xlfn.IFS(COUNTIFS(vacation[Employee],P34:P36, vacation[Date],O32)&gt;0,2,COUNTIFS(P34:P36,P34:P36)&gt;1,1,TRUE,0)</f>
        <v>0</v>
      </c>
      <c r="R34" s="33"/>
      <c r="S34" s="35" t="e" vm="3">
        <f>_xlfn.XLOOKUP(T34,staff[Employee],staff[Image],"")</f>
        <v>#VALUE!</v>
      </c>
      <c r="T34" s="36" t="s">
        <v>18</v>
      </c>
      <c r="U34" s="37" cm="1">
        <f t="array" ref="U34:U36">_xlfn.IFS(COUNTIFS(vacation[Employee],T34:T36, vacation[Date],S32)&gt;0,2,COUNTIFS(T34:T36,T34:T36)&gt;1,1,TRUE,0)</f>
        <v>0</v>
      </c>
      <c r="V34" s="33"/>
      <c r="W34" s="35" t="e" vm="3">
        <f>_xlfn.XLOOKUP(X34,staff[Employee],staff[Image],"")</f>
        <v>#VALUE!</v>
      </c>
      <c r="X34" s="36" t="s">
        <v>18</v>
      </c>
      <c r="Y34" s="37" cm="1">
        <f t="array" ref="Y34:Y36">_xlfn.IFS(COUNTIFS(vacation[Employee],X34:X36, vacation[Date],W32)&gt;0,2,COUNTIFS(X34:X36,X34:X36)&gt;1,1,TRUE,0)</f>
        <v>2</v>
      </c>
      <c r="Z34" s="33"/>
      <c r="AA34" s="35" t="e" vm="3">
        <f>_xlfn.XLOOKUP(AB34,staff[Employee],staff[Image],"")</f>
        <v>#VALUE!</v>
      </c>
      <c r="AB34" s="36" t="s">
        <v>18</v>
      </c>
      <c r="AC34" s="38" cm="1">
        <f t="array" ref="AC34:AC36">_xlfn.IFS(COUNTIFS(vacation[Employee],AB34:AB36, vacation[Date],AA32)&gt;0,2,COUNTIFS(AB34:AB36,AB34:AB36)&gt;1,1,TRUE,0)</f>
        <v>0</v>
      </c>
      <c r="AD34" s="33"/>
      <c r="AE34" s="33"/>
      <c r="AF34" s="33"/>
      <c r="AG34" s="33"/>
      <c r="AH34" s="33"/>
    </row>
    <row r="35" spans="2:34" ht="25.5" customHeight="1" x14ac:dyDescent="0.2">
      <c r="B35" s="76"/>
      <c r="C35" s="35" t="e" vm="5">
        <f>_xlfn.XLOOKUP(D35,staff[Employee],staff[Image],"")</f>
        <v>#VALUE!</v>
      </c>
      <c r="D35" s="39" t="s">
        <v>20</v>
      </c>
      <c r="E35" s="37">
        <v>0</v>
      </c>
      <c r="F35" s="33"/>
      <c r="G35" s="35" t="e" vm="5">
        <f>_xlfn.XLOOKUP(H35,staff[Employee],staff[Image],"")</f>
        <v>#VALUE!</v>
      </c>
      <c r="H35" s="39" t="s">
        <v>20</v>
      </c>
      <c r="I35" s="37">
        <v>0</v>
      </c>
      <c r="J35" s="33"/>
      <c r="K35" s="35" t="e" vm="5">
        <f>_xlfn.XLOOKUP(L35,staff[Employee],staff[Image],"")</f>
        <v>#VALUE!</v>
      </c>
      <c r="L35" s="39" t="s">
        <v>20</v>
      </c>
      <c r="M35" s="37">
        <v>0</v>
      </c>
      <c r="N35" s="33"/>
      <c r="O35" s="35" t="e" vm="5">
        <f>_xlfn.XLOOKUP(P35,staff[Employee],staff[Image],"")</f>
        <v>#VALUE!</v>
      </c>
      <c r="P35" s="39" t="s">
        <v>20</v>
      </c>
      <c r="Q35" s="37">
        <v>0</v>
      </c>
      <c r="R35" s="33"/>
      <c r="S35" s="35" t="e" vm="5">
        <f>_xlfn.XLOOKUP(T35,staff[Employee],staff[Image],"")</f>
        <v>#VALUE!</v>
      </c>
      <c r="T35" s="39" t="s">
        <v>20</v>
      </c>
      <c r="U35" s="37">
        <v>0</v>
      </c>
      <c r="V35" s="33"/>
      <c r="W35" s="35" t="e" vm="5">
        <f>_xlfn.XLOOKUP(X35,staff[Employee],staff[Image],"")</f>
        <v>#VALUE!</v>
      </c>
      <c r="X35" s="39" t="s">
        <v>20</v>
      </c>
      <c r="Y35" s="37">
        <v>0</v>
      </c>
      <c r="Z35" s="33"/>
      <c r="AA35" s="35" t="e" vm="5">
        <f>_xlfn.XLOOKUP(AB35,staff[Employee],staff[Image],"")</f>
        <v>#VALUE!</v>
      </c>
      <c r="AB35" s="39" t="s">
        <v>20</v>
      </c>
      <c r="AC35" s="38">
        <v>0</v>
      </c>
      <c r="AD35" s="33"/>
      <c r="AE35" s="33"/>
      <c r="AF35" s="33"/>
      <c r="AG35" s="33"/>
      <c r="AH35" s="33"/>
    </row>
    <row r="36" spans="2:34" ht="25.5" customHeight="1" x14ac:dyDescent="0.2">
      <c r="B36" s="76"/>
      <c r="C36" s="35" t="e" vm="4">
        <f>_xlfn.XLOOKUP(D36,staff[Employee],staff[Image],"")</f>
        <v>#VALUE!</v>
      </c>
      <c r="D36" s="40" t="s">
        <v>21</v>
      </c>
      <c r="E36" s="37">
        <v>0</v>
      </c>
      <c r="F36" s="33"/>
      <c r="G36" s="35" t="e" vm="2">
        <f>_xlfn.XLOOKUP(H36,staff[Employee],staff[Image],"")</f>
        <v>#VALUE!</v>
      </c>
      <c r="H36" s="40" t="s">
        <v>19</v>
      </c>
      <c r="I36" s="37">
        <v>0</v>
      </c>
      <c r="J36" s="33"/>
      <c r="K36" s="35" t="e" vm="2">
        <f>_xlfn.XLOOKUP(L36,staff[Employee],staff[Image],"")</f>
        <v>#VALUE!</v>
      </c>
      <c r="L36" s="40" t="s">
        <v>19</v>
      </c>
      <c r="M36" s="37">
        <v>0</v>
      </c>
      <c r="N36" s="33"/>
      <c r="O36" s="35" t="e" vm="2">
        <f>_xlfn.XLOOKUP(P36,staff[Employee],staff[Image],"")</f>
        <v>#VALUE!</v>
      </c>
      <c r="P36" s="40" t="s">
        <v>19</v>
      </c>
      <c r="Q36" s="37">
        <v>0</v>
      </c>
      <c r="R36" s="33"/>
      <c r="S36" s="35" t="e" vm="2">
        <f>_xlfn.XLOOKUP(T36,staff[Employee],staff[Image],"")</f>
        <v>#VALUE!</v>
      </c>
      <c r="T36" s="40" t="s">
        <v>19</v>
      </c>
      <c r="U36" s="37">
        <v>0</v>
      </c>
      <c r="V36" s="33"/>
      <c r="W36" s="35" t="e" vm="2">
        <f>_xlfn.XLOOKUP(X36,staff[Employee],staff[Image],"")</f>
        <v>#VALUE!</v>
      </c>
      <c r="X36" s="40" t="s">
        <v>19</v>
      </c>
      <c r="Y36" s="37">
        <v>0</v>
      </c>
      <c r="Z36" s="33"/>
      <c r="AA36" s="35" t="e" vm="2">
        <f>_xlfn.XLOOKUP(AB36,staff[Employee],staff[Image],"")</f>
        <v>#VALUE!</v>
      </c>
      <c r="AB36" s="40" t="s">
        <v>19</v>
      </c>
      <c r="AC36" s="38">
        <v>2</v>
      </c>
      <c r="AD36" s="33"/>
      <c r="AE36" s="33"/>
      <c r="AF36" s="33"/>
      <c r="AG36" s="33"/>
      <c r="AH36" s="33"/>
    </row>
    <row r="37" spans="2:34" ht="9" customHeight="1" thickBot="1" x14ac:dyDescent="0.25">
      <c r="B37" s="76"/>
      <c r="C37" s="41"/>
      <c r="D37" s="42"/>
      <c r="E37" s="43"/>
      <c r="F37" s="33"/>
      <c r="G37" s="41"/>
      <c r="H37" s="42"/>
      <c r="I37" s="43"/>
      <c r="J37" s="33"/>
      <c r="K37" s="41"/>
      <c r="L37" s="42"/>
      <c r="M37" s="43"/>
      <c r="N37" s="33"/>
      <c r="O37" s="41"/>
      <c r="P37" s="42"/>
      <c r="Q37" s="43"/>
      <c r="R37" s="33"/>
      <c r="S37" s="41"/>
      <c r="T37" s="42"/>
      <c r="U37" s="44"/>
      <c r="V37" s="33"/>
      <c r="W37" s="41"/>
      <c r="X37" s="42"/>
      <c r="Y37" s="44"/>
      <c r="Z37" s="33"/>
      <c r="AA37" s="41"/>
      <c r="AB37" s="42"/>
      <c r="AC37" s="44"/>
      <c r="AD37" s="33"/>
      <c r="AE37" s="33"/>
      <c r="AF37" s="33"/>
      <c r="AG37" s="33"/>
      <c r="AH37" s="33"/>
    </row>
    <row r="38" spans="2:34" x14ac:dyDescent="0.2"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</row>
  </sheetData>
  <mergeCells count="45">
    <mergeCell ref="C1:AC1"/>
    <mergeCell ref="K11:M11"/>
    <mergeCell ref="G11:I11"/>
    <mergeCell ref="AA9:AC9"/>
    <mergeCell ref="W3:X3"/>
    <mergeCell ref="AE9:AH9"/>
    <mergeCell ref="F4:G4"/>
    <mergeCell ref="W18:Y18"/>
    <mergeCell ref="W11:Y11"/>
    <mergeCell ref="O3:P3"/>
    <mergeCell ref="O18:Q18"/>
    <mergeCell ref="S18:U18"/>
    <mergeCell ref="S11:U11"/>
    <mergeCell ref="O11:Q11"/>
    <mergeCell ref="W9:Y9"/>
    <mergeCell ref="O9:Q9"/>
    <mergeCell ref="S9:U9"/>
    <mergeCell ref="O32:Q32"/>
    <mergeCell ref="K32:M32"/>
    <mergeCell ref="K25:M25"/>
    <mergeCell ref="G25:I25"/>
    <mergeCell ref="G32:I32"/>
    <mergeCell ref="C32:E32"/>
    <mergeCell ref="C25:E25"/>
    <mergeCell ref="B32:B37"/>
    <mergeCell ref="C11:E11"/>
    <mergeCell ref="AA32:AC32"/>
    <mergeCell ref="AA25:AC25"/>
    <mergeCell ref="AA18:AC18"/>
    <mergeCell ref="AA11:AC11"/>
    <mergeCell ref="S32:U32"/>
    <mergeCell ref="W32:Y32"/>
    <mergeCell ref="W25:Y25"/>
    <mergeCell ref="S25:U25"/>
    <mergeCell ref="B11:B16"/>
    <mergeCell ref="B18:B23"/>
    <mergeCell ref="B25:B30"/>
    <mergeCell ref="O25:Q25"/>
    <mergeCell ref="C18:E18"/>
    <mergeCell ref="G18:I18"/>
    <mergeCell ref="K18:M18"/>
    <mergeCell ref="F3:G3"/>
    <mergeCell ref="C9:E9"/>
    <mergeCell ref="G9:I9"/>
    <mergeCell ref="K9:M9"/>
  </mergeCell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3" id="{12A5215A-6735-0047-A70E-FF2D32460A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E13:E15</xm:sqref>
        </x14:conditionalFormatting>
        <x14:conditionalFormatting xmlns:xm="http://schemas.microsoft.com/office/excel/2006/main">
          <x14:cfRule type="iconSet" priority="26" id="{1A870543-FF6A-6444-B6D2-0F57B434E8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E20:E22</xm:sqref>
        </x14:conditionalFormatting>
        <x14:conditionalFormatting xmlns:xm="http://schemas.microsoft.com/office/excel/2006/main">
          <x14:cfRule type="iconSet" priority="19" id="{3A1716E9-E990-134B-8DAB-556ABEF62E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E27:E29</xm:sqref>
        </x14:conditionalFormatting>
        <x14:conditionalFormatting xmlns:xm="http://schemas.microsoft.com/office/excel/2006/main">
          <x14:cfRule type="iconSet" priority="12" id="{9A606E61-853D-D445-9743-92B98301FF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E34:E36</xm:sqref>
        </x14:conditionalFormatting>
        <x14:conditionalFormatting xmlns:xm="http://schemas.microsoft.com/office/excel/2006/main">
          <x14:cfRule type="iconSet" priority="32" id="{F1F06D8D-1CC3-D54C-97F5-A6ADB73031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I13:I15</xm:sqref>
        </x14:conditionalFormatting>
        <x14:conditionalFormatting xmlns:xm="http://schemas.microsoft.com/office/excel/2006/main">
          <x14:cfRule type="iconSet" priority="25" id="{CF720A73-1DC6-2849-B9F2-24E90851E6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I20:I22</xm:sqref>
        </x14:conditionalFormatting>
        <x14:conditionalFormatting xmlns:xm="http://schemas.microsoft.com/office/excel/2006/main">
          <x14:cfRule type="iconSet" priority="18" id="{72543CD4-9D4C-604E-A0E2-AFF7474055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I27:I29</xm:sqref>
        </x14:conditionalFormatting>
        <x14:conditionalFormatting xmlns:xm="http://schemas.microsoft.com/office/excel/2006/main">
          <x14:cfRule type="iconSet" priority="11" id="{27F14D16-C32F-F146-97FB-791F724943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I34:I36</xm:sqref>
        </x14:conditionalFormatting>
        <x14:conditionalFormatting xmlns:xm="http://schemas.microsoft.com/office/excel/2006/main">
          <x14:cfRule type="iconSet" priority="31" id="{48002E39-3266-6443-9113-09098F51A6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M13:M15</xm:sqref>
        </x14:conditionalFormatting>
        <x14:conditionalFormatting xmlns:xm="http://schemas.microsoft.com/office/excel/2006/main">
          <x14:cfRule type="iconSet" priority="24" id="{DF3D8615-343B-C945-8497-E96FDAED74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M20:M22</xm:sqref>
        </x14:conditionalFormatting>
        <x14:conditionalFormatting xmlns:xm="http://schemas.microsoft.com/office/excel/2006/main">
          <x14:cfRule type="iconSet" priority="17" id="{91093097-F8CD-6A46-93E6-9C02566FC3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M27:M29</xm:sqref>
        </x14:conditionalFormatting>
        <x14:conditionalFormatting xmlns:xm="http://schemas.microsoft.com/office/excel/2006/main">
          <x14:cfRule type="iconSet" priority="10" id="{B0933312-8AC7-344E-8E7A-A8616217DA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M34:M36</xm:sqref>
        </x14:conditionalFormatting>
        <x14:conditionalFormatting xmlns:xm="http://schemas.microsoft.com/office/excel/2006/main">
          <x14:cfRule type="iconSet" priority="30" id="{4B06AC50-7E1F-E448-91F1-A1D924856C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Q13:Q15</xm:sqref>
        </x14:conditionalFormatting>
        <x14:conditionalFormatting xmlns:xm="http://schemas.microsoft.com/office/excel/2006/main">
          <x14:cfRule type="iconSet" priority="23" id="{42FEBF51-029A-9B41-B7B1-A5A58C0964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Q20:Q22</xm:sqref>
        </x14:conditionalFormatting>
        <x14:conditionalFormatting xmlns:xm="http://schemas.microsoft.com/office/excel/2006/main">
          <x14:cfRule type="iconSet" priority="16" id="{FF1FE948-CE67-3C45-93F8-B4F42AA88E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Q27:Q29</xm:sqref>
        </x14:conditionalFormatting>
        <x14:conditionalFormatting xmlns:xm="http://schemas.microsoft.com/office/excel/2006/main">
          <x14:cfRule type="iconSet" priority="9" id="{94F2EC90-EFFD-414F-B8CE-E7DEB9BB3E2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Q34:Q36</xm:sqref>
        </x14:conditionalFormatting>
        <x14:conditionalFormatting xmlns:xm="http://schemas.microsoft.com/office/excel/2006/main">
          <x14:cfRule type="iconSet" priority="29" id="{366129DE-6DC3-ED4C-A207-B3BE41A1DA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U13:U15</xm:sqref>
        </x14:conditionalFormatting>
        <x14:conditionalFormatting xmlns:xm="http://schemas.microsoft.com/office/excel/2006/main">
          <x14:cfRule type="iconSet" priority="22" id="{E55F24B6-FC78-8D4F-B8E3-3EEE2B478B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U20:U22</xm:sqref>
        </x14:conditionalFormatting>
        <x14:conditionalFormatting xmlns:xm="http://schemas.microsoft.com/office/excel/2006/main">
          <x14:cfRule type="iconSet" priority="15" id="{05601A08-30FD-5D4A-A6BF-AE0177773E5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U27:U29</xm:sqref>
        </x14:conditionalFormatting>
        <x14:conditionalFormatting xmlns:xm="http://schemas.microsoft.com/office/excel/2006/main">
          <x14:cfRule type="iconSet" priority="8" id="{00D944C7-AC08-A940-996B-0F84232E98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U34:U36</xm:sqref>
        </x14:conditionalFormatting>
        <x14:conditionalFormatting xmlns:xm="http://schemas.microsoft.com/office/excel/2006/main">
          <x14:cfRule type="iconSet" priority="28" id="{3FC71421-88B9-2F41-9B68-EC21FBF575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Y13:Y15</xm:sqref>
        </x14:conditionalFormatting>
        <x14:conditionalFormatting xmlns:xm="http://schemas.microsoft.com/office/excel/2006/main">
          <x14:cfRule type="iconSet" priority="21" id="{BF069238-5AB6-B548-8004-5A1EC793EF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Y20:Y22</xm:sqref>
        </x14:conditionalFormatting>
        <x14:conditionalFormatting xmlns:xm="http://schemas.microsoft.com/office/excel/2006/main">
          <x14:cfRule type="iconSet" priority="14" id="{C7A5B5DA-A9F3-7F43-A873-81A0B404DE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Y27:Y29</xm:sqref>
        </x14:conditionalFormatting>
        <x14:conditionalFormatting xmlns:xm="http://schemas.microsoft.com/office/excel/2006/main">
          <x14:cfRule type="iconSet" priority="7" id="{F986ACE9-53AA-0B47-ADB2-75E8CCDDA2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Y34:Y36</xm:sqref>
        </x14:conditionalFormatting>
        <x14:conditionalFormatting xmlns:xm="http://schemas.microsoft.com/office/excel/2006/main">
          <x14:cfRule type="iconSet" priority="27" id="{B18D0110-E38B-FF42-9CF2-C5AB5D439E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AC13:AC15</xm:sqref>
        </x14:conditionalFormatting>
        <x14:conditionalFormatting xmlns:xm="http://schemas.microsoft.com/office/excel/2006/main">
          <x14:cfRule type="iconSet" priority="20" id="{69FC33ED-FFC4-704A-B608-11D35F6002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AC20:AC22</xm:sqref>
        </x14:conditionalFormatting>
        <x14:conditionalFormatting xmlns:xm="http://schemas.microsoft.com/office/excel/2006/main">
          <x14:cfRule type="iconSet" priority="13" id="{5CFDF8C1-51E5-1840-980E-EF7820C952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AC27:AC29</xm:sqref>
        </x14:conditionalFormatting>
        <x14:conditionalFormatting xmlns:xm="http://schemas.microsoft.com/office/excel/2006/main">
          <x14:cfRule type="iconSet" priority="6" id="{B745E392-FB0E-2448-990F-7F71E50433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AC34:AC36</xm:sqref>
        </x14:conditionalFormatting>
        <x14:conditionalFormatting xmlns:xm="http://schemas.microsoft.com/office/excel/2006/main">
          <x14:cfRule type="iconSet" priority="5" id="{FF399DD5-7A90-EF4E-8FA6-52E2E57EBE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AF27:AF28</xm:sqref>
        </x14:conditionalFormatting>
        <x14:conditionalFormatting xmlns:xm="http://schemas.microsoft.com/office/excel/2006/main">
          <x14:cfRule type="iconSet" priority="4" id="{FCB666C0-E189-8944-AD27-6A07DC0A48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P4:P5</xm:sqref>
        </x14:conditionalFormatting>
        <x14:conditionalFormatting xmlns:xm="http://schemas.microsoft.com/office/excel/2006/main">
          <x14:cfRule type="iconSet" priority="3" id="{5766A438-2320-984C-A0C6-6B7123F329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O4:O5</xm:sqref>
        </x14:conditionalFormatting>
        <x14:conditionalFormatting xmlns:xm="http://schemas.microsoft.com/office/excel/2006/main">
          <x14:cfRule type="iconSet" priority="2" id="{1AD52D9B-4596-7A42-A530-DAD0EF661C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X4:X5</xm:sqref>
        </x14:conditionalFormatting>
        <x14:conditionalFormatting xmlns:xm="http://schemas.microsoft.com/office/excel/2006/main">
          <x14:cfRule type="iconSet" priority="1" id="{D7914B93-E459-5444-9F72-1F000931C5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  <x14:cfIcon iconSet="NoIcons" iconId="0"/>
              <x14:cfIcon iconSet="3Symbols" iconId="1"/>
              <x14:cfIcon iconSet="3Symbols" iconId="0"/>
            </x14:iconSet>
          </x14:cfRule>
          <xm:sqref>W4:W5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E951AF1-E7C7-AE40-ADAC-114F68F00783}">
          <x14:formula1>
            <xm:f>Employees!$B$5:$B$9</xm:f>
          </x14:formula1>
          <xm:sqref>D13:D15 H13:H15 L13:L15 P13:P15 T13:T15 X13:X15 AB13:AB15 D20:D22 H20:H22 L20:L22 P20:P22 T20:T22 X20:X22 AB20:AB22 D27:D29 H27:H29 L27:L29 P27:P29 T27:T29 X27:X29 AB27:AB29 D34:D36 H34:H36 L34:L36 P34:P36 T34:T36 X34:X36 AB34:AB36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654F-CACF-467E-9E3A-611A41635ED5}">
  <sheetPr published="0" codeName="Sheet3"/>
  <dimension ref="B3:AF16"/>
  <sheetViews>
    <sheetView zoomScale="125" zoomScaleNormal="109" workbookViewId="0">
      <selection activeCell="G2" sqref="G2"/>
    </sheetView>
  </sheetViews>
  <sheetFormatPr baseColWidth="10" defaultColWidth="8.83203125" defaultRowHeight="15" x14ac:dyDescent="0.2"/>
  <cols>
    <col min="1" max="1" width="3.83203125" customWidth="1"/>
    <col min="2" max="3" width="18.6640625" customWidth="1"/>
    <col min="4" max="4" width="15.83203125" customWidth="1"/>
    <col min="5" max="6" width="9.1640625" customWidth="1"/>
    <col min="7" max="7" width="14.33203125" customWidth="1"/>
    <col min="8" max="33" width="9.1640625" customWidth="1"/>
  </cols>
  <sheetData>
    <row r="3" spans="2:32" x14ac:dyDescent="0.2">
      <c r="F3" t="s">
        <v>12</v>
      </c>
    </row>
    <row r="4" spans="2:32" x14ac:dyDescent="0.2">
      <c r="B4" s="1" t="s">
        <v>1</v>
      </c>
      <c r="C4" s="5" t="s">
        <v>3</v>
      </c>
      <c r="D4" t="s">
        <v>6</v>
      </c>
    </row>
    <row r="5" spans="2:32" ht="48" customHeight="1" x14ac:dyDescent="0.2">
      <c r="B5" s="4" t="s">
        <v>18</v>
      </c>
      <c r="C5" s="3" t="e" vm="6">
        <v>#VALUE!</v>
      </c>
      <c r="D5" cm="1">
        <f t="array" ref="D5">SUM(--(_xlfn.ANCHORARRAY($F$5)=staff[[#This Row],[Employee]]))</f>
        <v>22</v>
      </c>
      <c r="F5" t="e" cm="1" vm="1">
        <f t="array" ref="F5:AF16">_xlfn.VSTACK(Light!C13:AC15,Light!C20:AC22,Light!C27:AC29,Light!C34:AC36)</f>
        <v>#VALUE!</v>
      </c>
      <c r="G5" t="str">
        <v>Jeff Bezos</v>
      </c>
      <c r="H5">
        <v>0</v>
      </c>
      <c r="I5">
        <v>0</v>
      </c>
      <c r="J5" t="e" vm="1">
        <v>#VALUE!</v>
      </c>
      <c r="K5" t="str">
        <v>Jeff Bezos</v>
      </c>
      <c r="L5">
        <v>0</v>
      </c>
      <c r="M5">
        <v>0</v>
      </c>
      <c r="N5" t="e" vm="2">
        <v>#VALUE!</v>
      </c>
      <c r="O5" t="str">
        <v>Tim Cook</v>
      </c>
      <c r="P5">
        <v>1</v>
      </c>
      <c r="Q5">
        <v>0</v>
      </c>
      <c r="R5" t="e" vm="3">
        <v>#VALUE!</v>
      </c>
      <c r="S5" t="str">
        <v>Elon Musk</v>
      </c>
      <c r="T5">
        <v>0</v>
      </c>
      <c r="U5">
        <v>0</v>
      </c>
      <c r="V5" t="e" vm="3">
        <v>#VALUE!</v>
      </c>
      <c r="W5" t="str">
        <v>Elon Musk</v>
      </c>
      <c r="X5">
        <v>0</v>
      </c>
      <c r="Y5">
        <v>0</v>
      </c>
      <c r="Z5" t="e" vm="4">
        <v>#VALUE!</v>
      </c>
      <c r="AA5" t="str">
        <v>Sundar Pichai</v>
      </c>
      <c r="AB5">
        <v>0</v>
      </c>
      <c r="AC5">
        <v>0</v>
      </c>
      <c r="AD5" t="e" vm="1">
        <v>#VALUE!</v>
      </c>
      <c r="AE5" t="str">
        <v>Jeff Bezos</v>
      </c>
      <c r="AF5">
        <v>0</v>
      </c>
    </row>
    <row r="6" spans="2:32" ht="48" customHeight="1" x14ac:dyDescent="0.2">
      <c r="B6" s="4" t="s">
        <v>19</v>
      </c>
      <c r="C6" s="3" t="e" vm="7">
        <v>#VALUE!</v>
      </c>
      <c r="D6" cm="1">
        <f t="array" ref="D6">SUM(--(_xlfn.ANCHORARRAY($F$5)=staff[[#This Row],[Employee]]))</f>
        <v>26</v>
      </c>
      <c r="F6" t="e" vm="4">
        <v>#VALUE!</v>
      </c>
      <c r="G6" t="str">
        <v>Sundar Pichai</v>
      </c>
      <c r="H6">
        <v>0</v>
      </c>
      <c r="I6">
        <v>0</v>
      </c>
      <c r="J6" t="e" vm="4">
        <v>#VALUE!</v>
      </c>
      <c r="K6" t="str">
        <v>Sundar Pichai</v>
      </c>
      <c r="L6">
        <v>0</v>
      </c>
      <c r="M6">
        <v>0</v>
      </c>
      <c r="N6" t="e" vm="2">
        <v>#VALUE!</v>
      </c>
      <c r="O6" t="str">
        <v>Tim Cook</v>
      </c>
      <c r="P6">
        <v>1</v>
      </c>
      <c r="Q6">
        <v>0</v>
      </c>
      <c r="R6" t="e" vm="5">
        <v>#VALUE!</v>
      </c>
      <c r="S6" t="str">
        <v>Mark Zuckerberg</v>
      </c>
      <c r="T6">
        <v>2</v>
      </c>
      <c r="U6">
        <v>0</v>
      </c>
      <c r="V6" t="e" vm="5">
        <v>#VALUE!</v>
      </c>
      <c r="W6" t="str">
        <v>Mark Zuckerberg</v>
      </c>
      <c r="X6">
        <v>2</v>
      </c>
      <c r="Y6">
        <v>0</v>
      </c>
      <c r="Z6" t="e" vm="5">
        <v>#VALUE!</v>
      </c>
      <c r="AA6" t="str">
        <v>Mark Zuckerberg</v>
      </c>
      <c r="AB6">
        <v>0</v>
      </c>
      <c r="AC6">
        <v>0</v>
      </c>
      <c r="AD6" t="e" vm="3">
        <v>#VALUE!</v>
      </c>
      <c r="AE6" t="str">
        <v>Elon Musk</v>
      </c>
      <c r="AF6">
        <v>0</v>
      </c>
    </row>
    <row r="7" spans="2:32" ht="48" customHeight="1" x14ac:dyDescent="0.2">
      <c r="B7" s="4" t="s">
        <v>20</v>
      </c>
      <c r="C7" s="3" t="e" vm="8">
        <v>#VALUE!</v>
      </c>
      <c r="D7" cm="1">
        <f t="array" ref="D7">SUM(--(_xlfn.ANCHORARRAY($F$5)=staff[[#This Row],[Employee]]))</f>
        <v>23</v>
      </c>
      <c r="F7" t="e" vm="2">
        <v>#VALUE!</v>
      </c>
      <c r="G7" t="str">
        <v>Tim Cook</v>
      </c>
      <c r="H7">
        <v>0</v>
      </c>
      <c r="I7">
        <v>0</v>
      </c>
      <c r="J7" t="e" vm="3">
        <v>#VALUE!</v>
      </c>
      <c r="K7" t="str">
        <v>Elon Musk</v>
      </c>
      <c r="L7">
        <v>0</v>
      </c>
      <c r="M7">
        <v>0</v>
      </c>
      <c r="N7" t="e" vm="5">
        <v>#VALUE!</v>
      </c>
      <c r="O7" t="str">
        <v>Mark Zuckerberg</v>
      </c>
      <c r="P7">
        <v>0</v>
      </c>
      <c r="Q7">
        <v>0</v>
      </c>
      <c r="R7" t="e" vm="2">
        <v>#VALUE!</v>
      </c>
      <c r="S7" t="str">
        <v>Tim Cook</v>
      </c>
      <c r="T7">
        <v>0</v>
      </c>
      <c r="U7">
        <v>0</v>
      </c>
      <c r="V7" t="e" vm="2">
        <v>#VALUE!</v>
      </c>
      <c r="W7" t="str">
        <v>Tim Cook</v>
      </c>
      <c r="X7">
        <v>0</v>
      </c>
      <c r="Y7">
        <v>0</v>
      </c>
      <c r="Z7" t="e" vm="2">
        <v>#VALUE!</v>
      </c>
      <c r="AA7" t="str">
        <v>Tim Cook</v>
      </c>
      <c r="AB7">
        <v>0</v>
      </c>
      <c r="AC7">
        <v>0</v>
      </c>
      <c r="AD7" t="e" vm="2">
        <v>#VALUE!</v>
      </c>
      <c r="AE7" t="str">
        <v>Tim Cook</v>
      </c>
      <c r="AF7">
        <v>0</v>
      </c>
    </row>
    <row r="8" spans="2:32" ht="48" customHeight="1" x14ac:dyDescent="0.2">
      <c r="B8" s="4" t="s">
        <v>21</v>
      </c>
      <c r="C8" s="3" t="e" vm="9">
        <v>#VALUE!</v>
      </c>
      <c r="D8" cm="1">
        <f t="array" ref="D8">SUM(--(_xlfn.ANCHORARRAY($F$5)=staff[[#This Row],[Employee]]))</f>
        <v>6</v>
      </c>
      <c r="F8" t="e" vm="2">
        <v>#VALUE!</v>
      </c>
      <c r="G8" t="str">
        <v>Tim Cook</v>
      </c>
      <c r="H8">
        <v>1</v>
      </c>
      <c r="I8">
        <v>0</v>
      </c>
      <c r="J8" t="e" vm="3">
        <v>#VALUE!</v>
      </c>
      <c r="K8" t="str">
        <v>Elon Musk</v>
      </c>
      <c r="L8">
        <v>0</v>
      </c>
      <c r="M8">
        <v>0</v>
      </c>
      <c r="N8" t="e" vm="4">
        <v>#VALUE!</v>
      </c>
      <c r="O8" t="str">
        <v>Sundar Pichai</v>
      </c>
      <c r="P8">
        <v>0</v>
      </c>
      <c r="Q8">
        <v>0</v>
      </c>
      <c r="R8" t="e" vm="1">
        <v>#VALUE!</v>
      </c>
      <c r="S8" t="str">
        <v>Jeff Bezos</v>
      </c>
      <c r="T8">
        <v>1</v>
      </c>
      <c r="U8">
        <v>0</v>
      </c>
      <c r="V8" t="e" vm="3">
        <v>#VALUE!</v>
      </c>
      <c r="W8" t="str">
        <v>Elon Musk</v>
      </c>
      <c r="X8">
        <v>0</v>
      </c>
      <c r="Y8">
        <v>0</v>
      </c>
      <c r="Z8" t="e" vm="3">
        <v>#VALUE!</v>
      </c>
      <c r="AA8" t="str">
        <v>Elon Musk</v>
      </c>
      <c r="AB8">
        <v>0</v>
      </c>
      <c r="AC8">
        <v>0</v>
      </c>
      <c r="AD8" t="e" vm="4">
        <v>#VALUE!</v>
      </c>
      <c r="AE8" t="str">
        <v>Sundar Pichai</v>
      </c>
      <c r="AF8">
        <v>0</v>
      </c>
    </row>
    <row r="9" spans="2:32" ht="48" customHeight="1" x14ac:dyDescent="0.2">
      <c r="B9" s="4" t="s">
        <v>22</v>
      </c>
      <c r="C9" s="3" t="e" vm="10">
        <v>#VALUE!</v>
      </c>
      <c r="D9" cm="1">
        <f t="array" ref="D9">SUM(--(_xlfn.ANCHORARRAY($F$5)=staff[[#This Row],[Employee]]))</f>
        <v>7</v>
      </c>
      <c r="F9" t="e" vm="3">
        <v>#VALUE!</v>
      </c>
      <c r="G9" s="21" t="str">
        <v>Elon Musk</v>
      </c>
      <c r="H9">
        <v>0</v>
      </c>
      <c r="I9">
        <v>0</v>
      </c>
      <c r="J9" t="e" vm="5">
        <v>#VALUE!</v>
      </c>
      <c r="K9" t="str">
        <v>Mark Zuckerberg</v>
      </c>
      <c r="L9">
        <v>0</v>
      </c>
      <c r="M9">
        <v>0</v>
      </c>
      <c r="N9" t="e" vm="5">
        <v>#VALUE!</v>
      </c>
      <c r="O9" t="str">
        <v>Mark Zuckerberg</v>
      </c>
      <c r="P9">
        <v>0</v>
      </c>
      <c r="Q9">
        <v>0</v>
      </c>
      <c r="R9" t="e" vm="5">
        <v>#VALUE!</v>
      </c>
      <c r="S9" t="str">
        <v>Mark Zuckerberg</v>
      </c>
      <c r="T9">
        <v>0</v>
      </c>
      <c r="U9">
        <v>0</v>
      </c>
      <c r="V9" t="e" vm="4">
        <v>#VALUE!</v>
      </c>
      <c r="W9" t="str">
        <v>Sundar Pichai</v>
      </c>
      <c r="X9">
        <v>0</v>
      </c>
      <c r="Y9">
        <v>0</v>
      </c>
      <c r="Z9" t="e" vm="5">
        <v>#VALUE!</v>
      </c>
      <c r="AA9" t="str">
        <v>Mark Zuckerberg</v>
      </c>
      <c r="AB9">
        <v>0</v>
      </c>
      <c r="AC9">
        <v>0</v>
      </c>
      <c r="AD9" t="e" vm="5">
        <v>#VALUE!</v>
      </c>
      <c r="AE9" t="str">
        <v>Mark Zuckerberg</v>
      </c>
      <c r="AF9">
        <v>0</v>
      </c>
    </row>
    <row r="10" spans="2:32" x14ac:dyDescent="0.2">
      <c r="F10" t="e" vm="2">
        <v>#VALUE!</v>
      </c>
      <c r="G10" t="str">
        <v>Tim Cook</v>
      </c>
      <c r="H10">
        <v>1</v>
      </c>
      <c r="I10">
        <v>0</v>
      </c>
      <c r="J10" t="e" vm="1">
        <v>#VALUE!</v>
      </c>
      <c r="K10" t="str">
        <v>Jeff Bezos</v>
      </c>
      <c r="L10">
        <v>0</v>
      </c>
      <c r="M10">
        <v>0</v>
      </c>
      <c r="N10" t="e" vm="1">
        <v>#VALUE!</v>
      </c>
      <c r="O10" t="str">
        <v>Jeff Bezos</v>
      </c>
      <c r="P10">
        <v>0</v>
      </c>
      <c r="Q10">
        <v>0</v>
      </c>
      <c r="R10" t="e" vm="1">
        <v>#VALUE!</v>
      </c>
      <c r="S10" t="str">
        <v>Jeff Bezos</v>
      </c>
      <c r="T10">
        <v>1</v>
      </c>
      <c r="U10">
        <v>0</v>
      </c>
      <c r="V10" t="e" vm="2">
        <v>#VALUE!</v>
      </c>
      <c r="W10" t="str">
        <v>Tim Cook</v>
      </c>
      <c r="X10">
        <v>0</v>
      </c>
      <c r="Y10">
        <v>0</v>
      </c>
      <c r="Z10" t="e" vm="2">
        <v>#VALUE!</v>
      </c>
      <c r="AA10" t="str">
        <v>Tim Cook</v>
      </c>
      <c r="AB10">
        <v>0</v>
      </c>
      <c r="AC10">
        <v>0</v>
      </c>
      <c r="AD10" t="e" vm="2">
        <v>#VALUE!</v>
      </c>
      <c r="AE10" t="str">
        <v>Tim Cook</v>
      </c>
      <c r="AF10">
        <v>0</v>
      </c>
    </row>
    <row r="11" spans="2:32" x14ac:dyDescent="0.2">
      <c r="F11" t="e" vm="3">
        <v>#VALUE!</v>
      </c>
      <c r="G11" t="str">
        <v>Elon Musk</v>
      </c>
      <c r="H11">
        <v>0</v>
      </c>
      <c r="I11">
        <v>0</v>
      </c>
      <c r="J11" t="e" vm="3">
        <v>#VALUE!</v>
      </c>
      <c r="K11" t="str">
        <v>Elon Musk</v>
      </c>
      <c r="L11">
        <v>0</v>
      </c>
      <c r="M11">
        <v>0</v>
      </c>
      <c r="N11" t="e" vm="3">
        <v>#VALUE!</v>
      </c>
      <c r="O11" t="str">
        <v>Elon Musk</v>
      </c>
      <c r="P11">
        <v>0</v>
      </c>
      <c r="Q11">
        <v>0</v>
      </c>
      <c r="R11" t="e" vm="3">
        <v>#VALUE!</v>
      </c>
      <c r="S11" t="str">
        <v>Elon Musk</v>
      </c>
      <c r="T11">
        <v>2</v>
      </c>
      <c r="U11">
        <v>0</v>
      </c>
      <c r="V11" t="e" vm="3">
        <v>#VALUE!</v>
      </c>
      <c r="W11" t="str">
        <v>Elon Musk</v>
      </c>
      <c r="X11">
        <v>0</v>
      </c>
      <c r="Y11">
        <v>0</v>
      </c>
      <c r="Z11" t="e" vm="3">
        <v>#VALUE!</v>
      </c>
      <c r="AA11" t="str">
        <v>Elon Musk</v>
      </c>
      <c r="AB11">
        <v>0</v>
      </c>
      <c r="AC11">
        <v>0</v>
      </c>
      <c r="AD11" t="e" vm="3">
        <v>#VALUE!</v>
      </c>
      <c r="AE11" t="str">
        <v>Elon Musk</v>
      </c>
      <c r="AF11">
        <v>0</v>
      </c>
    </row>
    <row r="12" spans="2:32" x14ac:dyDescent="0.2">
      <c r="F12" t="e" vm="5">
        <v>#VALUE!</v>
      </c>
      <c r="G12" t="str">
        <v>Mark Zuckerberg</v>
      </c>
      <c r="H12">
        <v>2</v>
      </c>
      <c r="I12">
        <v>0</v>
      </c>
      <c r="J12" t="e" vm="5">
        <v>#VALUE!</v>
      </c>
      <c r="K12" t="str">
        <v>Mark Zuckerberg</v>
      </c>
      <c r="L12">
        <v>0</v>
      </c>
      <c r="M12">
        <v>0</v>
      </c>
      <c r="N12" t="e" vm="5">
        <v>#VALUE!</v>
      </c>
      <c r="O12" t="str">
        <v>Mark Zuckerberg</v>
      </c>
      <c r="P12">
        <v>0</v>
      </c>
      <c r="Q12">
        <v>0</v>
      </c>
      <c r="R12" t="e" vm="5">
        <v>#VALUE!</v>
      </c>
      <c r="S12" t="str">
        <v>Mark Zuckerberg</v>
      </c>
      <c r="T12">
        <v>0</v>
      </c>
      <c r="U12">
        <v>0</v>
      </c>
      <c r="V12" t="e" vm="5">
        <v>#VALUE!</v>
      </c>
      <c r="W12" t="str">
        <v>Mark Zuckerberg</v>
      </c>
      <c r="X12">
        <v>0</v>
      </c>
      <c r="Y12">
        <v>0</v>
      </c>
      <c r="Z12" t="e" vm="5">
        <v>#VALUE!</v>
      </c>
      <c r="AA12" t="str">
        <v>Mark Zuckerberg</v>
      </c>
      <c r="AB12">
        <v>0</v>
      </c>
      <c r="AC12">
        <v>0</v>
      </c>
      <c r="AD12" t="e" vm="5">
        <v>#VALUE!</v>
      </c>
      <c r="AE12" t="str">
        <v>Mark Zuckerberg</v>
      </c>
      <c r="AF12">
        <v>0</v>
      </c>
    </row>
    <row r="13" spans="2:32" x14ac:dyDescent="0.2">
      <c r="F13" t="e" vm="2">
        <v>#VALUE!</v>
      </c>
      <c r="G13" t="str">
        <v>Tim Cook</v>
      </c>
      <c r="H13">
        <v>0</v>
      </c>
      <c r="I13">
        <v>0</v>
      </c>
      <c r="J13" t="e" vm="2">
        <v>#VALUE!</v>
      </c>
      <c r="K13" t="str">
        <v>Tim Cook</v>
      </c>
      <c r="L13">
        <v>0</v>
      </c>
      <c r="M13">
        <v>0</v>
      </c>
      <c r="N13" t="e" vm="2">
        <v>#VALUE!</v>
      </c>
      <c r="O13" t="str">
        <v>Tim Cook</v>
      </c>
      <c r="P13">
        <v>2</v>
      </c>
      <c r="Q13">
        <v>0</v>
      </c>
      <c r="R13" t="e" vm="2">
        <v>#VALUE!</v>
      </c>
      <c r="S13" t="str">
        <v>Tim Cook</v>
      </c>
      <c r="T13">
        <v>0</v>
      </c>
      <c r="U13">
        <v>0</v>
      </c>
      <c r="V13" t="e" vm="2">
        <v>#VALUE!</v>
      </c>
      <c r="W13" t="str">
        <v>Tim Cook</v>
      </c>
      <c r="X13">
        <v>0</v>
      </c>
      <c r="Y13">
        <v>0</v>
      </c>
      <c r="Z13" t="e" vm="2">
        <v>#VALUE!</v>
      </c>
      <c r="AA13" t="str">
        <v>Tim Cook</v>
      </c>
      <c r="AB13">
        <v>0</v>
      </c>
      <c r="AC13">
        <v>0</v>
      </c>
      <c r="AD13" t="e" vm="2">
        <v>#VALUE!</v>
      </c>
      <c r="AE13" t="str">
        <v>Tim Cook</v>
      </c>
      <c r="AF13">
        <v>0</v>
      </c>
    </row>
    <row r="14" spans="2:32" x14ac:dyDescent="0.2">
      <c r="F14" t="e" vm="3">
        <v>#VALUE!</v>
      </c>
      <c r="G14" t="str">
        <v>Elon Musk</v>
      </c>
      <c r="H14">
        <v>0</v>
      </c>
      <c r="I14">
        <v>0</v>
      </c>
      <c r="J14" t="e" vm="3">
        <v>#VALUE!</v>
      </c>
      <c r="K14" t="str">
        <v>Elon Musk</v>
      </c>
      <c r="L14">
        <v>0</v>
      </c>
      <c r="M14">
        <v>0</v>
      </c>
      <c r="N14" t="e" vm="3">
        <v>#VALUE!</v>
      </c>
      <c r="O14" t="str">
        <v>Elon Musk</v>
      </c>
      <c r="P14">
        <v>0</v>
      </c>
      <c r="Q14">
        <v>0</v>
      </c>
      <c r="R14" t="e" vm="3">
        <v>#VALUE!</v>
      </c>
      <c r="S14" t="str">
        <v>Elon Musk</v>
      </c>
      <c r="T14">
        <v>0</v>
      </c>
      <c r="U14">
        <v>0</v>
      </c>
      <c r="V14" t="e" vm="3">
        <v>#VALUE!</v>
      </c>
      <c r="W14" t="str">
        <v>Elon Musk</v>
      </c>
      <c r="X14">
        <v>0</v>
      </c>
      <c r="Y14">
        <v>0</v>
      </c>
      <c r="Z14" t="e" vm="3">
        <v>#VALUE!</v>
      </c>
      <c r="AA14" t="str">
        <v>Elon Musk</v>
      </c>
      <c r="AB14">
        <v>2</v>
      </c>
      <c r="AC14">
        <v>0</v>
      </c>
      <c r="AD14" t="e" vm="3">
        <v>#VALUE!</v>
      </c>
      <c r="AE14" t="str">
        <v>Elon Musk</v>
      </c>
      <c r="AF14">
        <v>0</v>
      </c>
    </row>
    <row r="15" spans="2:32" x14ac:dyDescent="0.2">
      <c r="F15" t="e" vm="5">
        <v>#VALUE!</v>
      </c>
      <c r="G15" t="str">
        <v>Mark Zuckerberg</v>
      </c>
      <c r="H15">
        <v>0</v>
      </c>
      <c r="I15">
        <v>0</v>
      </c>
      <c r="J15" t="e" vm="5">
        <v>#VALUE!</v>
      </c>
      <c r="K15" t="str">
        <v>Mark Zuckerberg</v>
      </c>
      <c r="L15">
        <v>0</v>
      </c>
      <c r="M15">
        <v>0</v>
      </c>
      <c r="N15" t="e" vm="5">
        <v>#VALUE!</v>
      </c>
      <c r="O15" t="str">
        <v>Mark Zuckerberg</v>
      </c>
      <c r="P15">
        <v>0</v>
      </c>
      <c r="Q15">
        <v>0</v>
      </c>
      <c r="R15" t="e" vm="5">
        <v>#VALUE!</v>
      </c>
      <c r="S15" t="str">
        <v>Mark Zuckerberg</v>
      </c>
      <c r="T15">
        <v>0</v>
      </c>
      <c r="U15">
        <v>0</v>
      </c>
      <c r="V15" t="e" vm="5">
        <v>#VALUE!</v>
      </c>
      <c r="W15" t="str">
        <v>Mark Zuckerberg</v>
      </c>
      <c r="X15">
        <v>0</v>
      </c>
      <c r="Y15">
        <v>0</v>
      </c>
      <c r="Z15" t="e" vm="5">
        <v>#VALUE!</v>
      </c>
      <c r="AA15" t="str">
        <v>Mark Zuckerberg</v>
      </c>
      <c r="AB15">
        <v>0</v>
      </c>
      <c r="AC15">
        <v>0</v>
      </c>
      <c r="AD15" t="e" vm="5">
        <v>#VALUE!</v>
      </c>
      <c r="AE15" t="str">
        <v>Mark Zuckerberg</v>
      </c>
      <c r="AF15">
        <v>0</v>
      </c>
    </row>
    <row r="16" spans="2:32" x14ac:dyDescent="0.2">
      <c r="F16" t="e" vm="2">
        <v>#VALUE!</v>
      </c>
      <c r="G16" t="str">
        <v>Tim Cook</v>
      </c>
      <c r="H16">
        <v>0</v>
      </c>
      <c r="I16">
        <v>0</v>
      </c>
      <c r="J16" t="e" vm="2">
        <v>#VALUE!</v>
      </c>
      <c r="K16" t="str">
        <v>Tim Cook</v>
      </c>
      <c r="L16">
        <v>0</v>
      </c>
      <c r="M16">
        <v>0</v>
      </c>
      <c r="N16" t="e" vm="2">
        <v>#VALUE!</v>
      </c>
      <c r="O16" t="str">
        <v>Tim Cook</v>
      </c>
      <c r="P16">
        <v>0</v>
      </c>
      <c r="Q16">
        <v>0</v>
      </c>
      <c r="R16" t="e" vm="2">
        <v>#VALUE!</v>
      </c>
      <c r="S16" t="str">
        <v>Tim Cook</v>
      </c>
      <c r="T16">
        <v>0</v>
      </c>
      <c r="U16">
        <v>0</v>
      </c>
      <c r="V16" t="e" vm="2">
        <v>#VALUE!</v>
      </c>
      <c r="W16" t="str">
        <v>Tim Cook</v>
      </c>
      <c r="X16">
        <v>0</v>
      </c>
      <c r="Y16">
        <v>0</v>
      </c>
      <c r="Z16" t="e" vm="2">
        <v>#VALUE!</v>
      </c>
      <c r="AA16" t="str">
        <v>Tim Cook</v>
      </c>
      <c r="AB16">
        <v>0</v>
      </c>
      <c r="AC16">
        <v>0</v>
      </c>
      <c r="AD16" t="e" vm="2">
        <v>#VALUE!</v>
      </c>
      <c r="AE16" t="str">
        <v>Tim Cook</v>
      </c>
      <c r="AF16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CF56-D6CB-4E33-85FF-871EDD94C495}">
  <sheetPr published="0" codeName="Sheet4"/>
  <dimension ref="B1:H139"/>
  <sheetViews>
    <sheetView zoomScaleNormal="145" workbookViewId="0">
      <selection activeCell="K9" sqref="K9"/>
    </sheetView>
  </sheetViews>
  <sheetFormatPr baseColWidth="10" defaultColWidth="8.83203125" defaultRowHeight="15" x14ac:dyDescent="0.2"/>
  <cols>
    <col min="2" max="2" width="15.83203125" bestFit="1" customWidth="1"/>
    <col min="3" max="3" width="13.1640625" style="88" customWidth="1"/>
    <col min="5" max="5" width="8.83203125" style="88"/>
  </cols>
  <sheetData>
    <row r="1" spans="2:8" ht="6" customHeight="1" x14ac:dyDescent="0.2"/>
    <row r="2" spans="2:8" x14ac:dyDescent="0.2">
      <c r="B2" t="s">
        <v>0</v>
      </c>
    </row>
    <row r="3" spans="2:8" x14ac:dyDescent="0.2">
      <c r="B3" t="s">
        <v>1</v>
      </c>
      <c r="C3" s="88" t="s">
        <v>2</v>
      </c>
    </row>
    <row r="4" spans="2:8" x14ac:dyDescent="0.2">
      <c r="B4" t="s">
        <v>22</v>
      </c>
      <c r="C4" s="88">
        <v>45351</v>
      </c>
      <c r="E4" s="89"/>
      <c r="F4" s="88"/>
      <c r="G4" s="101"/>
      <c r="H4" s="102"/>
    </row>
    <row r="5" spans="2:8" x14ac:dyDescent="0.2">
      <c r="B5" t="s">
        <v>22</v>
      </c>
      <c r="C5" s="88">
        <v>45370</v>
      </c>
      <c r="E5" s="89"/>
      <c r="F5" s="88"/>
      <c r="G5" s="101"/>
      <c r="H5" s="102"/>
    </row>
    <row r="6" spans="2:8" x14ac:dyDescent="0.2">
      <c r="B6" t="s">
        <v>21</v>
      </c>
      <c r="C6" s="88">
        <v>45343</v>
      </c>
      <c r="E6" s="89"/>
      <c r="F6" s="88"/>
      <c r="G6" s="101"/>
      <c r="H6" s="102"/>
    </row>
    <row r="7" spans="2:8" x14ac:dyDescent="0.2">
      <c r="B7" t="s">
        <v>18</v>
      </c>
      <c r="C7" s="88">
        <v>45337</v>
      </c>
      <c r="E7" s="89"/>
      <c r="F7" s="88"/>
      <c r="G7" s="101"/>
      <c r="H7" s="102"/>
    </row>
    <row r="8" spans="2:8" x14ac:dyDescent="0.2">
      <c r="B8" t="s">
        <v>19</v>
      </c>
      <c r="C8" s="88">
        <v>45371</v>
      </c>
      <c r="E8" s="89"/>
      <c r="F8" s="88"/>
      <c r="G8" s="101"/>
      <c r="H8" s="102"/>
    </row>
    <row r="9" spans="2:8" x14ac:dyDescent="0.2">
      <c r="B9" t="s">
        <v>22</v>
      </c>
      <c r="C9" s="88">
        <v>45323</v>
      </c>
      <c r="E9" s="89"/>
      <c r="F9" s="88"/>
      <c r="G9" s="101"/>
      <c r="H9" s="102"/>
    </row>
    <row r="10" spans="2:8" x14ac:dyDescent="0.2">
      <c r="B10" t="s">
        <v>20</v>
      </c>
      <c r="C10" s="88">
        <v>45324</v>
      </c>
      <c r="E10" s="89"/>
      <c r="F10" s="88"/>
      <c r="G10" s="101"/>
      <c r="H10" s="102"/>
    </row>
    <row r="11" spans="2:8" x14ac:dyDescent="0.2">
      <c r="B11" t="s">
        <v>22</v>
      </c>
      <c r="C11" s="88">
        <v>45382</v>
      </c>
      <c r="E11" s="89"/>
      <c r="F11" s="88"/>
      <c r="G11" s="101"/>
      <c r="H11" s="102"/>
    </row>
    <row r="12" spans="2:8" x14ac:dyDescent="0.2">
      <c r="B12" t="s">
        <v>21</v>
      </c>
      <c r="C12" s="88">
        <v>45358</v>
      </c>
      <c r="E12" s="89"/>
      <c r="F12" s="88"/>
      <c r="G12" s="101"/>
      <c r="H12" s="102"/>
    </row>
    <row r="13" spans="2:8" x14ac:dyDescent="0.2">
      <c r="B13" t="s">
        <v>19</v>
      </c>
      <c r="C13" s="88">
        <v>45336</v>
      </c>
      <c r="F13" s="88"/>
      <c r="G13" s="101"/>
      <c r="H13" s="102"/>
    </row>
    <row r="14" spans="2:8" x14ac:dyDescent="0.2">
      <c r="B14" t="s">
        <v>21</v>
      </c>
      <c r="C14" s="88">
        <v>45367</v>
      </c>
      <c r="F14" s="88"/>
      <c r="G14" s="101"/>
      <c r="H14" s="102"/>
    </row>
    <row r="15" spans="2:8" x14ac:dyDescent="0.2">
      <c r="B15" t="s">
        <v>20</v>
      </c>
      <c r="C15" s="88">
        <v>45354</v>
      </c>
      <c r="F15" s="88"/>
      <c r="G15" s="101"/>
      <c r="H15" s="102"/>
    </row>
    <row r="16" spans="2:8" x14ac:dyDescent="0.2">
      <c r="B16" t="s">
        <v>20</v>
      </c>
      <c r="C16" s="88">
        <v>45360</v>
      </c>
      <c r="F16" s="88"/>
      <c r="G16" s="101"/>
      <c r="H16" s="102"/>
    </row>
    <row r="17" spans="2:8" x14ac:dyDescent="0.2">
      <c r="B17" t="s">
        <v>22</v>
      </c>
      <c r="C17" s="88">
        <v>45365</v>
      </c>
      <c r="F17" s="88"/>
      <c r="G17" s="101"/>
      <c r="H17" s="102"/>
    </row>
    <row r="18" spans="2:8" x14ac:dyDescent="0.2">
      <c r="B18" t="s">
        <v>19</v>
      </c>
      <c r="C18" s="88">
        <v>45350</v>
      </c>
      <c r="F18" s="88"/>
      <c r="G18" s="101"/>
      <c r="H18" s="102"/>
    </row>
    <row r="19" spans="2:8" x14ac:dyDescent="0.2">
      <c r="B19" t="s">
        <v>18</v>
      </c>
      <c r="C19" s="88">
        <v>45346</v>
      </c>
      <c r="F19" s="88"/>
      <c r="G19" s="101"/>
      <c r="H19" s="102"/>
    </row>
    <row r="20" spans="2:8" x14ac:dyDescent="0.2">
      <c r="B20" t="s">
        <v>20</v>
      </c>
      <c r="C20" s="88">
        <v>45331</v>
      </c>
      <c r="F20" s="88"/>
      <c r="G20" s="101"/>
      <c r="H20" s="102"/>
    </row>
    <row r="21" spans="2:8" x14ac:dyDescent="0.2">
      <c r="B21" t="s">
        <v>20</v>
      </c>
      <c r="C21" s="88">
        <v>45353</v>
      </c>
      <c r="F21" s="88"/>
      <c r="G21" s="101"/>
      <c r="H21" s="102"/>
    </row>
    <row r="22" spans="2:8" x14ac:dyDescent="0.2">
      <c r="B22" t="s">
        <v>21</v>
      </c>
      <c r="C22" s="88">
        <v>45382</v>
      </c>
      <c r="F22" s="88"/>
      <c r="G22" s="101"/>
      <c r="H22" s="102"/>
    </row>
    <row r="23" spans="2:8" x14ac:dyDescent="0.2">
      <c r="B23" t="s">
        <v>20</v>
      </c>
      <c r="C23" s="88">
        <v>45374</v>
      </c>
      <c r="F23" s="88"/>
      <c r="G23" s="101"/>
      <c r="H23" s="102"/>
    </row>
    <row r="24" spans="2:8" x14ac:dyDescent="0.2">
      <c r="B24" t="s">
        <v>19</v>
      </c>
      <c r="C24" s="88">
        <v>45347</v>
      </c>
      <c r="F24" s="88"/>
      <c r="G24" s="101"/>
      <c r="H24" s="102"/>
    </row>
    <row r="25" spans="2:8" x14ac:dyDescent="0.2">
      <c r="B25" t="s">
        <v>20</v>
      </c>
      <c r="C25" s="88">
        <v>45334</v>
      </c>
      <c r="F25" s="88"/>
      <c r="G25" s="101"/>
      <c r="H25" s="102"/>
    </row>
    <row r="26" spans="2:8" x14ac:dyDescent="0.2">
      <c r="B26" t="s">
        <v>20</v>
      </c>
      <c r="C26" s="88">
        <v>45327</v>
      </c>
      <c r="F26" s="88"/>
      <c r="G26" s="101"/>
      <c r="H26" s="102"/>
    </row>
    <row r="27" spans="2:8" x14ac:dyDescent="0.2">
      <c r="B27" t="s">
        <v>20</v>
      </c>
      <c r="C27" s="88">
        <v>45323</v>
      </c>
      <c r="F27" s="88"/>
      <c r="G27" s="101"/>
      <c r="H27" s="102"/>
    </row>
    <row r="28" spans="2:8" x14ac:dyDescent="0.2">
      <c r="B28" t="s">
        <v>19</v>
      </c>
      <c r="C28" s="88">
        <v>45359</v>
      </c>
      <c r="F28" s="88"/>
      <c r="G28" s="101"/>
      <c r="H28" s="102"/>
    </row>
    <row r="29" spans="2:8" x14ac:dyDescent="0.2">
      <c r="H29" s="88"/>
    </row>
    <row r="30" spans="2:8" x14ac:dyDescent="0.2">
      <c r="H30" s="88"/>
    </row>
    <row r="31" spans="2:8" x14ac:dyDescent="0.2">
      <c r="H31" s="88"/>
    </row>
    <row r="32" spans="2:8" x14ac:dyDescent="0.2">
      <c r="H32" s="88"/>
    </row>
    <row r="33" spans="8:8" x14ac:dyDescent="0.2">
      <c r="H33" s="88"/>
    </row>
    <row r="34" spans="8:8" x14ac:dyDescent="0.2">
      <c r="H34" s="88"/>
    </row>
    <row r="35" spans="8:8" x14ac:dyDescent="0.2">
      <c r="H35" s="88"/>
    </row>
    <row r="36" spans="8:8" x14ac:dyDescent="0.2">
      <c r="H36" s="88"/>
    </row>
    <row r="37" spans="8:8" x14ac:dyDescent="0.2">
      <c r="H37" s="88"/>
    </row>
    <row r="38" spans="8:8" x14ac:dyDescent="0.2">
      <c r="H38" s="88"/>
    </row>
    <row r="39" spans="8:8" x14ac:dyDescent="0.2">
      <c r="H39" s="88"/>
    </row>
    <row r="40" spans="8:8" x14ac:dyDescent="0.2">
      <c r="H40" s="88"/>
    </row>
    <row r="41" spans="8:8" x14ac:dyDescent="0.2">
      <c r="H41" s="88"/>
    </row>
    <row r="42" spans="8:8" x14ac:dyDescent="0.2">
      <c r="H42" s="88"/>
    </row>
    <row r="43" spans="8:8" x14ac:dyDescent="0.2">
      <c r="H43" s="88"/>
    </row>
    <row r="44" spans="8:8" x14ac:dyDescent="0.2">
      <c r="H44" s="88"/>
    </row>
    <row r="45" spans="8:8" x14ac:dyDescent="0.2">
      <c r="H45" s="88"/>
    </row>
    <row r="46" spans="8:8" x14ac:dyDescent="0.2">
      <c r="H46" s="88"/>
    </row>
    <row r="47" spans="8:8" x14ac:dyDescent="0.2">
      <c r="H47" s="88"/>
    </row>
    <row r="48" spans="8:8" x14ac:dyDescent="0.2">
      <c r="H48" s="88"/>
    </row>
    <row r="49" spans="8:8" x14ac:dyDescent="0.2">
      <c r="H49" s="88"/>
    </row>
    <row r="50" spans="8:8" x14ac:dyDescent="0.2">
      <c r="H50" s="88"/>
    </row>
    <row r="51" spans="8:8" x14ac:dyDescent="0.2">
      <c r="H51" s="88"/>
    </row>
    <row r="52" spans="8:8" x14ac:dyDescent="0.2">
      <c r="H52" s="88"/>
    </row>
    <row r="53" spans="8:8" x14ac:dyDescent="0.2">
      <c r="H53" s="88"/>
    </row>
    <row r="54" spans="8:8" x14ac:dyDescent="0.2">
      <c r="H54" s="88"/>
    </row>
    <row r="55" spans="8:8" x14ac:dyDescent="0.2">
      <c r="H55" s="88"/>
    </row>
    <row r="56" spans="8:8" x14ac:dyDescent="0.2">
      <c r="H56" s="88"/>
    </row>
    <row r="57" spans="8:8" x14ac:dyDescent="0.2">
      <c r="H57" s="88"/>
    </row>
    <row r="58" spans="8:8" x14ac:dyDescent="0.2">
      <c r="H58" s="88"/>
    </row>
    <row r="59" spans="8:8" x14ac:dyDescent="0.2">
      <c r="H59" s="88"/>
    </row>
    <row r="60" spans="8:8" x14ac:dyDescent="0.2">
      <c r="H60" s="88"/>
    </row>
    <row r="61" spans="8:8" x14ac:dyDescent="0.2">
      <c r="H61" s="88"/>
    </row>
    <row r="62" spans="8:8" x14ac:dyDescent="0.2">
      <c r="H62" s="88"/>
    </row>
    <row r="63" spans="8:8" x14ac:dyDescent="0.2">
      <c r="H63" s="88"/>
    </row>
    <row r="64" spans="8:8" x14ac:dyDescent="0.2">
      <c r="H64" s="88"/>
    </row>
    <row r="65" spans="8:8" x14ac:dyDescent="0.2">
      <c r="H65" s="88"/>
    </row>
    <row r="66" spans="8:8" x14ac:dyDescent="0.2">
      <c r="H66" s="88"/>
    </row>
    <row r="67" spans="8:8" x14ac:dyDescent="0.2">
      <c r="H67" s="88"/>
    </row>
    <row r="68" spans="8:8" x14ac:dyDescent="0.2">
      <c r="H68" s="88"/>
    </row>
    <row r="69" spans="8:8" x14ac:dyDescent="0.2">
      <c r="H69" s="88"/>
    </row>
    <row r="70" spans="8:8" x14ac:dyDescent="0.2">
      <c r="H70" s="88"/>
    </row>
    <row r="71" spans="8:8" x14ac:dyDescent="0.2">
      <c r="H71" s="88"/>
    </row>
    <row r="72" spans="8:8" x14ac:dyDescent="0.2">
      <c r="H72" s="88"/>
    </row>
    <row r="73" spans="8:8" x14ac:dyDescent="0.2">
      <c r="H73" s="88"/>
    </row>
    <row r="74" spans="8:8" x14ac:dyDescent="0.2">
      <c r="H74" s="88"/>
    </row>
    <row r="75" spans="8:8" x14ac:dyDescent="0.2">
      <c r="H75" s="88"/>
    </row>
    <row r="76" spans="8:8" x14ac:dyDescent="0.2">
      <c r="H76" s="88"/>
    </row>
    <row r="77" spans="8:8" x14ac:dyDescent="0.2">
      <c r="H77" s="88"/>
    </row>
    <row r="78" spans="8:8" x14ac:dyDescent="0.2">
      <c r="H78" s="88"/>
    </row>
    <row r="79" spans="8:8" x14ac:dyDescent="0.2">
      <c r="H79" s="88"/>
    </row>
    <row r="80" spans="8:8" x14ac:dyDescent="0.2">
      <c r="H80" s="88"/>
    </row>
    <row r="81" spans="8:8" x14ac:dyDescent="0.2">
      <c r="H81" s="88"/>
    </row>
    <row r="82" spans="8:8" x14ac:dyDescent="0.2">
      <c r="H82" s="88"/>
    </row>
    <row r="83" spans="8:8" x14ac:dyDescent="0.2">
      <c r="H83" s="88"/>
    </row>
    <row r="84" spans="8:8" x14ac:dyDescent="0.2">
      <c r="H84" s="88"/>
    </row>
    <row r="85" spans="8:8" x14ac:dyDescent="0.2">
      <c r="H85" s="88"/>
    </row>
    <row r="86" spans="8:8" x14ac:dyDescent="0.2">
      <c r="H86" s="88"/>
    </row>
    <row r="87" spans="8:8" x14ac:dyDescent="0.2">
      <c r="H87" s="88"/>
    </row>
    <row r="88" spans="8:8" x14ac:dyDescent="0.2">
      <c r="H88" s="88"/>
    </row>
    <row r="89" spans="8:8" x14ac:dyDescent="0.2">
      <c r="H89" s="88"/>
    </row>
    <row r="90" spans="8:8" x14ac:dyDescent="0.2">
      <c r="H90" s="88"/>
    </row>
    <row r="91" spans="8:8" x14ac:dyDescent="0.2">
      <c r="H91" s="88"/>
    </row>
    <row r="92" spans="8:8" x14ac:dyDescent="0.2">
      <c r="H92" s="88"/>
    </row>
    <row r="93" spans="8:8" x14ac:dyDescent="0.2">
      <c r="H93" s="88"/>
    </row>
    <row r="94" spans="8:8" x14ac:dyDescent="0.2">
      <c r="H94" s="88"/>
    </row>
    <row r="95" spans="8:8" x14ac:dyDescent="0.2">
      <c r="H95" s="88"/>
    </row>
    <row r="96" spans="8:8" x14ac:dyDescent="0.2">
      <c r="H96" s="88"/>
    </row>
    <row r="97" spans="8:8" x14ac:dyDescent="0.2">
      <c r="H97" s="88"/>
    </row>
    <row r="98" spans="8:8" x14ac:dyDescent="0.2">
      <c r="H98" s="88"/>
    </row>
    <row r="99" spans="8:8" x14ac:dyDescent="0.2">
      <c r="H99" s="88"/>
    </row>
    <row r="100" spans="8:8" x14ac:dyDescent="0.2">
      <c r="H100" s="88"/>
    </row>
    <row r="101" spans="8:8" x14ac:dyDescent="0.2">
      <c r="H101" s="88"/>
    </row>
    <row r="102" spans="8:8" x14ac:dyDescent="0.2">
      <c r="H102" s="88"/>
    </row>
    <row r="103" spans="8:8" x14ac:dyDescent="0.2">
      <c r="H103" s="88"/>
    </row>
    <row r="104" spans="8:8" x14ac:dyDescent="0.2">
      <c r="H104" s="88"/>
    </row>
    <row r="105" spans="8:8" x14ac:dyDescent="0.2">
      <c r="H105" s="88"/>
    </row>
    <row r="106" spans="8:8" x14ac:dyDescent="0.2">
      <c r="H106" s="88"/>
    </row>
    <row r="107" spans="8:8" x14ac:dyDescent="0.2">
      <c r="H107" s="88"/>
    </row>
    <row r="108" spans="8:8" x14ac:dyDescent="0.2">
      <c r="H108" s="88"/>
    </row>
    <row r="109" spans="8:8" x14ac:dyDescent="0.2">
      <c r="H109" s="88"/>
    </row>
    <row r="110" spans="8:8" x14ac:dyDescent="0.2">
      <c r="H110" s="88"/>
    </row>
    <row r="111" spans="8:8" x14ac:dyDescent="0.2">
      <c r="H111" s="88"/>
    </row>
    <row r="112" spans="8:8" x14ac:dyDescent="0.2">
      <c r="H112" s="88"/>
    </row>
    <row r="113" spans="8:8" x14ac:dyDescent="0.2">
      <c r="H113" s="88"/>
    </row>
    <row r="114" spans="8:8" x14ac:dyDescent="0.2">
      <c r="H114" s="88"/>
    </row>
    <row r="115" spans="8:8" x14ac:dyDescent="0.2">
      <c r="H115" s="88"/>
    </row>
    <row r="116" spans="8:8" x14ac:dyDescent="0.2">
      <c r="H116" s="88"/>
    </row>
    <row r="117" spans="8:8" x14ac:dyDescent="0.2">
      <c r="H117" s="88"/>
    </row>
    <row r="118" spans="8:8" x14ac:dyDescent="0.2">
      <c r="H118" s="88"/>
    </row>
    <row r="119" spans="8:8" x14ac:dyDescent="0.2">
      <c r="H119" s="88"/>
    </row>
    <row r="120" spans="8:8" x14ac:dyDescent="0.2">
      <c r="H120" s="88"/>
    </row>
    <row r="121" spans="8:8" x14ac:dyDescent="0.2">
      <c r="H121" s="88"/>
    </row>
    <row r="122" spans="8:8" x14ac:dyDescent="0.2">
      <c r="H122" s="88"/>
    </row>
    <row r="123" spans="8:8" x14ac:dyDescent="0.2">
      <c r="H123" s="88"/>
    </row>
    <row r="124" spans="8:8" x14ac:dyDescent="0.2">
      <c r="H124" s="88"/>
    </row>
    <row r="125" spans="8:8" x14ac:dyDescent="0.2">
      <c r="H125" s="88"/>
    </row>
    <row r="126" spans="8:8" x14ac:dyDescent="0.2">
      <c r="H126" s="88"/>
    </row>
    <row r="127" spans="8:8" x14ac:dyDescent="0.2">
      <c r="H127" s="88"/>
    </row>
    <row r="128" spans="8:8" x14ac:dyDescent="0.2">
      <c r="H128" s="88"/>
    </row>
    <row r="129" spans="8:8" x14ac:dyDescent="0.2">
      <c r="H129" s="88"/>
    </row>
    <row r="130" spans="8:8" x14ac:dyDescent="0.2">
      <c r="H130" s="88"/>
    </row>
    <row r="131" spans="8:8" x14ac:dyDescent="0.2">
      <c r="H131" s="88"/>
    </row>
    <row r="132" spans="8:8" x14ac:dyDescent="0.2">
      <c r="H132" s="88"/>
    </row>
    <row r="133" spans="8:8" x14ac:dyDescent="0.2">
      <c r="H133" s="88"/>
    </row>
    <row r="134" spans="8:8" x14ac:dyDescent="0.2">
      <c r="H134" s="88"/>
    </row>
    <row r="135" spans="8:8" x14ac:dyDescent="0.2">
      <c r="H135" s="88"/>
    </row>
    <row r="136" spans="8:8" x14ac:dyDescent="0.2">
      <c r="H136" s="88"/>
    </row>
    <row r="137" spans="8:8" x14ac:dyDescent="0.2">
      <c r="H137" s="88"/>
    </row>
    <row r="138" spans="8:8" x14ac:dyDescent="0.2">
      <c r="H138" s="88"/>
    </row>
    <row r="139" spans="8:8" x14ac:dyDescent="0.2">
      <c r="H139" s="8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</vt:lpstr>
      <vt:lpstr>Dark</vt:lpstr>
      <vt:lpstr>Employees</vt:lpstr>
      <vt:lpstr>Vacations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Avinash Rajendran</cp:lastModifiedBy>
  <dcterms:created xsi:type="dcterms:W3CDTF">2021-03-14T20:21:32Z</dcterms:created>
  <dcterms:modified xsi:type="dcterms:W3CDTF">2024-02-23T03:35:32Z</dcterms:modified>
</cp:coreProperties>
</file>