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3.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Ex1.xml" ContentType="application/vnd.ms-office.chartex+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4.xml" ContentType="application/vnd.openxmlformats-officedocument.themeOverrid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Ex2.xml" ContentType="application/vnd.ms-office.chartex+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theme/themeOverride5.xml" ContentType="application/vnd.openxmlformats-officedocument.themeOverride+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theme/themeOverride6.xml" ContentType="application/vnd.openxmlformats-officedocument.themeOverride+xml"/>
  <Override PartName="/xl/charts/chart27.xml" ContentType="application/vnd.openxmlformats-officedocument.drawingml.chart+xml"/>
  <Override PartName="/xl/charts/style29.xml" ContentType="application/vnd.ms-office.chartstyle+xml"/>
  <Override PartName="/xl/charts/colors29.xml" ContentType="application/vnd.ms-office.chartcolorstyle+xml"/>
  <Override PartName="/xl/theme/themeOverride7.xml" ContentType="application/vnd.openxmlformats-officedocument.themeOverride+xml"/>
  <Override PartName="/xl/charts/chart28.xml" ContentType="application/vnd.openxmlformats-officedocument.drawingml.chart+xml"/>
  <Override PartName="/xl/charts/style30.xml" ContentType="application/vnd.ms-office.chartstyle+xml"/>
  <Override PartName="/xl/charts/colors30.xml" ContentType="application/vnd.ms-office.chartcolorstyle+xml"/>
  <Override PartName="/xl/theme/themeOverride8.xml" ContentType="application/vnd.openxmlformats-officedocument.themeOverride+xml"/>
  <Override PartName="/xl/charts/chart29.xml" ContentType="application/vnd.openxmlformats-officedocument.drawingml.chart+xml"/>
  <Override PartName="/xl/charts/style31.xml" ContentType="application/vnd.ms-office.chartstyle+xml"/>
  <Override PartName="/xl/charts/colors31.xml" ContentType="application/vnd.ms-office.chartcolorstyle+xml"/>
  <Override PartName="/xl/theme/themeOverride9.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D:\Data Analyst\Excel\"/>
    </mc:Choice>
  </mc:AlternateContent>
  <xr:revisionPtr revIDLastSave="0" documentId="13_ncr:1_{4E9FC11E-C9F0-42E9-9B4D-9634E33E9E93}" xr6:coauthVersionLast="47" xr6:coauthVersionMax="47" xr10:uidLastSave="{00000000-0000-0000-0000-000000000000}"/>
  <bookViews>
    <workbookView xWindow="-120" yWindow="-120" windowWidth="29040" windowHeight="15840" activeTab="1" xr2:uid="{00000000-000D-0000-FFFF-FFFF00000000}"/>
  </bookViews>
  <sheets>
    <sheet name="DB" sheetId="1" r:id="rId1"/>
    <sheet name="Assignments" sheetId="17" r:id="rId2"/>
    <sheet name="Q1" sheetId="2" r:id="rId3"/>
    <sheet name="Q2" sheetId="3" r:id="rId4"/>
    <sheet name="Q3" sheetId="9" r:id="rId5"/>
    <sheet name="Q4" sheetId="10" r:id="rId6"/>
    <sheet name="Q5" sheetId="11" r:id="rId7"/>
    <sheet name="Q6" sheetId="12" r:id="rId8"/>
    <sheet name="Detail1" sheetId="16" state="hidden" r:id="rId9"/>
    <sheet name="Part 2 Planning and Tables" sheetId="14" r:id="rId10"/>
    <sheet name="Part 2 Dashboard" sheetId="15" r:id="rId11"/>
  </sheets>
  <definedNames>
    <definedName name="_xlnm._FilterDatabase" localSheetId="0" hidden="1">DB!$A$1:$AJ$312</definedName>
    <definedName name="_xlchart.v5.0" hidden="1">'Part 2 Planning and Tables'!$G$76</definedName>
    <definedName name="_xlchart.v5.1" hidden="1">'Part 2 Planning and Tables'!$G$77:$G$104</definedName>
    <definedName name="_xlchart.v5.2" hidden="1">'Part 2 Planning and Tables'!$H$76</definedName>
    <definedName name="_xlchart.v5.3" hidden="1">'Part 2 Planning and Tables'!$H$77:$H$104</definedName>
    <definedName name="_xlchart.v5.4" hidden="1">'Part 2 Planning and Tables'!$G$137</definedName>
    <definedName name="_xlchart.v5.5" hidden="1">'Part 2 Planning and Tables'!$G$138:$G$165</definedName>
    <definedName name="_xlchart.v5.6" hidden="1">'Part 2 Planning and Tables'!$H$137</definedName>
    <definedName name="_xlchart.v5.7" hidden="1">'Part 2 Planning and Tables'!$H$138:$H$165</definedName>
    <definedName name="Slicer_Age_Range">#N/A</definedName>
    <definedName name="Slicer_Department">#N/A</definedName>
    <definedName name="Slicer_EmploymentStatus">#N/A</definedName>
    <definedName name="Slicer_MaritalDesc">#N/A</definedName>
    <definedName name="Slicer_RaceDesc">#N/A</definedName>
    <definedName name="Slicer_Sex">#N/A</definedName>
    <definedName name="Slicer_State">#N/A</definedName>
  </definedNames>
  <calcPr calcId="191029"/>
  <pivotCaches>
    <pivotCache cacheId="0" r:id="rId12"/>
    <pivotCache cacheId="1" r:id="rId13"/>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9" l="1"/>
  <c r="G6" i="10"/>
  <c r="I333" i="14" a="1"/>
  <c r="I333" i="14" s="1"/>
  <c r="I323" i="14" a="1"/>
  <c r="I323" i="14" s="1"/>
  <c r="I295" i="14" a="1"/>
  <c r="I295" i="14" s="1"/>
  <c r="I305" i="14" a="1"/>
  <c r="I305" i="14" s="1"/>
  <c r="I312" i="14" a="1"/>
  <c r="I312" i="14" s="1"/>
  <c r="G137" i="14" a="1"/>
  <c r="G137" i="14" s="1"/>
  <c r="D2" i="9" a="1"/>
  <c r="D2" i="9" s="1"/>
  <c r="G76" i="14" a="1"/>
  <c r="G76" i="14" s="1"/>
  <c r="AM3"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2" i="1"/>
  <c r="AK3" i="1"/>
  <c r="AL3" i="1" s="1"/>
  <c r="AK2" i="1"/>
  <c r="AL2" i="1" s="1"/>
  <c r="AK39" i="1"/>
  <c r="AL39" i="1" s="1"/>
  <c r="AK40" i="1"/>
  <c r="AL40" i="1" s="1"/>
  <c r="AK41" i="1"/>
  <c r="AL41" i="1" s="1"/>
  <c r="AK42" i="1"/>
  <c r="AL42" i="1" s="1"/>
  <c r="AK43" i="1"/>
  <c r="AL43" i="1" s="1"/>
  <c r="AK44" i="1"/>
  <c r="AL44" i="1" s="1"/>
  <c r="AK45" i="1"/>
  <c r="AL45" i="1" s="1"/>
  <c r="AK46" i="1"/>
  <c r="AL46" i="1" s="1"/>
  <c r="AK47" i="1"/>
  <c r="AL47" i="1" s="1"/>
  <c r="AK48" i="1"/>
  <c r="AL48" i="1" s="1"/>
  <c r="AK49" i="1"/>
  <c r="AL49" i="1" s="1"/>
  <c r="AK50" i="1"/>
  <c r="AL50" i="1" s="1"/>
  <c r="AK51" i="1"/>
  <c r="AL51" i="1" s="1"/>
  <c r="AK52" i="1"/>
  <c r="AL52" i="1" s="1"/>
  <c r="AK53" i="1"/>
  <c r="AL53" i="1" s="1"/>
  <c r="AK54" i="1"/>
  <c r="AL54" i="1" s="1"/>
  <c r="AK55" i="1"/>
  <c r="AL55" i="1" s="1"/>
  <c r="AK56" i="1"/>
  <c r="AL56" i="1" s="1"/>
  <c r="AK57" i="1"/>
  <c r="AL57" i="1" s="1"/>
  <c r="AK58" i="1"/>
  <c r="AL58" i="1" s="1"/>
  <c r="AK59" i="1"/>
  <c r="AL59" i="1" s="1"/>
  <c r="AK60" i="1"/>
  <c r="AL60" i="1" s="1"/>
  <c r="AK61" i="1"/>
  <c r="AL61" i="1" s="1"/>
  <c r="AK62" i="1"/>
  <c r="AL62" i="1" s="1"/>
  <c r="AK63" i="1"/>
  <c r="AL63" i="1" s="1"/>
  <c r="AK64" i="1"/>
  <c r="AL64" i="1" s="1"/>
  <c r="AK65" i="1"/>
  <c r="AL65" i="1" s="1"/>
  <c r="AK66" i="1"/>
  <c r="AL66" i="1" s="1"/>
  <c r="AK67" i="1"/>
  <c r="AL67" i="1" s="1"/>
  <c r="AK68" i="1"/>
  <c r="AL68" i="1" s="1"/>
  <c r="AK69" i="1"/>
  <c r="AL69" i="1" s="1"/>
  <c r="AK70" i="1"/>
  <c r="AL70" i="1" s="1"/>
  <c r="AK71" i="1"/>
  <c r="AL71" i="1" s="1"/>
  <c r="AK72" i="1"/>
  <c r="AL72" i="1" s="1"/>
  <c r="AK73" i="1"/>
  <c r="AL73" i="1" s="1"/>
  <c r="AK74" i="1"/>
  <c r="AL74" i="1" s="1"/>
  <c r="AK75" i="1"/>
  <c r="AL75" i="1" s="1"/>
  <c r="AK76" i="1"/>
  <c r="AL76" i="1" s="1"/>
  <c r="AK77" i="1"/>
  <c r="AL77" i="1" s="1"/>
  <c r="AK78" i="1"/>
  <c r="AL78" i="1" s="1"/>
  <c r="AK79" i="1"/>
  <c r="AL79" i="1" s="1"/>
  <c r="AK80" i="1"/>
  <c r="AL80" i="1" s="1"/>
  <c r="AK81" i="1"/>
  <c r="AL81" i="1" s="1"/>
  <c r="AK82" i="1"/>
  <c r="AL82" i="1" s="1"/>
  <c r="AK83" i="1"/>
  <c r="AL83" i="1" s="1"/>
  <c r="AK84" i="1"/>
  <c r="AL84" i="1" s="1"/>
  <c r="AK85" i="1"/>
  <c r="AL85" i="1" s="1"/>
  <c r="AK86" i="1"/>
  <c r="AL86" i="1" s="1"/>
  <c r="AK87" i="1"/>
  <c r="AL87" i="1" s="1"/>
  <c r="AK88" i="1"/>
  <c r="AL88" i="1" s="1"/>
  <c r="AK89" i="1"/>
  <c r="AL89" i="1" s="1"/>
  <c r="AK90" i="1"/>
  <c r="AL90" i="1" s="1"/>
  <c r="AK91" i="1"/>
  <c r="AL91" i="1" s="1"/>
  <c r="AK92" i="1"/>
  <c r="AL92" i="1" s="1"/>
  <c r="AK93" i="1"/>
  <c r="AL93" i="1" s="1"/>
  <c r="AK94" i="1"/>
  <c r="AL94" i="1" s="1"/>
  <c r="AK95" i="1"/>
  <c r="AL95" i="1" s="1"/>
  <c r="AK96" i="1"/>
  <c r="AL96" i="1" s="1"/>
  <c r="AK97" i="1"/>
  <c r="AL97" i="1" s="1"/>
  <c r="AK98" i="1"/>
  <c r="AL98" i="1" s="1"/>
  <c r="AK99" i="1"/>
  <c r="AL99" i="1" s="1"/>
  <c r="AK100" i="1"/>
  <c r="AL100" i="1" s="1"/>
  <c r="AK101" i="1"/>
  <c r="AL101" i="1" s="1"/>
  <c r="AK102" i="1"/>
  <c r="AL102" i="1" s="1"/>
  <c r="AK103" i="1"/>
  <c r="AL103" i="1" s="1"/>
  <c r="AK104" i="1"/>
  <c r="AL104" i="1" s="1"/>
  <c r="AK105" i="1"/>
  <c r="AL105" i="1" s="1"/>
  <c r="AK106" i="1"/>
  <c r="AL106" i="1" s="1"/>
  <c r="AK107" i="1"/>
  <c r="AL107" i="1" s="1"/>
  <c r="AK108" i="1"/>
  <c r="AL108" i="1" s="1"/>
  <c r="AK109" i="1"/>
  <c r="AL109" i="1" s="1"/>
  <c r="AK110" i="1"/>
  <c r="AL110" i="1" s="1"/>
  <c r="AK111" i="1"/>
  <c r="AL111" i="1" s="1"/>
  <c r="AK112" i="1"/>
  <c r="AL112" i="1" s="1"/>
  <c r="AK113" i="1"/>
  <c r="AL113" i="1" s="1"/>
  <c r="AK114" i="1"/>
  <c r="AL114" i="1" s="1"/>
  <c r="AK115" i="1"/>
  <c r="AL115" i="1" s="1"/>
  <c r="AK116" i="1"/>
  <c r="AL116" i="1" s="1"/>
  <c r="AK117" i="1"/>
  <c r="AL117" i="1" s="1"/>
  <c r="AK118" i="1"/>
  <c r="AL118" i="1" s="1"/>
  <c r="AK119" i="1"/>
  <c r="AL119" i="1" s="1"/>
  <c r="AK120" i="1"/>
  <c r="AL120" i="1" s="1"/>
  <c r="AK121" i="1"/>
  <c r="AL121" i="1" s="1"/>
  <c r="AK122" i="1"/>
  <c r="AL122" i="1" s="1"/>
  <c r="AK123" i="1"/>
  <c r="AL123" i="1" s="1"/>
  <c r="AK124" i="1"/>
  <c r="AL124" i="1" s="1"/>
  <c r="AK125" i="1"/>
  <c r="AL125" i="1" s="1"/>
  <c r="AK126" i="1"/>
  <c r="AL126" i="1" s="1"/>
  <c r="AK127" i="1"/>
  <c r="AL127" i="1" s="1"/>
  <c r="AK128" i="1"/>
  <c r="AL128" i="1" s="1"/>
  <c r="AK129" i="1"/>
  <c r="AL129" i="1" s="1"/>
  <c r="AK130" i="1"/>
  <c r="AL130" i="1" s="1"/>
  <c r="AK131" i="1"/>
  <c r="AL131" i="1" s="1"/>
  <c r="AK132" i="1"/>
  <c r="AL132" i="1" s="1"/>
  <c r="AK133" i="1"/>
  <c r="AL133" i="1" s="1"/>
  <c r="AK134" i="1"/>
  <c r="AL134" i="1" s="1"/>
  <c r="AK135" i="1"/>
  <c r="AL135" i="1" s="1"/>
  <c r="AK136" i="1"/>
  <c r="AL136" i="1" s="1"/>
  <c r="AK137" i="1"/>
  <c r="AL137" i="1" s="1"/>
  <c r="AK138" i="1"/>
  <c r="AL138" i="1" s="1"/>
  <c r="AK139" i="1"/>
  <c r="AL139" i="1" s="1"/>
  <c r="AK140" i="1"/>
  <c r="AL140" i="1" s="1"/>
  <c r="AK141" i="1"/>
  <c r="AL141" i="1" s="1"/>
  <c r="AK142" i="1"/>
  <c r="AL142" i="1" s="1"/>
  <c r="AK143" i="1"/>
  <c r="AL143" i="1" s="1"/>
  <c r="AK144" i="1"/>
  <c r="AL144" i="1" s="1"/>
  <c r="AK145" i="1"/>
  <c r="AL145" i="1" s="1"/>
  <c r="AK146" i="1"/>
  <c r="AL146" i="1" s="1"/>
  <c r="AK147" i="1"/>
  <c r="AL147" i="1" s="1"/>
  <c r="AK148" i="1"/>
  <c r="AL148" i="1" s="1"/>
  <c r="AK149" i="1"/>
  <c r="AL149" i="1" s="1"/>
  <c r="AK150" i="1"/>
  <c r="AL150" i="1" s="1"/>
  <c r="AK151" i="1"/>
  <c r="AL151" i="1" s="1"/>
  <c r="AK152" i="1"/>
  <c r="AL152" i="1" s="1"/>
  <c r="AK153" i="1"/>
  <c r="AL153" i="1" s="1"/>
  <c r="AK154" i="1"/>
  <c r="AL154" i="1" s="1"/>
  <c r="AK155" i="1"/>
  <c r="AL155" i="1" s="1"/>
  <c r="AK156" i="1"/>
  <c r="AL156" i="1" s="1"/>
  <c r="AK157" i="1"/>
  <c r="AL157" i="1" s="1"/>
  <c r="AK158" i="1"/>
  <c r="AL158" i="1" s="1"/>
  <c r="AK159" i="1"/>
  <c r="AL159" i="1" s="1"/>
  <c r="AK160" i="1"/>
  <c r="AL160" i="1" s="1"/>
  <c r="AK161" i="1"/>
  <c r="AL161" i="1" s="1"/>
  <c r="AK162" i="1"/>
  <c r="AL162" i="1" s="1"/>
  <c r="AK163" i="1"/>
  <c r="AL163" i="1" s="1"/>
  <c r="AK164" i="1"/>
  <c r="AL164" i="1" s="1"/>
  <c r="AK165" i="1"/>
  <c r="AL165" i="1" s="1"/>
  <c r="AK166" i="1"/>
  <c r="AL166" i="1" s="1"/>
  <c r="AK167" i="1"/>
  <c r="AL167" i="1" s="1"/>
  <c r="AK168" i="1"/>
  <c r="AL168" i="1" s="1"/>
  <c r="AK169" i="1"/>
  <c r="AL169" i="1" s="1"/>
  <c r="AK170" i="1"/>
  <c r="AL170" i="1" s="1"/>
  <c r="AK171" i="1"/>
  <c r="AL171" i="1" s="1"/>
  <c r="AK172" i="1"/>
  <c r="AL172" i="1" s="1"/>
  <c r="AK173" i="1"/>
  <c r="AL173" i="1" s="1"/>
  <c r="AK174" i="1"/>
  <c r="AL174" i="1" s="1"/>
  <c r="AK175" i="1"/>
  <c r="AL175" i="1" s="1"/>
  <c r="AK176" i="1"/>
  <c r="AL176" i="1" s="1"/>
  <c r="AK177" i="1"/>
  <c r="AL177" i="1" s="1"/>
  <c r="AK178" i="1"/>
  <c r="AL178" i="1" s="1"/>
  <c r="AK179" i="1"/>
  <c r="AL179" i="1" s="1"/>
  <c r="AK180" i="1"/>
  <c r="AL180" i="1" s="1"/>
  <c r="AK181" i="1"/>
  <c r="AL181" i="1" s="1"/>
  <c r="AK182" i="1"/>
  <c r="AL182" i="1" s="1"/>
  <c r="AK183" i="1"/>
  <c r="AL183" i="1" s="1"/>
  <c r="AK184" i="1"/>
  <c r="AL184" i="1" s="1"/>
  <c r="AK185" i="1"/>
  <c r="AL185" i="1" s="1"/>
  <c r="AK186" i="1"/>
  <c r="AL186" i="1" s="1"/>
  <c r="AK187" i="1"/>
  <c r="AL187" i="1" s="1"/>
  <c r="AK188" i="1"/>
  <c r="AL188" i="1" s="1"/>
  <c r="AK189" i="1"/>
  <c r="AL189" i="1" s="1"/>
  <c r="AK190" i="1"/>
  <c r="AL190" i="1" s="1"/>
  <c r="AK191" i="1"/>
  <c r="AL191" i="1" s="1"/>
  <c r="AK192" i="1"/>
  <c r="AL192" i="1" s="1"/>
  <c r="AK193" i="1"/>
  <c r="AL193" i="1" s="1"/>
  <c r="AK194" i="1"/>
  <c r="AL194" i="1" s="1"/>
  <c r="AK195" i="1"/>
  <c r="AL195" i="1" s="1"/>
  <c r="AK196" i="1"/>
  <c r="AL196" i="1" s="1"/>
  <c r="AK197" i="1"/>
  <c r="AL197" i="1" s="1"/>
  <c r="AK198" i="1"/>
  <c r="AL198" i="1" s="1"/>
  <c r="AK199" i="1"/>
  <c r="AL199" i="1" s="1"/>
  <c r="AK200" i="1"/>
  <c r="AL200" i="1" s="1"/>
  <c r="AK201" i="1"/>
  <c r="AL201" i="1" s="1"/>
  <c r="AK202" i="1"/>
  <c r="AL202" i="1" s="1"/>
  <c r="AK203" i="1"/>
  <c r="AL203" i="1" s="1"/>
  <c r="AK204" i="1"/>
  <c r="AL204" i="1" s="1"/>
  <c r="AK205" i="1"/>
  <c r="AL205" i="1" s="1"/>
  <c r="AK206" i="1"/>
  <c r="AL206" i="1" s="1"/>
  <c r="AK207" i="1"/>
  <c r="AL207" i="1" s="1"/>
  <c r="AK208" i="1"/>
  <c r="AL208" i="1" s="1"/>
  <c r="AK209" i="1"/>
  <c r="AL209" i="1" s="1"/>
  <c r="AK210" i="1"/>
  <c r="AL210" i="1" s="1"/>
  <c r="AK211" i="1"/>
  <c r="AL211" i="1" s="1"/>
  <c r="AK212" i="1"/>
  <c r="AL212" i="1" s="1"/>
  <c r="AK213" i="1"/>
  <c r="AL213" i="1" s="1"/>
  <c r="AK214" i="1"/>
  <c r="AL214" i="1" s="1"/>
  <c r="AK215" i="1"/>
  <c r="AL215" i="1" s="1"/>
  <c r="AK216" i="1"/>
  <c r="AL216" i="1" s="1"/>
  <c r="AK217" i="1"/>
  <c r="AL217" i="1" s="1"/>
  <c r="AK218" i="1"/>
  <c r="AL218" i="1" s="1"/>
  <c r="AK219" i="1"/>
  <c r="AL219" i="1" s="1"/>
  <c r="AK220" i="1"/>
  <c r="AL220" i="1" s="1"/>
  <c r="AK221" i="1"/>
  <c r="AL221" i="1" s="1"/>
  <c r="AK222" i="1"/>
  <c r="AL222" i="1" s="1"/>
  <c r="AK223" i="1"/>
  <c r="AL223" i="1" s="1"/>
  <c r="AK224" i="1"/>
  <c r="AL224" i="1" s="1"/>
  <c r="AK225" i="1"/>
  <c r="AL225" i="1" s="1"/>
  <c r="AK226" i="1"/>
  <c r="AL226" i="1" s="1"/>
  <c r="AK227" i="1"/>
  <c r="AL227" i="1" s="1"/>
  <c r="AK228" i="1"/>
  <c r="AL228" i="1" s="1"/>
  <c r="AK229" i="1"/>
  <c r="AL229" i="1" s="1"/>
  <c r="AK230" i="1"/>
  <c r="AL230" i="1" s="1"/>
  <c r="AK231" i="1"/>
  <c r="AL231" i="1" s="1"/>
  <c r="AK232" i="1"/>
  <c r="AL232" i="1" s="1"/>
  <c r="AK233" i="1"/>
  <c r="AL233" i="1" s="1"/>
  <c r="AK234" i="1"/>
  <c r="AL234" i="1" s="1"/>
  <c r="AK235" i="1"/>
  <c r="AL235" i="1" s="1"/>
  <c r="AK236" i="1"/>
  <c r="AL236" i="1" s="1"/>
  <c r="AK237" i="1"/>
  <c r="AL237" i="1" s="1"/>
  <c r="AK238" i="1"/>
  <c r="AL238" i="1" s="1"/>
  <c r="AK239" i="1"/>
  <c r="AL239" i="1" s="1"/>
  <c r="AK240" i="1"/>
  <c r="AL240" i="1" s="1"/>
  <c r="AK241" i="1"/>
  <c r="AL241" i="1" s="1"/>
  <c r="AK242" i="1"/>
  <c r="AL242" i="1" s="1"/>
  <c r="AK243" i="1"/>
  <c r="AL243" i="1" s="1"/>
  <c r="AK244" i="1"/>
  <c r="AL244" i="1" s="1"/>
  <c r="AK245" i="1"/>
  <c r="AL245" i="1" s="1"/>
  <c r="AK246" i="1"/>
  <c r="AL246" i="1" s="1"/>
  <c r="AK247" i="1"/>
  <c r="AL247" i="1" s="1"/>
  <c r="AK248" i="1"/>
  <c r="AL248" i="1" s="1"/>
  <c r="AK249" i="1"/>
  <c r="AL249" i="1" s="1"/>
  <c r="AK250" i="1"/>
  <c r="AL250" i="1" s="1"/>
  <c r="AK251" i="1"/>
  <c r="AL251" i="1" s="1"/>
  <c r="AK252" i="1"/>
  <c r="AL252" i="1" s="1"/>
  <c r="AK253" i="1"/>
  <c r="AL253" i="1" s="1"/>
  <c r="AK254" i="1"/>
  <c r="AL254" i="1" s="1"/>
  <c r="AK255" i="1"/>
  <c r="AL255" i="1" s="1"/>
  <c r="AK256" i="1"/>
  <c r="AL256" i="1" s="1"/>
  <c r="AK257" i="1"/>
  <c r="AL257" i="1" s="1"/>
  <c r="AK258" i="1"/>
  <c r="AL258" i="1" s="1"/>
  <c r="AK259" i="1"/>
  <c r="AL259" i="1" s="1"/>
  <c r="AK260" i="1"/>
  <c r="AL260" i="1" s="1"/>
  <c r="AK261" i="1"/>
  <c r="AL261" i="1" s="1"/>
  <c r="AK262" i="1"/>
  <c r="AL262" i="1" s="1"/>
  <c r="AK263" i="1"/>
  <c r="AL263" i="1" s="1"/>
  <c r="AK264" i="1"/>
  <c r="AL264" i="1" s="1"/>
  <c r="AK265" i="1"/>
  <c r="AL265" i="1" s="1"/>
  <c r="AK266" i="1"/>
  <c r="AL266" i="1" s="1"/>
  <c r="AK267" i="1"/>
  <c r="AL267" i="1" s="1"/>
  <c r="AK268" i="1"/>
  <c r="AL268" i="1" s="1"/>
  <c r="AK269" i="1"/>
  <c r="AL269" i="1" s="1"/>
  <c r="AK270" i="1"/>
  <c r="AL270" i="1" s="1"/>
  <c r="AK271" i="1"/>
  <c r="AL271" i="1" s="1"/>
  <c r="AK272" i="1"/>
  <c r="AL272" i="1" s="1"/>
  <c r="AK273" i="1"/>
  <c r="AL273" i="1" s="1"/>
  <c r="AK274" i="1"/>
  <c r="AL274" i="1" s="1"/>
  <c r="AK275" i="1"/>
  <c r="AL275" i="1" s="1"/>
  <c r="AK276" i="1"/>
  <c r="AL276" i="1" s="1"/>
  <c r="AK277" i="1"/>
  <c r="AL277" i="1" s="1"/>
  <c r="AK278" i="1"/>
  <c r="AL278" i="1" s="1"/>
  <c r="AK279" i="1"/>
  <c r="AL279" i="1" s="1"/>
  <c r="AK280" i="1"/>
  <c r="AL280" i="1" s="1"/>
  <c r="AK281" i="1"/>
  <c r="AL281" i="1" s="1"/>
  <c r="AK282" i="1"/>
  <c r="AL282" i="1" s="1"/>
  <c r="AK283" i="1"/>
  <c r="AL283" i="1" s="1"/>
  <c r="AK284" i="1"/>
  <c r="AL284" i="1" s="1"/>
  <c r="AK285" i="1"/>
  <c r="AL285" i="1" s="1"/>
  <c r="AK286" i="1"/>
  <c r="AL286" i="1" s="1"/>
  <c r="AK287" i="1"/>
  <c r="AL287" i="1" s="1"/>
  <c r="AK288" i="1"/>
  <c r="AL288" i="1" s="1"/>
  <c r="AK289" i="1"/>
  <c r="AL289" i="1" s="1"/>
  <c r="AK290" i="1"/>
  <c r="AL290" i="1" s="1"/>
  <c r="AK291" i="1"/>
  <c r="AL291" i="1" s="1"/>
  <c r="AK292" i="1"/>
  <c r="AL292" i="1" s="1"/>
  <c r="AK293" i="1"/>
  <c r="AL293" i="1" s="1"/>
  <c r="AK294" i="1"/>
  <c r="AL294" i="1" s="1"/>
  <c r="AK295" i="1"/>
  <c r="AL295" i="1" s="1"/>
  <c r="AK296" i="1"/>
  <c r="AL296" i="1" s="1"/>
  <c r="AK297" i="1"/>
  <c r="AL297" i="1" s="1"/>
  <c r="AK298" i="1"/>
  <c r="AL298" i="1" s="1"/>
  <c r="AK299" i="1"/>
  <c r="AL299" i="1" s="1"/>
  <c r="AK300" i="1"/>
  <c r="AL300" i="1" s="1"/>
  <c r="AK301" i="1"/>
  <c r="AL301" i="1" s="1"/>
  <c r="AK302" i="1"/>
  <c r="AL302" i="1" s="1"/>
  <c r="AK303" i="1"/>
  <c r="AL303" i="1" s="1"/>
  <c r="AK304" i="1"/>
  <c r="AL304" i="1" s="1"/>
  <c r="AK305" i="1"/>
  <c r="AL305" i="1" s="1"/>
  <c r="AK306" i="1"/>
  <c r="AL306" i="1" s="1"/>
  <c r="AK307" i="1"/>
  <c r="AL307" i="1" s="1"/>
  <c r="AK308" i="1"/>
  <c r="AL308" i="1" s="1"/>
  <c r="AK309" i="1"/>
  <c r="AL309" i="1" s="1"/>
  <c r="AK310" i="1"/>
  <c r="AL310" i="1" s="1"/>
  <c r="AK311" i="1"/>
  <c r="AL311" i="1" s="1"/>
  <c r="AK312" i="1"/>
  <c r="AL312" i="1" s="1"/>
  <c r="AK23" i="1"/>
  <c r="AL23" i="1" s="1"/>
  <c r="AK24" i="1"/>
  <c r="AL24" i="1" s="1"/>
  <c r="AK25" i="1"/>
  <c r="AL25" i="1" s="1"/>
  <c r="AK26" i="1"/>
  <c r="AL26" i="1" s="1"/>
  <c r="AK27" i="1"/>
  <c r="AL27" i="1" s="1"/>
  <c r="AK28" i="1"/>
  <c r="AL28" i="1" s="1"/>
  <c r="AK29" i="1"/>
  <c r="AL29" i="1" s="1"/>
  <c r="AK30" i="1"/>
  <c r="AL30" i="1" s="1"/>
  <c r="AK31" i="1"/>
  <c r="AL31" i="1" s="1"/>
  <c r="AK32" i="1"/>
  <c r="AL32" i="1" s="1"/>
  <c r="AK33" i="1"/>
  <c r="AL33" i="1" s="1"/>
  <c r="AK34" i="1"/>
  <c r="AL34" i="1" s="1"/>
  <c r="AK35" i="1"/>
  <c r="AL35" i="1" s="1"/>
  <c r="AK36" i="1"/>
  <c r="AL36" i="1" s="1"/>
  <c r="AK37" i="1"/>
  <c r="AL37" i="1" s="1"/>
  <c r="AK38" i="1"/>
  <c r="AL38" i="1" s="1"/>
  <c r="AK4" i="1"/>
  <c r="AL4" i="1" s="1"/>
  <c r="AK5" i="1"/>
  <c r="AL5" i="1" s="1"/>
  <c r="AK6" i="1"/>
  <c r="AL6" i="1" s="1"/>
  <c r="AK7" i="1"/>
  <c r="AL7" i="1" s="1"/>
  <c r="AK8" i="1"/>
  <c r="AL8" i="1" s="1"/>
  <c r="AK9" i="1"/>
  <c r="AL9" i="1" s="1"/>
  <c r="AK10" i="1"/>
  <c r="AL10" i="1" s="1"/>
  <c r="AK11" i="1"/>
  <c r="AL11" i="1" s="1"/>
  <c r="AK12" i="1"/>
  <c r="AL12" i="1" s="1"/>
  <c r="AK13" i="1"/>
  <c r="AL13" i="1" s="1"/>
  <c r="AK14" i="1"/>
  <c r="AL14" i="1" s="1"/>
  <c r="AK15" i="1"/>
  <c r="AL15" i="1" s="1"/>
  <c r="AK16" i="1"/>
  <c r="AL16" i="1" s="1"/>
  <c r="AK17" i="1"/>
  <c r="AL17" i="1" s="1"/>
  <c r="AK18" i="1"/>
  <c r="AL18" i="1" s="1"/>
  <c r="AK19" i="1"/>
  <c r="AL19" i="1" s="1"/>
  <c r="AK20" i="1"/>
  <c r="AL20" i="1" s="1"/>
  <c r="AK21" i="1"/>
  <c r="AL21" i="1" s="1"/>
  <c r="AK22" i="1"/>
  <c r="AL22" i="1" s="1"/>
  <c r="H22" i="14"/>
  <c r="G14" i="14" a="1"/>
  <c r="G14" i="14" s="1"/>
  <c r="C4" i="12"/>
  <c r="J333" i="14"/>
  <c r="J338" i="14"/>
  <c r="J341" i="14"/>
  <c r="J335" i="14"/>
  <c r="J336" i="14"/>
  <c r="J340" i="14"/>
  <c r="J313" i="14"/>
  <c r="J312" i="14"/>
  <c r="J314" i="14"/>
  <c r="J315" i="14"/>
  <c r="J334" i="14"/>
  <c r="J339" i="14"/>
  <c r="J337" i="14"/>
  <c r="J326" i="14"/>
  <c r="J327" i="14"/>
  <c r="J325" i="14"/>
  <c r="J324" i="14"/>
  <c r="J323" i="14"/>
  <c r="J298" i="14"/>
  <c r="J296" i="14"/>
  <c r="J295" i="14"/>
  <c r="J297" i="14"/>
  <c r="J299" i="14"/>
  <c r="J305" i="14"/>
  <c r="J306" i="14"/>
  <c r="J316"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<sst xmlns="http://schemas.openxmlformats.org/spreadsheetml/2006/main" count="8856" uniqueCount="951">
  <si>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</si>
  <si>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</si>
  <si>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</si>
  <si>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</si>
  <si>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</si>
  <si>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</si>
  <si>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</si>
  <si>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</si>
  <si>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</si>
  <si>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</si>
  <si>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</si>
  <si>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</si>
  <si>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</si>
  <si>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</si>
  <si>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</si>
  <si>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</si>
  <si>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</si>
  <si>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</si>
  <si>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</si>
  <si>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</si>
  <si>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</si>
  <si>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</si>
  <si>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</si>
  <si>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</si>
  <si>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</si>
  <si>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</si>
  <si>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</si>
  <si>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</si>
  <si>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</si>
  <si>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</si>
  <si>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</si>
  <si>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</si>
  <si>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</si>
  <si>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</si>
  <si>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</si>
  <si>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</si>
  <si>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</si>
  <si>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</si>
  <si>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</si>
  <si>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</si>
  <si>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</si>
  <si>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</si>
  <si>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</si>
  <si>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</si>
  <si>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</si>
  <si>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</si>
  <si>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</si>
  <si>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</si>
  <si>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</si>
  <si>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</si>
  <si>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1/17/2019</t>
  </si>
  <si>
    <t xml:space="preserve">Ait Sidi, Karthikeyan   </t>
  </si>
  <si>
    <t>Sr. DBA</t>
  </si>
  <si>
    <t>Married</t>
  </si>
  <si>
    <t>3/30/2015</t>
  </si>
  <si>
    <t>6/16/2016</t>
  </si>
  <si>
    <t>career change</t>
  </si>
  <si>
    <t>Voluntarily Terminated</t>
  </si>
  <si>
    <t>IT/IS</t>
  </si>
  <si>
    <t>Simon Roup</t>
  </si>
  <si>
    <t>Indeed</t>
  </si>
  <si>
    <t>Fully Meets</t>
  </si>
  <si>
    <t>2/24/2016</t>
  </si>
  <si>
    <t>Akinkuolie, Sarah</t>
  </si>
  <si>
    <t>Production Technician II</t>
  </si>
  <si>
    <t>09/19/88</t>
  </si>
  <si>
    <t>F</t>
  </si>
  <si>
    <t>9/24/2012</t>
  </si>
  <si>
    <t>hours</t>
  </si>
  <si>
    <t>Kissy Sullivan</t>
  </si>
  <si>
    <t>5/15/2012</t>
  </si>
  <si>
    <t>Alagbe,Trina</t>
  </si>
  <si>
    <t>09/27/88</t>
  </si>
  <si>
    <t>Elijiah Gray</t>
  </si>
  <si>
    <t xml:space="preserve">Anderson, Carol </t>
  </si>
  <si>
    <t>Divorced</t>
  </si>
  <si>
    <t>return to school</t>
  </si>
  <si>
    <t>Webster Butler</t>
  </si>
  <si>
    <t>Google Search</t>
  </si>
  <si>
    <t xml:space="preserve">Anderson, Linda  </t>
  </si>
  <si>
    <t>05/22/77</t>
  </si>
  <si>
    <t>Amy Dunn</t>
  </si>
  <si>
    <t>Andreola, Colby</t>
  </si>
  <si>
    <t>Software Engineer</t>
  </si>
  <si>
    <t>05/24/79</t>
  </si>
  <si>
    <t>Software Engineering</t>
  </si>
  <si>
    <t>Alex Sweetwater</t>
  </si>
  <si>
    <t>Athwal, Sam</t>
  </si>
  <si>
    <t>02/18/83</t>
  </si>
  <si>
    <t>Widowed</t>
  </si>
  <si>
    <t>9/30/2013</t>
  </si>
  <si>
    <t>Ketsia Liebig</t>
  </si>
  <si>
    <t>Employee Referral</t>
  </si>
  <si>
    <t>2/25/2019</t>
  </si>
  <si>
    <t>Bachiochi, Linda</t>
  </si>
  <si>
    <t>Black or African American</t>
  </si>
  <si>
    <t>Brannon Miller</t>
  </si>
  <si>
    <t>Diversity Job Fair</t>
  </si>
  <si>
    <t>1/25/2019</t>
  </si>
  <si>
    <t xml:space="preserve">Bacong, Alejandro </t>
  </si>
  <si>
    <t>IT Support</t>
  </si>
  <si>
    <t>Peter Monroe</t>
  </si>
  <si>
    <t>2/18/2019</t>
  </si>
  <si>
    <t xml:space="preserve">Baczenski, Rachael  </t>
  </si>
  <si>
    <t>Yes</t>
  </si>
  <si>
    <t>Another position</t>
  </si>
  <si>
    <t>David Stanley</t>
  </si>
  <si>
    <t>1/30/2016</t>
  </si>
  <si>
    <t>Barbara, Thomas</t>
  </si>
  <si>
    <t>02/21/74</t>
  </si>
  <si>
    <t>9/19/2016</t>
  </si>
  <si>
    <t>unhappy</t>
  </si>
  <si>
    <t>Barbossa, Hector</t>
  </si>
  <si>
    <t>Data Analyst</t>
  </si>
  <si>
    <t>TX</t>
  </si>
  <si>
    <t>Barone, Francesco  A</t>
  </si>
  <si>
    <t>07/20/83</t>
  </si>
  <si>
    <t>Two or more races</t>
  </si>
  <si>
    <t>2/20/2012</t>
  </si>
  <si>
    <t>Kelley Spirea</t>
  </si>
  <si>
    <t>2/14/2019</t>
  </si>
  <si>
    <t>Barton, Nader</t>
  </si>
  <si>
    <t>07/15/77</t>
  </si>
  <si>
    <t>On-line Web application</t>
  </si>
  <si>
    <t>Bates, Norman</t>
  </si>
  <si>
    <t>10/18/81</t>
  </si>
  <si>
    <t>2/21/2011</t>
  </si>
  <si>
    <t>attendance</t>
  </si>
  <si>
    <t>Terminated for Cause</t>
  </si>
  <si>
    <t xml:space="preserve">Beak, Kimberly  </t>
  </si>
  <si>
    <t>04/17/66</t>
  </si>
  <si>
    <t>7/21/2016</t>
  </si>
  <si>
    <t>1/14/2019</t>
  </si>
  <si>
    <t xml:space="preserve">Beatrice, Courtney </t>
  </si>
  <si>
    <t>10/27/70</t>
  </si>
  <si>
    <t>Eligible NonCitizen</t>
  </si>
  <si>
    <t>Becker, Renee</t>
  </si>
  <si>
    <t>Database Administrator</t>
  </si>
  <si>
    <t>performance</t>
  </si>
  <si>
    <t>1/15/2015</t>
  </si>
  <si>
    <t>Becker, Scott</t>
  </si>
  <si>
    <t>Asian</t>
  </si>
  <si>
    <t>Bernstein, Sean</t>
  </si>
  <si>
    <t>12/22/70</t>
  </si>
  <si>
    <t>Biden, Lowan  M</t>
  </si>
  <si>
    <t>12/27/58</t>
  </si>
  <si>
    <t>8/19/2013</t>
  </si>
  <si>
    <t>Billis, Helen</t>
  </si>
  <si>
    <t>2/27/2019</t>
  </si>
  <si>
    <t>Blount, Dianna</t>
  </si>
  <si>
    <t>09/21/90</t>
  </si>
  <si>
    <t>CareerBuilder</t>
  </si>
  <si>
    <t>Needs Improvement</t>
  </si>
  <si>
    <t>Bondwell, Betsy</t>
  </si>
  <si>
    <t>01/16/67</t>
  </si>
  <si>
    <t>Booth, Frank</t>
  </si>
  <si>
    <t>Enterprise Architect</t>
  </si>
  <si>
    <t>CT</t>
  </si>
  <si>
    <t>07/30/64</t>
  </si>
  <si>
    <t>2/17/2014</t>
  </si>
  <si>
    <t>2/19/2016</t>
  </si>
  <si>
    <t>Learned that he is a gangster</t>
  </si>
  <si>
    <t>Boutwell, Bonalyn</t>
  </si>
  <si>
    <t>Sr. Accountant</t>
  </si>
  <si>
    <t>2/16/2015</t>
  </si>
  <si>
    <t>Admin Offices</t>
  </si>
  <si>
    <t>Brandon R. LeBlanc</t>
  </si>
  <si>
    <t>Bozzi, Charles</t>
  </si>
  <si>
    <t>Production Manager</t>
  </si>
  <si>
    <t>retiring</t>
  </si>
  <si>
    <t>Janet King</t>
  </si>
  <si>
    <t>2/20/2014</t>
  </si>
  <si>
    <t>Brill, Donna</t>
  </si>
  <si>
    <t>08/24/90</t>
  </si>
  <si>
    <t>6/15/2013</t>
  </si>
  <si>
    <t>Brown, Mia</t>
  </si>
  <si>
    <t>Accountant I</t>
  </si>
  <si>
    <t>11/24/87</t>
  </si>
  <si>
    <t>10/27/2008</t>
  </si>
  <si>
    <t>1/15/2019</t>
  </si>
  <si>
    <t xml:space="preserve">Buccheri, Joseph  </t>
  </si>
  <si>
    <t>07/28/83</t>
  </si>
  <si>
    <t>9/29/2014</t>
  </si>
  <si>
    <t xml:space="preserve">Bugali, Josephine </t>
  </si>
  <si>
    <t>10/30/69</t>
  </si>
  <si>
    <t>Separated</t>
  </si>
  <si>
    <t>1/21/2019</t>
  </si>
  <si>
    <t>Bunbury, Jessica</t>
  </si>
  <si>
    <t>Area Sales Manager</t>
  </si>
  <si>
    <t>VA</t>
  </si>
  <si>
    <t>8/15/2011</t>
  </si>
  <si>
    <t>Sales</t>
  </si>
  <si>
    <t>John Smith</t>
  </si>
  <si>
    <t>Burke, Joelle</t>
  </si>
  <si>
    <t>2/21/2019</t>
  </si>
  <si>
    <t xml:space="preserve">Burkett, Benjamin </t>
  </si>
  <si>
    <t>08/19/77</t>
  </si>
  <si>
    <t xml:space="preserve">Cady, Max </t>
  </si>
  <si>
    <t>Software Engineering Manager</t>
  </si>
  <si>
    <t>11/22/66</t>
  </si>
  <si>
    <t>Jennifer Zamora</t>
  </si>
  <si>
    <t>Candie, Calvin</t>
  </si>
  <si>
    <t>1/28/2016</t>
  </si>
  <si>
    <t>2/22/2019</t>
  </si>
  <si>
    <t>Carabbio, Judith</t>
  </si>
  <si>
    <t>1/30/2019</t>
  </si>
  <si>
    <t xml:space="preserve">Carey, Michael  </t>
  </si>
  <si>
    <t>3/31/2014</t>
  </si>
  <si>
    <t>Carr, Claudia  N</t>
  </si>
  <si>
    <t>6/30/2016</t>
  </si>
  <si>
    <t xml:space="preserve">Carter, Michelle </t>
  </si>
  <si>
    <t>VT</t>
  </si>
  <si>
    <t>05/15/63</t>
  </si>
  <si>
    <t>8/18/2014</t>
  </si>
  <si>
    <t xml:space="preserve">Chace, Beatrice </t>
  </si>
  <si>
    <t>Champaigne, Brian</t>
  </si>
  <si>
    <t>BI Director</t>
  </si>
  <si>
    <t>Chan, Lin</t>
  </si>
  <si>
    <t>2/19/2019</t>
  </si>
  <si>
    <t>Chang, Donovan  E</t>
  </si>
  <si>
    <t>08/24/83</t>
  </si>
  <si>
    <t>Chigurh, Anton</t>
  </si>
  <si>
    <t>5/14/2012</t>
  </si>
  <si>
    <t>Lynn Daneault</t>
  </si>
  <si>
    <t>1/19/2019</t>
  </si>
  <si>
    <t>Chivukula, Enola</t>
  </si>
  <si>
    <t>08/27/83</t>
  </si>
  <si>
    <t>6/27/2011</t>
  </si>
  <si>
    <t>11/15/2015</t>
  </si>
  <si>
    <t>relocation out of area</t>
  </si>
  <si>
    <t xml:space="preserve">Cierpiszewski, Caroline  </t>
  </si>
  <si>
    <t>05/31/88</t>
  </si>
  <si>
    <t>Non-Citizen</t>
  </si>
  <si>
    <t>Clayton, Rick</t>
  </si>
  <si>
    <t>Eric Dougall</t>
  </si>
  <si>
    <t>Cloninger, Jennifer</t>
  </si>
  <si>
    <t>08/31/81</t>
  </si>
  <si>
    <t>5/16/2011</t>
  </si>
  <si>
    <t>Close, Phil</t>
  </si>
  <si>
    <t>11/25/78</t>
  </si>
  <si>
    <t>8/30/2010</t>
  </si>
  <si>
    <t>9/26/2011</t>
  </si>
  <si>
    <t>Clukey, Elijian</t>
  </si>
  <si>
    <t>08/26/80</t>
  </si>
  <si>
    <t>2/28/2019</t>
  </si>
  <si>
    <t>Cockel, James</t>
  </si>
  <si>
    <t>Cole, Spencer</t>
  </si>
  <si>
    <t>9/23/2016</t>
  </si>
  <si>
    <t>Corleone, Michael</t>
  </si>
  <si>
    <t>12/17/75</t>
  </si>
  <si>
    <t>7/20/2010</t>
  </si>
  <si>
    <t>Corleone, Vito</t>
  </si>
  <si>
    <t>Director of Operations</t>
  </si>
  <si>
    <t>03/19/83</t>
  </si>
  <si>
    <t xml:space="preserve">Cornett, Lisa </t>
  </si>
  <si>
    <t>03/31/77</t>
  </si>
  <si>
    <t>Costello, Frank</t>
  </si>
  <si>
    <t>08/26/86</t>
  </si>
  <si>
    <t>1/22/2019</t>
  </si>
  <si>
    <t>Crimmings,   Jean</t>
  </si>
  <si>
    <t>1/28/2019</t>
  </si>
  <si>
    <t>Cross, Noah</t>
  </si>
  <si>
    <t>Sr. Network Engineer</t>
  </si>
  <si>
    <t>Daneault, Lynn</t>
  </si>
  <si>
    <t>Sales Manager</t>
  </si>
  <si>
    <t>04/19/90</t>
  </si>
  <si>
    <t>Debra Houlihan</t>
  </si>
  <si>
    <t>1/24/2019</t>
  </si>
  <si>
    <t xml:space="preserve">Daniele, Ann  </t>
  </si>
  <si>
    <t>01/18/52</t>
  </si>
  <si>
    <t xml:space="preserve">Darson, Jene'ya </t>
  </si>
  <si>
    <t>Davis, Daniel</t>
  </si>
  <si>
    <t>09/14/79</t>
  </si>
  <si>
    <t>Dee, Randy</t>
  </si>
  <si>
    <t>04/15/88</t>
  </si>
  <si>
    <t>1/31/2019</t>
  </si>
  <si>
    <t>DeGweck,  James</t>
  </si>
  <si>
    <t>10/31/77</t>
  </si>
  <si>
    <t>Del Bosque, Keyla</t>
  </si>
  <si>
    <t>Delarge, Alex</t>
  </si>
  <si>
    <t>AL</t>
  </si>
  <si>
    <t>PIP</t>
  </si>
  <si>
    <t>Demita, Carla</t>
  </si>
  <si>
    <t>02/25/51</t>
  </si>
  <si>
    <t>more money</t>
  </si>
  <si>
    <t xml:space="preserve">Desimone, Carl </t>
  </si>
  <si>
    <t>04/19/67</t>
  </si>
  <si>
    <t>DeVito, Tommy</t>
  </si>
  <si>
    <t>BI Developer</t>
  </si>
  <si>
    <t>2/15/2017</t>
  </si>
  <si>
    <t>Brian Champaigne</t>
  </si>
  <si>
    <t>1/23/2019</t>
  </si>
  <si>
    <t xml:space="preserve">Dickinson, Geoff </t>
  </si>
  <si>
    <t>11/15/82</t>
  </si>
  <si>
    <t xml:space="preserve">Dietrich, Jenna  </t>
  </si>
  <si>
    <t>WA</t>
  </si>
  <si>
    <t>05/14/87</t>
  </si>
  <si>
    <t>Website</t>
  </si>
  <si>
    <t>1/29/2019</t>
  </si>
  <si>
    <t xml:space="preserve">DiNocco, Lily </t>
  </si>
  <si>
    <t>1/18/2019</t>
  </si>
  <si>
    <t>Dobrin, Denisa  S</t>
  </si>
  <si>
    <t>Dolan, Linda</t>
  </si>
  <si>
    <t>07/18/88</t>
  </si>
  <si>
    <t>Dougall, Eric</t>
  </si>
  <si>
    <t>IT Manager - Support</t>
  </si>
  <si>
    <t>Driver, Elle</t>
  </si>
  <si>
    <t>CA</t>
  </si>
  <si>
    <t>1/27/2019</t>
  </si>
  <si>
    <t xml:space="preserve">Dunn, Amy  </t>
  </si>
  <si>
    <t>11/28/73</t>
  </si>
  <si>
    <t>9/18/2014</t>
  </si>
  <si>
    <t>Dunne, Amy</t>
  </si>
  <si>
    <t>09/23/73</t>
  </si>
  <si>
    <t>4/26/2010</t>
  </si>
  <si>
    <t>Eaton, Marianne</t>
  </si>
  <si>
    <t>military</t>
  </si>
  <si>
    <t>Engdahl, Jean</t>
  </si>
  <si>
    <t>05/31/74</t>
  </si>
  <si>
    <t>2/13/2019</t>
  </si>
  <si>
    <t>England, Rex</t>
  </si>
  <si>
    <t>08/25/78</t>
  </si>
  <si>
    <t>Erilus, Angela</t>
  </si>
  <si>
    <t>08/25/89</t>
  </si>
  <si>
    <t>Estremera, Miguel</t>
  </si>
  <si>
    <t>9/27/2018</t>
  </si>
  <si>
    <t>Evensen, April</t>
  </si>
  <si>
    <t>2/25/2018</t>
  </si>
  <si>
    <t>no-call, no-show</t>
  </si>
  <si>
    <t>1/15/2017</t>
  </si>
  <si>
    <t>Exantus, Susan</t>
  </si>
  <si>
    <t>05/15/87</t>
  </si>
  <si>
    <t xml:space="preserve">Faller, Megan </t>
  </si>
  <si>
    <t>09/22/78</t>
  </si>
  <si>
    <t>Fancett, Nicole</t>
  </si>
  <si>
    <t>09/27/87</t>
  </si>
  <si>
    <t>Ferguson, Susan</t>
  </si>
  <si>
    <t>04/14/55</t>
  </si>
  <si>
    <t>5/17/2016</t>
  </si>
  <si>
    <t xml:space="preserve">Fernandes, Nilson  </t>
  </si>
  <si>
    <t>10/18/89</t>
  </si>
  <si>
    <t>Fett, Boba</t>
  </si>
  <si>
    <t>Network Engineer</t>
  </si>
  <si>
    <t>06/18/87</t>
  </si>
  <si>
    <t>Fidelia,  Libby</t>
  </si>
  <si>
    <t>03/16/81</t>
  </si>
  <si>
    <t>Fitzpatrick, Michael  J</t>
  </si>
  <si>
    <t>6/24/2013</t>
  </si>
  <si>
    <t>Foreman, Tanya</t>
  </si>
  <si>
    <t>Forrest, Alex</t>
  </si>
  <si>
    <t>8/19/2018</t>
  </si>
  <si>
    <t>Fatal attraction</t>
  </si>
  <si>
    <t>Foss, Jason</t>
  </si>
  <si>
    <t>IT Director</t>
  </si>
  <si>
    <t>4/15/2011</t>
  </si>
  <si>
    <t>Foster-Baker, Amy</t>
  </si>
  <si>
    <t>04/16/79</t>
  </si>
  <si>
    <t>no</t>
  </si>
  <si>
    <t>Board of Directors</t>
  </si>
  <si>
    <t>Other</t>
  </si>
  <si>
    <t xml:space="preserve">Fraval, Maruk </t>
  </si>
  <si>
    <t>08/28/63</t>
  </si>
  <si>
    <t>Galia, Lisa</t>
  </si>
  <si>
    <t>Garcia, Raul</t>
  </si>
  <si>
    <t>09/15/85</t>
  </si>
  <si>
    <t>Gaul, Barbara</t>
  </si>
  <si>
    <t>2/26/2019</t>
  </si>
  <si>
    <t>Gentry, Mildred</t>
  </si>
  <si>
    <t>1/16/2019</t>
  </si>
  <si>
    <t>Gerke, Melisa</t>
  </si>
  <si>
    <t>05/15/70</t>
  </si>
  <si>
    <t>11/15/2016</t>
  </si>
  <si>
    <t>4/29/2016</t>
  </si>
  <si>
    <t xml:space="preserve">Gill, Whitney  </t>
  </si>
  <si>
    <t>OH</t>
  </si>
  <si>
    <t>1/15/2014</t>
  </si>
  <si>
    <t>Gilles, Alex</t>
  </si>
  <si>
    <t>6/25/2015</t>
  </si>
  <si>
    <t>1/20/2015</t>
  </si>
  <si>
    <t>Girifalco, Evelyn</t>
  </si>
  <si>
    <t>Givens, Myriam</t>
  </si>
  <si>
    <t>IN</t>
  </si>
  <si>
    <t>09/22/89</t>
  </si>
  <si>
    <t>Goble, Taisha</t>
  </si>
  <si>
    <t>10/23/71</t>
  </si>
  <si>
    <t>3/15/2015</t>
  </si>
  <si>
    <t>Goeth, Amon</t>
  </si>
  <si>
    <t>11/24/89</t>
  </si>
  <si>
    <t xml:space="preserve">Gold, Shenice  </t>
  </si>
  <si>
    <t>06/18/92</t>
  </si>
  <si>
    <t>Gonzalez, Cayo</t>
  </si>
  <si>
    <t>09/29/69</t>
  </si>
  <si>
    <t>Gonzalez, Juan</t>
  </si>
  <si>
    <t>5/30/2011</t>
  </si>
  <si>
    <t>Gonzalez, Maria</t>
  </si>
  <si>
    <t>04/16/81</t>
  </si>
  <si>
    <t>Good, Susan</t>
  </si>
  <si>
    <t>05/25/86</t>
  </si>
  <si>
    <t>Gordon, David</t>
  </si>
  <si>
    <t>05/21/79</t>
  </si>
  <si>
    <t xml:space="preserve">Gosciminski, Phylicia  </t>
  </si>
  <si>
    <t>American Indian or Alaska Native</t>
  </si>
  <si>
    <t>Goyal, Roxana</t>
  </si>
  <si>
    <t>2/15/2019</t>
  </si>
  <si>
    <t xml:space="preserve">Gray, Elijiah  </t>
  </si>
  <si>
    <t>Gross, Paula</t>
  </si>
  <si>
    <t>05/21/83</t>
  </si>
  <si>
    <t>Gruber, Hans</t>
  </si>
  <si>
    <t>06/30/89</t>
  </si>
  <si>
    <t>4/20/2017</t>
  </si>
  <si>
    <t>Guilianno, Mike</t>
  </si>
  <si>
    <t>TN</t>
  </si>
  <si>
    <t>10/31/2014</t>
  </si>
  <si>
    <t>Handschiegl, Joanne</t>
  </si>
  <si>
    <t>03/23/77</t>
  </si>
  <si>
    <t>11/28/2011</t>
  </si>
  <si>
    <t>Hankard, Earnest</t>
  </si>
  <si>
    <t xml:space="preserve">Harrington, Christie </t>
  </si>
  <si>
    <t>08/18/52</t>
  </si>
  <si>
    <t>12/15/2015</t>
  </si>
  <si>
    <t>Harrison, Kara</t>
  </si>
  <si>
    <t>Heitzman, Anthony</t>
  </si>
  <si>
    <t>8/13/2012</t>
  </si>
  <si>
    <t>Hendrickson, Trina</t>
  </si>
  <si>
    <t>08/27/72</t>
  </si>
  <si>
    <t>6/18/2013</t>
  </si>
  <si>
    <t>1/30/2013</t>
  </si>
  <si>
    <t>Hitchcock, Alfred</t>
  </si>
  <si>
    <t>NH</t>
  </si>
  <si>
    <t>09/14/88</t>
  </si>
  <si>
    <t>Homberger, Adrienne  J</t>
  </si>
  <si>
    <t>02/16/84</t>
  </si>
  <si>
    <t>Horton, Jayne</t>
  </si>
  <si>
    <t>02/21/84</t>
  </si>
  <si>
    <t>Houlihan, Debra</t>
  </si>
  <si>
    <t>Director of Sales</t>
  </si>
  <si>
    <t>RI</t>
  </si>
  <si>
    <t>03/17/66</t>
  </si>
  <si>
    <t>Howard, Estelle</t>
  </si>
  <si>
    <t>Administrative Assistant</t>
  </si>
  <si>
    <t>09/16/85</t>
  </si>
  <si>
    <t>4/15/2015</t>
  </si>
  <si>
    <t>Hudson, Jane</t>
  </si>
  <si>
    <t>Hunts, Julissa</t>
  </si>
  <si>
    <t>Hutter, Rosalie</t>
  </si>
  <si>
    <t>Huynh, Ming</t>
  </si>
  <si>
    <t>09/22/76</t>
  </si>
  <si>
    <t>Immediato, Walter</t>
  </si>
  <si>
    <t>11/15/76</t>
  </si>
  <si>
    <t xml:space="preserve">Ivey, Rose </t>
  </si>
  <si>
    <t>01/28/91</t>
  </si>
  <si>
    <t>Jackson, Maryellen</t>
  </si>
  <si>
    <t xml:space="preserve">Jacobi, Hannah  </t>
  </si>
  <si>
    <t>03/22/66</t>
  </si>
  <si>
    <t>Jeannite, Tayana</t>
  </si>
  <si>
    <t xml:space="preserve">Jhaveri, Sneha  </t>
  </si>
  <si>
    <t>04/13/64</t>
  </si>
  <si>
    <t>Johnson, George</t>
  </si>
  <si>
    <t>08/19/59</t>
  </si>
  <si>
    <t>4/29/2018</t>
  </si>
  <si>
    <t>2/14/2018</t>
  </si>
  <si>
    <t xml:space="preserve">Johnson, Noelle </t>
  </si>
  <si>
    <t>Johnston, Yen</t>
  </si>
  <si>
    <t xml:space="preserve">Jung, Judy  </t>
  </si>
  <si>
    <t>04/17/86</t>
  </si>
  <si>
    <t>Kampew, Donysha</t>
  </si>
  <si>
    <t>PA</t>
  </si>
  <si>
    <t>4/24/2014</t>
  </si>
  <si>
    <t>maternity leave - did not return</t>
  </si>
  <si>
    <t>3/30/2013</t>
  </si>
  <si>
    <t xml:space="preserve">Keatts, Kramer </t>
  </si>
  <si>
    <t>01/19/76</t>
  </si>
  <si>
    <t>Khemmich, Bartholemew</t>
  </si>
  <si>
    <t>CO</t>
  </si>
  <si>
    <t>11/27/79</t>
  </si>
  <si>
    <t>King, Janet</t>
  </si>
  <si>
    <t>President &amp; CEO</t>
  </si>
  <si>
    <t>09/21/54</t>
  </si>
  <si>
    <t>Executive Office</t>
  </si>
  <si>
    <t xml:space="preserve">Kinsella, Kathleen  </t>
  </si>
  <si>
    <t xml:space="preserve">Kirill, Alexandra  </t>
  </si>
  <si>
    <t>Knapp, Bradley  J</t>
  </si>
  <si>
    <t>Kretschmer, John</t>
  </si>
  <si>
    <t>Kreuger, Freddy</t>
  </si>
  <si>
    <t>NY</t>
  </si>
  <si>
    <t>02/24/69</t>
  </si>
  <si>
    <t>Lajiri,  Jyoti</t>
  </si>
  <si>
    <t>04/23/86</t>
  </si>
  <si>
    <t>Landa, Hans</t>
  </si>
  <si>
    <t>2/15/2015</t>
  </si>
  <si>
    <t>Langford, Lindsey</t>
  </si>
  <si>
    <t>07/25/79</t>
  </si>
  <si>
    <t>Langton, Enrico</t>
  </si>
  <si>
    <t xml:space="preserve">LaRotonda, William  </t>
  </si>
  <si>
    <t>04/26/84</t>
  </si>
  <si>
    <t>Latif, Mohammed</t>
  </si>
  <si>
    <t>4/15/2013</t>
  </si>
  <si>
    <t>2/20/2013</t>
  </si>
  <si>
    <t>Le, Binh</t>
  </si>
  <si>
    <t>Senior BI Developer</t>
  </si>
  <si>
    <t>06/14/87</t>
  </si>
  <si>
    <t>Leach, Dallas</t>
  </si>
  <si>
    <t>01/17/79</t>
  </si>
  <si>
    <t>LeBlanc, Brandon  R</t>
  </si>
  <si>
    <t>Shared Services Manager</t>
  </si>
  <si>
    <t>Lecter, Hannibal</t>
  </si>
  <si>
    <t>Leruth, Giovanni</t>
  </si>
  <si>
    <t>UT</t>
  </si>
  <si>
    <t>12/27/88</t>
  </si>
  <si>
    <t>4/30/2012</t>
  </si>
  <si>
    <t>Liebig, Ketsia</t>
  </si>
  <si>
    <t>10/26/81</t>
  </si>
  <si>
    <t xml:space="preserve">Linares, Marilyn </t>
  </si>
  <si>
    <t>03/26/81</t>
  </si>
  <si>
    <t>9/26/2018</t>
  </si>
  <si>
    <t>Linden, Mathew</t>
  </si>
  <si>
    <t>03/19/79</t>
  </si>
  <si>
    <t xml:space="preserve">Lindsay, Leonara </t>
  </si>
  <si>
    <t>1/21/2011</t>
  </si>
  <si>
    <t>Lundy, Susan</t>
  </si>
  <si>
    <t>12/26/76</t>
  </si>
  <si>
    <t>9/15/2016</t>
  </si>
  <si>
    <t>Lunquist, Lisa</t>
  </si>
  <si>
    <t>03/28/82</t>
  </si>
  <si>
    <t>Lydon, Allison</t>
  </si>
  <si>
    <t>10/22/75</t>
  </si>
  <si>
    <t>Lynch, Lindsay</t>
  </si>
  <si>
    <t>02/14/73</t>
  </si>
  <si>
    <t>11/14/2015</t>
  </si>
  <si>
    <t>MacLennan, Samuel</t>
  </si>
  <si>
    <t>9/26/2017</t>
  </si>
  <si>
    <t xml:space="preserve">Mahoney, Lauren  </t>
  </si>
  <si>
    <t>Manchester, Robyn</t>
  </si>
  <si>
    <t>08/25/76</t>
  </si>
  <si>
    <t>Mancuso, Karen</t>
  </si>
  <si>
    <t>8/19/2012</t>
  </si>
  <si>
    <t>Mangal, Debbie</t>
  </si>
  <si>
    <t>Martin, Sandra</t>
  </si>
  <si>
    <t>Maurice, Shana</t>
  </si>
  <si>
    <t>11/22/77</t>
  </si>
  <si>
    <t>5/31/2011</t>
  </si>
  <si>
    <t>Carthy, B'rigit</t>
  </si>
  <si>
    <t>05/21/87</t>
  </si>
  <si>
    <t>Mckenna, Sandy</t>
  </si>
  <si>
    <t>McKinzie, Jac</t>
  </si>
  <si>
    <t>Meads, Elizabeth</t>
  </si>
  <si>
    <t>05/30/68</t>
  </si>
  <si>
    <t>Medeiros, Jennifer</t>
  </si>
  <si>
    <t>Miller, Brannon</t>
  </si>
  <si>
    <t>yes</t>
  </si>
  <si>
    <t>Hispanic</t>
  </si>
  <si>
    <t>8/16/2012</t>
  </si>
  <si>
    <t>Miller, Ned</t>
  </si>
  <si>
    <t>06/29/85</t>
  </si>
  <si>
    <t>1/14/2013</t>
  </si>
  <si>
    <t>Monkfish, Erasumus</t>
  </si>
  <si>
    <t>08/17/92</t>
  </si>
  <si>
    <t>Monroe, Peter</t>
  </si>
  <si>
    <t>IT Manager - Infra</t>
  </si>
  <si>
    <t>2/15/2012</t>
  </si>
  <si>
    <t>Monterro, Luisa</t>
  </si>
  <si>
    <t>04/24/70</t>
  </si>
  <si>
    <t>5/13/2013</t>
  </si>
  <si>
    <t>Moran, Patrick</t>
  </si>
  <si>
    <t>Morway, Tanya</t>
  </si>
  <si>
    <t>Motlagh,  Dawn</t>
  </si>
  <si>
    <t xml:space="preserve">Moumanil, Maliki </t>
  </si>
  <si>
    <t>Myers, Michael</t>
  </si>
  <si>
    <t>04/18/80</t>
  </si>
  <si>
    <t>Navathe, Kurt</t>
  </si>
  <si>
    <t>04/25/70</t>
  </si>
  <si>
    <t>Ndzi, Colombui</t>
  </si>
  <si>
    <t>Ndzi, Horia</t>
  </si>
  <si>
    <t>03/28/83</t>
  </si>
  <si>
    <t>5/25/2016</t>
  </si>
  <si>
    <t xml:space="preserve">Newman, Richard </t>
  </si>
  <si>
    <t xml:space="preserve">Ngodup, Shari </t>
  </si>
  <si>
    <t>Nguyen, Dheepa</t>
  </si>
  <si>
    <t>GA</t>
  </si>
  <si>
    <t>03/31/89</t>
  </si>
  <si>
    <t>Nguyen, Lei-Ming</t>
  </si>
  <si>
    <t>Nowlan, Kristie</t>
  </si>
  <si>
    <t>11/23/85</t>
  </si>
  <si>
    <t>O'hare, Lynn</t>
  </si>
  <si>
    <t>09/30/80</t>
  </si>
  <si>
    <t xml:space="preserve">Oliver, Brooke </t>
  </si>
  <si>
    <t>Onque, Jasmine</t>
  </si>
  <si>
    <t>FL</t>
  </si>
  <si>
    <t>Osturnka, Adeel</t>
  </si>
  <si>
    <t>Owad, Clinton</t>
  </si>
  <si>
    <t>11/24/79</t>
  </si>
  <si>
    <t>Ozark, Travis</t>
  </si>
  <si>
    <t>NC</t>
  </si>
  <si>
    <t>05/19/82</t>
  </si>
  <si>
    <t>Panjwani, Nina</t>
  </si>
  <si>
    <t>Patronick, Lucas</t>
  </si>
  <si>
    <t>02/20/79</t>
  </si>
  <si>
    <t>8/16/2015</t>
  </si>
  <si>
    <t>Pearson, Randall</t>
  </si>
  <si>
    <t>1/16/2016</t>
  </si>
  <si>
    <t>Smith, Martin</t>
  </si>
  <si>
    <t>03/17/88</t>
  </si>
  <si>
    <t>12/28/2017</t>
  </si>
  <si>
    <t>Pelletier, Ermine</t>
  </si>
  <si>
    <t>07/18/89</t>
  </si>
  <si>
    <t>9/15/2015</t>
  </si>
  <si>
    <t>Perry, Shakira</t>
  </si>
  <si>
    <t>07/20/86</t>
  </si>
  <si>
    <t>10/25/2015</t>
  </si>
  <si>
    <t>medical issues</t>
  </si>
  <si>
    <t>5/13/2014</t>
  </si>
  <si>
    <t>Peters, Lauren</t>
  </si>
  <si>
    <t>08/17/86</t>
  </si>
  <si>
    <t xml:space="preserve">Peterson, Ebonee  </t>
  </si>
  <si>
    <t>10/25/2010</t>
  </si>
  <si>
    <t>5/18/2016</t>
  </si>
  <si>
    <t xml:space="preserve">Petingill, Shana  </t>
  </si>
  <si>
    <t>Petrowsky, Thelma</t>
  </si>
  <si>
    <t>09/16/84</t>
  </si>
  <si>
    <t>Pham, Hong</t>
  </si>
  <si>
    <t>11/30/2012</t>
  </si>
  <si>
    <t xml:space="preserve">Pitt, Brad </t>
  </si>
  <si>
    <t>11/23/81</t>
  </si>
  <si>
    <t>Potts, Xana</t>
  </si>
  <si>
    <t>KY</t>
  </si>
  <si>
    <t>08/29/88</t>
  </si>
  <si>
    <t>Power, Morissa</t>
  </si>
  <si>
    <t>10/15/84</t>
  </si>
  <si>
    <t xml:space="preserve">Punjabhi, Louis  </t>
  </si>
  <si>
    <t>06/19/61</t>
  </si>
  <si>
    <t>Purinton, Janine</t>
  </si>
  <si>
    <t>09/22/70</t>
  </si>
  <si>
    <t>Quinn, Sean</t>
  </si>
  <si>
    <t>8/15/2015</t>
  </si>
  <si>
    <t>4/19/2014</t>
  </si>
  <si>
    <t>Rachael, Maggie</t>
  </si>
  <si>
    <t>Rarrick, Quinn</t>
  </si>
  <si>
    <t>12/31/84</t>
  </si>
  <si>
    <t>Ren, Kylo</t>
  </si>
  <si>
    <t>ID</t>
  </si>
  <si>
    <t>Rhoads, Thomas</t>
  </si>
  <si>
    <t>07/22/82</t>
  </si>
  <si>
    <t>1/15/2016</t>
  </si>
  <si>
    <t xml:space="preserve">Rivera, Haley  </t>
  </si>
  <si>
    <t>Roberson, May</t>
  </si>
  <si>
    <t>10/22/2011</t>
  </si>
  <si>
    <t>Robertson, Peter</t>
  </si>
  <si>
    <t xml:space="preserve">Robinson, Alain  </t>
  </si>
  <si>
    <t>1/26/2016</t>
  </si>
  <si>
    <t>Robinson, Cherly</t>
  </si>
  <si>
    <t>Robinson, Elias</t>
  </si>
  <si>
    <t>01/28/85</t>
  </si>
  <si>
    <t xml:space="preserve">Roby, Lori </t>
  </si>
  <si>
    <t>Roehrich, Bianca</t>
  </si>
  <si>
    <t>Principal Data Architect</t>
  </si>
  <si>
    <t>05/27/73</t>
  </si>
  <si>
    <t>2/13/2018</t>
  </si>
  <si>
    <t>Roper, Katie</t>
  </si>
  <si>
    <t>Data Architect</t>
  </si>
  <si>
    <t>11/21/72</t>
  </si>
  <si>
    <t xml:space="preserve">Rose, Ashley  </t>
  </si>
  <si>
    <t>Rossetti, Bruno</t>
  </si>
  <si>
    <t>03/18/87</t>
  </si>
  <si>
    <t>8/13/2018</t>
  </si>
  <si>
    <t>Roup,Simon</t>
  </si>
  <si>
    <t>IT Manager - DB</t>
  </si>
  <si>
    <t>1/20/2013</t>
  </si>
  <si>
    <t>Ruiz, Ricardo</t>
  </si>
  <si>
    <t>Saada, Adell</t>
  </si>
  <si>
    <t>07/24/86</t>
  </si>
  <si>
    <t>Saar-Beckles, Melinda</t>
  </si>
  <si>
    <t xml:space="preserve">Sadki, Nore  </t>
  </si>
  <si>
    <t>12/21/74</t>
  </si>
  <si>
    <t>7/30/2018</t>
  </si>
  <si>
    <t>Sahoo, Adil</t>
  </si>
  <si>
    <t>04/26/86</t>
  </si>
  <si>
    <t>Salter, Jason</t>
  </si>
  <si>
    <t xml:space="preserve">Data Analyst </t>
  </si>
  <si>
    <t>12/17/87</t>
  </si>
  <si>
    <t>10/31/2015</t>
  </si>
  <si>
    <t>4/20/2015</t>
  </si>
  <si>
    <t>Sander, Kamrin</t>
  </si>
  <si>
    <t>Sewkumar, Nori</t>
  </si>
  <si>
    <t xml:space="preserve">Shepard, Anita </t>
  </si>
  <si>
    <t>04/14/81</t>
  </si>
  <si>
    <t>9/30/2014</t>
  </si>
  <si>
    <t>Shields, Seffi</t>
  </si>
  <si>
    <t>08/24/85</t>
  </si>
  <si>
    <t>Simard, Kramer</t>
  </si>
  <si>
    <t xml:space="preserve">Singh, Nan </t>
  </si>
  <si>
    <t>05/19/88</t>
  </si>
  <si>
    <t>Sloan, Constance</t>
  </si>
  <si>
    <t>11/25/87</t>
  </si>
  <si>
    <t>10/26/2009</t>
  </si>
  <si>
    <t>Smith, Joe</t>
  </si>
  <si>
    <t>10/30/63</t>
  </si>
  <si>
    <t>Smith, John</t>
  </si>
  <si>
    <t>08/16/84</t>
  </si>
  <si>
    <t>5/18/2014</t>
  </si>
  <si>
    <t>Smith, Leigh Ann</t>
  </si>
  <si>
    <t>9/25/2013</t>
  </si>
  <si>
    <t>8/15/2013</t>
  </si>
  <si>
    <t>Smith, Sade</t>
  </si>
  <si>
    <t xml:space="preserve">Soto, Julia </t>
  </si>
  <si>
    <t>Soze, Keyser</t>
  </si>
  <si>
    <t xml:space="preserve">Sparks, Taylor  </t>
  </si>
  <si>
    <t>07/20/68</t>
  </si>
  <si>
    <t>Spirea, Kelley</t>
  </si>
  <si>
    <t>09/30/75</t>
  </si>
  <si>
    <t>Squatrito, Kristen</t>
  </si>
  <si>
    <t>03/26/73</t>
  </si>
  <si>
    <t>6/29/2015</t>
  </si>
  <si>
    <t>Stanford,Barbara  M</t>
  </si>
  <si>
    <t>08/25/82</t>
  </si>
  <si>
    <t>Stansfield, Norman</t>
  </si>
  <si>
    <t>NV</t>
  </si>
  <si>
    <t xml:space="preserve">Steans, Tyrone  </t>
  </si>
  <si>
    <t>Stoica, Rick</t>
  </si>
  <si>
    <t>03/14/85</t>
  </si>
  <si>
    <t>Strong, Caitrin</t>
  </si>
  <si>
    <t>MT</t>
  </si>
  <si>
    <t>9/27/2010</t>
  </si>
  <si>
    <t xml:space="preserve">Sullivan, Kissy </t>
  </si>
  <si>
    <t>03/28/78</t>
  </si>
  <si>
    <t>Sullivan, Timothy</t>
  </si>
  <si>
    <t>Sutwell, Barbara</t>
  </si>
  <si>
    <t>08/15/68</t>
  </si>
  <si>
    <t>Szabo, Andrew</t>
  </si>
  <si>
    <t>Tannen, Biff</t>
  </si>
  <si>
    <t>10/24/87</t>
  </si>
  <si>
    <t xml:space="preserve">Tavares, Desiree  </t>
  </si>
  <si>
    <t>4/27/2009</t>
  </si>
  <si>
    <t xml:space="preserve">Tejeda, Lenora </t>
  </si>
  <si>
    <t>05/24/53</t>
  </si>
  <si>
    <t>4/18/2017</t>
  </si>
  <si>
    <t xml:space="preserve">Terry, Sharlene </t>
  </si>
  <si>
    <t>OR</t>
  </si>
  <si>
    <t>Theamstern, Sophia</t>
  </si>
  <si>
    <t>Thibaud, Kenneth</t>
  </si>
  <si>
    <t>09/16/75</t>
  </si>
  <si>
    <t>6/25/2007</t>
  </si>
  <si>
    <t>7/14/2010</t>
  </si>
  <si>
    <t>Tippett, Jeanette</t>
  </si>
  <si>
    <t>2/18/2013</t>
  </si>
  <si>
    <t>Torrence, Jack</t>
  </si>
  <si>
    <t>ND</t>
  </si>
  <si>
    <t>01/15/68</t>
  </si>
  <si>
    <t>Trang, Mei</t>
  </si>
  <si>
    <t>05/16/83</t>
  </si>
  <si>
    <t xml:space="preserve">Tredinnick, Neville </t>
  </si>
  <si>
    <t>True, Edward</t>
  </si>
  <si>
    <t>06/14/83</t>
  </si>
  <si>
    <t>4/15/2018</t>
  </si>
  <si>
    <t>Trzeciak, Cybil</t>
  </si>
  <si>
    <t>03/15/85</t>
  </si>
  <si>
    <t>Turpin, Jumil</t>
  </si>
  <si>
    <t>03/31/69</t>
  </si>
  <si>
    <t>Valentin,Jackie</t>
  </si>
  <si>
    <t>AZ</t>
  </si>
  <si>
    <t>05/23/91</t>
  </si>
  <si>
    <t xml:space="preserve">Veera, Abdellah </t>
  </si>
  <si>
    <t>01/31/87</t>
  </si>
  <si>
    <t>Vega, Vincent</t>
  </si>
  <si>
    <t>Villanueva, Noah</t>
  </si>
  <si>
    <t>ME</t>
  </si>
  <si>
    <t>Voldemort, Lord</t>
  </si>
  <si>
    <t>2/22/2017</t>
  </si>
  <si>
    <t>Volk, Colleen</t>
  </si>
  <si>
    <t>gross misconduct</t>
  </si>
  <si>
    <t>Von Massenbach, Anna</t>
  </si>
  <si>
    <t>Walker, Roger</t>
  </si>
  <si>
    <t>Wallace, Courtney  E</t>
  </si>
  <si>
    <t>11/14/55</t>
  </si>
  <si>
    <t>Wallace, Theresa</t>
  </si>
  <si>
    <t>Wang, Charlie</t>
  </si>
  <si>
    <t>Warfield, Sarah</t>
  </si>
  <si>
    <t>Whittier, Scott</t>
  </si>
  <si>
    <t>05/24/87</t>
  </si>
  <si>
    <t>5/15/2014</t>
  </si>
  <si>
    <t>Wilber, Barry</t>
  </si>
  <si>
    <t>Wilkes, Annie</t>
  </si>
  <si>
    <t>07/30/83</t>
  </si>
  <si>
    <t xml:space="preserve">Williams, Jacquelyn  </t>
  </si>
  <si>
    <t>6/27/2015</t>
  </si>
  <si>
    <t xml:space="preserve">Winthrop, Jordan  </t>
  </si>
  <si>
    <t>2/21/2016</t>
  </si>
  <si>
    <t>1/19/2016</t>
  </si>
  <si>
    <t>Wolk, Hang  T</t>
  </si>
  <si>
    <t>04/20/85</t>
  </si>
  <si>
    <t>Woodson, Jason</t>
  </si>
  <si>
    <t xml:space="preserve">Ybarra, Catherine </t>
  </si>
  <si>
    <t>9/29/2015</t>
  </si>
  <si>
    <t>Zamora, Jennifer</t>
  </si>
  <si>
    <t>CIO</t>
  </si>
  <si>
    <t>08/30/79</t>
  </si>
  <si>
    <t>Zhou, Julia</t>
  </si>
  <si>
    <t>02/24/79</t>
  </si>
  <si>
    <t>Zima, Colleen</t>
  </si>
  <si>
    <t>08/17/78</t>
  </si>
  <si>
    <t>Row Labels</t>
  </si>
  <si>
    <t>Grand Total</t>
  </si>
  <si>
    <t>Count of EmpID</t>
  </si>
  <si>
    <t>Average of Salary</t>
  </si>
  <si>
    <t>Employee Count</t>
  </si>
  <si>
    <t>הערה: בגרסה שיש לי של אקסל אין את האפשרות לעשות distinct count</t>
  </si>
  <si>
    <t>Lets find the 10th smallest value, on the column 'Salary'</t>
  </si>
  <si>
    <t>The 'small' function returns the #th smallest number in our list/table. For example - our 3rd smallest value, or our 55th smallest value.</t>
  </si>
  <si>
    <t>My Tasks:</t>
  </si>
  <si>
    <t>1. Analyze the data, and draw interesting insights from it about the company's success rates in recruiting employees</t>
  </si>
  <si>
    <t>3. Try to predict what the characteristics of a successful employee in the company are</t>
  </si>
  <si>
    <t>2. about the diversity of employee origins</t>
  </si>
  <si>
    <t>% of total emp per race</t>
  </si>
  <si>
    <t>avg salary per state</t>
  </si>
  <si>
    <t>avg salary per race</t>
  </si>
  <si>
    <t>avg salary per recruitment src</t>
  </si>
  <si>
    <t>employment status per state, race, marital desc, age. Who is more likely to quit or get fired ?</t>
  </si>
  <si>
    <t>avg salary by perf score (Line graph)</t>
  </si>
  <si>
    <t>avg salary per marital desc</t>
  </si>
  <si>
    <t>avg perf score by age (DOB)</t>
  </si>
  <si>
    <t>avg salary per age (line graph) (DOB)</t>
  </si>
  <si>
    <t>avg emp satisfaction by perf score</t>
  </si>
  <si>
    <t>avg emp satisfaction by salary</t>
  </si>
  <si>
    <t>% of total reasons for termination</t>
  </si>
  <si>
    <t>avg perf score by recruitment src</t>
  </si>
  <si>
    <t>avg perf score by dep</t>
  </si>
  <si>
    <t>avg perf score by marital desc</t>
  </si>
  <si>
    <t>avg perf score by state</t>
  </si>
  <si>
    <t>avg per score by race</t>
  </si>
  <si>
    <t>% of total emp by dep</t>
  </si>
  <si>
    <t>% of total emp by marital desc</t>
  </si>
  <si>
    <t>% of total emp by age (DOB)</t>
  </si>
  <si>
    <t>Race</t>
  </si>
  <si>
    <t>Admin &amp; Exec.</t>
  </si>
  <si>
    <t>Marital Desc</t>
  </si>
  <si>
    <t xml:space="preserve">Details for Count of EmpID - Department: Production       </t>
  </si>
  <si>
    <t>Age</t>
  </si>
  <si>
    <t>Age Range</t>
  </si>
  <si>
    <t>30-39</t>
  </si>
  <si>
    <t>40-49</t>
  </si>
  <si>
    <t>50-59</t>
  </si>
  <si>
    <t>60-69</t>
  </si>
  <si>
    <t>70-79</t>
  </si>
  <si>
    <t>Average of PerfScoreID</t>
  </si>
  <si>
    <t>Rec. Source</t>
  </si>
  <si>
    <t>Age Group</t>
  </si>
  <si>
    <t>% of total employees by sex</t>
  </si>
  <si>
    <t>Performance</t>
  </si>
  <si>
    <t>Salary Group</t>
  </si>
  <si>
    <t>60k–80k</t>
  </si>
  <si>
    <t>100k–120k</t>
  </si>
  <si>
    <t>40k–60k</t>
  </si>
  <si>
    <t>80k–100k</t>
  </si>
  <si>
    <t>160k–180k</t>
  </si>
  <si>
    <t>120k–140k</t>
  </si>
  <si>
    <t>180k–200k</t>
  </si>
  <si>
    <t>240k–260k</t>
  </si>
  <si>
    <t>140k–160k</t>
  </si>
  <si>
    <t>220k–240k</t>
  </si>
  <si>
    <t>Employee Satisfaction</t>
  </si>
  <si>
    <t>Marital Status</t>
  </si>
  <si>
    <t>Employee Origins</t>
  </si>
  <si>
    <t>Column Labels</t>
  </si>
  <si>
    <t>Sex/ Age Group</t>
  </si>
  <si>
    <t>FILTERS</t>
  </si>
  <si>
    <t>EMPLOYEE ORIGINS</t>
  </si>
  <si>
    <t>PERFORMANCE</t>
  </si>
  <si>
    <t>SALARY</t>
  </si>
  <si>
    <t>GENERAL</t>
  </si>
  <si>
    <t>CONCLUSIONS</t>
  </si>
  <si>
    <t>What makes a good hire (Performance) ?</t>
  </si>
  <si>
    <t>Females between the ages 50-59</t>
  </si>
  <si>
    <t>Marital Status 'Widowed' &amp; 'Divorced'</t>
  </si>
  <si>
    <t>People Recruited from 'Employee Referal'</t>
  </si>
  <si>
    <t>People who score better on 'Employee Satisfaction' have drastically better performance</t>
  </si>
  <si>
    <t>People belonging to the race 'American indian or alaskan native'</t>
  </si>
  <si>
    <t>There are way more females than males</t>
  </si>
  <si>
    <t>Most of the employees are single</t>
  </si>
  <si>
    <t>The most dominant race is white</t>
  </si>
  <si>
    <t>The most prominent age group in the company is 40-49</t>
  </si>
  <si>
    <t>BULLETPOINTS</t>
  </si>
  <si>
    <t>our most paid employees are females from the ages 70-79</t>
  </si>
  <si>
    <t>our least paid employees are males from the ages 70-79</t>
  </si>
  <si>
    <t>Regarding only active employees:</t>
  </si>
  <si>
    <t>The most paid employees come from 'RI', 'TX' &amp; 'CA'</t>
  </si>
  <si>
    <t>Regarding both active &amp; inactive employees, historically:</t>
  </si>
  <si>
    <t>There is no visible correlation between salary and performance score</t>
  </si>
  <si>
    <t>There is a clear correlation between salary and employee satisfaction</t>
  </si>
  <si>
    <t>our least paid employees' recruitment source is 'Google Search'</t>
  </si>
  <si>
    <t>our most paid employees' recruitment source is 'Other'</t>
  </si>
  <si>
    <t>our most paid employees' race is 'Hispanic'</t>
  </si>
  <si>
    <t>our most paid employees' marital status is 'Married'</t>
  </si>
  <si>
    <t>Reasons for Termination</t>
  </si>
  <si>
    <t>(Multiple Items)</t>
  </si>
  <si>
    <t>Chance of getting terminated</t>
  </si>
  <si>
    <t>Recruitment Source</t>
  </si>
  <si>
    <t>the most prominent reason is 'Other' and the second is 'Another position'</t>
  </si>
  <si>
    <t>The most likely Gender to be terminated is Male</t>
  </si>
  <si>
    <t>The 'Admin Offices' department has the highest chance of termination</t>
  </si>
  <si>
    <t>The most likely age group to get terminated is 70-79</t>
  </si>
  <si>
    <t>The most likely employees to get terminated have the marital status 'Widowed'</t>
  </si>
  <si>
    <t>Most of our employees belong to the departments 'Production' &amp; 'IT/IS'</t>
  </si>
  <si>
    <t>Our most succesful recruitment sources are 'indeed', 'LinkedIn' and 'Google Search'</t>
  </si>
  <si>
    <t>According to our bulletpoints, this is the 'perfect employee', performance wise :</t>
  </si>
  <si>
    <t>We will aspire to keep our employees satisfied, because satisfied employees perform better.</t>
  </si>
  <si>
    <t>Female, age 50-59, widowed, recruited from 'Employee Referal', race  'American indian or alaskan native'</t>
  </si>
  <si>
    <t>We DO see though, that a higher salary IS correlated with a higher employee satisfaction score, which is correlated to performance, so this is a 2 layer correlation.</t>
  </si>
  <si>
    <t>In order to optimize in our hiring, we need to focus on the following factors:</t>
  </si>
  <si>
    <t>In general, even though people from age 50-59 perform very good, its better to hire younger people because they have less chance to quit or get fired, and also demand less money</t>
  </si>
  <si>
    <t>It's important to mention that there IS NOT a clear correlation between salary and performance score, so there's no need to worry that lowering salaries ( Especially of the upper earning group) will affect it.</t>
  </si>
  <si>
    <t>If our goal is to focus on employees that will stay in the company, we should embrace:</t>
  </si>
  <si>
    <t>And avoid:</t>
  </si>
  <si>
    <t>people who are widowed :(</t>
  </si>
  <si>
    <t>people from ages 70-79</t>
  </si>
  <si>
    <t>Hiring people for the 'IT/IS' department</t>
  </si>
  <si>
    <t>Hiring people who are divorced</t>
  </si>
  <si>
    <t>Hiring people from ages 30-39</t>
  </si>
  <si>
    <t>Hiring Males</t>
  </si>
  <si>
    <t>Recruiting people from 'CareerBuilder' and 'Diversity Job Fair'</t>
  </si>
  <si>
    <t>Hiring people who are single</t>
  </si>
  <si>
    <t>The most important group to avoid is females between ages 70-79, and males between 60-69.</t>
  </si>
  <si>
    <t>And Avoid:</t>
  </si>
  <si>
    <t>If our goal is to cut costs and pay less salaries, we should embrace:</t>
  </si>
  <si>
    <t>Recruiting people from on-line web application and Google search</t>
  </si>
  <si>
    <t>Hiring people for the 'Production' Department</t>
  </si>
  <si>
    <t>Hiring people who are seperated or divorced</t>
  </si>
  <si>
    <t>Recruiting people from 'Website' or 'Other'</t>
  </si>
  <si>
    <t>Recruiting people for the department 'Admin Offices'</t>
  </si>
  <si>
    <t>1: Performance</t>
  </si>
  <si>
    <t>2: Salary (assuming we prefer to pay our workers less if we can)</t>
  </si>
  <si>
    <t>3: Chance of termination (by quitting or getting fired)</t>
  </si>
  <si>
    <t>(blank)</t>
  </si>
  <si>
    <t>*Also, using our state data for our conclusions is pointless since 89% of our employees are from the same state</t>
  </si>
  <si>
    <t>*These conclusions are made using both data from active employees and also employees from the past.</t>
  </si>
  <si>
    <t>Sum of PerfScoreID</t>
  </si>
  <si>
    <t>Total Avg Perf Score:</t>
  </si>
  <si>
    <t>Excel Summary Exercise</t>
  </si>
  <si>
    <t>When answering the following questions, keep in mind the guidelines of visualization that you learnt.</t>
  </si>
  <si>
    <t>Part 1:</t>
  </si>
  <si>
    <t>Calculate the number of employees by their Marital status. - show the results in a graph.</t>
  </si>
  <si>
    <t>Calculate the average salary for each gender. - show the results in a graph.</t>
  </si>
  <si>
    <t>Calculate the percentage of company employees in each state - show the results in a graph.</t>
  </si>
  <si>
    <t>Present the performance score of employees 10000 - 10120, and calculate the average of their performance score.</t>
  </si>
  <si>
    <t>(The column “PerformanceScore” presents the employee's success in work. “exceeds" are the best employees, then "fully meets", then "Needs Improvement" and then "PIP"[ PIP is performance improvement plan])</t>
  </si>
  <si>
    <t>Present the number of employees by their recruitment source in a graph.</t>
  </si>
  <si>
    <t>A. What does the function “small” in excel perform?</t>
  </si>
  <si>
    <t>B. Use this function on any data you want in the dataset.</t>
  </si>
  <si>
    <t>Part 2:</t>
  </si>
  <si>
    <t>You are a data analyst in the HR department.</t>
  </si>
  <si>
    <t>You have data about the employees in the company.</t>
  </si>
  <si>
    <t>Analyze the data, and draw interesting insights from it about the company's success rates in recruiting employees, about the diversity of employee origins and try to predict what the characteristics of a successful employee in the company are.</t>
  </si>
  <si>
    <t>You should only use Excel. The Excel worksheet you will be working on - “HR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</si>
</sst>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0"/>
    <numFmt numFmtId="165" formatCode="\$#,##0.0,&quot;K&quot;"/>
    <numFmt numFmtId="166" formatCode="0.0"/>
    <numFmt numFmtId="167" formatCode="[&gt;=1000]\$#,##0.0,&quot;K&quot;;\$#,##0"/>
    <numFmt numFmtId="168" formatCode="&quot;₪&quot;#,##0.00"/>
    <numFmt numFmtId="169" formatCode="0.0%"/>
  </numFmts>
  <fonts count="29" x14ac:knownFonts="1">
    <font>
      <sz val="11"/>
      <color theme="1"/>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ont>
    <font>
      <sz val="11"/>
      <color theme="1"/>
      <name val="Arial"/>
    </font>
    <font>
      <sz val="11"/>
      <color rgb="FF9C5700"/>
      <name val="Arial"/>
      <family val="2"/>
      <scheme val="minor"/>
    </font>
    <font>
      <b/>
      <sz val="11"/>
      <color rgb="FF9C5700"/>
      <name val="Arial"/>
      <family val="2"/>
      <scheme val="minor"/>
    </font>
    <font>
      <b/>
      <sz val="11"/>
      <color rgb="FF3F3F3F"/>
      <name val="Arial"/>
      <family val="2"/>
      <scheme val="minor"/>
    </font>
    <font>
      <b/>
      <sz val="11"/>
      <color rgb="FFFA7D00"/>
      <name val="Arial"/>
      <family val="2"/>
      <scheme val="minor"/>
    </font>
    <font>
      <b/>
      <sz val="11"/>
      <color theme="1"/>
      <name val="Arial"/>
      <family val="2"/>
      <scheme val="minor"/>
    </font>
    <font>
      <b/>
      <sz val="11"/>
      <color theme="1"/>
      <name val="Arial"/>
      <scheme val="minor"/>
    </font>
    <font>
      <b/>
      <sz val="15"/>
      <color theme="3"/>
      <name val="Arial"/>
      <family val="2"/>
      <scheme val="minor"/>
    </font>
    <font>
      <sz val="11"/>
      <color theme="1"/>
      <name val="Arial"/>
      <family val="2"/>
    </font>
    <font>
      <b/>
      <sz val="36"/>
      <color theme="3"/>
      <name val="Arial"/>
      <family val="2"/>
      <scheme val="minor"/>
    </font>
    <font>
      <b/>
      <sz val="13"/>
      <color theme="3"/>
      <name val="Arial"/>
      <family val="2"/>
      <scheme val="minor"/>
    </font>
    <font>
      <sz val="8"/>
      <name val="Arial"/>
      <family val="2"/>
      <scheme val="minor"/>
    </font>
    <font>
      <b/>
      <sz val="30"/>
      <color theme="1"/>
      <name val="Arial"/>
      <family val="2"/>
      <scheme val="minor"/>
    </font>
    <font>
      <b/>
      <sz val="16"/>
      <color theme="3"/>
      <name val="Arial"/>
      <family val="2"/>
      <scheme val="minor"/>
    </font>
    <font>
      <sz val="11"/>
      <color rgb="FFFF0000"/>
      <name val="Arial"/>
      <family val="2"/>
      <scheme val="minor"/>
    </font>
    <font>
      <b/>
      <sz val="11"/>
      <color rgb="FFFF0000"/>
      <name val="Arial"/>
      <family val="2"/>
      <scheme val="minor"/>
    </font>
    <font>
      <b/>
      <sz val="28"/>
      <color theme="3"/>
      <name val="Arial"/>
      <family val="2"/>
      <scheme val="minor"/>
    </font>
    <font>
      <b/>
      <u/>
      <sz val="11"/>
      <color theme="1"/>
      <name val="Assistant"/>
    </font>
    <font>
      <sz val="11"/>
      <color theme="1"/>
      <name val="Assistant"/>
    </font>
  </fonts>
  <fills count="10">
    <fill>
      <patternFill patternType="none"/>
    </fill>
    <fill>
      <patternFill patternType="gray125"/>
    </fill>
    <fill>
      <patternFill patternType="solid">
        <fgColor rgb="FFFFEB9C"/>
      </patternFill>
    </fill>
    <fill>
      <patternFill patternType="solid">
        <fgColor rgb="FFF2F2F2"/>
      </patternFill>
    </fill>
    <fill>
      <patternFill patternType="solid">
        <fgColor theme="9"/>
        <bgColor indexed="64"/>
      </patternFill>
    </fill>
    <fill>
      <patternFill patternType="solid">
        <fgColor theme="5"/>
        <bgColor indexed="64"/>
      </patternFill>
    </fill>
    <fill>
      <patternFill patternType="solid">
        <fgColor theme="3" tint="0.34998626667073579"/>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FFFFF"/>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style="thin">
        <color rgb="FF3F3F3F"/>
      </left>
      <right/>
      <top/>
      <bottom/>
      <diagonal/>
    </border>
    <border>
      <left/>
      <right/>
      <top style="thick">
        <color theme="4" tint="0.499984740745262"/>
      </top>
      <bottom/>
      <diagonal/>
    </border>
    <border>
      <left/>
      <right/>
      <top style="thick">
        <color theme="4"/>
      </top>
      <bottom/>
      <diagonal/>
    </border>
    <border>
      <left style="medium">
        <color rgb="FFCCCCCC"/>
      </left>
      <right style="medium">
        <color rgb="FFCCCCCC"/>
      </right>
      <top style="medium">
        <color rgb="FFCCCCCC"/>
      </top>
      <bottom style="medium">
        <color rgb="FFCCCCCC"/>
      </bottom>
      <diagonal/>
    </border>
  </borders>
  <cellStyleXfs count="7">
    <xf numFmtId="0" fontId="0" fillId="0" borderId="0"/>
    <xf numFmtId="0" fontId="11" fillId="2" borderId="0" applyNumberFormat="0" applyBorder="0" applyAlignment="0" applyProtection="0"/>
    <xf numFmtId="0" fontId="13" fillId="3" borderId="2" applyNumberFormat="0" applyAlignment="0" applyProtection="0"/>
    <xf numFmtId="0" fontId="14" fillId="3" borderId="1" applyNumberFormat="0" applyAlignment="0" applyProtection="0"/>
    <xf numFmtId="0" fontId="17" fillId="0" borderId="3" applyNumberFormat="0" applyFill="0" applyAlignment="0" applyProtection="0"/>
    <xf numFmtId="0" fontId="20" fillId="0" borderId="4" applyNumberFormat="0" applyFill="0" applyAlignment="0" applyProtection="0"/>
    <xf numFmtId="0" fontId="24" fillId="0" borderId="0" applyNumberFormat="0" applyFill="0" applyBorder="0" applyAlignment="0" applyProtection="0"/>
  </cellStyleXfs>
  <cellXfs count="66">
    <xf numFmtId="0" fontId="0" fillId="0" borderId="0" xfId="0"/>
    <xf numFmtId="0" fontId="9" fillId="0" borderId="0" xfId="0" applyFont="1"/>
    <xf numFmtId="14" fontId="10" fillId="0" borderId="0" xfId="0" applyNumberFormat="1" applyFont="1"/>
    <xf numFmtId="0" fontId="0" fillId="0" borderId="0" xfId="0" pivotButton="1"/>
    <xf numFmtId="0" fontId="0" fillId="0" borderId="0" xfId="0" applyAlignment="1">
      <alignment horizontal="left"/>
    </xf>
    <xf numFmtId="0" fontId="8" fillId="0" borderId="0" xfId="0" applyFont="1"/>
    <xf numFmtId="0" fontId="7" fillId="0" borderId="0" xfId="0" applyFont="1"/>
    <xf numFmtId="0" fontId="15" fillId="0" borderId="0" xfId="0" applyFont="1" applyAlignment="1">
      <alignment horizontal="center"/>
    </xf>
    <xf numFmtId="14" fontId="0" fillId="0" borderId="0" xfId="0" applyNumberFormat="1"/>
    <xf numFmtId="0" fontId="16" fillId="0" borderId="0" xfId="0" applyFont="1"/>
    <xf numFmtId="0" fontId="9" fillId="0" borderId="0" xfId="0" applyFont="1" applyAlignment="1">
      <alignment horizontal="left"/>
    </xf>
    <xf numFmtId="14" fontId="10" fillId="0" borderId="0" xfId="0" applyNumberFormat="1" applyFont="1" applyAlignment="1">
      <alignment horizontal="left"/>
    </xf>
    <xf numFmtId="2" fontId="0" fillId="0" borderId="0" xfId="0" applyNumberFormat="1"/>
    <xf numFmtId="0" fontId="6" fillId="0" borderId="0" xfId="0" applyFon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18" fillId="0" borderId="0" xfId="0" applyNumberFormat="1" applyFont="1"/>
    <xf numFmtId="168" fontId="0" fillId="0" borderId="0" xfId="0" applyNumberFormat="1"/>
    <xf numFmtId="49" fontId="0" fillId="0" borderId="0" xfId="0" applyNumberFormat="1"/>
    <xf numFmtId="169" fontId="0" fillId="0" borderId="0" xfId="0" applyNumberFormat="1"/>
    <xf numFmtId="0" fontId="4" fillId="0" borderId="0" xfId="0" applyFont="1"/>
    <xf numFmtId="0" fontId="0" fillId="7" borderId="0" xfId="0" applyFill="1"/>
    <xf numFmtId="0" fontId="22" fillId="7" borderId="0" xfId="0" applyFont="1" applyFill="1"/>
    <xf numFmtId="0" fontId="0" fillId="8" borderId="0" xfId="0" applyFill="1"/>
    <xf numFmtId="0" fontId="15" fillId="0" borderId="0" xfId="0" applyFont="1"/>
    <xf numFmtId="0" fontId="3" fillId="0" borderId="0" xfId="0" applyFont="1"/>
    <xf numFmtId="0" fontId="12" fillId="2" borderId="0" xfId="1"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wrapText="1"/>
    </xf>
    <xf numFmtId="0" fontId="0" fillId="0" borderId="0" xfId="0" applyAlignment="1">
      <alignment horizontal="center"/>
    </xf>
    <xf numFmtId="0" fontId="7" fillId="0" borderId="5" xfId="0" applyFont="1" applyBorder="1" applyAlignment="1">
      <alignment horizontal="center" vertical="center" wrapText="1"/>
    </xf>
    <xf numFmtId="0" fontId="13" fillId="3" borderId="2" xfId="2" applyAlignment="1">
      <alignment horizontal="center" vertical="center" wrapText="1"/>
    </xf>
    <xf numFmtId="0" fontId="14" fillId="3" borderId="1" xfId="3" applyAlignment="1">
      <alignment horizontal="center"/>
    </xf>
    <xf numFmtId="0" fontId="4" fillId="0" borderId="0" xfId="0" applyFont="1" applyAlignment="1">
      <alignment wrapText="1"/>
    </xf>
    <xf numFmtId="0" fontId="0" fillId="0" borderId="0" xfId="0" applyAlignment="1">
      <alignment wrapText="1"/>
    </xf>
    <xf numFmtId="0" fontId="4" fillId="0" borderId="0" xfId="0" applyFont="1" applyAlignment="1">
      <alignment horizontal="left" wrapText="1"/>
    </xf>
    <xf numFmtId="0" fontId="0" fillId="0" borderId="0" xfId="0" applyAlignment="1">
      <alignment horizontal="left" wrapText="1"/>
    </xf>
    <xf numFmtId="0" fontId="25" fillId="0" borderId="0" xfId="6" applyFont="1" applyAlignment="1">
      <alignment wrapText="1"/>
    </xf>
    <xf numFmtId="0" fontId="15" fillId="0" borderId="0" xfId="0" applyFont="1" applyAlignment="1">
      <alignment wrapText="1"/>
    </xf>
    <xf numFmtId="0" fontId="15" fillId="0" borderId="0" xfId="0" applyFont="1" applyAlignment="1">
      <alignment horizontal="left" wrapText="1"/>
    </xf>
    <xf numFmtId="0" fontId="14" fillId="3" borderId="1" xfId="3" applyAlignment="1">
      <alignment horizontal="center" vertical="center" wrapText="1"/>
    </xf>
    <xf numFmtId="0" fontId="2" fillId="0" borderId="0" xfId="0" applyFont="1" applyAlignment="1">
      <alignment horizontal="left" wrapText="1"/>
    </xf>
    <xf numFmtId="0" fontId="4" fillId="0" borderId="6" xfId="0" applyFont="1" applyBorder="1" applyAlignment="1">
      <alignment horizontal="left" wrapText="1"/>
    </xf>
    <xf numFmtId="0" fontId="23" fillId="0" borderId="4" xfId="5" applyFont="1" applyAlignment="1">
      <alignment horizontal="center" wrapText="1"/>
    </xf>
    <xf numFmtId="0" fontId="5" fillId="0" borderId="0" xfId="0" applyFont="1" applyAlignment="1">
      <alignment horizontal="left" wrapText="1"/>
    </xf>
    <xf numFmtId="0" fontId="26" fillId="0" borderId="4" xfId="5" applyFont="1" applyAlignment="1">
      <alignment horizontal="center"/>
    </xf>
    <xf numFmtId="0" fontId="5" fillId="0" borderId="0" xfId="0" quotePrefix="1" applyFont="1" applyAlignment="1">
      <alignment horizontal="left" wrapText="1"/>
    </xf>
    <xf numFmtId="0" fontId="24" fillId="4" borderId="7" xfId="0" applyFont="1" applyFill="1" applyBorder="1" applyAlignment="1">
      <alignment horizontal="center"/>
    </xf>
    <xf numFmtId="0" fontId="24" fillId="4" borderId="0" xfId="0" applyFont="1" applyFill="1" applyAlignment="1">
      <alignment horizontal="center"/>
    </xf>
    <xf numFmtId="0" fontId="0" fillId="5" borderId="7" xfId="0" applyFill="1" applyBorder="1" applyAlignment="1">
      <alignment horizontal="center"/>
    </xf>
    <xf numFmtId="0" fontId="0" fillId="5" borderId="0" xfId="0" applyFill="1" applyAlignment="1">
      <alignment horizontal="center"/>
    </xf>
    <xf numFmtId="0" fontId="0" fillId="6" borderId="7" xfId="0" applyFill="1" applyBorder="1" applyAlignment="1">
      <alignment horizontal="center"/>
    </xf>
    <xf numFmtId="0" fontId="0" fillId="6" borderId="0" xfId="0" applyFill="1" applyAlignment="1">
      <alignment horizontal="center"/>
    </xf>
    <xf numFmtId="0" fontId="4" fillId="0" borderId="6" xfId="0" applyFont="1" applyBorder="1" applyAlignment="1">
      <alignment wrapText="1"/>
    </xf>
    <xf numFmtId="0" fontId="19" fillId="0" borderId="3" xfId="4" applyFont="1" applyAlignment="1">
      <alignment horizontal="center" vertical="center"/>
    </xf>
    <xf numFmtId="0" fontId="5" fillId="0" borderId="0" xfId="0" applyFont="1" applyAlignment="1">
      <alignment wrapText="1"/>
    </xf>
    <xf numFmtId="0" fontId="19" fillId="0" borderId="3" xfId="4" applyFont="1" applyAlignment="1">
      <alignment horizontal="center"/>
    </xf>
    <xf numFmtId="0" fontId="15" fillId="0" borderId="6" xfId="0" applyFont="1" applyBorder="1" applyAlignment="1">
      <alignment horizontal="left" wrapText="1"/>
    </xf>
    <xf numFmtId="0" fontId="1" fillId="0" borderId="8" xfId="0" applyFont="1" applyBorder="1" applyAlignment="1">
      <alignment wrapText="1"/>
    </xf>
    <xf numFmtId="0" fontId="27" fillId="0" borderId="8" xfId="0" applyFont="1" applyBorder="1" applyAlignment="1">
      <alignment vertical="center"/>
    </xf>
    <xf numFmtId="0" fontId="28" fillId="9" borderId="8" xfId="0" applyFont="1" applyFill="1" applyBorder="1" applyAlignment="1">
      <alignment vertical="center"/>
    </xf>
    <xf numFmtId="0" fontId="27" fillId="0" borderId="8" xfId="0" applyFont="1" applyBorder="1" applyAlignment="1">
      <alignment wrapText="1"/>
    </xf>
    <xf numFmtId="0" fontId="15" fillId="0" borderId="8" xfId="0" applyFont="1" applyBorder="1" applyAlignment="1">
      <alignment horizontal="center" wrapText="1"/>
    </xf>
    <xf numFmtId="0" fontId="28" fillId="0" borderId="8" xfId="0" applyFont="1" applyBorder="1" applyAlignment="1">
      <alignment vertical="center"/>
    </xf>
  </cellXfs>
  <cellStyles count="7">
    <cellStyle name="Calculation" xfId="3" builtinId="22"/>
    <cellStyle name="Heading 1" xfId="4" builtinId="16"/>
    <cellStyle name="Heading 2" xfId="5" builtinId="17"/>
    <cellStyle name="Neutral" xfId="1" builtinId="28"/>
    <cellStyle name="Normal" xfId="0" builtinId="0"/>
    <cellStyle name="Output" xfId="2" builtinId="21"/>
    <cellStyle name="Warning Text" xfId="6" builtinId="11"/>
  </cellStyles>
  <dxfs count="5">
    <dxf>
      <numFmt numFmtId="0" formatCode="General"/>
    </dxf>
    <dxf>
      <numFmt numFmtId="169" formatCode="0.0%"/>
    </dxf>
    <dxf>
      <numFmt numFmtId="0" formatCode="General"/>
    </dxf>
    <dxf>
      <numFmt numFmtId="169" formatCode="0.0%"/>
    </dxf>
    <dxf>
      <numFmt numFmtId="19" formatCode="dd/mm/yyyy"/>
    </dxf>
  </dxfs>
  <tableStyles count="0" defaultTableStyle="TableStyleMedium2" defaultPivotStyle="PivotStyleLight16"/>
  <colors>
    <mruColors>
      <color rgb="FFAD4747"/>
      <color rgb="FFE01414"/>
      <color rgb="FFBA4C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7.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28.xml"/><Relationship Id="rId1" Type="http://schemas.microsoft.com/office/2011/relationships/chartStyle" Target="style28.xml"/></Relationships>
</file>

<file path=xl/charts/_rels/chart2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29.xml"/><Relationship Id="rId1" Type="http://schemas.microsoft.com/office/2011/relationships/chartStyle" Target="style29.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30.xml"/><Relationship Id="rId1" Type="http://schemas.microsoft.com/office/2011/relationships/chartStyle" Target="style30.xml"/></Relationships>
</file>

<file path=xl/charts/_rels/chart29.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31.xml"/><Relationship Id="rId1" Type="http://schemas.microsoft.com/office/2011/relationships/chartStyle" Target="style31.xml"/></Relationships>
</file>

<file path=xl/charts/_rels/chartEx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Exercise.xlsx]Q1!PivotTable1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Employee count for each marital status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L"/>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'Q1'!$A$4:$A$9</c:f>
              <c:strCache>
                <c:ptCount val="5"/>
                <c:pt idx="0">
                  <c:v>Widowed</c:v>
                </c:pt>
                <c:pt idx="1">
                  <c:v>Separated</c:v>
                </c:pt>
                <c:pt idx="2">
                  <c:v>Divorced</c:v>
                </c:pt>
                <c:pt idx="3">
                  <c:v>Married</c:v>
                </c:pt>
                <c:pt idx="4">
                  <c:v>Single</c:v>
                </c:pt>
              </c:strCache>
            </c:strRef>
          </c:cat>
          <c:val>
            <c:numRef>
              <c:f>'Q1'!$B$4:$B$9</c:f>
              <c:numCache>
                <c:formatCode>General</c:formatCode>
                <c:ptCount val="5"/>
                <c:pt idx="0">
                  <c:v>8</c:v>
                </c:pt>
                <c:pt idx="1">
                  <c:v>12</c:v>
                </c:pt>
                <c:pt idx="2">
                  <c:v>30</c:v>
                </c:pt>
                <c:pt idx="3">
                  <c:v>124</c:v>
                </c:pt>
                <c:pt idx="4">
                  <c:v>137</c:v>
                </c:pt>
              </c:numCache>
            </c:numRef>
          </c:val>
          <c:extLst>
            <c:ext xmlns:c16="http://schemas.microsoft.com/office/drawing/2014/chart" uri="{C3380CC4-5D6E-409C-BE32-E72D297353CC}">
              <c16:uniqueId val="{0000000B-BD47-43BC-BE97-197151894AF4}"/>
            </c:ext>
          </c:extLst>
        </c:ser>
        <c:dLbls>
          <c:dLblPos val="outEnd"/>
          <c:showLegendKey val="0"/>
          <c:showVal val="1"/>
          <c:showCatName val="0"/>
          <c:showSerName val="0"/>
          <c:showPercent val="0"/>
          <c:showBubbleSize val="0"/>
        </c:dLbls>
        <c:gapWidth val="444"/>
        <c:overlap val="-90"/>
        <c:axId val="1428375103"/>
        <c:axId val="1428384223"/>
      </c:barChart>
      <c:catAx>
        <c:axId val="14283751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400"/>
                  <a:t>Marital Status</a:t>
                </a:r>
              </a:p>
            </c:rich>
          </c:tx>
          <c:layout>
            <c:manualLayout>
              <c:xMode val="edge"/>
              <c:yMode val="edge"/>
              <c:x val="0.39079174118343968"/>
              <c:y val="0.9118987341772152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IL"/>
          </a:p>
        </c:txPr>
        <c:crossAx val="1428384223"/>
        <c:crosses val="autoZero"/>
        <c:auto val="1"/>
        <c:lblAlgn val="ctr"/>
        <c:lblOffset val="100"/>
        <c:noMultiLvlLbl val="0"/>
      </c:catAx>
      <c:valAx>
        <c:axId val="1428384223"/>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1400"/>
                  <a:t>Emplyee count</a:t>
                </a:r>
              </a:p>
            </c:rich>
          </c:tx>
          <c:layout>
            <c:manualLayout>
              <c:xMode val="edge"/>
              <c:yMode val="edge"/>
              <c:x val="1.6372472459277504E-2"/>
              <c:y val="0.30829250141200704"/>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crossAx val="1428375103"/>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Exercise.xlsx]Q2!PivotTable2</c:name>
    <c:fmtId val="24"/>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Average Salary Per Gender</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'Q2'!$B$4:$B$6</c:f>
              <c:strCache>
                <c:ptCount val="2"/>
                <c:pt idx="0">
                  <c:v>F</c:v>
                </c:pt>
                <c:pt idx="1">
                  <c:v>M </c:v>
                </c:pt>
              </c:strCache>
            </c:strRef>
          </c:cat>
          <c:val>
            <c:numRef>
              <c:f>'Q2'!$C$4:$C$6</c:f>
              <c:numCache>
                <c:formatCode>General</c:formatCode>
                <c:ptCount val="2"/>
                <c:pt idx="0">
                  <c:v>67786.727272727279</c:v>
                </c:pt>
                <c:pt idx="1">
                  <c:v>70629.399999999994</c:v>
                </c:pt>
              </c:numCache>
            </c:numRef>
          </c:val>
          <c:extLst>
            <c:ext xmlns:c16="http://schemas.microsoft.com/office/drawing/2014/chart" uri="{C3380CC4-5D6E-409C-BE32-E72D297353CC}">
              <c16:uniqueId val="{00000000-B711-4C90-8C1E-E3A630A3FB51}"/>
            </c:ext>
          </c:extLst>
        </c:ser>
        <c:dLbls>
          <c:dLblPos val="outEnd"/>
          <c:showLegendKey val="0"/>
          <c:showVal val="1"/>
          <c:showCatName val="0"/>
          <c:showSerName val="0"/>
          <c:showPercent val="0"/>
          <c:showBubbleSize val="0"/>
        </c:dLbls>
        <c:gapWidth val="219"/>
        <c:overlap val="-27"/>
        <c:axId val="1637311791"/>
        <c:axId val="1637293551"/>
      </c:barChart>
      <c:catAx>
        <c:axId val="1637311791"/>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637293551"/>
        <c:crosses val="autoZero"/>
        <c:auto val="1"/>
        <c:lblAlgn val="ctr"/>
        <c:lblOffset val="100"/>
        <c:noMultiLvlLbl val="0"/>
      </c:catAx>
      <c:valAx>
        <c:axId val="1637293551"/>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a:t>Average Salary</a:t>
                </a:r>
              </a:p>
            </c:rich>
          </c:tx>
          <c:layout>
            <c:manualLayout>
              <c:xMode val="edge"/>
              <c:yMode val="edge"/>
              <c:x val="2.0631846229387952E-2"/>
              <c:y val="0.33849804896060992"/>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637311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85000"/>
                    <a:lumOff val="15000"/>
                  </a:schemeClr>
                </a:solidFill>
                <a:latin typeface="Roboto" panose="02000000000000000000" pitchFamily="2" charset="0"/>
                <a:ea typeface="Roboto" panose="02000000000000000000" pitchFamily="2" charset="0"/>
                <a:cs typeface="+mn-cs"/>
              </a:defRPr>
            </a:pPr>
            <a:r>
              <a:rPr lang="en-US" sz="1800" b="1">
                <a:solidFill>
                  <a:schemeClr val="tx1">
                    <a:lumMod val="85000"/>
                    <a:lumOff val="15000"/>
                  </a:schemeClr>
                </a:solidFill>
                <a:latin typeface="Roboto" panose="02000000000000000000" pitchFamily="2" charset="0"/>
                <a:ea typeface="Roboto" panose="02000000000000000000" pitchFamily="2" charset="0"/>
              </a:rPr>
              <a:t>% Of Total Employees</a:t>
            </a:r>
          </a:p>
          <a:p>
            <a:pPr>
              <a:defRPr sz="1800" b="1">
                <a:solidFill>
                  <a:schemeClr val="tx1">
                    <a:lumMod val="85000"/>
                    <a:lumOff val="15000"/>
                  </a:schemeClr>
                </a:solidFill>
                <a:latin typeface="Roboto" panose="02000000000000000000" pitchFamily="2" charset="0"/>
                <a:ea typeface="Roboto" panose="02000000000000000000" pitchFamily="2" charset="0"/>
              </a:defRPr>
            </a:pPr>
            <a:r>
              <a:rPr lang="en-US" sz="1800" b="1">
                <a:solidFill>
                  <a:schemeClr val="tx1">
                    <a:lumMod val="85000"/>
                    <a:lumOff val="15000"/>
                  </a:schemeClr>
                </a:solidFill>
                <a:latin typeface="Roboto" panose="02000000000000000000" pitchFamily="2" charset="0"/>
                <a:ea typeface="Roboto" panose="02000000000000000000" pitchFamily="2" charset="0"/>
              </a:rPr>
              <a:t> Per State</a:t>
            </a:r>
          </a:p>
        </c:rich>
      </c:tx>
      <c:layout>
        <c:manualLayout>
          <c:xMode val="edge"/>
          <c:yMode val="edge"/>
          <c:x val="0.17052444444444445"/>
          <c:y val="3.4309764309764318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85000"/>
                  <a:lumOff val="15000"/>
                </a:schemeClr>
              </a:solidFill>
              <a:latin typeface="Roboto" panose="02000000000000000000" pitchFamily="2" charset="0"/>
              <a:ea typeface="Roboto" panose="02000000000000000000" pitchFamily="2" charset="0"/>
              <a:cs typeface="+mn-cs"/>
            </a:defRPr>
          </a:pPr>
          <a:endParaRPr lang="en-IL"/>
        </a:p>
      </c:txPr>
    </c:title>
    <c:autoTitleDeleted val="0"/>
    <c:plotArea>
      <c:layout>
        <c:manualLayout>
          <c:layoutTarget val="inner"/>
          <c:xMode val="edge"/>
          <c:yMode val="edge"/>
          <c:x val="0.1254794750656168"/>
          <c:y val="0.21228876693443621"/>
          <c:w val="0.77026163739472064"/>
          <c:h val="0.73589652994428267"/>
        </c:manualLayout>
      </c:layout>
      <c:doughnutChart>
        <c:varyColors val="1"/>
        <c:ser>
          <c:idx val="0"/>
          <c:order val="0"/>
          <c:tx>
            <c:strRef>
              <c:f>'Q3'!$E$1</c:f>
              <c:strCache>
                <c:ptCount val="1"/>
                <c:pt idx="0">
                  <c:v>Employee Count</c:v>
                </c:pt>
              </c:strCache>
            </c:strRef>
          </c:tx>
          <c:spPr>
            <a:ln w="15875">
              <a:solidFill>
                <a:schemeClr val="tx1"/>
              </a:solidFill>
            </a:ln>
          </c:spPr>
          <c:explosion val="2"/>
          <c:dPt>
            <c:idx val="0"/>
            <c:bubble3D val="0"/>
            <c:spPr>
              <a:solidFill>
                <a:schemeClr val="accent1"/>
              </a:solidFill>
              <a:ln w="15875">
                <a:solidFill>
                  <a:schemeClr val="tx1"/>
                </a:solidFill>
              </a:ln>
              <a:effectLst/>
            </c:spPr>
            <c:extLst>
              <c:ext xmlns:c16="http://schemas.microsoft.com/office/drawing/2014/chart" uri="{C3380CC4-5D6E-409C-BE32-E72D297353CC}">
                <c16:uniqueId val="{00000001-37E7-4C05-AA93-5254802247EE}"/>
              </c:ext>
            </c:extLst>
          </c:dPt>
          <c:dPt>
            <c:idx val="1"/>
            <c:bubble3D val="0"/>
            <c:spPr>
              <a:solidFill>
                <a:schemeClr val="accent2"/>
              </a:solidFill>
              <a:ln w="15875">
                <a:solidFill>
                  <a:schemeClr val="tx1"/>
                </a:solidFill>
              </a:ln>
              <a:effectLst/>
            </c:spPr>
            <c:extLst>
              <c:ext xmlns:c16="http://schemas.microsoft.com/office/drawing/2014/chart" uri="{C3380CC4-5D6E-409C-BE32-E72D297353CC}">
                <c16:uniqueId val="{00000001-4705-497D-8B36-F5CBEE0A0C5C}"/>
              </c:ext>
            </c:extLst>
          </c:dPt>
          <c:dPt>
            <c:idx val="2"/>
            <c:bubble3D val="0"/>
            <c:spPr>
              <a:solidFill>
                <a:schemeClr val="accent3"/>
              </a:solidFill>
              <a:ln w="15875">
                <a:solidFill>
                  <a:schemeClr val="tx1"/>
                </a:solidFill>
              </a:ln>
              <a:effectLst/>
            </c:spPr>
            <c:extLst>
              <c:ext xmlns:c16="http://schemas.microsoft.com/office/drawing/2014/chart" uri="{C3380CC4-5D6E-409C-BE32-E72D297353CC}">
                <c16:uniqueId val="{00000002-4705-497D-8B36-F5CBEE0A0C5C}"/>
              </c:ext>
            </c:extLst>
          </c:dPt>
          <c:dPt>
            <c:idx val="3"/>
            <c:bubble3D val="0"/>
            <c:spPr>
              <a:solidFill>
                <a:schemeClr val="accent4"/>
              </a:solidFill>
              <a:ln w="15875">
                <a:solidFill>
                  <a:schemeClr val="tx1"/>
                </a:solidFill>
              </a:ln>
              <a:effectLst/>
            </c:spPr>
            <c:extLst>
              <c:ext xmlns:c16="http://schemas.microsoft.com/office/drawing/2014/chart" uri="{C3380CC4-5D6E-409C-BE32-E72D297353CC}">
                <c16:uniqueId val="{00000003-4705-497D-8B36-F5CBEE0A0C5C}"/>
              </c:ext>
            </c:extLst>
          </c:dPt>
          <c:dLbls>
            <c:dLbl>
              <c:idx val="1"/>
              <c:layout>
                <c:manualLayout>
                  <c:x val="-0.14577777777777781"/>
                  <c:y val="-8.754208754208757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705-497D-8B36-F5CBEE0A0C5C}"/>
                </c:ext>
              </c:extLst>
            </c:dLbl>
            <c:dLbl>
              <c:idx val="2"/>
              <c:layout>
                <c:manualLayout>
                  <c:x val="-7.8222222222222249E-2"/>
                  <c:y val="-0.1346801346801346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705-497D-8B36-F5CBEE0A0C5C}"/>
                </c:ext>
              </c:extLst>
            </c:dLbl>
            <c:dLbl>
              <c:idx val="3"/>
              <c:layout>
                <c:manualLayout>
                  <c:x val="0"/>
                  <c:y val="-2.020202020202020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05-497D-8B36-F5CBEE0A0C5C}"/>
                </c:ext>
              </c:extLst>
            </c:dLbl>
            <c:spPr>
              <a:solidFill>
                <a:srgbClr val="FFFFFF">
                  <a:lumMod val="95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extLst>
                <c:ext xmlns:c15="http://schemas.microsoft.com/office/drawing/2012/chart" uri="{02D57815-91ED-43cb-92C2-25804820EDAC}">
                  <c15:fullRef>
                    <c15:sqref>'Q3'!$D$2:$D$6</c15:sqref>
                  </c15:fullRef>
                </c:ext>
              </c:extLst>
              <c:f>'Q3'!$D$2:$D$5</c:f>
              <c:strCache>
                <c:ptCount val="4"/>
                <c:pt idx="0">
                  <c:v>MA</c:v>
                </c:pt>
                <c:pt idx="1">
                  <c:v>CT</c:v>
                </c:pt>
                <c:pt idx="2">
                  <c:v>TX</c:v>
                </c:pt>
                <c:pt idx="3">
                  <c:v>Other</c:v>
                </c:pt>
              </c:strCache>
            </c:strRef>
          </c:cat>
          <c:val>
            <c:numRef>
              <c:extLst>
                <c:ext xmlns:c15="http://schemas.microsoft.com/office/drawing/2012/chart" uri="{02D57815-91ED-43cb-92C2-25804820EDAC}">
                  <c15:fullRef>
                    <c15:sqref>'Q3'!$E$2:$E$6</c15:sqref>
                  </c15:fullRef>
                </c:ext>
              </c:extLst>
              <c:f>'Q3'!$E$2:$E$5</c:f>
              <c:numCache>
                <c:formatCode>General</c:formatCode>
                <c:ptCount val="4"/>
                <c:pt idx="0">
                  <c:v>276</c:v>
                </c:pt>
                <c:pt idx="1">
                  <c:v>6</c:v>
                </c:pt>
                <c:pt idx="2">
                  <c:v>3</c:v>
                </c:pt>
                <c:pt idx="3">
                  <c:v>26</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4705-497D-8B36-F5CBEE0A0C5C}"/>
            </c:ext>
          </c:extLst>
        </c:ser>
        <c:dLbls>
          <c:showLegendKey val="0"/>
          <c:showVal val="0"/>
          <c:showCatName val="0"/>
          <c:showSerName val="0"/>
          <c:showPercent val="0"/>
          <c:showBubbleSize val="0"/>
          <c:showLeaderLines val="0"/>
        </c:dLbls>
        <c:firstSliceAng val="0"/>
        <c:holeSize val="34"/>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Exercise.xlsx]Q5!PivotTable12</c:name>
    <c:fmtId val="3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a:t>
            </a:r>
            <a:r>
              <a:rPr lang="en-US" baseline="0"/>
              <a:t> Of Employees By </a:t>
            </a:r>
            <a:br>
              <a:rPr lang="en-US" baseline="0"/>
            </a:br>
            <a:r>
              <a:rPr lang="en-US"/>
              <a:t>Recruitment</a:t>
            </a:r>
            <a:r>
              <a:rPr lang="en-US" baseline="0"/>
              <a:t> Source</a:t>
            </a:r>
            <a:endParaRPr lang="en-US"/>
          </a:p>
        </c:rich>
      </c:tx>
      <c:layout>
        <c:manualLayout>
          <c:xMode val="edge"/>
          <c:yMode val="edge"/>
          <c:x val="0.32992960551485206"/>
          <c:y val="2.836879432624113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'Q5'!$B$1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'Q5'!$A$2:$A$11</c:f>
              <c:strCache>
                <c:ptCount val="9"/>
                <c:pt idx="0">
                  <c:v>On-line Web application</c:v>
                </c:pt>
                <c:pt idx="1">
                  <c:v>Other</c:v>
                </c:pt>
                <c:pt idx="2">
                  <c:v>Website</c:v>
                </c:pt>
                <c:pt idx="3">
                  <c:v>CareerBuilder</c:v>
                </c:pt>
                <c:pt idx="4">
                  <c:v>Diversity Job Fair</c:v>
                </c:pt>
                <c:pt idx="5">
                  <c:v>Employee Referral</c:v>
                </c:pt>
                <c:pt idx="6">
                  <c:v>Google Search</c:v>
                </c:pt>
                <c:pt idx="7">
                  <c:v>LinkedIn</c:v>
                </c:pt>
                <c:pt idx="8">
                  <c:v>Indeed</c:v>
                </c:pt>
              </c:strCache>
            </c:strRef>
          </c:cat>
          <c:val>
            <c:numRef>
              <c:f>'Q5'!$B$2:$B$11</c:f>
              <c:numCache>
                <c:formatCode>General</c:formatCode>
                <c:ptCount val="9"/>
                <c:pt idx="0">
                  <c:v>1</c:v>
                </c:pt>
                <c:pt idx="1">
                  <c:v>2</c:v>
                </c:pt>
                <c:pt idx="2">
                  <c:v>13</c:v>
                </c:pt>
                <c:pt idx="3">
                  <c:v>23</c:v>
                </c:pt>
                <c:pt idx="4">
                  <c:v>29</c:v>
                </c:pt>
                <c:pt idx="5">
                  <c:v>31</c:v>
                </c:pt>
                <c:pt idx="6">
                  <c:v>49</c:v>
                </c:pt>
                <c:pt idx="7">
                  <c:v>76</c:v>
                </c:pt>
                <c:pt idx="8">
                  <c:v>87</c:v>
                </c:pt>
              </c:numCache>
            </c:numRef>
          </c:val>
          <c:extLst>
            <c:ext xmlns:c16="http://schemas.microsoft.com/office/drawing/2014/chart" uri="{C3380CC4-5D6E-409C-BE32-E72D297353CC}">
              <c16:uniqueId val="{00000002-040B-449D-BC6B-A6A935A7EA35}"/>
            </c:ext>
          </c:extLst>
        </c:ser>
        <c:dLbls>
          <c:dLblPos val="outEnd"/>
          <c:showLegendKey val="0"/>
          <c:showVal val="1"/>
          <c:showCatName val="0"/>
          <c:showSerName val="0"/>
          <c:showPercent val="0"/>
          <c:showBubbleSize val="0"/>
        </c:dLbls>
        <c:gapWidth val="100"/>
        <c:axId val="1638406991"/>
        <c:axId val="1638408431"/>
      </c:barChart>
      <c:catAx>
        <c:axId val="1638406991"/>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sz="1200"/>
                  <a:t>Source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IL"/>
          </a:p>
        </c:txPr>
        <c:crossAx val="1638408431"/>
        <c:crosses val="autoZero"/>
        <c:auto val="1"/>
        <c:lblAlgn val="ctr"/>
        <c:lblOffset val="100"/>
        <c:noMultiLvlLbl val="0"/>
      </c:catAx>
      <c:valAx>
        <c:axId val="1638408431"/>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sz="1200"/>
                  <a:t>Employees</a:t>
                </a:r>
              </a:p>
            </c:rich>
          </c:tx>
          <c:layout>
            <c:manualLayout>
              <c:xMode val="edge"/>
              <c:yMode val="edge"/>
              <c:x val="0.43052621951159542"/>
              <c:y val="0.9218123266506579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I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IL"/>
          </a:p>
        </c:txPr>
        <c:crossAx val="1638406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Tables!PivotTable1</c:name>
    <c:fmtId val="6"/>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 Of Employees By Race</a:t>
            </a:r>
          </a:p>
        </c:rich>
      </c:tx>
      <c:layout>
        <c:manualLayout>
          <c:xMode val="edge"/>
          <c:yMode val="edge"/>
          <c:x val="0.11359707126788804"/>
          <c:y val="7.3169524022263177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scene3d>
            <a:camera prst="orthographicFront"/>
            <a:lightRig rig="brightRoom" dir="t"/>
          </a:scene3d>
          <a:sp3d prstMaterial="flat">
            <a:bevelT w="50800" h="101600" prst="angle"/>
            <a:contourClr>
              <a:srgbClr val="000000"/>
            </a:contourClr>
          </a:sp3d>
        </c:spPr>
        <c:dLbl>
          <c:idx val="0"/>
          <c:layout>
            <c:manualLayout>
              <c:x val="3.2937717628836447E-3"/>
              <c:y val="4.8779738356238042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solidFill>
          <a:ln>
            <a:noFill/>
          </a:ln>
          <a:effectLst/>
          <a:scene3d>
            <a:camera prst="orthographicFront"/>
            <a:lightRig rig="brightRoom" dir="t"/>
          </a:scene3d>
          <a:sp3d prstMaterial="flat">
            <a:bevelT w="50800" h="101600" prst="angle"/>
            <a:contourClr>
              <a:srgbClr val="000000"/>
            </a:contourClr>
          </a:sp3d>
        </c:spPr>
        <c:dLbl>
          <c:idx val="0"/>
          <c:layout>
            <c:manualLayout>
              <c:x val="4.9406576443255572E-2"/>
              <c:y val="6.9685340508911491E-3"/>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3056402340185935E-2"/>
              <c:y val="-1.0452801076336725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3056402340185935E-2"/>
              <c:y val="-1.0452801076336725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4.9406576443255572E-2"/>
              <c:y val="6.9685340508911491E-3"/>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2937717628836447E-3"/>
              <c:y val="4.8779738356238042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6812452717917535E-2"/>
              <c:y val="-9.5107549479055767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35697787420365E-2"/>
              <c:y val="-2.3515165430114639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4.1894808567823877E-2"/>
              <c:y val="-6.8279893422604557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7.9741472367745071E-3"/>
              <c:y val="3.4670611783134631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'Part 2 Planning and Tables'!$F$3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BCC-41F8-88BA-04ADC6A2483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BCC-41F8-88BA-04ADC6A2483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BCC-41F8-88BA-04ADC6A2483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BCC-41F8-88BA-04ADC6A2483C}"/>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BCC-41F8-88BA-04ADC6A2483C}"/>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BCC-41F8-88BA-04ADC6A2483C}"/>
              </c:ext>
            </c:extLst>
          </c:dPt>
          <c:dLbls>
            <c:dLbl>
              <c:idx val="2"/>
              <c:layout>
                <c:manualLayout>
                  <c:x val="-2.2535697787420365E-2"/>
                  <c:y val="-2.351516543011463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BCC-41F8-88BA-04ADC6A2483C}"/>
                </c:ext>
              </c:extLst>
            </c:dLbl>
            <c:dLbl>
              <c:idx val="3"/>
              <c:layout>
                <c:manualLayout>
                  <c:x val="-7.9741472367745071E-3"/>
                  <c:y val="3.467061178313463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BCC-41F8-88BA-04ADC6A2483C}"/>
                </c:ext>
              </c:extLst>
            </c:dLbl>
            <c:dLbl>
              <c:idx val="4"/>
              <c:layout>
                <c:manualLayout>
                  <c:x val="-2.6812452717917535E-2"/>
                  <c:y val="-9.510754947905576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BCC-41F8-88BA-04ADC6A2483C}"/>
                </c:ext>
              </c:extLst>
            </c:dLbl>
            <c:dLbl>
              <c:idx val="5"/>
              <c:layout>
                <c:manualLayout>
                  <c:x val="4.1894808567823877E-2"/>
                  <c:y val="-6.827989342260455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DBCC-41F8-88BA-04ADC6A2483C}"/>
                </c:ext>
              </c:extLst>
            </c:dLbl>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'Part 2 Planning and Tables'!$E$4:$E$10</c:f>
              <c:strCache>
                <c:ptCount val="6"/>
                <c:pt idx="0">
                  <c:v>White</c:v>
                </c:pt>
                <c:pt idx="1">
                  <c:v>Black or African American</c:v>
                </c:pt>
                <c:pt idx="2">
                  <c:v>Asian</c:v>
                </c:pt>
                <c:pt idx="3">
                  <c:v>Two or more races</c:v>
                </c:pt>
                <c:pt idx="4">
                  <c:v>American Indian or Alaska Native</c:v>
                </c:pt>
                <c:pt idx="5">
                  <c:v>Hispanic</c:v>
                </c:pt>
              </c:strCache>
            </c:strRef>
          </c:cat>
          <c:val>
            <c:numRef>
              <c:f>'Part 2 Planning and Tables'!$F$4:$F$10</c:f>
              <c:numCache>
                <c:formatCode>General</c:formatCode>
                <c:ptCount val="6"/>
                <c:pt idx="0">
                  <c:v>187</c:v>
                </c:pt>
                <c:pt idx="1">
                  <c:v>80</c:v>
                </c:pt>
                <c:pt idx="2">
                  <c:v>29</c:v>
                </c:pt>
                <c:pt idx="3">
                  <c:v>11</c:v>
                </c:pt>
                <c:pt idx="4">
                  <c:v>3</c:v>
                </c:pt>
                <c:pt idx="5">
                  <c:v>1</c:v>
                </c:pt>
              </c:numCache>
            </c:numRef>
          </c:val>
          <c:extLst>
            <c:ext xmlns:c16="http://schemas.microsoft.com/office/drawing/2014/chart" uri="{C3380CC4-5D6E-409C-BE32-E72D297353CC}">
              <c16:uniqueId val="{0000000C-DBCC-41F8-88BA-04ADC6A2483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Summary Exercise.xlsx]Part 2 Planning and Tables!PivotTable2</c:name>
    <c:fmtId val="2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 of employees by marital status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1.5043828476664297E-2"/>
              <c:y val="0"/>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6326699834162522E-2"/>
              <c:y val="-4.6296296296296294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65742714996482E-2"/>
              <c:y val="-9.2592592592593021E-3"/>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1.5043828476664297E-2"/>
              <c:y val="0"/>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6326699834162522E-2"/>
              <c:y val="-4.6296296296296294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65742714996482E-2"/>
              <c:y val="-9.2592592592593021E-3"/>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9.4570919915015146E-5"/>
              <c:y val="-3.3707242091574239E-5"/>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7840189330982012E-3"/>
              <c:y val="1.3809095953644931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8070705948275124E-3"/>
              <c:y val="-4.1693321363033886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93149046134059E-3"/>
              <c:y val="-2.7839644863396913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'Part 2 Planning and Tables'!$F$46</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5B4-448A-9A44-870DF030010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5B4-448A-9A44-870DF030010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5B4-448A-9A44-870DF030010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5B4-448A-9A44-870DF030010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F5B4-448A-9A44-870DF030010F}"/>
              </c:ext>
            </c:extLst>
          </c:dPt>
          <c:dLbls>
            <c:dLbl>
              <c:idx val="0"/>
              <c:layout>
                <c:manualLayout>
                  <c:x val="-3.8070705948275124E-3"/>
                  <c:y val="-4.169332136303388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5B4-448A-9A44-870DF030010F}"/>
                </c:ext>
              </c:extLst>
            </c:dLbl>
            <c:dLbl>
              <c:idx val="2"/>
              <c:layout>
                <c:manualLayout>
                  <c:x val="-9.4570919915015146E-5"/>
                  <c:y val="-3.3707242091574239E-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5B4-448A-9A44-870DF030010F}"/>
                </c:ext>
              </c:extLst>
            </c:dLbl>
            <c:dLbl>
              <c:idx val="3"/>
              <c:layout>
                <c:manualLayout>
                  <c:x val="-3.7840189330982012E-3"/>
                  <c:y val="1.380909595364493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5B4-448A-9A44-870DF030010F}"/>
                </c:ext>
              </c:extLst>
            </c:dLbl>
            <c:dLbl>
              <c:idx val="4"/>
              <c:layout>
                <c:manualLayout>
                  <c:x val="3.93149046134059E-3"/>
                  <c:y val="-2.783964486339691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5B4-448A-9A44-870DF030010F}"/>
                </c:ext>
              </c:extLst>
            </c:dLbl>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'Part 2 Planning and Tables'!$E$47:$E$52</c:f>
              <c:strCache>
                <c:ptCount val="5"/>
                <c:pt idx="0">
                  <c:v>Single</c:v>
                </c:pt>
                <c:pt idx="1">
                  <c:v>Married</c:v>
                </c:pt>
                <c:pt idx="2">
                  <c:v>Divorced</c:v>
                </c:pt>
                <c:pt idx="3">
                  <c:v>Separated</c:v>
                </c:pt>
                <c:pt idx="4">
                  <c:v>Widowed</c:v>
                </c:pt>
              </c:strCache>
            </c:strRef>
          </c:cat>
          <c:val>
            <c:numRef>
              <c:f>'Part 2 Planning and Tables'!$F$47:$F$52</c:f>
              <c:numCache>
                <c:formatCode>General</c:formatCode>
                <c:ptCount val="5"/>
                <c:pt idx="0">
                  <c:v>137</c:v>
                </c:pt>
                <c:pt idx="1">
                  <c:v>124</c:v>
                </c:pt>
                <c:pt idx="2">
                  <c:v>30</c:v>
                </c:pt>
                <c:pt idx="3">
                  <c:v>12</c:v>
                </c:pt>
                <c:pt idx="4">
                  <c:v>8</c:v>
                </c:pt>
              </c:numCache>
            </c:numRef>
          </c:val>
          <c:extLst>
            <c:ext xmlns:c16="http://schemas.microsoft.com/office/drawing/2014/chart" uri="{C3380CC4-5D6E-409C-BE32-E72D297353CC}">
              <c16:uniqueId val="{0000000A-F5B4-448A-9A44-870DF030010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Summary Exercise.xlsx]Part 2 Planning and Tables!PivotTable5</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N. of employees by age group</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 2 Planning and Tables'!$F$56</c:f>
              <c:strCache>
                <c:ptCount val="1"/>
                <c:pt idx="0">
                  <c:v>Total</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Lbls>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Tables'!$E$57:$E$62</c:f>
              <c:strCache>
                <c:ptCount val="5"/>
                <c:pt idx="0">
                  <c:v>30-39</c:v>
                </c:pt>
                <c:pt idx="1">
                  <c:v>40-49</c:v>
                </c:pt>
                <c:pt idx="2">
                  <c:v>50-59</c:v>
                </c:pt>
                <c:pt idx="3">
                  <c:v>60-69</c:v>
                </c:pt>
                <c:pt idx="4">
                  <c:v>70-79</c:v>
                </c:pt>
              </c:strCache>
            </c:strRef>
          </c:cat>
          <c:val>
            <c:numRef>
              <c:f>'Part 2 Planning and Tables'!$F$57:$F$62</c:f>
              <c:numCache>
                <c:formatCode>General</c:formatCode>
                <c:ptCount val="5"/>
                <c:pt idx="0">
                  <c:v>93</c:v>
                </c:pt>
                <c:pt idx="1">
                  <c:v>125</c:v>
                </c:pt>
                <c:pt idx="2">
                  <c:v>70</c:v>
                </c:pt>
                <c:pt idx="3">
                  <c:v>15</c:v>
                </c:pt>
                <c:pt idx="4">
                  <c:v>8</c:v>
                </c:pt>
              </c:numCache>
            </c:numRef>
          </c:val>
          <c:extLst>
            <c:ext xmlns:c16="http://schemas.microsoft.com/office/drawing/2014/chart" uri="{C3380CC4-5D6E-409C-BE32-E72D297353CC}">
              <c16:uniqueId val="{00000000-3232-4F0D-8D79-3F244780BFFE}"/>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b="1"/>
                  <a:t>Age Group</a:t>
                </a:r>
              </a:p>
            </c:rich>
          </c:tx>
          <c:layout>
            <c:manualLayout>
              <c:xMode val="edge"/>
              <c:yMode val="edge"/>
              <c:x val="0.43366133883882091"/>
              <c:y val="0.8862970812467890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b="1"/>
                  <a:t>Employees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Summary Exercise.xlsx]Part 2 Planning and Tables!PivotTable11</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 of employees by sex</a:t>
            </a:r>
          </a:p>
        </c:rich>
      </c:tx>
      <c:layout>
        <c:manualLayout>
          <c:xMode val="edge"/>
          <c:yMode val="edge"/>
          <c:x val="0.11359707126788804"/>
          <c:y val="7.3169524022263177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scene3d>
            <a:camera prst="orthographicFront"/>
            <a:lightRig rig="brightRoom" dir="t"/>
          </a:scene3d>
          <a:sp3d prstMaterial="flat">
            <a:bevelT w="50800" h="101600" prst="angle"/>
            <a:contourClr>
              <a:srgbClr val="000000"/>
            </a:contourClr>
          </a:sp3d>
        </c:spPr>
        <c:dLbl>
          <c:idx val="0"/>
          <c:layout>
            <c:manualLayout>
              <c:x val="3.2937717628836447E-3"/>
              <c:y val="4.8779738356238042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solidFill>
          <a:ln>
            <a:noFill/>
          </a:ln>
          <a:effectLst/>
          <a:scene3d>
            <a:camera prst="orthographicFront"/>
            <a:lightRig rig="brightRoom" dir="t"/>
          </a:scene3d>
          <a:sp3d prstMaterial="flat">
            <a:bevelT w="50800" h="101600" prst="angle"/>
            <a:contourClr>
              <a:srgbClr val="000000"/>
            </a:contourClr>
          </a:sp3d>
        </c:spPr>
        <c:dLbl>
          <c:idx val="0"/>
          <c:layout>
            <c:manualLayout>
              <c:x val="4.9406576443255572E-2"/>
              <c:y val="6.9685340508911491E-3"/>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3056402340185935E-2"/>
              <c:y val="-1.0452801076336725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3056402340185935E-2"/>
              <c:y val="-1.0452801076336725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4.9406576443255572E-2"/>
              <c:y val="6.9685340508911491E-3"/>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2937717628836447E-3"/>
              <c:y val="4.8779738356238042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6812452717917535E-2"/>
              <c:y val="-9.5107549479055767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35697787420365E-2"/>
              <c:y val="-2.3515165430114639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4.1894808567823877E-2"/>
              <c:y val="-6.8279893422604557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7.9741472367745071E-3"/>
              <c:y val="3.4670611783134631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'Part 2 Planning and Tables'!$F$107</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CC3-48E7-96B1-2D879BB75F9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CC3-48E7-96B1-2D879BB75F9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CC3-48E7-96B1-2D879BB75F9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CC3-48E7-96B1-2D879BB75F9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CC3-48E7-96B1-2D879BB75F91}"/>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CC3-48E7-96B1-2D879BB75F91}"/>
              </c:ext>
            </c:extLst>
          </c:dPt>
          <c:dLbls>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'Part 2 Planning and Tables'!$E$108:$E$110</c:f>
              <c:strCache>
                <c:ptCount val="2"/>
                <c:pt idx="0">
                  <c:v>F</c:v>
                </c:pt>
                <c:pt idx="1">
                  <c:v>M </c:v>
                </c:pt>
              </c:strCache>
            </c:strRef>
          </c:cat>
          <c:val>
            <c:numRef>
              <c:f>'Part 2 Planning and Tables'!$F$108:$F$110</c:f>
              <c:numCache>
                <c:formatCode>General</c:formatCode>
                <c:ptCount val="2"/>
                <c:pt idx="0">
                  <c:v>176</c:v>
                </c:pt>
                <c:pt idx="1">
                  <c:v>135</c:v>
                </c:pt>
              </c:numCache>
            </c:numRef>
          </c:val>
          <c:extLst>
            <c:ext xmlns:c16="http://schemas.microsoft.com/office/drawing/2014/chart" uri="{C3380CC4-5D6E-409C-BE32-E72D297353CC}">
              <c16:uniqueId val="{0000000C-3CC3-48E7-96B1-2D879BB75F9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Tables!PivotTable12</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a:t>
            </a:r>
            <a:r>
              <a:rPr lang="en-US" baseline="0"/>
              <a:t> performance score by marital status</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Tables'!$F$112</c:f>
              <c:strCache>
                <c:ptCount val="1"/>
                <c:pt idx="0">
                  <c:v>Total</c:v>
                </c:pt>
              </c:strCache>
            </c:strRef>
          </c:tx>
          <c:invertIfNegative val="0"/>
          <c:dPt>
            <c:idx val="0"/>
            <c:invertIfNegative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C8B-4631-9961-5950BBCF667C}"/>
              </c:ext>
            </c:extLst>
          </c:dPt>
          <c:dPt>
            <c:idx val="1"/>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C8B-4631-9961-5950BBCF667C}"/>
              </c:ext>
            </c:extLst>
          </c:dPt>
          <c:dPt>
            <c:idx val="2"/>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C8B-4631-9961-5950BBCF667C}"/>
              </c:ext>
            </c:extLst>
          </c:dPt>
          <c:dPt>
            <c:idx val="3"/>
            <c:invertIfNegative val="0"/>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C8B-4631-9961-5950BBCF667C}"/>
              </c:ext>
            </c:extLst>
          </c:dPt>
          <c:dPt>
            <c:idx val="4"/>
            <c:invertIfNegative val="0"/>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C8B-4631-9961-5950BBCF667C}"/>
              </c:ext>
            </c:extLst>
          </c:dPt>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Tables'!$E$113:$E$118</c:f>
              <c:strCache>
                <c:ptCount val="5"/>
                <c:pt idx="0">
                  <c:v>Widowed</c:v>
                </c:pt>
                <c:pt idx="1">
                  <c:v>Divorced</c:v>
                </c:pt>
                <c:pt idx="2">
                  <c:v>Separated</c:v>
                </c:pt>
                <c:pt idx="3">
                  <c:v>Single</c:v>
                </c:pt>
                <c:pt idx="4">
                  <c:v>Married</c:v>
                </c:pt>
              </c:strCache>
            </c:strRef>
          </c:cat>
          <c:val>
            <c:numRef>
              <c:f>'Part 2 Planning and Tables'!$F$113:$F$118</c:f>
              <c:numCache>
                <c:formatCode>0.00</c:formatCode>
                <c:ptCount val="5"/>
                <c:pt idx="0">
                  <c:v>3.125</c:v>
                </c:pt>
                <c:pt idx="1">
                  <c:v>3.1</c:v>
                </c:pt>
                <c:pt idx="2">
                  <c:v>3</c:v>
                </c:pt>
                <c:pt idx="3">
                  <c:v>2.9781021897810218</c:v>
                </c:pt>
                <c:pt idx="4">
                  <c:v>2.935483870967742</c:v>
                </c:pt>
              </c:numCache>
            </c:numRef>
          </c:val>
          <c:extLst>
            <c:ext xmlns:c16="http://schemas.microsoft.com/office/drawing/2014/chart" uri="{C3380CC4-5D6E-409C-BE32-E72D297353CC}">
              <c16:uniqueId val="{00000000-BB61-4117-AB1B-752C0CF98992}"/>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Marital Status</a:t>
                </a:r>
              </a:p>
            </c:rich>
          </c:tx>
          <c:layout>
            <c:manualLayout>
              <c:xMode val="edge"/>
              <c:yMode val="edge"/>
              <c:x val="0.40336000934583111"/>
              <c:y val="0.88629693346329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Perf.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Tables!PivotTable7</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Performance score by department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Tables'!$F$120</c:f>
              <c:strCache>
                <c:ptCount val="1"/>
                <c:pt idx="0">
                  <c:v>Total</c:v>
                </c:pt>
              </c:strCache>
            </c:strRef>
          </c:tx>
          <c:invertIfNegative val="0"/>
          <c:dPt>
            <c:idx val="0"/>
            <c:invertIfNegative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F76-47FC-95C1-F04DA22F3107}"/>
              </c:ext>
            </c:extLst>
          </c:dPt>
          <c:dPt>
            <c:idx val="1"/>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F76-47FC-95C1-F04DA22F3107}"/>
              </c:ext>
            </c:extLst>
          </c:dPt>
          <c:dPt>
            <c:idx val="2"/>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F76-47FC-95C1-F04DA22F3107}"/>
              </c:ext>
            </c:extLst>
          </c:dPt>
          <c:dPt>
            <c:idx val="3"/>
            <c:invertIfNegative val="0"/>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F76-47FC-95C1-F04DA22F3107}"/>
              </c:ext>
            </c:extLst>
          </c:dPt>
          <c:dPt>
            <c:idx val="4"/>
            <c:invertIfNegative val="0"/>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5F76-47FC-95C1-F04DA22F3107}"/>
              </c:ext>
            </c:extLst>
          </c:dPt>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Tables'!$E$121:$E$126</c:f>
              <c:strCache>
                <c:ptCount val="5"/>
                <c:pt idx="0">
                  <c:v>Software Engineering</c:v>
                </c:pt>
                <c:pt idx="1">
                  <c:v>IT/IS</c:v>
                </c:pt>
                <c:pt idx="2">
                  <c:v>Admin &amp; Exec.</c:v>
                </c:pt>
                <c:pt idx="3">
                  <c:v>Production       </c:v>
                </c:pt>
                <c:pt idx="4">
                  <c:v>Sales</c:v>
                </c:pt>
              </c:strCache>
            </c:strRef>
          </c:cat>
          <c:val>
            <c:numRef>
              <c:f>'Part 2 Planning and Tables'!$F$121:$F$126</c:f>
              <c:numCache>
                <c:formatCode>0.00</c:formatCode>
                <c:ptCount val="5"/>
                <c:pt idx="0">
                  <c:v>3.0909090909090908</c:v>
                </c:pt>
                <c:pt idx="1">
                  <c:v>3.06</c:v>
                </c:pt>
                <c:pt idx="2">
                  <c:v>3</c:v>
                </c:pt>
                <c:pt idx="3">
                  <c:v>2.9712918660287082</c:v>
                </c:pt>
                <c:pt idx="4">
                  <c:v>2.838709677419355</c:v>
                </c:pt>
              </c:numCache>
            </c:numRef>
          </c:val>
          <c:extLst>
            <c:ext xmlns:c16="http://schemas.microsoft.com/office/drawing/2014/chart" uri="{C3380CC4-5D6E-409C-BE32-E72D297353CC}">
              <c16:uniqueId val="{00000000-6C9C-41A5-BD4A-EEDC3E81C69A}"/>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Department</a:t>
                </a:r>
              </a:p>
            </c:rich>
          </c:tx>
          <c:layout>
            <c:manualLayout>
              <c:xMode val="edge"/>
              <c:yMode val="edge"/>
              <c:x val="0.41153265835175201"/>
              <c:y val="0.8862972957598254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Perf.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Tables!PivotTable4</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400" b="1" i="0" u="none" strike="noStrike" kern="1200" cap="all" spc="50" baseline="0">
                <a:solidFill>
                  <a:srgbClr val="000000">
                    <a:lumMod val="65000"/>
                    <a:lumOff val="35000"/>
                  </a:srgbClr>
                </a:solidFill>
              </a:rPr>
              <a:t>Avg. performance score By </a:t>
            </a:r>
            <a:r>
              <a:rPr lang="en-US" sz="1400"/>
              <a:t>Recruitment</a:t>
            </a:r>
            <a:r>
              <a:rPr lang="en-US" sz="1400" baseline="0"/>
              <a:t> </a:t>
            </a:r>
            <a:r>
              <a:rPr lang="en-US" sz="1400"/>
              <a:t>Source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Tables'!$F$64</c:f>
              <c:strCache>
                <c:ptCount val="1"/>
                <c:pt idx="0">
                  <c:v>Total</c:v>
                </c:pt>
              </c:strCache>
            </c:strRef>
          </c:tx>
          <c:invertIfNegative val="0"/>
          <c:dPt>
            <c:idx val="0"/>
            <c:invertIfNegative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10A-488E-A8EE-C4FA85D7081C}"/>
              </c:ext>
            </c:extLst>
          </c:dPt>
          <c:dPt>
            <c:idx val="1"/>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10A-488E-A8EE-C4FA85D7081C}"/>
              </c:ext>
            </c:extLst>
          </c:dPt>
          <c:dPt>
            <c:idx val="2"/>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10A-488E-A8EE-C4FA85D7081C}"/>
              </c:ext>
            </c:extLst>
          </c:dPt>
          <c:dPt>
            <c:idx val="3"/>
            <c:invertIfNegative val="0"/>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10A-488E-A8EE-C4FA85D7081C}"/>
              </c:ext>
            </c:extLst>
          </c:dPt>
          <c:dPt>
            <c:idx val="4"/>
            <c:invertIfNegative val="0"/>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10A-488E-A8EE-C4FA85D7081C}"/>
              </c:ext>
            </c:extLst>
          </c:dPt>
          <c:dPt>
            <c:idx val="5"/>
            <c:invertIfNegative val="0"/>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10A-488E-A8EE-C4FA85D7081C}"/>
              </c:ext>
            </c:extLst>
          </c:dPt>
          <c:dPt>
            <c:idx val="6"/>
            <c:invertIfNegative val="0"/>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710A-488E-A8EE-C4FA85D7081C}"/>
              </c:ext>
            </c:extLst>
          </c:dPt>
          <c:dPt>
            <c:idx val="7"/>
            <c:invertIfNegative val="0"/>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710A-488E-A8EE-C4FA85D7081C}"/>
              </c:ext>
            </c:extLst>
          </c:dPt>
          <c:dPt>
            <c:idx val="8"/>
            <c:invertIfNegative val="0"/>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710A-488E-A8EE-C4FA85D7081C}"/>
              </c:ext>
            </c:extLst>
          </c:dPt>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Tables'!$E$65:$E$74</c:f>
              <c:strCache>
                <c:ptCount val="9"/>
                <c:pt idx="0">
                  <c:v>Employee Referral</c:v>
                </c:pt>
                <c:pt idx="1">
                  <c:v>On-line Web application</c:v>
                </c:pt>
                <c:pt idx="2">
                  <c:v>LinkedIn</c:v>
                </c:pt>
                <c:pt idx="3">
                  <c:v>Diversity Job Fair</c:v>
                </c:pt>
                <c:pt idx="4">
                  <c:v>Other</c:v>
                </c:pt>
                <c:pt idx="5">
                  <c:v>Indeed</c:v>
                </c:pt>
                <c:pt idx="6">
                  <c:v>Google Search</c:v>
                </c:pt>
                <c:pt idx="7">
                  <c:v>CareerBuilder</c:v>
                </c:pt>
                <c:pt idx="8">
                  <c:v>Website</c:v>
                </c:pt>
              </c:strCache>
            </c:strRef>
          </c:cat>
          <c:val>
            <c:numRef>
              <c:f>'Part 2 Planning and Tables'!$F$65:$F$74</c:f>
              <c:numCache>
                <c:formatCode>0.00</c:formatCode>
                <c:ptCount val="9"/>
                <c:pt idx="0">
                  <c:v>3.161290322580645</c:v>
                </c:pt>
                <c:pt idx="1">
                  <c:v>3</c:v>
                </c:pt>
                <c:pt idx="2">
                  <c:v>3</c:v>
                </c:pt>
                <c:pt idx="3">
                  <c:v>3</c:v>
                </c:pt>
                <c:pt idx="4">
                  <c:v>3</c:v>
                </c:pt>
                <c:pt idx="5">
                  <c:v>2.9540229885057472</c:v>
                </c:pt>
                <c:pt idx="6">
                  <c:v>2.9387755102040818</c:v>
                </c:pt>
                <c:pt idx="7">
                  <c:v>2.9130434782608696</c:v>
                </c:pt>
                <c:pt idx="8">
                  <c:v>2.7692307692307692</c:v>
                </c:pt>
              </c:numCache>
            </c:numRef>
          </c:val>
          <c:extLst>
            <c:ext xmlns:c16="http://schemas.microsoft.com/office/drawing/2014/chart" uri="{C3380CC4-5D6E-409C-BE32-E72D297353CC}">
              <c16:uniqueId val="{00000000-6D61-4EF6-974D-53551BD084AD}"/>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Rec. Source</a:t>
                </a:r>
              </a:p>
            </c:rich>
          </c:tx>
          <c:layout>
            <c:manualLayout>
              <c:xMode val="edge"/>
              <c:yMode val="edge"/>
              <c:x val="0.42577369087915645"/>
              <c:y val="0.8862971081264717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Perf.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Summary Exercise.xlsx]Part 2 Planning and Tables!PivotTable13</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performance score vs. employee satisfaction </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tint val="54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tint val="77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hade val="76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hade val="53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Tables'!$F$196</c:f>
              <c:strCache>
                <c:ptCount val="1"/>
                <c:pt idx="0">
                  <c:v>Total</c:v>
                </c:pt>
              </c:strCache>
            </c:strRef>
          </c:tx>
          <c:invertIfNegative val="0"/>
          <c:dPt>
            <c:idx val="0"/>
            <c:invertIfNegative val="0"/>
            <c:bubble3D val="0"/>
            <c:spPr>
              <a:solidFill>
                <a:schemeClr val="accent2">
                  <a:tint val="54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03A-4EB1-8597-B17DA5E74329}"/>
              </c:ext>
            </c:extLst>
          </c:dPt>
          <c:dPt>
            <c:idx val="1"/>
            <c:invertIfNegative val="0"/>
            <c:bubble3D val="0"/>
            <c:spPr>
              <a:solidFill>
                <a:schemeClr val="accent2">
                  <a:tint val="7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203A-4EB1-8597-B17DA5E74329}"/>
              </c:ext>
            </c:extLst>
          </c:dPt>
          <c:dPt>
            <c:idx val="2"/>
            <c:invertIfNegative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03A-4EB1-8597-B17DA5E74329}"/>
              </c:ext>
            </c:extLst>
          </c:dPt>
          <c:dPt>
            <c:idx val="3"/>
            <c:invertIfNegative val="0"/>
            <c:bubble3D val="0"/>
            <c:spPr>
              <a:solidFill>
                <a:schemeClr val="accent2">
                  <a:shade val="7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203A-4EB1-8597-B17DA5E74329}"/>
              </c:ext>
            </c:extLst>
          </c:dPt>
          <c:dPt>
            <c:idx val="4"/>
            <c:invertIfNegative val="0"/>
            <c:bubble3D val="0"/>
            <c:spPr>
              <a:solidFill>
                <a:schemeClr val="accent2">
                  <a:shade val="5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D92-4C7D-9E14-1CC8BF156756}"/>
              </c:ext>
            </c:extLst>
          </c:dPt>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Tables'!$E$197:$E$202</c:f>
              <c:strCache>
                <c:ptCount val="5"/>
                <c:pt idx="0">
                  <c:v>1</c:v>
                </c:pt>
                <c:pt idx="1">
                  <c:v>2</c:v>
                </c:pt>
                <c:pt idx="2">
                  <c:v>3</c:v>
                </c:pt>
                <c:pt idx="3">
                  <c:v>4</c:v>
                </c:pt>
                <c:pt idx="4">
                  <c:v>5</c:v>
                </c:pt>
              </c:strCache>
            </c:strRef>
          </c:cat>
          <c:val>
            <c:numRef>
              <c:f>'Part 2 Planning and Tables'!$F$197:$F$202</c:f>
              <c:numCache>
                <c:formatCode>0.0</c:formatCode>
                <c:ptCount val="5"/>
                <c:pt idx="0">
                  <c:v>1</c:v>
                </c:pt>
                <c:pt idx="1">
                  <c:v>1.4444444444444444</c:v>
                </c:pt>
                <c:pt idx="2">
                  <c:v>2.9814814814814814</c:v>
                </c:pt>
                <c:pt idx="3">
                  <c:v>3.0425531914893615</c:v>
                </c:pt>
                <c:pt idx="4">
                  <c:v>3.0918367346938775</c:v>
                </c:pt>
              </c:numCache>
            </c:numRef>
          </c:val>
          <c:extLst>
            <c:ext xmlns:c16="http://schemas.microsoft.com/office/drawing/2014/chart" uri="{C3380CC4-5D6E-409C-BE32-E72D297353CC}">
              <c16:uniqueId val="{00000000-2458-4159-BBF9-A1AD12CF8FA2}"/>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Employee satisfaction</a:t>
                </a:r>
              </a:p>
            </c:rich>
          </c:tx>
          <c:layout>
            <c:manualLayout>
              <c:xMode val="edge"/>
              <c:yMode val="edge"/>
              <c:x val="0.39291295149839711"/>
              <c:y val="0.8862968817320241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Perf. Scroe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Tables!PivotTable19</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a:t>
            </a:r>
            <a:r>
              <a:rPr lang="en-US" baseline="0"/>
              <a:t> Performance score by race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Tables'!$F$230</c:f>
              <c:strCache>
                <c:ptCount val="1"/>
                <c:pt idx="0">
                  <c:v>Total</c:v>
                </c:pt>
              </c:strCache>
            </c:strRef>
          </c:tx>
          <c:invertIfNegative val="0"/>
          <c:dPt>
            <c:idx val="0"/>
            <c:invertIfNegative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1C3-46C4-8DF9-A6DF846C7910}"/>
              </c:ext>
            </c:extLst>
          </c:dPt>
          <c:dPt>
            <c:idx val="1"/>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1C3-46C4-8DF9-A6DF846C7910}"/>
              </c:ext>
            </c:extLst>
          </c:dPt>
          <c:dPt>
            <c:idx val="2"/>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1C3-46C4-8DF9-A6DF846C7910}"/>
              </c:ext>
            </c:extLst>
          </c:dPt>
          <c:dPt>
            <c:idx val="3"/>
            <c:invertIfNegative val="0"/>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1C3-46C4-8DF9-A6DF846C7910}"/>
              </c:ext>
            </c:extLst>
          </c:dPt>
          <c:dPt>
            <c:idx val="4"/>
            <c:invertIfNegative val="0"/>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1C3-46C4-8DF9-A6DF846C7910}"/>
              </c:ext>
            </c:extLst>
          </c:dPt>
          <c:dPt>
            <c:idx val="5"/>
            <c:invertIfNegative val="0"/>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1C3-46C4-8DF9-A6DF846C7910}"/>
              </c:ext>
            </c:extLst>
          </c:dPt>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Tables'!$E$231:$E$237</c:f>
              <c:strCache>
                <c:ptCount val="6"/>
                <c:pt idx="0">
                  <c:v>American Indian or Alaska Native</c:v>
                </c:pt>
                <c:pt idx="1">
                  <c:v>Black or African American</c:v>
                </c:pt>
                <c:pt idx="2">
                  <c:v>Hispanic</c:v>
                </c:pt>
                <c:pt idx="3">
                  <c:v>White</c:v>
                </c:pt>
                <c:pt idx="4">
                  <c:v>Asian</c:v>
                </c:pt>
                <c:pt idx="5">
                  <c:v>Two or more races</c:v>
                </c:pt>
              </c:strCache>
            </c:strRef>
          </c:cat>
          <c:val>
            <c:numRef>
              <c:f>'Part 2 Planning and Tables'!$F$231:$F$237</c:f>
              <c:numCache>
                <c:formatCode>0.0</c:formatCode>
                <c:ptCount val="6"/>
                <c:pt idx="0">
                  <c:v>3.3333333333333335</c:v>
                </c:pt>
                <c:pt idx="1">
                  <c:v>3.0125000000000002</c:v>
                </c:pt>
                <c:pt idx="2">
                  <c:v>3</c:v>
                </c:pt>
                <c:pt idx="3">
                  <c:v>2.9839572192513368</c:v>
                </c:pt>
                <c:pt idx="4">
                  <c:v>2.896551724137931</c:v>
                </c:pt>
                <c:pt idx="5">
                  <c:v>2.7272727272727271</c:v>
                </c:pt>
              </c:numCache>
            </c:numRef>
          </c:val>
          <c:extLst>
            <c:ext xmlns:c16="http://schemas.microsoft.com/office/drawing/2014/chart" uri="{C3380CC4-5D6E-409C-BE32-E72D297353CC}">
              <c16:uniqueId val="{00000000-1DAB-4362-9883-37F8310FAAF0}"/>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Race</a:t>
                </a:r>
              </a:p>
            </c:rich>
          </c:tx>
          <c:layout>
            <c:manualLayout>
              <c:xMode val="edge"/>
              <c:yMode val="edge"/>
              <c:x val="0.47532808398950133"/>
              <c:y val="0.886297025371828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Perf.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Summary Exercise.xlsx]Part 2 Planning and Tables!PivotTable20</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Performance score by age group &amp; Sex</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 2 Planning and Tables'!$F$239:$F$240</c:f>
              <c:strCache>
                <c:ptCount val="1"/>
                <c:pt idx="0">
                  <c:v>F</c:v>
                </c:pt>
              </c:strCache>
            </c:strRef>
          </c:tx>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Tables'!$E$241:$E$245</c:f>
              <c:strCache>
                <c:ptCount val="5"/>
                <c:pt idx="0">
                  <c:v>30-39</c:v>
                </c:pt>
                <c:pt idx="1">
                  <c:v>40-49</c:v>
                </c:pt>
                <c:pt idx="2">
                  <c:v>50-59</c:v>
                </c:pt>
                <c:pt idx="3">
                  <c:v>60-69</c:v>
                </c:pt>
                <c:pt idx="4">
                  <c:v>70-79</c:v>
                </c:pt>
              </c:strCache>
            </c:strRef>
          </c:cat>
          <c:val>
            <c:numRef>
              <c:f>'Part 2 Planning and Tables'!$F$241:$F$245</c:f>
              <c:numCache>
                <c:formatCode>0.0</c:formatCode>
                <c:ptCount val="5"/>
                <c:pt idx="0">
                  <c:v>2.9508196721311477</c:v>
                </c:pt>
                <c:pt idx="1">
                  <c:v>2.9833333333333334</c:v>
                </c:pt>
                <c:pt idx="2">
                  <c:v>3.1219512195121952</c:v>
                </c:pt>
                <c:pt idx="3">
                  <c:v>3</c:v>
                </c:pt>
                <c:pt idx="4">
                  <c:v>3</c:v>
                </c:pt>
              </c:numCache>
            </c:numRef>
          </c:val>
          <c:extLst>
            <c:ext xmlns:c16="http://schemas.microsoft.com/office/drawing/2014/chart" uri="{C3380CC4-5D6E-409C-BE32-E72D297353CC}">
              <c16:uniqueId val="{00000000-40B3-4695-B9A6-3A4107FBF73A}"/>
            </c:ext>
          </c:extLst>
        </c:ser>
        <c:ser>
          <c:idx val="1"/>
          <c:order val="1"/>
          <c:tx>
            <c:strRef>
              <c:f>'Part 2 Planning and Tables'!$G$239:$G$240</c:f>
              <c:strCache>
                <c:ptCount val="1"/>
                <c:pt idx="0">
                  <c:v>M </c:v>
                </c:pt>
              </c:strCache>
            </c:strRef>
          </c:tx>
          <c:spPr>
            <a:solidFill>
              <a:schemeClr val="accent2"/>
            </a:solidFill>
            <a:ln>
              <a:noFill/>
            </a:ln>
            <a:effectLst/>
            <a:scene3d>
              <a:camera prst="orthographicFront"/>
              <a:lightRig rig="brightRoom" dir="t"/>
            </a:scene3d>
            <a:sp3d prstMaterial="flat">
              <a:bevelT w="50800" h="101600" prst="angle"/>
              <a:contourClr>
                <a:srgbClr val="000000"/>
              </a:contourClr>
            </a:sp3d>
          </c:spPr>
          <c:invertIfNegative val="0"/>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I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Tables'!$E$241:$E$245</c:f>
              <c:strCache>
                <c:ptCount val="5"/>
                <c:pt idx="0">
                  <c:v>30-39</c:v>
                </c:pt>
                <c:pt idx="1">
                  <c:v>40-49</c:v>
                </c:pt>
                <c:pt idx="2">
                  <c:v>50-59</c:v>
                </c:pt>
                <c:pt idx="3">
                  <c:v>60-69</c:v>
                </c:pt>
                <c:pt idx="4">
                  <c:v>70-79</c:v>
                </c:pt>
              </c:strCache>
            </c:strRef>
          </c:cat>
          <c:val>
            <c:numRef>
              <c:f>'Part 2 Planning and Tables'!$G$241:$G$245</c:f>
              <c:numCache>
                <c:formatCode>0.0</c:formatCode>
                <c:ptCount val="5"/>
                <c:pt idx="0">
                  <c:v>2.75</c:v>
                </c:pt>
                <c:pt idx="1">
                  <c:v>3.046153846153846</c:v>
                </c:pt>
                <c:pt idx="2">
                  <c:v>2.8620689655172415</c:v>
                </c:pt>
                <c:pt idx="3">
                  <c:v>3.125</c:v>
                </c:pt>
                <c:pt idx="4">
                  <c:v>3</c:v>
                </c:pt>
              </c:numCache>
            </c:numRef>
          </c:val>
          <c:extLst>
            <c:ext xmlns:c16="http://schemas.microsoft.com/office/drawing/2014/chart" uri="{C3380CC4-5D6E-409C-BE32-E72D297353CC}">
              <c16:uniqueId val="{00000003-40B3-4695-B9A6-3A4107FBF73A}"/>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Age  Group</a:t>
                </a:r>
              </a:p>
            </c:rich>
          </c:tx>
          <c:layout>
            <c:manualLayout>
              <c:xMode val="edge"/>
              <c:yMode val="edge"/>
              <c:x val="0.4197725284339458"/>
              <c:y val="0.886297025371828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Perf.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Tables!PivotTable22</c:name>
    <c:fmtId val="1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salary group vs. perforamce</a:t>
            </a:r>
            <a:r>
              <a:rPr lang="en-US" baseline="0"/>
              <a:t> score</a:t>
            </a:r>
            <a:endParaRPr lang="en-US"/>
          </a:p>
        </c:rich>
      </c:tx>
      <c:layout>
        <c:manualLayout>
          <c:xMode val="edge"/>
          <c:yMode val="edge"/>
          <c:x val="0.16481805228533603"/>
          <c:y val="3.1077635359007864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'Part 2 Planning and Tables'!$F$183</c:f>
              <c:strCache>
                <c:ptCount val="1"/>
                <c:pt idx="0">
                  <c:v>Total</c:v>
                </c:pt>
              </c:strCache>
            </c:strRef>
          </c:tx>
          <c:spPr>
            <a:ln w="28575" cap="rnd">
              <a:solidFill>
                <a:schemeClr val="accent6"/>
              </a:solidFill>
              <a:round/>
            </a:ln>
            <a:effectLst/>
          </c:spPr>
          <c:marker>
            <c:symbol val="none"/>
          </c:marker>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Tables'!$E$184:$E$194</c:f>
              <c:strCache>
                <c:ptCount val="10"/>
                <c:pt idx="0">
                  <c:v>40k–60k</c:v>
                </c:pt>
                <c:pt idx="1">
                  <c:v>60k–80k</c:v>
                </c:pt>
                <c:pt idx="2">
                  <c:v>80k–100k</c:v>
                </c:pt>
                <c:pt idx="3">
                  <c:v>100k–120k</c:v>
                </c:pt>
                <c:pt idx="4">
                  <c:v>120k–140k</c:v>
                </c:pt>
                <c:pt idx="5">
                  <c:v>140k–160k</c:v>
                </c:pt>
                <c:pt idx="6">
                  <c:v>160k–180k</c:v>
                </c:pt>
                <c:pt idx="7">
                  <c:v>180k–200k</c:v>
                </c:pt>
                <c:pt idx="8">
                  <c:v>220k–240k</c:v>
                </c:pt>
                <c:pt idx="9">
                  <c:v>240k–260k</c:v>
                </c:pt>
              </c:strCache>
            </c:strRef>
          </c:cat>
          <c:val>
            <c:numRef>
              <c:f>'Part 2 Planning and Tables'!$F$184:$F$194</c:f>
              <c:numCache>
                <c:formatCode>0.0</c:formatCode>
                <c:ptCount val="10"/>
                <c:pt idx="0">
                  <c:v>2.9008264462809916</c:v>
                </c:pt>
                <c:pt idx="1">
                  <c:v>3</c:v>
                </c:pt>
                <c:pt idx="2">
                  <c:v>3.0303030303030303</c:v>
                </c:pt>
                <c:pt idx="3">
                  <c:v>3.0714285714285716</c:v>
                </c:pt>
                <c:pt idx="4">
                  <c:v>3.5</c:v>
                </c:pt>
                <c:pt idx="5">
                  <c:v>2.75</c:v>
                </c:pt>
                <c:pt idx="6">
                  <c:v>4</c:v>
                </c:pt>
                <c:pt idx="7">
                  <c:v>3</c:v>
                </c:pt>
                <c:pt idx="8">
                  <c:v>4</c:v>
                </c:pt>
                <c:pt idx="9">
                  <c:v>3</c:v>
                </c:pt>
              </c:numCache>
            </c:numRef>
          </c:val>
          <c:smooth val="0"/>
          <c:extLst>
            <c:ext xmlns:c16="http://schemas.microsoft.com/office/drawing/2014/chart" uri="{C3380CC4-5D6E-409C-BE32-E72D297353CC}">
              <c16:uniqueId val="{00000000-C940-4FB4-855E-744530CB5B8F}"/>
            </c:ext>
          </c:extLst>
        </c:ser>
        <c:dLbls>
          <c:showLegendKey val="0"/>
          <c:showVal val="0"/>
          <c:showCatName val="0"/>
          <c:showSerName val="0"/>
          <c:showPercent val="0"/>
          <c:showBubbleSize val="0"/>
        </c:dLbls>
        <c:smooth val="0"/>
        <c:axId val="1737974832"/>
        <c:axId val="1737975792"/>
      </c:lineChart>
      <c:catAx>
        <c:axId val="17379748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Salary Group</a:t>
                </a:r>
              </a:p>
            </c:rich>
          </c:tx>
          <c:layout>
            <c:manualLayout>
              <c:xMode val="edge"/>
              <c:yMode val="edge"/>
              <c:x val="0.4564156232831959"/>
              <c:y val="0.9180471323980544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Perf.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Summary Exercise.xlsx]Part 2 Planning and Tables!PivotTable17</c:name>
    <c:fmtId val="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Salary vs. employee satisfaction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tint val="54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6">
              <a:tint val="77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6">
              <a:shade val="76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shade val="53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Tables'!$F$212</c:f>
              <c:strCache>
                <c:ptCount val="1"/>
                <c:pt idx="0">
                  <c:v>Total</c:v>
                </c:pt>
              </c:strCache>
            </c:strRef>
          </c:tx>
          <c:invertIfNegative val="0"/>
          <c:dPt>
            <c:idx val="0"/>
            <c:invertIfNegative val="0"/>
            <c:bubble3D val="0"/>
            <c:spPr>
              <a:solidFill>
                <a:schemeClr val="accent6">
                  <a:tint val="54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858-4B11-B55D-5824915E1DE0}"/>
              </c:ext>
            </c:extLst>
          </c:dPt>
          <c:dPt>
            <c:idx val="1"/>
            <c:invertIfNegative val="0"/>
            <c:bubble3D val="0"/>
            <c:spPr>
              <a:solidFill>
                <a:schemeClr val="accent6">
                  <a:tint val="7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8858-4B11-B55D-5824915E1DE0}"/>
              </c:ext>
            </c:extLst>
          </c:dPt>
          <c:dPt>
            <c:idx val="2"/>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858-4B11-B55D-5824915E1DE0}"/>
              </c:ext>
            </c:extLst>
          </c:dPt>
          <c:dPt>
            <c:idx val="3"/>
            <c:invertIfNegative val="0"/>
            <c:bubble3D val="0"/>
            <c:spPr>
              <a:solidFill>
                <a:schemeClr val="accent6">
                  <a:shade val="7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8858-4B11-B55D-5824915E1DE0}"/>
              </c:ext>
            </c:extLst>
          </c:dPt>
          <c:dPt>
            <c:idx val="4"/>
            <c:invertIfNegative val="0"/>
            <c:bubble3D val="0"/>
            <c:spPr>
              <a:solidFill>
                <a:schemeClr val="accent6">
                  <a:shade val="5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858-4B11-B55D-5824915E1DE0}"/>
              </c:ext>
            </c:extLst>
          </c:dPt>
          <c:dLbls>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Tables'!$E$213:$E$218</c:f>
              <c:strCache>
                <c:ptCount val="5"/>
                <c:pt idx="0">
                  <c:v>1</c:v>
                </c:pt>
                <c:pt idx="1">
                  <c:v>2</c:v>
                </c:pt>
                <c:pt idx="2">
                  <c:v>3</c:v>
                </c:pt>
                <c:pt idx="3">
                  <c:v>4</c:v>
                </c:pt>
                <c:pt idx="4">
                  <c:v>5</c:v>
                </c:pt>
              </c:strCache>
            </c:strRef>
          </c:cat>
          <c:val>
            <c:numRef>
              <c:f>'Part 2 Planning and Tables'!$F$213:$F$218</c:f>
              <c:numCache>
                <c:formatCode>[&gt;=1000]\$#,##0.0,"K";\$#,##0</c:formatCode>
                <c:ptCount val="5"/>
                <c:pt idx="0">
                  <c:v>58039</c:v>
                </c:pt>
                <c:pt idx="1">
                  <c:v>60733.666666666664</c:v>
                </c:pt>
                <c:pt idx="2">
                  <c:v>69856.203703703708</c:v>
                </c:pt>
                <c:pt idx="3">
                  <c:v>65684.617021276601</c:v>
                </c:pt>
                <c:pt idx="4">
                  <c:v>72284.979591836731</c:v>
                </c:pt>
              </c:numCache>
            </c:numRef>
          </c:val>
          <c:extLst>
            <c:ext xmlns:c16="http://schemas.microsoft.com/office/drawing/2014/chart" uri="{C3380CC4-5D6E-409C-BE32-E72D297353CC}">
              <c16:uniqueId val="{00000000-2458-4159-BBF9-A1AD12CF8FA2}"/>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Employee Satisfaction</a:t>
                </a:r>
              </a:p>
            </c:rich>
          </c:tx>
          <c:layout>
            <c:manualLayout>
              <c:xMode val="edge"/>
              <c:yMode val="edge"/>
              <c:x val="0.41363865603719702"/>
              <c:y val="0.9106686320157084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t;=1000]\$#,##0.0,&quot;K&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Tables!PivotTable18</c:name>
    <c:fmtId val="1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salary by marital status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Tables'!$F$220</c:f>
              <c:strCache>
                <c:ptCount val="1"/>
                <c:pt idx="0">
                  <c:v>Total</c:v>
                </c:pt>
              </c:strCache>
            </c:strRef>
          </c:tx>
          <c:invertIfNegative val="0"/>
          <c:dPt>
            <c:idx val="0"/>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3ED-40DE-8255-84A912A276CF}"/>
              </c:ext>
            </c:extLst>
          </c:dPt>
          <c:dPt>
            <c:idx val="1"/>
            <c:invertIfNegative val="0"/>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3ED-40DE-8255-84A912A276CF}"/>
              </c:ext>
            </c:extLst>
          </c:dPt>
          <c:dPt>
            <c:idx val="2"/>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3ED-40DE-8255-84A912A276CF}"/>
              </c:ext>
            </c:extLst>
          </c:dPt>
          <c:dPt>
            <c:idx val="3"/>
            <c:invertIfNegative val="0"/>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3ED-40DE-8255-84A912A276CF}"/>
              </c:ext>
            </c:extLst>
          </c:dPt>
          <c:dPt>
            <c:idx val="4"/>
            <c:invertIfNegative val="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53ED-40DE-8255-84A912A276CF}"/>
              </c:ext>
            </c:extLst>
          </c:dPt>
          <c:dLbls>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Tables'!$E$221:$E$226</c:f>
              <c:strCache>
                <c:ptCount val="5"/>
                <c:pt idx="0">
                  <c:v>Single</c:v>
                </c:pt>
                <c:pt idx="1">
                  <c:v>Married</c:v>
                </c:pt>
                <c:pt idx="2">
                  <c:v>Widowed</c:v>
                </c:pt>
                <c:pt idx="3">
                  <c:v>Divorced</c:v>
                </c:pt>
                <c:pt idx="4">
                  <c:v>Separated</c:v>
                </c:pt>
              </c:strCache>
            </c:strRef>
          </c:cat>
          <c:val>
            <c:numRef>
              <c:f>'Part 2 Planning and Tables'!$F$221:$F$226</c:f>
              <c:numCache>
                <c:formatCode>[&gt;=1000]\$#,##0.0,"K";\$#,##0</c:formatCode>
                <c:ptCount val="5"/>
                <c:pt idx="0">
                  <c:v>70052.576642335771</c:v>
                </c:pt>
                <c:pt idx="1">
                  <c:v>69827.717741935485</c:v>
                </c:pt>
                <c:pt idx="2">
                  <c:v>65195.125</c:v>
                </c:pt>
                <c:pt idx="3">
                  <c:v>64427.333333333336</c:v>
                </c:pt>
                <c:pt idx="4">
                  <c:v>62934.333333333336</c:v>
                </c:pt>
              </c:numCache>
            </c:numRef>
          </c:val>
          <c:extLst>
            <c:ext xmlns:c16="http://schemas.microsoft.com/office/drawing/2014/chart" uri="{C3380CC4-5D6E-409C-BE32-E72D297353CC}">
              <c16:uniqueId val="{00000000-F185-401D-A67F-7917D9BFEB85}"/>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Marital Status</a:t>
                </a:r>
              </a:p>
            </c:rich>
          </c:tx>
          <c:layout>
            <c:manualLayout>
              <c:xMode val="edge"/>
              <c:yMode val="edge"/>
              <c:x val="0.47054219526463514"/>
              <c:y val="0.9045558844714478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t;=1000]\$#,##0.0,&quot;K&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Tables!PivotTable33</c:name>
    <c:fmtId val="1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Salary by</a:t>
            </a:r>
            <a:r>
              <a:rPr lang="en-US" baseline="0"/>
              <a:t> age group &amp; sex</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0">
              <a:spAutoFit/>
            </a:bodyPr>
            <a:lstStyle/>
            <a:p>
              <a:pPr>
                <a:defRPr sz="700" b="1" i="0" u="none" strike="noStrike" kern="1200" baseline="0">
                  <a:solidFill>
                    <a:schemeClr val="tx1"/>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0">
              <a:spAutoFit/>
            </a:bodyPr>
            <a:lstStyle/>
            <a:p>
              <a:pPr>
                <a:defRPr sz="700" b="1" i="0" u="none" strike="noStrike" kern="1200" baseline="0">
                  <a:solidFill>
                    <a:schemeClr val="tx1"/>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0">
              <a:spAutoFit/>
            </a:bodyPr>
            <a:lstStyle/>
            <a:p>
              <a:pPr>
                <a:defRPr sz="700" b="1" i="0" u="none" strike="noStrike" kern="1200" baseline="0">
                  <a:solidFill>
                    <a:schemeClr val="tx1"/>
                  </a:solidFill>
                  <a:latin typeface="+mn-lt"/>
                  <a:ea typeface="+mn-ea"/>
                  <a:cs typeface="+mn-cs"/>
                </a:defRPr>
              </a:pPr>
              <a:endParaRPr lang="en-I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 2 Planning and Tables'!$F$247:$F$248</c:f>
              <c:strCache>
                <c:ptCount val="1"/>
                <c:pt idx="0">
                  <c:v>F</c:v>
                </c:pt>
              </c:strCache>
            </c:strRef>
          </c:tx>
          <c:spPr>
            <a:solidFill>
              <a:schemeClr val="accent6"/>
            </a:solidFill>
            <a:ln>
              <a:noFill/>
            </a:ln>
            <a:effectLst/>
            <a:scene3d>
              <a:camera prst="orthographicFront"/>
              <a:lightRig rig="brightRoom" dir="t"/>
            </a:scene3d>
            <a:sp3d prstMaterial="flat">
              <a:bevelT w="50800" h="101600" prst="angle"/>
              <a:contourClr>
                <a:srgbClr val="000000"/>
              </a:contourClr>
            </a:sp3d>
          </c:spPr>
          <c:invertIfNegative val="0"/>
          <c:dLbls>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0">
                <a:spAutoFit/>
              </a:bodyPr>
              <a:lstStyle/>
              <a:p>
                <a:pPr>
                  <a:defRPr sz="700" b="1" i="0" u="none" strike="noStrike" kern="1200" baseline="0">
                    <a:solidFill>
                      <a:schemeClr val="tx1"/>
                    </a:solidFill>
                    <a:latin typeface="+mn-lt"/>
                    <a:ea typeface="+mn-ea"/>
                    <a:cs typeface="+mn-cs"/>
                  </a:defRPr>
                </a:pPr>
                <a:endParaRPr lang="en-I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Tables'!$E$249:$E$253</c:f>
              <c:strCache>
                <c:ptCount val="5"/>
                <c:pt idx="0">
                  <c:v>30-39</c:v>
                </c:pt>
                <c:pt idx="1">
                  <c:v>40-49</c:v>
                </c:pt>
                <c:pt idx="2">
                  <c:v>50-59</c:v>
                </c:pt>
                <c:pt idx="3">
                  <c:v>60-69</c:v>
                </c:pt>
                <c:pt idx="4">
                  <c:v>70-79</c:v>
                </c:pt>
              </c:strCache>
            </c:strRef>
          </c:cat>
          <c:val>
            <c:numRef>
              <c:f>'Part 2 Planning and Tables'!$F$249:$F$253</c:f>
              <c:numCache>
                <c:formatCode>[&gt;=1000]\$#,##0.0,"K";\$#,##0</c:formatCode>
                <c:ptCount val="5"/>
                <c:pt idx="0">
                  <c:v>65143.819672131147</c:v>
                </c:pt>
                <c:pt idx="1">
                  <c:v>68676.933333333334</c:v>
                </c:pt>
                <c:pt idx="2">
                  <c:v>66244.658536585368</c:v>
                </c:pt>
                <c:pt idx="3">
                  <c:v>66962.857142857145</c:v>
                </c:pt>
                <c:pt idx="4">
                  <c:v>93043.428571428565</c:v>
                </c:pt>
              </c:numCache>
            </c:numRef>
          </c:val>
          <c:extLst>
            <c:ext xmlns:c16="http://schemas.microsoft.com/office/drawing/2014/chart" uri="{C3380CC4-5D6E-409C-BE32-E72D297353CC}">
              <c16:uniqueId val="{00000000-6FBC-4D64-B9A7-83AD1F549563}"/>
            </c:ext>
          </c:extLst>
        </c:ser>
        <c:ser>
          <c:idx val="1"/>
          <c:order val="1"/>
          <c:tx>
            <c:strRef>
              <c:f>'Part 2 Planning and Tables'!$G$247:$G$248</c:f>
              <c:strCache>
                <c:ptCount val="1"/>
                <c:pt idx="0">
                  <c:v>M </c:v>
                </c:pt>
              </c:strCache>
            </c:strRef>
          </c:tx>
          <c:spPr>
            <a:solidFill>
              <a:schemeClr val="accent5"/>
            </a:solidFill>
            <a:ln>
              <a:noFill/>
            </a:ln>
            <a:effectLst/>
            <a:scene3d>
              <a:camera prst="orthographicFront"/>
              <a:lightRig rig="brightRoom" dir="t"/>
            </a:scene3d>
            <a:sp3d prstMaterial="flat">
              <a:bevelT w="50800" h="101600" prst="angle"/>
              <a:contourClr>
                <a:srgbClr val="000000"/>
              </a:contourClr>
            </a:sp3d>
          </c:spPr>
          <c:invertIfNegative val="0"/>
          <c:dLbls>
            <c:spPr>
              <a:solidFill>
                <a:srgbClr val="5B9BD5"/>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solidFill>
                    <a:latin typeface="+mn-lt"/>
                    <a:ea typeface="+mn-ea"/>
                    <a:cs typeface="+mn-cs"/>
                  </a:defRPr>
                </a:pPr>
                <a:endParaRPr lang="en-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Tables'!$E$249:$E$253</c:f>
              <c:strCache>
                <c:ptCount val="5"/>
                <c:pt idx="0">
                  <c:v>30-39</c:v>
                </c:pt>
                <c:pt idx="1">
                  <c:v>40-49</c:v>
                </c:pt>
                <c:pt idx="2">
                  <c:v>50-59</c:v>
                </c:pt>
                <c:pt idx="3">
                  <c:v>60-69</c:v>
                </c:pt>
                <c:pt idx="4">
                  <c:v>70-79</c:v>
                </c:pt>
              </c:strCache>
            </c:strRef>
          </c:cat>
          <c:val>
            <c:numRef>
              <c:f>'Part 2 Planning and Tables'!$G$249:$G$253</c:f>
              <c:numCache>
                <c:formatCode>[&gt;=1000]\$#,##0.0,"K";\$#,##0</c:formatCode>
                <c:ptCount val="5"/>
                <c:pt idx="0">
                  <c:v>70630.46875</c:v>
                </c:pt>
                <c:pt idx="1">
                  <c:v>68986.830769230772</c:v>
                </c:pt>
                <c:pt idx="2">
                  <c:v>72503.724137931029</c:v>
                </c:pt>
                <c:pt idx="3">
                  <c:v>78279.125</c:v>
                </c:pt>
                <c:pt idx="4">
                  <c:v>61809</c:v>
                </c:pt>
              </c:numCache>
            </c:numRef>
          </c:val>
          <c:extLst>
            <c:ext xmlns:c16="http://schemas.microsoft.com/office/drawing/2014/chart" uri="{C3380CC4-5D6E-409C-BE32-E72D297353CC}">
              <c16:uniqueId val="{00000003-6FBC-4D64-B9A7-83AD1F549563}"/>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Age Group</a:t>
                </a:r>
              </a:p>
            </c:rich>
          </c:tx>
          <c:layout>
            <c:manualLayout>
              <c:xMode val="edge"/>
              <c:yMode val="edge"/>
              <c:x val="0.44620689451262213"/>
              <c:y val="0.886296938073893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t;=1000]\$#,##0.0,&quot;K&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Tables!PivotTable38</c:name>
    <c:fmtId val="1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Salary by recruitment source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Tables'!$F$262</c:f>
              <c:strCache>
                <c:ptCount val="1"/>
                <c:pt idx="0">
                  <c:v>Total</c:v>
                </c:pt>
              </c:strCache>
            </c:strRef>
          </c:tx>
          <c:invertIfNegative val="0"/>
          <c:dPt>
            <c:idx val="0"/>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1E0-41EA-A962-B8B86357EA1F}"/>
              </c:ext>
            </c:extLst>
          </c:dPt>
          <c:dPt>
            <c:idx val="1"/>
            <c:invertIfNegative val="0"/>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1E0-41EA-A962-B8B86357EA1F}"/>
              </c:ext>
            </c:extLst>
          </c:dPt>
          <c:dPt>
            <c:idx val="2"/>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1E0-41EA-A962-B8B86357EA1F}"/>
              </c:ext>
            </c:extLst>
          </c:dPt>
          <c:dPt>
            <c:idx val="3"/>
            <c:invertIfNegative val="0"/>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1E0-41EA-A962-B8B86357EA1F}"/>
              </c:ext>
            </c:extLst>
          </c:dPt>
          <c:dPt>
            <c:idx val="4"/>
            <c:invertIfNegative val="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51E0-41EA-A962-B8B86357EA1F}"/>
              </c:ext>
            </c:extLst>
          </c:dPt>
          <c:dPt>
            <c:idx val="5"/>
            <c:invertIfNegative val="0"/>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51E0-41EA-A962-B8B86357EA1F}"/>
              </c:ext>
            </c:extLst>
          </c:dPt>
          <c:dPt>
            <c:idx val="6"/>
            <c:invertIfNegative val="0"/>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51E0-41EA-A962-B8B86357EA1F}"/>
              </c:ext>
            </c:extLst>
          </c:dPt>
          <c:dPt>
            <c:idx val="7"/>
            <c:invertIfNegative val="0"/>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51E0-41EA-A962-B8B86357EA1F}"/>
              </c:ext>
            </c:extLst>
          </c:dPt>
          <c:dPt>
            <c:idx val="8"/>
            <c:invertIfNegative val="0"/>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51E0-41EA-A962-B8B86357EA1F}"/>
              </c:ext>
            </c:extLst>
          </c:dPt>
          <c:dLbls>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Tables'!$E$263:$E$271</c:f>
              <c:strCache>
                <c:ptCount val="9"/>
                <c:pt idx="0">
                  <c:v>Other</c:v>
                </c:pt>
                <c:pt idx="1">
                  <c:v>Employee Referral</c:v>
                </c:pt>
                <c:pt idx="2">
                  <c:v>Indeed</c:v>
                </c:pt>
                <c:pt idx="3">
                  <c:v>Diversity Job Fair</c:v>
                </c:pt>
                <c:pt idx="4">
                  <c:v>LinkedIn</c:v>
                </c:pt>
                <c:pt idx="5">
                  <c:v>CareerBuilder</c:v>
                </c:pt>
                <c:pt idx="6">
                  <c:v>Website</c:v>
                </c:pt>
                <c:pt idx="7">
                  <c:v>Google Search</c:v>
                </c:pt>
                <c:pt idx="8">
                  <c:v>On-line Web application</c:v>
                </c:pt>
              </c:strCache>
            </c:strRef>
          </c:cat>
          <c:val>
            <c:numRef>
              <c:f>'Part 2 Planning and Tables'!$F$263:$F$271</c:f>
              <c:numCache>
                <c:formatCode>[&gt;=1000]\$#,##0.0,"K";\$#,##0</c:formatCode>
                <c:ptCount val="9"/>
                <c:pt idx="0">
                  <c:v>83263.5</c:v>
                </c:pt>
                <c:pt idx="1">
                  <c:v>77862.838709677424</c:v>
                </c:pt>
                <c:pt idx="2">
                  <c:v>75495.747126436778</c:v>
                </c:pt>
                <c:pt idx="3">
                  <c:v>72251.241379310348</c:v>
                </c:pt>
                <c:pt idx="4">
                  <c:v>64903.315789473687</c:v>
                </c:pt>
                <c:pt idx="5">
                  <c:v>63482.521739130432</c:v>
                </c:pt>
                <c:pt idx="6">
                  <c:v>61537.692307692305</c:v>
                </c:pt>
                <c:pt idx="7">
                  <c:v>60744.836734693876</c:v>
                </c:pt>
                <c:pt idx="8">
                  <c:v>52505</c:v>
                </c:pt>
              </c:numCache>
            </c:numRef>
          </c:val>
          <c:extLst>
            <c:ext xmlns:c16="http://schemas.microsoft.com/office/drawing/2014/chart" uri="{C3380CC4-5D6E-409C-BE32-E72D297353CC}">
              <c16:uniqueId val="{00000000-C2B6-4F4B-9100-484118744520}"/>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Recruitment Source</a:t>
                </a:r>
              </a:p>
            </c:rich>
          </c:tx>
          <c:layout>
            <c:manualLayout>
              <c:xMode val="edge"/>
              <c:yMode val="edge"/>
              <c:x val="0.40310586176727908"/>
              <c:y val="0.886297025371828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Salary</a:t>
                </a:r>
              </a:p>
            </c:rich>
          </c:tx>
          <c:layout>
            <c:manualLayout>
              <c:xMode val="edge"/>
              <c:yMode val="edge"/>
              <c:x val="3.0555555555555555E-2"/>
              <c:y val="0.3316442840199820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t;=1000]\$#,##0.0,&quot;K&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Tables!PivotTable37</c:name>
    <c:fmtId val="1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Salary by department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Tables'!$F$255</c:f>
              <c:strCache>
                <c:ptCount val="1"/>
                <c:pt idx="0">
                  <c:v>Total</c:v>
                </c:pt>
              </c:strCache>
            </c:strRef>
          </c:tx>
          <c:invertIfNegative val="0"/>
          <c:dPt>
            <c:idx val="0"/>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A5B-4EAB-AB51-596DF67F4598}"/>
              </c:ext>
            </c:extLst>
          </c:dPt>
          <c:dPt>
            <c:idx val="1"/>
            <c:invertIfNegative val="0"/>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A5B-4EAB-AB51-596DF67F4598}"/>
              </c:ext>
            </c:extLst>
          </c:dPt>
          <c:dPt>
            <c:idx val="2"/>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A5B-4EAB-AB51-596DF67F4598}"/>
              </c:ext>
            </c:extLst>
          </c:dPt>
          <c:dPt>
            <c:idx val="3"/>
            <c:invertIfNegative val="0"/>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A5B-4EAB-AB51-596DF67F4598}"/>
              </c:ext>
            </c:extLst>
          </c:dPt>
          <c:dPt>
            <c:idx val="4"/>
            <c:invertIfNegative val="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A5B-4EAB-AB51-596DF67F4598}"/>
              </c:ext>
            </c:extLst>
          </c:dPt>
          <c:dLbls>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Tables'!$E$256:$E$260</c:f>
              <c:strCache>
                <c:ptCount val="5"/>
                <c:pt idx="0">
                  <c:v>IT/IS</c:v>
                </c:pt>
                <c:pt idx="1">
                  <c:v>Software Engineering</c:v>
                </c:pt>
                <c:pt idx="2">
                  <c:v>Admin &amp; Exec.</c:v>
                </c:pt>
                <c:pt idx="3">
                  <c:v>Sales</c:v>
                </c:pt>
                <c:pt idx="4">
                  <c:v>Production       </c:v>
                </c:pt>
              </c:strCache>
            </c:strRef>
          </c:cat>
          <c:val>
            <c:numRef>
              <c:f>'Part 2 Planning and Tables'!$F$256:$F$260</c:f>
              <c:numCache>
                <c:formatCode>[&gt;=1000]\$#,##0.0,"K";\$#,##0</c:formatCode>
                <c:ptCount val="5"/>
                <c:pt idx="0">
                  <c:v>97064.639999999999</c:v>
                </c:pt>
                <c:pt idx="1">
                  <c:v>94989.454545454544</c:v>
                </c:pt>
                <c:pt idx="2">
                  <c:v>89612.7</c:v>
                </c:pt>
                <c:pt idx="3">
                  <c:v>69061.258064516136</c:v>
                </c:pt>
                <c:pt idx="4">
                  <c:v>59953.545454545456</c:v>
                </c:pt>
              </c:numCache>
            </c:numRef>
          </c:val>
          <c:extLst>
            <c:ext xmlns:c16="http://schemas.microsoft.com/office/drawing/2014/chart" uri="{C3380CC4-5D6E-409C-BE32-E72D297353CC}">
              <c16:uniqueId val="{00000000-EBAD-42CC-A013-A2534F17D047}"/>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Department</a:t>
                </a:r>
              </a:p>
            </c:rich>
          </c:tx>
          <c:layout>
            <c:manualLayout>
              <c:xMode val="edge"/>
              <c:yMode val="edge"/>
              <c:x val="0.47532808398950133"/>
              <c:y val="0.886297025371828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t;=1000]\$#,##0.0,&quot;K&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Tables!PivotTable39</c:name>
    <c:fmtId val="1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Avg. Salary By race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barChart>
        <c:barDir val="col"/>
        <c:grouping val="clustered"/>
        <c:varyColors val="1"/>
        <c:ser>
          <c:idx val="0"/>
          <c:order val="0"/>
          <c:tx>
            <c:strRef>
              <c:f>'Part 2 Planning and Tables'!$F$273</c:f>
              <c:strCache>
                <c:ptCount val="1"/>
                <c:pt idx="0">
                  <c:v>Total</c:v>
                </c:pt>
              </c:strCache>
            </c:strRef>
          </c:tx>
          <c:invertIfNegative val="0"/>
          <c:dPt>
            <c:idx val="0"/>
            <c:invertIfNegative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ECC-4188-B77E-8FE2B25006B1}"/>
              </c:ext>
            </c:extLst>
          </c:dPt>
          <c:dPt>
            <c:idx val="1"/>
            <c:invertIfNegative val="0"/>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ECC-4188-B77E-8FE2B25006B1}"/>
              </c:ext>
            </c:extLst>
          </c:dPt>
          <c:dPt>
            <c:idx val="2"/>
            <c:invertIfNegative val="0"/>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ECC-4188-B77E-8FE2B25006B1}"/>
              </c:ext>
            </c:extLst>
          </c:dPt>
          <c:dPt>
            <c:idx val="3"/>
            <c:invertIfNegative val="0"/>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ECC-4188-B77E-8FE2B25006B1}"/>
              </c:ext>
            </c:extLst>
          </c:dPt>
          <c:dPt>
            <c:idx val="4"/>
            <c:invertIfNegative val="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CECC-4188-B77E-8FE2B25006B1}"/>
              </c:ext>
            </c:extLst>
          </c:dPt>
          <c:dPt>
            <c:idx val="5"/>
            <c:invertIfNegative val="0"/>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CECC-4188-B77E-8FE2B25006B1}"/>
              </c:ext>
            </c:extLst>
          </c:dPt>
          <c:dLbls>
            <c:numFmt formatCode="[&gt;=1000]\$#,##0.0,&quot;K&quot;;\$#,##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Tables'!$E$274:$E$279</c:f>
              <c:strCache>
                <c:ptCount val="6"/>
                <c:pt idx="0">
                  <c:v>Hispanic</c:v>
                </c:pt>
                <c:pt idx="1">
                  <c:v>Black or African American</c:v>
                </c:pt>
                <c:pt idx="2">
                  <c:v>Asian</c:v>
                </c:pt>
                <c:pt idx="3">
                  <c:v>White</c:v>
                </c:pt>
                <c:pt idx="4">
                  <c:v>American Indian or Alaska Native</c:v>
                </c:pt>
                <c:pt idx="5">
                  <c:v>Two or more races</c:v>
                </c:pt>
              </c:strCache>
            </c:strRef>
          </c:cat>
          <c:val>
            <c:numRef>
              <c:f>'Part 2 Planning and Tables'!$F$274:$F$279</c:f>
              <c:numCache>
                <c:formatCode>[&gt;=1000]\$#,##0.0,"K";\$#,##0</c:formatCode>
                <c:ptCount val="6"/>
                <c:pt idx="0">
                  <c:v>83667</c:v>
                </c:pt>
                <c:pt idx="1">
                  <c:v>74431.024999999994</c:v>
                </c:pt>
                <c:pt idx="2">
                  <c:v>68521.206896551725</c:v>
                </c:pt>
                <c:pt idx="3">
                  <c:v>67287.545454545456</c:v>
                </c:pt>
                <c:pt idx="4">
                  <c:v>65806</c:v>
                </c:pt>
                <c:pt idx="5">
                  <c:v>59998.181818181816</c:v>
                </c:pt>
              </c:numCache>
            </c:numRef>
          </c:val>
          <c:extLst>
            <c:ext xmlns:c16="http://schemas.microsoft.com/office/drawing/2014/chart" uri="{C3380CC4-5D6E-409C-BE32-E72D297353CC}">
              <c16:uniqueId val="{00000000-7FD4-4424-9317-D5EB6EF5DB1F}"/>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Race</a:t>
                </a:r>
              </a:p>
            </c:rich>
          </c:tx>
          <c:layout>
            <c:manualLayout>
              <c:xMode val="edge"/>
              <c:yMode val="edge"/>
              <c:x val="0.47532808398950133"/>
              <c:y val="0.886297025371828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t;=1000]\$#,##0.0,&quot;K&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Summary Exercise.xlsx]Part 2 Planning and Tables!PivotTable41</c:name>
    <c:fmtId val="5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Roboto" panose="02000000000000000000" pitchFamily="2" charset="0"/>
                <a:cs typeface="+mj-cs"/>
              </a:defRPr>
            </a:pPr>
            <a:r>
              <a:rPr lang="en-US">
                <a:latin typeface="+mj-lt"/>
                <a:ea typeface="Roboto" panose="02000000000000000000" pitchFamily="2" charset="0"/>
              </a:rPr>
              <a:t>N.</a:t>
            </a:r>
            <a:r>
              <a:rPr lang="en-US" baseline="0">
                <a:latin typeface="+mj-lt"/>
                <a:ea typeface="Roboto" panose="02000000000000000000" pitchFamily="2" charset="0"/>
              </a:rPr>
              <a:t> OF EMPLOYESS BY RECRUITMENT SOURCE</a:t>
            </a:r>
            <a:endParaRPr lang="en-US">
              <a:latin typeface="+mj-lt"/>
              <a:ea typeface="Roboto" panose="02000000000000000000" pitchFamily="2" charset="0"/>
            </a:endParaRP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Roboto" panose="02000000000000000000" pitchFamily="2" charset="0"/>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'Part 2 Planning and Tables'!$F$281</c:f>
              <c:strCache>
                <c:ptCount val="1"/>
                <c:pt idx="0">
                  <c:v>Total</c:v>
                </c:pt>
              </c:strCache>
            </c:strRef>
          </c:tx>
          <c:spPr>
            <a:solidFill>
              <a:schemeClr val="accent1"/>
            </a:solidFill>
            <a:ln>
              <a:noFill/>
            </a:ln>
            <a:effectLst/>
          </c:spPr>
          <c:invertIfNegative val="0"/>
          <c:dLbls>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'Part 2 Planning and Tables'!$E$282:$E$291</c:f>
              <c:strCache>
                <c:ptCount val="9"/>
                <c:pt idx="0">
                  <c:v>On-line Web application</c:v>
                </c:pt>
                <c:pt idx="1">
                  <c:v>Other</c:v>
                </c:pt>
                <c:pt idx="2">
                  <c:v>Website</c:v>
                </c:pt>
                <c:pt idx="3">
                  <c:v>CareerBuilder</c:v>
                </c:pt>
                <c:pt idx="4">
                  <c:v>Diversity Job Fair</c:v>
                </c:pt>
                <c:pt idx="5">
                  <c:v>Employee Referral</c:v>
                </c:pt>
                <c:pt idx="6">
                  <c:v>Google Search</c:v>
                </c:pt>
                <c:pt idx="7">
                  <c:v>LinkedIn</c:v>
                </c:pt>
                <c:pt idx="8">
                  <c:v>Indeed</c:v>
                </c:pt>
              </c:strCache>
            </c:strRef>
          </c:cat>
          <c:val>
            <c:numRef>
              <c:f>'Part 2 Planning and Tables'!$F$282:$F$291</c:f>
              <c:numCache>
                <c:formatCode>General</c:formatCode>
                <c:ptCount val="9"/>
                <c:pt idx="0">
                  <c:v>1</c:v>
                </c:pt>
                <c:pt idx="1">
                  <c:v>2</c:v>
                </c:pt>
                <c:pt idx="2">
                  <c:v>13</c:v>
                </c:pt>
                <c:pt idx="3">
                  <c:v>23</c:v>
                </c:pt>
                <c:pt idx="4">
                  <c:v>29</c:v>
                </c:pt>
                <c:pt idx="5">
                  <c:v>31</c:v>
                </c:pt>
                <c:pt idx="6">
                  <c:v>49</c:v>
                </c:pt>
                <c:pt idx="7">
                  <c:v>76</c:v>
                </c:pt>
                <c:pt idx="8">
                  <c:v>87</c:v>
                </c:pt>
              </c:numCache>
            </c:numRef>
          </c:val>
          <c:extLst>
            <c:ext xmlns:c16="http://schemas.microsoft.com/office/drawing/2014/chart" uri="{C3380CC4-5D6E-409C-BE32-E72D297353CC}">
              <c16:uniqueId val="{00000003-C684-4CFD-B6E0-C5CB204E8848}"/>
            </c:ext>
          </c:extLst>
        </c:ser>
        <c:dLbls>
          <c:dLblPos val="outEnd"/>
          <c:showLegendKey val="0"/>
          <c:showVal val="1"/>
          <c:showCatName val="0"/>
          <c:showSerName val="0"/>
          <c:showPercent val="0"/>
          <c:showBubbleSize val="0"/>
        </c:dLbls>
        <c:gapWidth val="60"/>
        <c:axId val="15355744"/>
        <c:axId val="15378784"/>
      </c:barChart>
      <c:catAx>
        <c:axId val="1535574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Rec. Source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IL"/>
          </a:p>
        </c:txPr>
        <c:crossAx val="15378784"/>
        <c:crosses val="autoZero"/>
        <c:auto val="1"/>
        <c:lblAlgn val="ctr"/>
        <c:lblOffset val="100"/>
        <c:noMultiLvlLbl val="0"/>
      </c:catAx>
      <c:valAx>
        <c:axId val="1537878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50" b="1" i="0" u="none" strike="noStrike" kern="1200" cap="all" baseline="0">
                    <a:solidFill>
                      <a:schemeClr val="tx1">
                        <a:lumMod val="65000"/>
                        <a:lumOff val="35000"/>
                      </a:schemeClr>
                    </a:solidFill>
                    <a:latin typeface="+mn-lt"/>
                    <a:ea typeface="+mn-ea"/>
                    <a:cs typeface="+mn-cs"/>
                  </a:defRPr>
                </a:pPr>
                <a:r>
                  <a:rPr lang="en-US" sz="1050" b="1"/>
                  <a:t>Employees</a:t>
                </a:r>
              </a:p>
            </c:rich>
          </c:tx>
          <c:layout>
            <c:manualLayout>
              <c:xMode val="edge"/>
              <c:yMode val="edge"/>
              <c:x val="0.53680349385342951"/>
              <c:y val="0.92715896268616671"/>
            </c:manualLayout>
          </c:layout>
          <c:overlay val="0"/>
          <c:spPr>
            <a:noFill/>
            <a:ln>
              <a:noFill/>
            </a:ln>
            <a:effectLst/>
          </c:spPr>
          <c:txPr>
            <a:bodyPr rot="0" spcFirstLastPara="1" vertOverflow="ellipsis" vert="horz" wrap="square" anchor="ctr" anchorCtr="1"/>
            <a:lstStyle/>
            <a:p>
              <a:pPr>
                <a:defRPr sz="1050" b="1" i="0" u="none" strike="noStrike" kern="1200" cap="all"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3557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Reasons</a:t>
            </a:r>
            <a:r>
              <a:rPr lang="en-US" sz="1800" baseline="0"/>
              <a:t> for employee termination</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IL"/>
        </a:p>
      </c:txPr>
    </c:title>
    <c:autoTitleDeleted val="0"/>
    <c:plotArea>
      <c:layout/>
      <c:barChart>
        <c:barDir val="col"/>
        <c:grouping val="clustered"/>
        <c:varyColors val="0"/>
        <c:ser>
          <c:idx val="0"/>
          <c:order val="0"/>
          <c:spPr>
            <a:solidFill>
              <a:schemeClr val="accent1"/>
            </a:solidFill>
            <a:ln>
              <a:noFill/>
            </a:ln>
            <a:effectLst/>
            <a:scene3d>
              <a:camera prst="orthographicFront"/>
              <a:lightRig rig="brightRoom" dir="t"/>
            </a:scene3d>
            <a:sp3d prstMaterial="flat">
              <a:bevelT w="50800" h="101600" prst="angle"/>
              <a:contourClr>
                <a:srgbClr val="000000"/>
              </a:contourClr>
            </a:sp3d>
          </c:spPr>
          <c:invertIfNegative val="0"/>
          <c:dLbls>
            <c:numFmt formatCode="General"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'Part 2 Planning and Tables'!$G$14:$G$22</c:f>
              <c:strCache>
                <c:ptCount val="9"/>
                <c:pt idx="0">
                  <c:v>Another position</c:v>
                </c:pt>
                <c:pt idx="1">
                  <c:v>unhappy</c:v>
                </c:pt>
                <c:pt idx="2">
                  <c:v>more money</c:v>
                </c:pt>
                <c:pt idx="3">
                  <c:v>career change</c:v>
                </c:pt>
                <c:pt idx="4">
                  <c:v>hours</c:v>
                </c:pt>
                <c:pt idx="5">
                  <c:v>attendance</c:v>
                </c:pt>
                <c:pt idx="6">
                  <c:v>relocation out of area</c:v>
                </c:pt>
                <c:pt idx="7">
                  <c:v>return to school</c:v>
                </c:pt>
                <c:pt idx="8">
                  <c:v>Other</c:v>
                </c:pt>
              </c:strCache>
            </c:strRef>
          </c:cat>
          <c:val>
            <c:numRef>
              <c:f>'Part 2 Planning and Tables'!$H$14:$H$22</c:f>
              <c:numCache>
                <c:formatCode>General</c:formatCode>
                <c:ptCount val="9"/>
                <c:pt idx="0">
                  <c:v>20</c:v>
                </c:pt>
                <c:pt idx="1">
                  <c:v>14</c:v>
                </c:pt>
                <c:pt idx="2">
                  <c:v>11</c:v>
                </c:pt>
                <c:pt idx="3">
                  <c:v>9</c:v>
                </c:pt>
                <c:pt idx="4">
                  <c:v>8</c:v>
                </c:pt>
                <c:pt idx="5">
                  <c:v>7</c:v>
                </c:pt>
                <c:pt idx="6">
                  <c:v>5</c:v>
                </c:pt>
                <c:pt idx="7">
                  <c:v>5</c:v>
                </c:pt>
                <c:pt idx="8">
                  <c:v>25</c:v>
                </c:pt>
              </c:numCache>
            </c:numRef>
          </c:val>
          <c:extLst>
            <c:ext xmlns:c16="http://schemas.microsoft.com/office/drawing/2014/chart" uri="{C3380CC4-5D6E-409C-BE32-E72D297353CC}">
              <c16:uniqueId val="{00000012-E646-4FDD-8ED2-FD2D6CF4FB7F}"/>
            </c:ext>
          </c:extLst>
        </c:ser>
        <c:dLbls>
          <c:showLegendKey val="0"/>
          <c:showVal val="0"/>
          <c:showCatName val="0"/>
          <c:showSerName val="0"/>
          <c:showPercent val="0"/>
          <c:showBubbleSize val="0"/>
        </c:dLbls>
        <c:gapWidth val="100"/>
        <c:axId val="1737974832"/>
        <c:axId val="1737975792"/>
      </c:barChart>
      <c:catAx>
        <c:axId val="17379748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b="1"/>
                  <a:t>Term.</a:t>
                </a:r>
                <a:r>
                  <a:rPr lang="en-US" b="1" baseline="0"/>
                  <a:t> Reason</a:t>
                </a:r>
                <a:endParaRPr lang="en-US" b="1"/>
              </a:p>
            </c:rich>
          </c:tx>
          <c:layout>
            <c:manualLayout>
              <c:xMode val="edge"/>
              <c:yMode val="edge"/>
              <c:x val="0.3888566678354225"/>
              <c:y val="0.9194279363151770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IL"/>
          </a:p>
        </c:txPr>
        <c:crossAx val="1737975792"/>
        <c:crosses val="autoZero"/>
        <c:auto val="1"/>
        <c:lblAlgn val="ctr"/>
        <c:lblOffset val="100"/>
        <c:noMultiLvlLbl val="0"/>
      </c:catAx>
      <c:valAx>
        <c:axId val="1737975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b="1"/>
                  <a:t>Employees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7379748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Summary Exercise.xlsx]Part 2 Planning and Tables!PivotTable6</c:name>
    <c:fmtId val="19"/>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 of employees by department</a:t>
            </a:r>
          </a:p>
        </c:rich>
      </c:tx>
      <c:layout>
        <c:manualLayout>
          <c:xMode val="edge"/>
          <c:yMode val="edge"/>
          <c:x val="0.19240898345153665"/>
          <c:y val="4.9677832501016435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IL"/>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scene3d>
            <a:camera prst="orthographicFront"/>
            <a:lightRig rig="brightRoom" dir="t"/>
          </a:scene3d>
          <a:sp3d prstMaterial="flat">
            <a:bevelT w="50800" h="101600" prst="angle"/>
            <a:contourClr>
              <a:srgbClr val="000000"/>
            </a:contourClr>
          </a:sp3d>
        </c:spPr>
        <c:dLbl>
          <c:idx val="0"/>
          <c:layout>
            <c:manualLayout>
              <c:x val="3.2937717628836447E-3"/>
              <c:y val="4.8779738356238042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solidFill>
          <a:ln>
            <a:noFill/>
          </a:ln>
          <a:effectLst/>
          <a:scene3d>
            <a:camera prst="orthographicFront"/>
            <a:lightRig rig="brightRoom" dir="t"/>
          </a:scene3d>
          <a:sp3d prstMaterial="flat">
            <a:bevelT w="50800" h="101600" prst="angle"/>
            <a:contourClr>
              <a:srgbClr val="000000"/>
            </a:contourClr>
          </a:sp3d>
        </c:spPr>
        <c:dLbl>
          <c:idx val="0"/>
          <c:layout>
            <c:manualLayout>
              <c:x val="4.9406576443255572E-2"/>
              <c:y val="6.9685340508911491E-3"/>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3056402340185935E-2"/>
              <c:y val="-1.0452801076336725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3056402340185935E-2"/>
              <c:y val="-1.0452801076336725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4.9406576443255572E-2"/>
              <c:y val="6.9685340508911491E-3"/>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2937717628836447E-3"/>
              <c:y val="4.8779738356238042E-2"/>
            </c:manualLayout>
          </c:layout>
          <c:numFmt formatCode="0.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6812452717917535E-2"/>
              <c:y val="-9.5107549479055767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35697787420365E-2"/>
              <c:y val="-2.3515165430114639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4.1894808567823877E-2"/>
              <c:y val="-6.8279893422604557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7.9741472367745071E-3"/>
              <c:y val="3.4670611783134631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35697787420365E-2"/>
              <c:y val="-2.3515165430114639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7.9742866092985948E-3"/>
              <c:y val="-2.5753344910424184E-3"/>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6.1472142893558013E-4"/>
              <c:y val="-5.3205494095793684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35697787420365E-2"/>
              <c:y val="-2.3515165430114639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7.9742866092985948E-3"/>
              <c:y val="-2.5753344910424184E-3"/>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6.1472142893558013E-4"/>
              <c:y val="-5.3205494095793684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2535697787420365E-2"/>
              <c:y val="-2.3515165430114639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7.9742866092985948E-3"/>
              <c:y val="-2.5753344910424184E-3"/>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6.1472142893558013E-4"/>
              <c:y val="-5.3205494095793684E-2"/>
            </c:manualLayout>
          </c:layout>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'Part 2 Planning and Tables'!$F$35</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CA4-4AE1-A8F1-C5CB28E1165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CA4-4AE1-A8F1-C5CB28E1165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CA4-4AE1-A8F1-C5CB28E1165B}"/>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CA4-4AE1-A8F1-C5CB28E1165B}"/>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ECA4-4AE1-A8F1-C5CB28E1165B}"/>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ECA4-4AE1-A8F1-C5CB28E1165B}"/>
              </c:ext>
            </c:extLst>
          </c:dPt>
          <c:dLbls>
            <c:dLbl>
              <c:idx val="2"/>
              <c:layout>
                <c:manualLayout>
                  <c:x val="-2.2535697787420365E-2"/>
                  <c:y val="-2.351516543011463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CA4-4AE1-A8F1-C5CB28E1165B}"/>
                </c:ext>
              </c:extLst>
            </c:dLbl>
            <c:dLbl>
              <c:idx val="3"/>
              <c:layout>
                <c:manualLayout>
                  <c:x val="-7.9742866092985948E-3"/>
                  <c:y val="-2.5753344910424184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CA4-4AE1-A8F1-C5CB28E1165B}"/>
                </c:ext>
              </c:extLst>
            </c:dLbl>
            <c:dLbl>
              <c:idx val="4"/>
              <c:layout>
                <c:manualLayout>
                  <c:x val="-6.1472142893558013E-4"/>
                  <c:y val="-5.320549409579368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CA4-4AE1-A8F1-C5CB28E1165B}"/>
                </c:ext>
              </c:extLst>
            </c:dLbl>
            <c:numFmt formatCode="0.0%" sourceLinked="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'Part 2 Planning and Tables'!$E$36:$E$41</c:f>
              <c:strCache>
                <c:ptCount val="5"/>
                <c:pt idx="0">
                  <c:v>Production       </c:v>
                </c:pt>
                <c:pt idx="1">
                  <c:v>IT/IS</c:v>
                </c:pt>
                <c:pt idx="2">
                  <c:v>Sales</c:v>
                </c:pt>
                <c:pt idx="3">
                  <c:v>Software Engineering</c:v>
                </c:pt>
                <c:pt idx="4">
                  <c:v>Admin &amp; Exec.</c:v>
                </c:pt>
              </c:strCache>
            </c:strRef>
          </c:cat>
          <c:val>
            <c:numRef>
              <c:f>'Part 2 Planning and Tables'!$F$36:$F$41</c:f>
              <c:numCache>
                <c:formatCode>General</c:formatCode>
                <c:ptCount val="5"/>
                <c:pt idx="0">
                  <c:v>209</c:v>
                </c:pt>
                <c:pt idx="1">
                  <c:v>50</c:v>
                </c:pt>
                <c:pt idx="2">
                  <c:v>31</c:v>
                </c:pt>
                <c:pt idx="3">
                  <c:v>11</c:v>
                </c:pt>
                <c:pt idx="4">
                  <c:v>10</c:v>
                </c:pt>
              </c:numCache>
            </c:numRef>
          </c:val>
          <c:extLst>
            <c:ext xmlns:c16="http://schemas.microsoft.com/office/drawing/2014/chart" uri="{C3380CC4-5D6E-409C-BE32-E72D297353CC}">
              <c16:uniqueId val="{0000000C-ECA4-4AE1-A8F1-C5CB28E1165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CHANCE OF TERMINATION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'Part 2 Planning and Tables'!$J$311</c:f>
              <c:strCache>
                <c:ptCount val="1"/>
                <c:pt idx="0">
                  <c:v>Chance of getting terminated</c:v>
                </c:pt>
              </c:strCache>
            </c:strRef>
          </c:tx>
          <c:spPr>
            <a:solidFill>
              <a:schemeClr val="accent1"/>
            </a:solidFill>
            <a:ln>
              <a:noFill/>
            </a:ln>
            <a:effectLst/>
          </c:spPr>
          <c:invertIfNegative val="0"/>
          <c:cat>
            <c:strRef>
              <c:f>'Part 2 Planning and Tables'!$I$312:$I$316</c:f>
              <c:strCache>
                <c:ptCount val="5"/>
                <c:pt idx="0">
                  <c:v>Production       </c:v>
                </c:pt>
                <c:pt idx="1">
                  <c:v>IT/IS</c:v>
                </c:pt>
                <c:pt idx="2">
                  <c:v>Sales</c:v>
                </c:pt>
                <c:pt idx="3">
                  <c:v>Software Engineering</c:v>
                </c:pt>
                <c:pt idx="4">
                  <c:v>Admin Offices</c:v>
                </c:pt>
              </c:strCache>
            </c:strRef>
          </c:cat>
          <c:val>
            <c:numRef>
              <c:f>'Part 2 Planning and Tables'!$J$312:$J$316</c:f>
              <c:numCache>
                <c:formatCode>0.0%</c:formatCode>
                <c:ptCount val="5"/>
                <c:pt idx="0">
                  <c:v>0.16129032258064516</c:v>
                </c:pt>
                <c:pt idx="1">
                  <c:v>0.2</c:v>
                </c:pt>
                <c:pt idx="2">
                  <c:v>0.22222222222222221</c:v>
                </c:pt>
                <c:pt idx="3">
                  <c:v>0.36363636363636365</c:v>
                </c:pt>
                <c:pt idx="4">
                  <c:v>0.39712918660287083</c:v>
                </c:pt>
              </c:numCache>
            </c:numRef>
          </c:val>
          <c:extLst>
            <c:ext xmlns:c16="http://schemas.microsoft.com/office/drawing/2014/chart" uri="{C3380CC4-5D6E-409C-BE32-E72D297353CC}">
              <c16:uniqueId val="{00000000-BBC8-46B5-82C0-82D680FBEC1E}"/>
            </c:ext>
          </c:extLst>
        </c:ser>
        <c:dLbls>
          <c:showLegendKey val="0"/>
          <c:showVal val="0"/>
          <c:showCatName val="0"/>
          <c:showSerName val="0"/>
          <c:showPercent val="0"/>
          <c:showBubbleSize val="0"/>
        </c:dLbls>
        <c:gapWidth val="182"/>
        <c:axId val="1551335855"/>
        <c:axId val="1551338735"/>
      </c:barChart>
      <c:catAx>
        <c:axId val="15513358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8735"/>
        <c:crosses val="autoZero"/>
        <c:auto val="1"/>
        <c:lblAlgn val="ctr"/>
        <c:lblOffset val="100"/>
        <c:noMultiLvlLbl val="0"/>
      </c:catAx>
      <c:valAx>
        <c:axId val="1551338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all employees historically</a:t>
                </a:r>
                <a:endParaRPr lang="en-US"/>
              </a:p>
            </c:rich>
          </c:tx>
          <c:layout>
            <c:manualLayout>
              <c:xMode val="edge"/>
              <c:yMode val="edge"/>
              <c:x val="0.31774564875054723"/>
              <c:y val="0.881737424581817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5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CHANCE OF TERMINATIO</a:t>
            </a:r>
            <a:r>
              <a:rPr lang="en-US" baseline="0"/>
              <a:t>N BY SEX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'Part 2 Planning and Tables'!$J$304</c:f>
              <c:strCache>
                <c:ptCount val="1"/>
                <c:pt idx="0">
                  <c:v>Chance of getting terminated</c:v>
                </c:pt>
              </c:strCache>
            </c:strRef>
          </c:tx>
          <c:spPr>
            <a:solidFill>
              <a:schemeClr val="accent1"/>
            </a:solidFill>
            <a:ln>
              <a:noFill/>
            </a:ln>
            <a:effectLst/>
          </c:spPr>
          <c:invertIfNegative val="0"/>
          <c:cat>
            <c:strRef>
              <c:f>'Part 2 Planning and Tables'!$I$305:$I$306</c:f>
              <c:strCache>
                <c:ptCount val="2"/>
                <c:pt idx="0">
                  <c:v>F</c:v>
                </c:pt>
                <c:pt idx="1">
                  <c:v>M </c:v>
                </c:pt>
              </c:strCache>
            </c:strRef>
          </c:cat>
          <c:val>
            <c:numRef>
              <c:f>'Part 2 Planning and Tables'!$J$305:$J$306</c:f>
              <c:numCache>
                <c:formatCode>0.0%</c:formatCode>
                <c:ptCount val="2"/>
                <c:pt idx="0">
                  <c:v>0.32592592592592595</c:v>
                </c:pt>
                <c:pt idx="1">
                  <c:v>0.34090909090909088</c:v>
                </c:pt>
              </c:numCache>
            </c:numRef>
          </c:val>
          <c:extLst>
            <c:ext xmlns:c16="http://schemas.microsoft.com/office/drawing/2014/chart" uri="{C3380CC4-5D6E-409C-BE32-E72D297353CC}">
              <c16:uniqueId val="{00000000-5961-4DC6-A446-80F782703AD5}"/>
            </c:ext>
          </c:extLst>
        </c:ser>
        <c:dLbls>
          <c:showLegendKey val="0"/>
          <c:showVal val="0"/>
          <c:showCatName val="0"/>
          <c:showSerName val="0"/>
          <c:showPercent val="0"/>
          <c:showBubbleSize val="0"/>
        </c:dLbls>
        <c:gapWidth val="182"/>
        <c:axId val="1551335855"/>
        <c:axId val="1551338735"/>
      </c:barChart>
      <c:catAx>
        <c:axId val="15513358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8735"/>
        <c:crosses val="autoZero"/>
        <c:auto val="1"/>
        <c:lblAlgn val="ctr"/>
        <c:lblOffset val="100"/>
        <c:noMultiLvlLbl val="0"/>
      </c:catAx>
      <c:valAx>
        <c:axId val="1551338735"/>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rgbClr val="000000">
                        <a:lumMod val="65000"/>
                        <a:lumOff val="35000"/>
                      </a:srgbClr>
                    </a:solidFill>
                  </a:rPr>
                  <a:t>% of all employees historically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5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CHANCE OF TERMINATION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'Part 2 Planning and Tables'!$J$294</c:f>
              <c:strCache>
                <c:ptCount val="1"/>
                <c:pt idx="0">
                  <c:v>Chance of getting terminated</c:v>
                </c:pt>
              </c:strCache>
            </c:strRef>
          </c:tx>
          <c:spPr>
            <a:solidFill>
              <a:schemeClr val="accent1"/>
            </a:solidFill>
            <a:ln>
              <a:noFill/>
            </a:ln>
            <a:effectLst/>
          </c:spPr>
          <c:invertIfNegative val="0"/>
          <c:cat>
            <c:strRef>
              <c:f>'Part 2 Planning and Tables'!$I$295:$I$299</c:f>
              <c:strCache>
                <c:ptCount val="5"/>
                <c:pt idx="0">
                  <c:v>Divorced</c:v>
                </c:pt>
                <c:pt idx="1">
                  <c:v>Married</c:v>
                </c:pt>
                <c:pt idx="2">
                  <c:v>Separated</c:v>
                </c:pt>
                <c:pt idx="3">
                  <c:v>Single</c:v>
                </c:pt>
                <c:pt idx="4">
                  <c:v>Widowed</c:v>
                </c:pt>
              </c:strCache>
            </c:strRef>
          </c:cat>
          <c:val>
            <c:numRef>
              <c:f>'Part 2 Planning and Tables'!$J$295:$J$299</c:f>
              <c:numCache>
                <c:formatCode>0.0%</c:formatCode>
                <c:ptCount val="5"/>
                <c:pt idx="0">
                  <c:v>8.3333333333333329E-2</c:v>
                </c:pt>
                <c:pt idx="1">
                  <c:v>0.26277372262773724</c:v>
                </c:pt>
                <c:pt idx="2">
                  <c:v>0.37903225806451613</c:v>
                </c:pt>
                <c:pt idx="3">
                  <c:v>0.5</c:v>
                </c:pt>
                <c:pt idx="4">
                  <c:v>0.53333333333333333</c:v>
                </c:pt>
              </c:numCache>
            </c:numRef>
          </c:val>
          <c:extLst>
            <c:ext xmlns:c16="http://schemas.microsoft.com/office/drawing/2014/chart" uri="{C3380CC4-5D6E-409C-BE32-E72D297353CC}">
              <c16:uniqueId val="{00000000-0129-42AE-8F48-18CECB027949}"/>
            </c:ext>
          </c:extLst>
        </c:ser>
        <c:dLbls>
          <c:showLegendKey val="0"/>
          <c:showVal val="0"/>
          <c:showCatName val="0"/>
          <c:showSerName val="0"/>
          <c:showPercent val="0"/>
          <c:showBubbleSize val="0"/>
        </c:dLbls>
        <c:gapWidth val="182"/>
        <c:axId val="1551335855"/>
        <c:axId val="1551338735"/>
      </c:barChart>
      <c:catAx>
        <c:axId val="15513358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8735"/>
        <c:crosses val="autoZero"/>
        <c:auto val="1"/>
        <c:lblAlgn val="ctr"/>
        <c:lblOffset val="100"/>
        <c:noMultiLvlLbl val="0"/>
      </c:catAx>
      <c:valAx>
        <c:axId val="1551338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rgbClr val="000000">
                        <a:lumMod val="65000"/>
                        <a:lumOff val="35000"/>
                      </a:srgbClr>
                    </a:solidFill>
                  </a:rPr>
                  <a:t>% of all employees historically</a:t>
                </a:r>
              </a:p>
            </c:rich>
          </c:tx>
          <c:layout>
            <c:manualLayout>
              <c:xMode val="edge"/>
              <c:yMode val="edge"/>
              <c:x val="0.31774564875054723"/>
              <c:y val="0.881737424581817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5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CHANCE OF TERMINATION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'Part 2 Planning and Tables'!$J$322</c:f>
              <c:strCache>
                <c:ptCount val="1"/>
                <c:pt idx="0">
                  <c:v>Chance of getting terminated</c:v>
                </c:pt>
              </c:strCache>
            </c:strRef>
          </c:tx>
          <c:spPr>
            <a:solidFill>
              <a:schemeClr val="accent1"/>
            </a:solidFill>
            <a:ln>
              <a:noFill/>
            </a:ln>
            <a:effectLst/>
          </c:spPr>
          <c:invertIfNegative val="0"/>
          <c:cat>
            <c:strRef>
              <c:f>'Part 2 Planning and Tables'!$I$323:$I$327</c:f>
              <c:strCache>
                <c:ptCount val="5"/>
                <c:pt idx="0">
                  <c:v>30-39</c:v>
                </c:pt>
                <c:pt idx="1">
                  <c:v>40-49</c:v>
                </c:pt>
                <c:pt idx="2">
                  <c:v>50-59</c:v>
                </c:pt>
                <c:pt idx="3">
                  <c:v>60-69</c:v>
                </c:pt>
                <c:pt idx="4">
                  <c:v>70-79</c:v>
                </c:pt>
              </c:strCache>
            </c:strRef>
          </c:cat>
          <c:val>
            <c:numRef>
              <c:f>'Part 2 Planning and Tables'!$J$323:$J$327</c:f>
              <c:numCache>
                <c:formatCode>0.0%</c:formatCode>
                <c:ptCount val="5"/>
                <c:pt idx="0">
                  <c:v>0.30107526881720431</c:v>
                </c:pt>
                <c:pt idx="1">
                  <c:v>0.30399999999999999</c:v>
                </c:pt>
                <c:pt idx="2">
                  <c:v>0.37142857142857144</c:v>
                </c:pt>
                <c:pt idx="3">
                  <c:v>0.5</c:v>
                </c:pt>
                <c:pt idx="4">
                  <c:v>0.53333333333333333</c:v>
                </c:pt>
              </c:numCache>
            </c:numRef>
          </c:val>
          <c:extLst>
            <c:ext xmlns:c16="http://schemas.microsoft.com/office/drawing/2014/chart" uri="{C3380CC4-5D6E-409C-BE32-E72D297353CC}">
              <c16:uniqueId val="{00000000-7F88-47BC-B6D5-C239A6C841EB}"/>
            </c:ext>
          </c:extLst>
        </c:ser>
        <c:dLbls>
          <c:showLegendKey val="0"/>
          <c:showVal val="0"/>
          <c:showCatName val="0"/>
          <c:showSerName val="0"/>
          <c:showPercent val="0"/>
          <c:showBubbleSize val="0"/>
        </c:dLbls>
        <c:gapWidth val="182"/>
        <c:axId val="1551335855"/>
        <c:axId val="1551338735"/>
      </c:barChart>
      <c:catAx>
        <c:axId val="15513358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8735"/>
        <c:crosses val="autoZero"/>
        <c:auto val="1"/>
        <c:lblAlgn val="ctr"/>
        <c:lblOffset val="100"/>
        <c:noMultiLvlLbl val="0"/>
      </c:catAx>
      <c:valAx>
        <c:axId val="1551338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rgbClr val="000000">
                        <a:lumMod val="65000"/>
                        <a:lumOff val="35000"/>
                      </a:srgbClr>
                    </a:solidFill>
                  </a:rPr>
                  <a:t>% of all employees historically</a:t>
                </a:r>
              </a:p>
            </c:rich>
          </c:tx>
          <c:layout>
            <c:manualLayout>
              <c:xMode val="edge"/>
              <c:yMode val="edge"/>
              <c:x val="0.31774564875054723"/>
              <c:y val="0.881737424581817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5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CHANCE OF TERMINATION BY RECRUITMENT</a:t>
            </a:r>
            <a:r>
              <a:rPr lang="en-US" baseline="0"/>
              <a:t> SOURCE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'Part 2 Planning and Tables'!$J$332</c:f>
              <c:strCache>
                <c:ptCount val="1"/>
                <c:pt idx="0">
                  <c:v>Chance of getting terminated</c:v>
                </c:pt>
              </c:strCache>
            </c:strRef>
          </c:tx>
          <c:spPr>
            <a:solidFill>
              <a:schemeClr val="accent1"/>
            </a:solidFill>
            <a:ln>
              <a:noFill/>
            </a:ln>
            <a:effectLst/>
          </c:spPr>
          <c:invertIfNegative val="0"/>
          <c:cat>
            <c:strRef>
              <c:f>'Part 2 Planning and Tables'!$I$333:$I$341</c:f>
              <c:strCache>
                <c:ptCount val="9"/>
                <c:pt idx="0">
                  <c:v>CareerBuilder</c:v>
                </c:pt>
                <c:pt idx="1">
                  <c:v>Diversity Job Fair</c:v>
                </c:pt>
                <c:pt idx="2">
                  <c:v>Employee Referral</c:v>
                </c:pt>
                <c:pt idx="3">
                  <c:v>Google Search</c:v>
                </c:pt>
                <c:pt idx="4">
                  <c:v>Indeed</c:v>
                </c:pt>
                <c:pt idx="5">
                  <c:v>LinkedIn</c:v>
                </c:pt>
                <c:pt idx="6">
                  <c:v>On-line Web application</c:v>
                </c:pt>
                <c:pt idx="7">
                  <c:v>Other</c:v>
                </c:pt>
                <c:pt idx="8">
                  <c:v>Website</c:v>
                </c:pt>
              </c:strCache>
            </c:strRef>
          </c:cat>
          <c:val>
            <c:numRef>
              <c:f>'Part 2 Planning and Tables'!$J$333:$J$341</c:f>
              <c:numCache>
                <c:formatCode>0.0%</c:formatCode>
                <c:ptCount val="9"/>
                <c:pt idx="0">
                  <c:v>7.6923076923076927E-2</c:v>
                </c:pt>
                <c:pt idx="1">
                  <c:v>0.16129032258064516</c:v>
                </c:pt>
                <c:pt idx="2">
                  <c:v>0.23684210526315788</c:v>
                </c:pt>
                <c:pt idx="3">
                  <c:v>0.2413793103448276</c:v>
                </c:pt>
                <c:pt idx="4">
                  <c:v>0.47826086956521741</c:v>
                </c:pt>
                <c:pt idx="5">
                  <c:v>0.5</c:v>
                </c:pt>
                <c:pt idx="6">
                  <c:v>0.55172413793103448</c:v>
                </c:pt>
                <c:pt idx="7">
                  <c:v>0.61224489795918369</c:v>
                </c:pt>
                <c:pt idx="8">
                  <c:v>1</c:v>
                </c:pt>
              </c:numCache>
            </c:numRef>
          </c:val>
          <c:extLst>
            <c:ext xmlns:c16="http://schemas.microsoft.com/office/drawing/2014/chart" uri="{C3380CC4-5D6E-409C-BE32-E72D297353CC}">
              <c16:uniqueId val="{00000000-0B11-48A2-9D16-FA4D84891382}"/>
            </c:ext>
          </c:extLst>
        </c:ser>
        <c:dLbls>
          <c:showLegendKey val="0"/>
          <c:showVal val="0"/>
          <c:showCatName val="0"/>
          <c:showSerName val="0"/>
          <c:showPercent val="0"/>
          <c:showBubbleSize val="0"/>
        </c:dLbls>
        <c:gapWidth val="182"/>
        <c:axId val="1551335855"/>
        <c:axId val="1551338735"/>
      </c:barChart>
      <c:catAx>
        <c:axId val="15513358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Rec.</a:t>
                </a:r>
                <a:r>
                  <a:rPr lang="en-US" baseline="0"/>
                  <a:t> Source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8735"/>
        <c:crosses val="autoZero"/>
        <c:auto val="1"/>
        <c:lblAlgn val="ctr"/>
        <c:lblOffset val="100"/>
        <c:noMultiLvlLbl val="0"/>
      </c:catAx>
      <c:valAx>
        <c:axId val="1551338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u="none" strike="noStrike" kern="1200" baseline="0">
                    <a:solidFill>
                      <a:srgbClr val="000000">
                        <a:lumMod val="65000"/>
                        <a:lumOff val="35000"/>
                      </a:srgbClr>
                    </a:solidFill>
                  </a:rPr>
                  <a:t>% of all employees historically</a:t>
                </a: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US"/>
              </a:p>
            </c:rich>
          </c:tx>
          <c:layout>
            <c:manualLayout>
              <c:xMode val="edge"/>
              <c:yMode val="edge"/>
              <c:x val="0.31774564875054723"/>
              <c:y val="0.8817374245818175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IL"/>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1551335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1">
      <cx:tx>
        <cx:rich>
          <a:bodyPr spcFirstLastPara="1" vertOverflow="ellipsis" horzOverflow="overflow" wrap="square" lIns="0" tIns="0" rIns="0" bIns="0" anchor="ctr" anchorCtr="1"/>
          <a:lstStyle/>
          <a:p>
            <a:pPr rtl="0">
              <a:defRPr sz="2000">
                <a:ln>
                  <a:noFill/>
                </a:ln>
                <a:solidFill>
                  <a:schemeClr val="tx2">
                    <a:lumMod val="65000"/>
                    <a:lumOff val="35000"/>
                  </a:schemeClr>
                </a:solidFill>
              </a:defRPr>
            </a:pPr>
            <a:r>
              <a:rPr lang="en-US" sz="2000" b="1" i="0" cap="all" baseline="0">
                <a:ln>
                  <a:noFill/>
                </a:ln>
                <a:solidFill>
                  <a:schemeClr val="tx2">
                    <a:lumMod val="65000"/>
                    <a:lumOff val="35000"/>
                  </a:schemeClr>
                </a:solidFill>
                <a:effectLst/>
              </a:rPr>
              <a:t>Top 5 states by performance score</a:t>
            </a:r>
            <a:endParaRPr lang="en-IL" sz="2000">
              <a:ln>
                <a:noFill/>
              </a:ln>
              <a:solidFill>
                <a:schemeClr val="tx2">
                  <a:lumMod val="65000"/>
                  <a:lumOff val="35000"/>
                </a:schemeClr>
              </a:solidFill>
              <a:effectLst/>
            </a:endParaRPr>
          </a:p>
        </cx:rich>
      </cx:tx>
    </cx:title>
    <cx:plotArea>
      <cx:plotAreaRegion>
        <cx:series layoutId="regionMap" uniqueId="{3AE8AB5F-1A4A-4F1D-81AB-3639C298203C}">
          <cx:tx>
            <cx:txData>
              <cx:f>_xlchart.v5.2</cx:f>
              <cx:v>Average of PerfScoreID</cx:v>
            </cx:txData>
          </cx:tx>
          <cx:dataLabels>
            <cx:numFmt formatCode="#,##0.0" sourceLinked="0"/>
            <cx:spPr>
              <a:solidFill>
                <a:schemeClr val="bg1"/>
              </a:solidFill>
            </cx:spPr>
            <cx:txPr>
              <a:bodyPr spcFirstLastPara="1" vertOverflow="ellipsis" horzOverflow="overflow" wrap="square" lIns="0" tIns="0" rIns="0" bIns="0" anchor="ctr" anchorCtr="1"/>
              <a:lstStyle/>
              <a:p>
                <a:pPr algn="ctr" rtl="0">
                  <a:defRPr sz="1400">
                    <a:ln>
                      <a:noFill/>
                    </a:ln>
                    <a:solidFill>
                      <a:schemeClr val="tx1">
                        <a:lumMod val="75000"/>
                        <a:lumOff val="25000"/>
                      </a:schemeClr>
                    </a:solidFill>
                  </a:defRPr>
                </a:pPr>
                <a:endParaRPr lang="en-US" sz="1400" b="0" i="0" u="none" strike="noStrike" baseline="0">
                  <a:ln>
                    <a:noFill/>
                  </a:ln>
                  <a:solidFill>
                    <a:schemeClr val="tx1">
                      <a:lumMod val="75000"/>
                      <a:lumOff val="25000"/>
                    </a:schemeClr>
                  </a:solidFill>
                  <a:latin typeface="Arial"/>
                  <a:cs typeface="Arial"/>
                </a:endParaRPr>
              </a:p>
            </cx:txPr>
            <cx:visibility seriesName="0" categoryName="0" value="1"/>
            <cx:separator>, </cx:separator>
          </cx:dataLabels>
          <cx:dataId val="0"/>
          <cx:layoutPr>
            <cx:regionLabelLayout val="none"/>
            <cx:geography cultureLanguage="en-US" cultureRegion="IL" attribution="Powered by Bing">
              <cx:geoCache provider="{E9337A44-BEBE-4D9F-B70C-5C5E7DAFC167}">
                <cx:binary>7Hxpb9xGtvZfMfz5pVL7MpgMELJXbbZkWbbnC9GWZLK4Fcni/uvvoRZH6iiasa9xAQGvkijqpZpV
5znLcxb2P6+Gf1xlN7v6zZBnhfvH1fD727hpyn/89pu7im/ynTvIzVVtnf3WHFzZ/Df77Zu5uvnt
ut71poh+Iwiz367iXd3cDG//9U/4tOjGHturXWNscdbe1OP5jWuzxr3w2rMvvdld56ZYGNfU5qrB
v7/99MfbNzdFY5rxYixvfn/75PW3b37b/5S/XPFNBptq2mtYy+QBw5hyqaS+/ZFv32S2iO5f9jBB
B5wLphDDaP7BD9c+3eWw/tPOxXD6xhYPzz+3p9sd7a6v6xvn4Di3/3+69skZ7o54ZduimaUWgQB/
f/uxMM3N9ZsPza65cW/fGGeDuzcEdj7Ixw+3J//tqdz/9c+9J0AWe888gmZfcP/ppb8gE/xCZKg8
IJwJobG+Ffws+SfIYH0gsCQSM3wH3QMCd8gEu8x8s3Vhdg/P//fIPF67h8x8xFeIzOniJSn8uM0w
QZHC9E7weg8ZhA6Y0JSQe2Dg9Tt7vUPm1NZN/GaxS23zE9g8Xb2HznzMV4jO5cWDhJ7T0R9Ehx0g
yQn8Q5/CIsmBEERooe5h4w8XvYPl8qbObdE8PPncTp73Y98X7oExn+oVgnHx+SUR/BgYFIMlUMUU
vose+05M6wNKKdFSkjtTUg/XvsPk4mbYgbP/+2j3PCL3y/bwmA/2CvE4AY/79wL4MTwYOYCQQSWT
9NmgIvGBQBxRqoAHPPZZJzvndldx626a5icA2Vu+B8x8wlcIzOnmQUbP+YofBIYeCMUF1pTfAbPv
vPABl1IQje7ZAHm49n1MuenfbHZ5CWysvnl46bltPW8wp0+X7+EzH/QV4nO+fUkQP4gPGAZRRHN1
H/LBUT1mY2A4HCuFBON3bwD8HtvPeQws9c3WZbvi+uGV/x6ep6v30JmP+QrROQ1eksOPoUP5Aaea
Sk7RnfT3shipD7DiVAkh7qxLPFz7MSMLdrXNTPHTnOzP9XsIzUd9hQgFv5KVzf6LY04f/Bvesx9y
IKkiCpM9VhbYori5asxV+xPM7MniPVDm071CUN6dP6juc+7jx8yG0QMNRqEEFfde7Skod8k/cDcK
aD32Zu/qm+hnMv6HdXtQzGd6hVD88e8HqfzvoaDsgMwZo8LsWQ+GMQSgObgIfufC9hD5ozaT/RnX
9X3hHibz4V4hJqdffh0mQJY11YRBgvI8J+PACRAC1naP2X5UAVL1xdbpSzv6ezp2t3IPlfl4rxCV
1fFLMvgxp0XUAdecY0L1U2+lyAFTkjKi7nObPQq2ymxtrn8iun9fuAfGfKpXCMb6j18HBoWaCoOw
zfTz+b2iB4wxyDeR+m5CjwPJ+sbW0c9UKL8v3MNkPtwrxGS7+HWYMHZAlUaSPNSF91IVjNmB4MCW
FdrjWtvrXWxf2sjz3up+2R4S85FeIRLvfmVSD3VgzDllWn7X/sdJI3gsiSDjV39TKH4Xm5+A427V
HhrzsV4hGtvTl9TxxwIH1QfQS9ESSijPsl0lDoB+QQqv70sw7OHad0nitrg2u5+hWN8X7mEyH+4V
YvL+F8YPhg6Uhh7XfXS4bS8+thApDxRVCurD96CBL3scP97fFIUbs273U22up6v30JmP+QrRufiV
FsMPFIPCPBP3Va+9SAIWQxklTLD7ssoe47oAdKDje/MTBclHS/dwmQ/4CnEJ3j1o7i9IFtWB1opz
xO4TE/yUCWME9TAmFRV7gAQWOPDu+ieCyp8r9+CYz/UK4fgI1Z87R/IL4IAmFvRUoDp/HzigNv/Y
id3m7lIRQsRehvix2cUv7eN5vnW3ag+H+UCvEIejX5ivw8QEJ3L2R/t+ikNkhxDCoCt/+7MX2Y9A
E9qrdPxxKP5cuQfHfK5XCMflL4ztMxyYKE3F/WjRHipSHcyBn1F1Pyaxl41cGkgNfyqu/7lyD5X5
eK8QlZPlS5r5YyyYcYjZcyWR3jeq9lolQh8QDBUtJO+LWnu2crIzxU/E8/tle3jMB3uNePzC4AED
eNBu51hDjeT2B0L2k+CBYMyLgSEJuo8EDKv8VD5y8rBwHw041itE449fWFyEepYE4yDioc2+hwYw
XsUAL4Lu51WgBvk4H/kj233d5buHJ5/jFs/H9O8L9zCZD/cKMTm9fEkEP+axIG+nMIEKHuvPHPCJ
hWAB9Szo7krov88/wIYfY3J60+1+puz7sG4PkflorwCRl7f4mPo+eecPjg8DNjAtxCWUeG9Fj/bs
Bea7EJ7zEP18NNkb6v37bT1vNXvLn5zk/2hi+O+nib+PXS92zW55O6/9aKD45Vdvjwvz43tLX0pZ
7mS3vf79LZTiAYbvY+DzZzwxiO++Zn/Jzc41v7/1FIOijGKYCYwVFgxB1tLf3L2kDpiE1ovEisDw
MUy8vH1TzOOsv7+FGQwEg5cSKN1MMKQGYuFse/sSOiDQRtOawwAG6IvG3wfk39tshFbyd2ncP35T
tPl7a4rGwYj62zfl3bvmw3EGn6LovAtEwA9DdQhev9qdwxQ6vBn/vwSXhDnKvI32PJb4JhmnTauZ
g+j2XSbPXAbY518uI6FKPs+LIkje9i4zYVeP3dR5GzcxfJHafFzQFql3ed95uf/ytUCg+9fS0GWH
3hXVcuZmT48EWCROdzTcjNjqd0jU3YngmB6yCQ3vS5Gb+D9ckOK/Hk9SLTCHuxZgjlnOTvOxFIfU
8QrLOtyYsQ4jP6xsc2zrNrK+9XLLA6V7fYlgdICsUBt1dMGzLBnXwvakWFc8agPedaz326Ew6zIx
9UbbwTP+qGv0tRhMfVxpp9dVGOl1P9VmnYuRBEU4FIdjjfOzLM30OvPq5iNuRHGou7pceWFuTsOx
MacsSnixoFERr8cK5VsTuXFZNS4/Ix6bbnRipss4ZfWlLKMT1I5m2cusCNoyQ5uJ0PSEQYxXQZzQ
9oy4Nv820cm+m2iffCTIJH6BwmzFq7gIsMm7oLVFv0E2tItqqshadcj6dTX2SxwPpZ811B1J3NjT
ulS932Qp3aEs8jaZ6KvFVHv9phozGfls0KEIlEfslVN5fiymfDjTdopbH1W9ivxasRVypP5iUk/3
6WKIa+kqX4591LsvGmaaR3ccF2WykoXURdCHoOcBii0qfUTz4mtby/JL0kbqU6JTcq4jpOOgR05f
J8qViY91LQs/J6NNfS8xw6ruFIp8pGj8NY0zxQNTsOwdyjpVBoJF9li2fXs0tkV/qcYpC9LQ1AtC
MtC9ZIqcz0zC3xmKz+PBoCAckvE8rrRYOozqL7m03coOqFmpTnjcH6zIr+s8j9dxEV+NdVIuIqr4
UaRVW/p44nG+dCCcuAizkyrLp09QXfTOaGGmYzSFyvluwOlWFB3yFqlJQuR71vvAhOHbkCG26frC
Lelo0mOURO115ETzNcVjki2naBLF0muMPgQRuEUciquqyYIe9/VpkaHOH2R2jejQ+yJlR6HXDH6a
Rh+18wwoaZmtvVLF/uTlQ+CGvggsYSjQoRG+LJujxKsZ9YcmGgOBVLLjCoXwZvlvGrZ0EVsxLgcp
qvOwz8ixiN17PvQ99pWSDFQbrGfgpDuhKSPLBHc3Qy69Fa+95iQlxfS1GewYALL8azmk6TujC7JI
p6Y5r3jjBUWjzqtKm2XLp89eW9NTMsVkScbJnXpympa9Fv2HotBtEGHdrcacnRV9/knS0JKNSVXf
Mb+Juni8KoRJiR92bWsXok2HJPNHVZLEn1zSLdIoT/lSkHZMgzGrxHSs+mwctplG0ZgHcVQh5Iee
F02XqetZF/kDaV0fgSBstWjHziUXrE5U1GQ+TgbV9RdybOKlxk5GCz7GdRp4YWq4zyskfN2oolj3
3STk58FjkVrJMSV8m6veoYXJvFGtXOJMxfwob8QqSvspOu9SDu+kpemiU1HVbezbvC7695HwIkX9
UlQuPtKh11nju7DnX0gZt3XioyL04mVfD5pcJm3v8VU1aC6v5RADUHETN95hOpZRW39I87DIqzXW
Lv3i8TL9oLvcrGtUgBu2ueSbDjXZpQxHrw5CSsLR71tBD/nQWeT3U9e3PvdiveYNpYc9CatjPAx8
Q3IPSX9IRzMu8knjCxLbKPFdNT8tQxF+GMe2vxKkCJVf4KJcsZTSrc0GuG7LinGRthnblg4Vh2bo
9bLJ26kI8ioMwdhVb48qxlwVyE7iFRbOLrLaFEte6iYoHFKD741xDgiE+t9DDX9VjVd8mBwKE58X
Xlsuuq7PzwbKyhso+atj2IiJVilh9qgcdT4tWhFl8bIee7tVKNPvMm7ELssr2B/NOrwKnczPvD6V
aZCqHPbmiRJe416TfyOqzi4paob3WZqIaaGm3H6I8tiUvgMagcF5pKIFu80Wt7H1nnfdB/I7/nBl
y7E2UXx/j933h/+6sDn8e3vn159Pzrfo/fno5OHevhffBWMHczPQ7b9p3s33z4LN3O9upl5PHvyF
Bv4N0bu7VfBvXvzvWCChQN8e0ZC/0MC7G4n+HFr9kw3eL72ng5IfME6EZEpwCTVs/ogOwqgBVIug
cgFkkSko5f1JB8UBV8AsFLhCmGu7LX0/0EEKSTTFSgPbAf6hge48nPQJnMB/7x8/poNynlp4yp4w
8CYgThwmtDGico89yXSo8jpzyWZoVAxxRqexXEwuqvoF6Wo9LJuuhICukIzFNiRjxLYFKbQKxOTa
IiC9SIYVnYY8XVpuo2rjZRbChl92RY58FFMHN2hydTyGMZifbfCp5WCIDWsx8UeSVF+yUtBtZ3CY
+X2SeZmfZhBowMjVsY5D+6VwqvxSQoirlx14tNLvC6yOcUzYrqg7fJrr3IOQU0RC+K0lqlyTTMb1
0qXevISGeR6kiRnfk6rRly3FcOG+REC3GqeG82jg+jI3eDivE0K3YZrnoU/LQdbvIlKk9tDy2qpD
oaW7dgrhi6zI08jHceEFuIgyE5RsHN6P2UDbIG01HKPUrBY+IVG9QTAeegG3h/KdJMPw3lqv3dAu
ph+nXg3vC2rrjaPIOl/kDp9GpILzlzIKLxORwUdXlSmdL3Xi3LrUk7tOagMSKJglF8Zl5RcaVnN4
pjW8jQ3YHgH95LsxgnV+G8EGOO5ht30GV0M0IhdJGNs8aKmIJ1/oAU7NUrimSmn5JUsQnF1nfOr8
tkf0VDCTHxWxjE9p6iXHqguxX/dmOElC022p1em2MBLWSG+WpxjCJPLzIffEAvQanrkDNENRWi8i
E+pL0s4Id2ML1BxNzn0Wox2H474MR7wYUpLkC+Sy1Jx5OYEj2DGBTym7GH4rl2VTwLMW5NInHuwx
Hrws9PuReTyQnoyAjDQ57zZlmsfoUy0coysgSp71u376FoctSAJ1hb4cs/68mRxfjUUsWJCFJryc
iEvOZMc087Oh8oIS5+SiYKCAc5ADrc1B0dOBteEKIh180hQS+C3jEPYWz0rUAEN6H4seHsumA20g
tQNkNW0kXeqR0y3kKi07yaRsqqCMHCifR7J4EXYETE/2ZXMNheU+WqKmxKdxX4ERSj0AwLZUiPhK
A2nz06QsxsMCOKwJUp1l+bIDFRU+BrM8tqUWbCOTkG69pCM0GHsK+zZTayY/T8PhnKKoCH3gOKAx
IW7d9TAwuGQxeYBdN+vJqIfySztDpGhDtzlvyy8KO/iwpkJmDUxbLyWDzGXsOr0sGS6/1GUSXt6q
sPEkyDd19sjOxp7MShqKbjjvaQsi6Uk0vh8iMIV8IvaIxUmRrohg+hJudAPBNbakNCgzBQrTSmSP
skLA07cm0WalWQszgvDGuAWwETgOg031ZZJ1val4mcfAzAS+YL0NL70EdZ5fuiS2flJFeZDVEoxT
2FEvJ6LMOot53/m9yeE4yLCtcQMAWqER3gXFMlAwj4KRu7QD+YQ1JLIdaeDUaAIPAt1lupWx1ce9
zfTxVAmAsDEjfIItcTL5madqFbTSxfR9UnWRXHi1G8GfRpNeoKyUG8FrtEJZoo95NXgL2sdePUdy
OC8d6qhfTW5sgQGCUYQ+qXPY0ETBY+XE9vH56IbyJEpavTRjZdZ0BFtONbhnVUB+tMxxBp/DRM62
adqpRdKAy0AoxBcNL1uQYM6G8xIU3fgkTqsvKQqrDZDNaB02MbmQFHRepFkfrlSc1NMHBwUKthla
cJF0ggMD1waN8jQBoDLi4YsQTVN5GFnJhyUt8iw+zMPErBM0mXXLSDoFXQ8oZSZkO2cIuGYcjqBT
IdSMO38UE8Bau4zvUK/BwocC44uqHfFFwsce6FudU0jOkAV9wa7RS1uAlva6A4vIRYVPjQVWmOcY
9pPkZRQuOz1rjsSZHSEfq+HjSRS66yi1Zm1iDtoNZYULOutebThOjljZ1psWS1StbnWeEQaLUANn
Dkg1638rBT5tTacvYcZWwjnR7Pa6HlfNWVfxdFgh48C/1a5Riyymsz7q0amgrJS+9OgEQN65tMRB
7rwoZQ+qxENVt1vIQSvPr6AsUC9L7OH3TIB1ZVmqk6DtQbw0G1a3Fpd3il32RTPgYKh4Ha9uPau1
MRbrPlbVJTa0KC77KBrTT7yn4CcyNnsp3PVmzeKG73QGFDhpq/wMxy0JVFRcF/Ggt3VZzsGgQnNw
DiPwwDqb8Gk/cXBkGfCHNlBWlUA447jA8TsyxuMG3A/N+wWOWqAQPhSsLA6EnfRRXrgm9okMB8je
ndHZ2ZRkNwkymVRB1njRJYTSelM0PAeICgRWk7YD+FqwyXoRg4uxvtcTngS0qsW1LfJLG+H6UIdD
i3rIvvoBeAitLwhTW6vnQOREkV2YMSqPIMao97iQKATb7eiqrqjxK4ybUyiy2SP4toko6FQUfzSy
4pDKFeG/q4Ysof5QHTukeVA3MkAyARvw2xznUKhomnHr4rY8komu8/A9ipkNtG4+FVW7KktXrTwo
7b0vWecnuTwPCePo0yiy0oM4YXMRbjG2OXjVBCwcyoCLiaKWLEpU5gsiCHB+6Roe+aJiSVBakm8w
rqLYN6xUgQcJzSotSKd9aSaoKw39IU/iFNJC2Y+dT4oyHlejgGLKRoNa1kHkWj6A+GN91FA2vVND
Iw9doiHMmaHamMErGz/v8UeGO3viIVG8M1OqDiUJQXsxA1ISK7uMVFLGPioH4iepbI/qoUMnkkaI
+s7jwy5jNvk4yvwjS2SVHWeVY2dVGs8FBdergE21hhIH7b65sdZfYwUJrus18SdQsmXFpVmoeqxX
o5foDeqqbjEOTb7MVTnEAWNJ6rfUJSeqjpPxBOQlrhPIfVdT24cQxw1aRqb/qHVSrlIj67UM+393
4RBwk8ivUTVAyYWPxQJnFVnRVCY+aXh95hCIVehCLPmQD1dJSy68RIY+7p07USaezvJp5IGVbb6y
o8fWoe7kcakNW0aVu6h06yV+LYAZLV1e2ZNmCsFFpTnwkz4ulxHwhsM2r/EhcbW34dq6bapbdmzp
hAIQWrHs0op/GIS1/lBVaunpKfUT8Fg+aEj6nlXJQgLr9KYUv4MgMALl64pVpDyxzWo6nkWWBrSg
xYZ4rl6rOULQsewWQ6TbDU8BMGdG74sLh2qRlLU+mRJ+1pqcLJqiQOcpVBqO7Zg1H8lAvOMxL7MK
0mAJ63rgrl+bLtPASwiZDpuhqNaJaeznBOg70Ls27wzoN0kvSB2qjeypd4pEhQKIvHKRQpWulXxc
JTbNtz2ScuelOdQoqhQKGzLLg66u3cqToDb+KHvkj1PTrlGYxgFXaRWA848WE88gEEGyuu0Kfl3G
EVuSBvcBLlE2eyu8HZOa7sIaldUitG74DIx4Cey6BiZoULEYU5Qum4qJi7ACjwKev86XxmLje4bI
DXIDXedxNi4cGUcALcP9cdx6EvslbRPdgiNRNciu4ei869MMLyOe1SNw8WoaknMT4qGFOk3Oso2c
XBddg/OPVnFCoKapcLmAGkpRBlEcTrVvIxquGxF74JhqIzYqbftLL3VEQdgLifBNi+NFXTaQgcTV
UoranhgHdmFo01+WQmXbSYyxr+sxXU1TMy3bGMHDRJqVIBn62EeDAhWnuWXeoeEz8QNHmht9pTWN
jqMqP427xn2Cukp7lNfqRKSFCyB4hR/ylqDPunei9lvIXZrDtKpG88mJskXbPBW6OfQqPJF2A15L
r+A+0rbqoQznAXOKIHEL34WN7oHNdhbSEG6s+hJWGTj1MEn6cgT3PSId+hzXE13LJLETD0jGPORH
zkN9FEQctfSLinOIuqRNRigBG0WjlexDnh9VqIbnUwuUa4F43ijQHqLrJW+Bg8Z1DGyr6B0QEdEx
iE2mKrPxEOFpOB9Jjy+Ai2ZQ4+mBlmsP+NmjjP+Z5JnOufGTZgqGfH6+rUwoDHf+47kz8aiZIjtU
1nldxZtSRBAwIwtUsPV139dyACdNXfGhhLox244WouhioNalhx0j3XnLOu38uJvbBGgE8s5uwzRu
gFV7BjhdxCZgE1C5BwoQ2plSzKlnoVFWL7w8hOQtlfXQnozQX7q+48gm74fzdpqTkmIsh/MYClCJ
3yXT8H4OKzCakurjYnIqTX0uSyBkL4sDw6TenjjgLnvMoTUCk5USvirhqTg6HRmPeirbFGGX174e
h9YFsUhLiP5wV1IVFGVeLMXgql3O0vG8aiDprmJISo0d6vO8qP7Tjp4DCBpq0EKF72zAEE+e7sjj
lTe1EAA3deIB/xGeGM4bqK1cOqhVOF95cx7XE+KuGZZ0W3ZAlIve1tka1xBbAufKOZkAhv6yqOb2
11PFYdD2VQRKL/NXEO23x1oo1JmyMckmtBoAza2lw6eJTa37zMZpqlYs18BjbcGzVPh9CrTt5Q08
gxVTFG69w/OkK+xi7hM+Ut0+FthOpIk2fNDQWwkLF5lFq3FITrHn4gjSlLBcG2ri6Kgpw6lYlsKF
p1HR4AuFWnzKbAr5yMu7ekYscEst3OQMCZ9g8LUmTzdV0Da0ccKiTeFB0lANwBuXg7GQzXRQVgka
Q4Azt/kEtNrrohKmCF/qWd6a6x4q8x2983+QvMEU197lR5m2RTeBTMYMkugEV2MJXKVSeQKAxCP3
IP/qFb1IZeht8Zy4QT+IJUcdq0ryjomxSycfpU0Ub5q59lJWUZF8cyGH7LegEKJf3jCBpvCeGgn4
CivoNN/2mzXb67LG2KvM2ElvTWMOPpDYqYgPVTunOsUA7gIcvz4eieq8DwWZoHgy5DH4gdG004dB
C3BPEcWQnfDJy4IkY/AneCf4De2eMVrelocoKWcbqROo0kC3KzIbG0EFLDCy7KJl1FX1ZhpzuDon
KRRvRAqdDB++TiC/vj3s/69EPzfmdF+knlv2EmYCHqnFXwrRT+7S/7MKfbfsoQiNDyTc1IZBW8AV
zt8T8H0mQdIDSTjMn8AdbeDjtICZrPuZBLiDF/H5/kQBAypawR/fZxLgzhMNt55wsFUOswSQKP9I
ERpuatxTZLjzdA4akKZhCWPgZM/yOBnhm6es6TZQxcULEptsGU+FDnjTfB5F+lWhLvFLOzXLoh00
VHOF84dhTA8VTkvI0NWF6lR66GVNejK02TEkyMDUPHFKqpr6GfIKXyadDsaWDb5qi2nFaI4WVVRS
HxJmvSqh9hRo0epAanJWhh1aoDgs/ISpdIkrCOcRNIV8L0JdkEB3KUCoQoskdZ+BKF+0wHv8ChK2
QPDkq/BKtMhyeHuKpy6wnawhstSfMdTXg4l31E8m7i3zUF56PTpPKP7a1XB5wcvPmYWvpYsa6JZa
aQIYmof8HDq7pJiTsXJolqiuPgucaL+Ze9W9B8eD0Q4Cll2gRefJbV2rLXjpZhk6EA34zWXU5NSf
kvQbSb3BFwJEaVXtFqiCD806EAGDXi4cAcSA1DY3zi0gYwbqgGAPXcm8ZRwS57cxsZuEwaiBzaJs
ISoBr6bsrFdts5xXJgx6b0a30BElovCjEURQZrRZ8gZPkLFkZxruRlpmDi6ZRRM/4qyC7feULNsK
NkRLkS7QFH1MnR78ULZqoW3xbSwqu6loTQIejumiT0cSQVkiugozD4Mc9AV8608DNaesDBxKkiDO
EwC4Ucq3qCNBnWh3EaowhaEKEQZQ4JhW5YSmTa9AetTBRXsutwp7F7dKYqpRLUZWOSjPgB7gkZ5B
xcUENdIXvcJdQFL4lSN+1hnYVJSkbEs9SHJx0rqFjfLhUGqoJHTlrEUNvBdpeWocTheVdWQpuzgJ
RCgGEBMoVpvlZZBzfgr6/G3QKYXGAWw9681XYDWA/QSPEoghfoe9YtE3ykGX0sKaHKTkcKkWRJbT
CaqchgJa/fkW7zxSBVRzQa2aHs4bxaAyUkMr11YVNEQhpwCaHH0DIwetFvBeFYN2KgmqYmdbiKpm
/JjF8FCo5CvFsBGwPOV3ZWpOWxAXfEvWxTgB8n0FdiKBrh/20LY8iSVYB/RKPssUPlBIQFi1oEyQ
uZ7eCqMowSh6D94KZfqvOYzELEMkq8OMOL5kIShtlrrwcCw0Ps9dUgak7BMIQGMX0KYsV1NOyLKG
lGCRQ+tiAe0P2EMUuyPlvGEdCYKPaRVC66SZyDKVYJRQAj82fVL4RWtBy6AxG8CQQnqiCBgqReAI
VBdny3SMsiUCO4EBD3PWxfz01rxoMk3QxmnJcmCZWrQWesG2TayPcoCbxTo9jGJUrAdE02WHZzNM
lQ1usfVyOL4XFscCShLgQkAFirLSAZR6y+BWyyeZTisLCfraRSxdjnmmV4LG2aL3QJ1vFWDWcDDx
M8OmAsq84MZ0B/bNJj1tbmFu2p6CHYAaQQOlgSYZDnclpIEbDilAMEHiExQt9jahpuC9+P+wd2bb
cePKtv2V8wM4gyDA7pXMTq1ly9J1+YVDcsO+7/n1Z1KputtS3WuPej819q4sy6kkCAKBiBVrrUye
k4X/mGT2M8oYn6fYPYZgNxeq9wKzlOGl0Q7lNYX0fGvN1tGd0mcRJVRzzlReh5mZ7UHwkmBYDXGK
LPYpZZ28XkCaDlSvMITAaq9F53H1kvDlpMVT2REc5Fr6yayPXpx3viFmPkxOYwAjzQ4c2ie7trU6
vwE0uZjszt05JQn5nBQG/CJL7UUeERQjSXCjgbcTTuYdw8H8GCvPPa6yXI51TzABfxsD+El1EI4M
YRoku8ipq1PhEsEKJ1fn2GR6s7l/2bRjYo+BiMRnPju+s1qWRGvpj+aykbZC4fpWX23HzsRiaub6
0NkJz6/KjV3cGOX1bOv5dnCyn562mJqFHfAy14hls11W8JGD5Lnq0s72eu67nSBB8nNtwV7KRXhn
ypXMqWryoxs2PxuHHxdDumfT136UEE+0yJODbNtvriGsfSlkFFSN80i9X+0zEd+Jabh1qj71SU+j
yyWZKfxE3uWSdshi7M1sglxRzgKOAGng18zKi9G3yQjsvUdnh7x2bdNnM63mnaxTsM/EMD9bUZbv
Oneq05sFKPEymQweoTLCKPTDSOphnxpN6sdV0t8B0NgQ4WyZR86h7eYxDZasN/YzjLZuv+q4BhJu
GnFZh8OT6KvqO5S9bzoxqsGP1Jz9dBslVpsosa5dQPgHbC3b6uAV2ezVfisamkJpy55P9Sh2EUfR
zpRueONN1SoOuQIFuM3M2HUuStiMxakHVRJf6FaPQQwDL78OY/pwftvm0g6aJWuSW2u0zWVPjzcU
n8qB9CF27M+/pGJ359rh1/b6+4Jmc9SwqWhgdBrIQNW7gib3hLlqiIEnJ1mWY7vGP5OMw0WV7ueh
rRTLil2nE1b676/7nhL5cl2NHNu0acwD5LytZLxFm4vX18NJTi/Bjj2okux7OYnMn+vs5++v9p5C
8HI1Oh+2iWmCAYX17dXWKRI6WcvhlC8skC0T8LJQ7CMBE+nlSv9bBPyhCPCkYlL/bzH7jyJg9+pv
/V/Vz/9CbDoUz/+xBdmKiPPv/10N2P/NU0I9BiflpRjgeb4ylFGMS0mp4KDSwDtZb+TlvxnKm2wW
HjqrGOKydjY15t+UFPe/XZwYEHW8klzsf1MN/BOawBUIYZu0aI9Qrmx3/is0scgyk/EyG6dsroIi
+glZ9MO8hDTINnCmPBWJcQnvau+FwxeZCT9V3R+2z1ZhvS2sGQKbFlIx92x6cvv7X9CRCip27bqR
caraxbgN9ZfFq6+7MduXBUw6Ez5p3ww7r45KX+fhTV1H6RFLkXI/mX9pUs415pwXkGtX4QOJHnov
o4Utb5vYDn1tjT5RdoMwtrbKNz0XvImkrIx9kX1NSRG3/1y0hkC6PHRrdUwK2J1iv1jeSVc9CVyU
2ddkPuVCF6UnhtJaVmpnZEOwqPJxcTO/ZU2cZtv1CwW31lRX0TA58L3Xj7rvat/NSdVdcWNZKTEd
ji50mWstho95XA77uYx8U3j9R9v7Syqx7yLnCbIGRUsqfc9WgbYdcFUPfk+8H6p8N85F0A7Zp1mE
n9OGDmbWQUvo668DZd8xyYe7qHOuqJyeV8jPfZoFjT3lR3tlGFNPR4iG5bdi1sYxS93FX4zpW6mj
XWQP3XXZTRY1XB2AQHGx9ZBk6kNUpNEZLfzf4HIOLt9+dYT/W+SzBQdzK8f//7HlnUzkPxDDy++9
xhSbmEIND8eNw+41cJxjCjDwpmT1DAKHhSX7L6IHbD8VSvtXSIIo9BpPJKFGmaj6PAk66gFx/Zt4
8g6l366I2gG2PlDrhu29B1tzmbYlJCjrhyvDHmjdrDU1YGDUIzx4C3JL9qTpG3WHslm6Re96c7bi
ORBVaDxHZauhgFTmnDmXHp3EYZd5omxOk1fk3U1uFbVY/CqbrfrZyvp0rnbCtvNUBZHjaPnDgZw8
fMpjALUn17Xq8JsqVGPfRjatCuUXcqMLBLom5fwQS6Ofyl2UW20G82myIMFLZ2m2bgC8huXKJKtO
f4pupB/wB6T8LZKobQ4Ec9OG6M1PhOliRfwa8BxZJENMt/dHOFVl2px6Glv6lOuxa50TbMA+mYI1
qTHNz40Q8sbhlxX1/8iT3sV8ru84UA9NOJCbroLBvL3+miq3sw07+Z7KbOMr9JWyFC0uzxRNemjn
KWr7XRv3kSZGarHW5d2k1QLwIfVqT+qS9lrZZX5VARTIW5xo4Wv8YY444H45FPR2JiqOTCTZG27O
snw7xjlOhBm3Sny3RTsa5i5anchpDvR3ekV23fa2TWZthP3F7yfn3bPZrgvpDPIouLjnqvfXrYel
ciqh3O/wyHPYLnSd8u5LrEOTKD2lyZB8KEO+jKP347iCS+r//vIAgO9um04FOheT4gUlj7NNyy9n
YWSNiTDmWH2nZUs1T6/UsK0nNpLoL6o1cfLbRMhKws9vluE+6yBO0XwGwmNSfj+St3kmDwAirca5
gyzDZjbeZ9Pkyka6ZGX4LfTW0mqPVVMX4bJH+NJ5y3GhX8tT+f0l/3nzrgP+CdKJphUd3rtchP5+
iHDHaL9re2KXHxZprzI7WO00dHqfuKG2v7aQTs2GhjEmF18rY4E1ux8TVCfTHxaCfNvO2ibAIzF6
2aiYlKn3iXbk0cT36l48x0nrFALKLnVXDOGyivnCj2FK9aoDcoWFDAWqvmJUVmLEw31R2+kSUDe2
5b1XxHD+d41VteYnWvll9/z7OXubPKEtI1nVCEpgQBHD4U+9XTDwMlyatuv8PLd9yyIwhsxgsox5
UnRQ5lbRjqjNrNk2TT9V20uCdODfTpYE7qb4wpEKvrQmtL0dhguK0C+dXT2XuSWI4SnRa52gnhr9
Yl0pauvsqUOxkD0VyKWIqG0NYcM6uSIVY+Y3YF8vkX+J+S1ENvl4peeshjz7++mS79eY3CbJgSPu
mjxheslvBzqrqay9clXPHVwAUexT8jMSpmbtkxoVU7PACYbjU6Cc21dLU1TLzs3WRdxPdR1edF6b
kwoV62osV0XclD3kTs+wwz4YLEPkn+zCi9YigE4+ExJNkZJgXxqrBw83yJIQkukftqnc1G//6aMR
qWhIUV/YcJstm8buu4jByiybsRzrr45VWakVUBFaLMUwHDyvDeTqCEJ7uJyjZw43sNm4B4STWoZo
rfx56pXdHEC1/ryh9fsojhUAyYgFtc+kz/ePZZGh3aN9XtVf65Zd1OxVl7n6xpSxWq5UNyxMhxeO
+fpYxPOyOKDe7dTEAQF/sj9FzRqKU1sg73psxdDZt25ibwnCrEeQu2M2WNvjqTrlsYRozVnjp7pN
s/Vxze1synwjz7dDCyqc4AFVpRfzQwUrZH10i3nm2SkrXXjpViOCQ1hbneoOtjNszw6GSUKC0bxc
nq6tWCbfreaUj4D7ZzDyRJRbbtDXVpE9zXDhmvqAOFCO91rRPblu2yxsfSjDrYmWJQqL+RRpDte/
SrcM9eNoADEXeweCTfpzbEq4uH9YG+9DOLPvQPlB1UwFaan3jAkVLjR4vDr/usqiazcNlOHUnT9V
aZVfbNQSAsXvt9f7aER/VBtAQVtWytn9/opda3TxVKjpL7UO22KcBr2FP7NzMg5vG9am/TVM1coi
nMyh76Ibh8DCOv39MMz3d66omM1NZWG99LnUu02xqnFohGcXj4UuCxo8VG2W+FE1cUM0irOulPs2
dKrkbuzciIhTx6gp4N715oj6Anw9H/3ejJqrPHTtewj/OXVSN0l7/NS7wgDvttYZ+v88Qw1KDR3C
3dQhKhc2e2ywDqsxJru4CNOs33b+SPH9AemJA0lHZa2axz9RDN7FNZfvwTA26Yq51QT/bKdndhiX
U9M5D+NQGiSxVtuaJLHjuq1bmtpan2I5wX5D1uUpXqL+JbNF97QtaWhYyL/uQzhyjNdskrVoT0lt
qi1ENiiv5KGhe9Ulx9VaMnZdOBVbTi0X2hCPrSMbttEfHuK7yOaSAbkcm0S1jT0hjXehuoHXvFZp
aT64fazYW30dbQPohRq2rfuyj+HGLIwtRJzAFidWbiGlrRsOGhFL0ng5W9uPqibrsqccFpc+JROS
g8ZHNFvZtxthbblKUM7wMUtEI/GQCadVh9qFx9rRzihrbvcPt/Yuy+TWAAS0KdkqdH3J996eQv2c
Qc4bquVBReMWqfq2YWmBFifVt95wkVr6S18166Njltv5WIhK8kBmu8ijZb8Wtuyjg6fEMD2QpbZM
x+TQ2iwv1bgSTcpEeCwxPeX1Ft0GwuYpobNDWOvJSLhg0ocGf6LGkkxFEWmmou+dWPSb5iNlS8Qw
4fnTeX62UJg9/X4S3u1R4G7MSTi/LJey0/hHqiunFQ6H3YjPI+JcosM5vQVVnscsoLKMo/JPYeHd
cbRdUm+EF6QK/J+s6e20G2lFConY6HM3SFZIv/ANMlBf1p750WmtK4teh6hm2r+5WpjwfAxLUhaC
HrOEIjPv7xxaJWF6CHvtEgzYkOOnFg8QToBCsPEhcHJQvT42dF0lUznnbsleYRdtjyPK5u1BoHlG
5RF4S+qNn4yqqBiJtdH8HzO73+rU38+29tTbRIGb3w4BggSuumRB7ysb0sGOjvq8fI5jWNKh3w+o
kIKQPkN6Cx1at8jW49auXd8zTS+Nge+bpLk08kHNlo/aoxFXbVQIfRMWsaOCZqrm6Bv0cuM0hYO2
d5lTVvl3neYr9DL01Xwb4Srz6YMepTEjo0xLz6qDhvyxGw7TZLnjLXS+cK6QYxkFjUSjld6uLAHT
gnTuhxb6/uw2K12Pcmz1HERzNrIZxrWdltyfhZXq9OCZqHzu7bxfdBQYs4Q2g3hrimVI/hZG/UUf
O2RmgbPm07pS1rIU6wu0reHgNwjR7cPoORGmAYWY18+TXZnJ46DzKNwp3ZsyWKhPq8W3o77zdl5i
Thksyjw6wf7oaTEb03oVeqVhHOWESu4ADu/Gxr7GhUE/LNYYZeLBq4x5/jz3s+pvRNeX4hMnhjN8
R0dktw+rM0ZlBeGiknH30ZvXPDuGCejGYa20W1S+l1XKjAOnXWFHPcsidcvvsVlX47xjqSzND2/o
p8kI4M53Mj31YdlYtE4zw8rtY1iIzL71pCOy7Djatdnl8Y/YLVXPLM+IIlt9s6pqZEmvsu3q+KOy
jd429mWp69q5gKaaxPl1ac1ZE+3TMeqn8XqyUCskh1AX02B9CktTNRd2quNN7jxbtgJ/HVeDYz3v
3GTyfFoWdtOjmG3XdLmYIKPGyRHZAacNoqpJE2DHOhmsLwj2bKu7YHFMIgwmRdqCBKQm64KDsSDH
sT/kpuPw0p9/KJIEcYUPYK653Fp1unleh8Yzx8vUbuvIPMlZCMcJltTKBuc4l6ksct+ir8W5aFgi
4XYihXhdPc3hgtkSPdvYs6IPy1RPtXOXhiKd8oOTKWHWF9mweO74wU6VlXh+43kbJuG0vRVnj+gI
Q7FeaZ13zJRYGkL2DVG7ia0rocLWya9RTyUyv4Osm7rhfkoJBNG+SqRi7ISsbUjLKHLD3MOYX5Jm
Z9RZ2gLE93Qiyy8m7TOuV6S55z3grNCg4aEOZmZNd0g4QQIJ75kPYfykLD5S/C2n13HH3Qd1LEtl
H9J42mZMwd7hpepQk9+XhbOFfD32kesE3tRXLIC1JN849mgveF99vlXULCvT16QO/3CWdCFXy2O5
cd5ksj0eWevYtP6PzOdtnkvtoQXaiUG0PApRZm6sf8DA96g40FaSaQWQPBanCRI3tgbBE9RDMzz2
aTkkJfMlYgD5eMDXZL5xU2cbcsKTrtd7m5XFFRR/1TyHYt4WmN0ikRovrUXws9wrtqkZR8lbOWLd
ZmIMY9lx2eD1ftpWqeYZwI1eZmDNdWXfZ5amnRzoyQMAoo+AzsfYv66ecO08PtJJxXZzIW1PXpqB
VdMGrzmuZ63W9ifVWRkCiqQV969TLc5v/3uSz+8DKTCzG8esCwYgSxGPz1mCFL09JqVauOnGRO2b
+5GposS4pwCPKs+3zg+qWseepUblPbTRRSm9JbR8mcXjYn/wiqFilkazyHmLWYOxtTilKJr0fmYs
W9IbFWgL2aNOZDTP3nkGq5odRFw731NsJtRoiGNKe5InJD5bdW6cH+15edhhljM/SFf5jb3l5NvN
z/DnWaeRbLfLxDq2+eFSNaiaH1aR6KG/5E7VNr3nhbSif2SU3OT2KTJpO34PLyfF6kLUtA39PKFi
nVb+UOWq0s5eGFaZpRcrlLu5PkYbomXsp2So2NNeGm3IRzfxfJPRMZtnaUcly6ezyFi5+RaSiP0B
7dE2uMoctxeMIlxe8k0ctYmirW38JV4C8fSAgglCxKGMNoJn3CgZqVPWLY7sr9R5rSRp5/XO8XXK
vXRsGc6cqIwP4QSouHhaJxnn/Cib1TYeyNxSd9zVjYCJHhhdFHJxVEZ8Vequz2uwzRzAAMiGxxQP
F04Vbdt54HzlZ9ky2Kl7yEgW5+VSeV0+V6deVwYC7NzTG+cg7CLqfOnJgffHfdPxQtJo5bdFM/Dv
pZgA0SxjkkBFDVh+fjtmfQgoAAOVq8s4qsZHGyccqoBwWbe1P2HBDEg8q8YkwqATygd3nxccscV+
FmXodReWx1E1/2XYc0q8ifKqyrLTK5yc9nncpochzql3vy0a0bA61WnMdBzVy55pKjdnwjDEyML1
UaGJmvqHBg7PZJ/6863PXtQxRcjG14w7ynCkwQxkNSRRrm+hACDPmOtt1YBXbUv8jJ+6XTYxA5CL
tvvtk8TkpWWB8/4mAQqlfZiv4Mp0KbPS84EsFru4UTVckHJnL3KrYUdr6FhXZ5BllchUwsNQNm1o
XkRhA9XQX8/QW0hZDmrYWDoDLw1lRulbFNROZdDnABPWFYKPbT/1ekoA4aPM7QmVyg4xHbrtFiJN
eqDW2yZvSNQGFZjwJsDi07yM+HU489zlXxPpWSgup7Br2+TWU+kGUkKZIvw4Wajs/qMGxlrCPXJx
XDUO9lRbebcDusAtwXcAgeyvGmYyJTmHocfDX/Et4q7sstiOjcIKt+XWmq1k8Z1nEnkrSLRKjESN
l8gVYVd+zNCIifuWZBpUYYV3ZX8l3rK+xFSvzECqje0ewroUBH/Kyw2lQlG2obn0d6qp/op6M27k
s55zO7+17aZewoM2q64XP6cEm5Zwz4mmcsvvcvBvEbg5tlCPIJJT1n82oiaNoiC0FhXDAHfIbZrv
3piMjYkwywWaOLbZMBZeAE2kyx5XPWAX4g+cDjPFPlpBckrHsbxBDqzyIvXMYOSHwhkRi9OZmnev
d3J+lk2dAhAHlqWW7bZewk2ej1v885ZoiyZk/9vmTbpie0f5gt6Hqbn9zJKG4B0LrE1eQgU6QQd3
KLfeRpKHNVs5IlsMb9d+kfU+ZaNuu9Irtr95XbLklEQijGG2vzrj4Vs4FVHQzkurHCTqreHeDbET
TZU/GSXouV7W0DMvpqbcdnkk1g0O7OgT8aJJy/qLZjVY39qg/3ALbrmNHBscfvX1QlbrcaQhZOZh
nyu2kja3g5yurAf9MTsHrOwMNDaYYLAaRN5sIGTX2q3WuyJCwxf6cWMP4n5IrJp7hjaZspQSM9rS
uFjPXMMZ821Yw8uGE1XGOeKH1rBt8trc2ozwE+ZtTTohMpzEt+KuLIp9nObsRkhjW4MAHHgLehnc
DD5Xd1KkV7Gp4NP9Afh6V9CD5RAfWMEmwQ1uzntYOe4hJoFXm/dxVdmM2omimd0wYb9x2wi97aB8
BHiJ/TFptrH/obp7W9ttl8cLFMO67euGuP67wrYd5kpMnQNUdQ6NKRgwo6AOYCf9/lLvgCZ2kwGB
nWsBWfFveyvrf+lQTagG3ZBU8u81YkAcqYKmDrX+gNPetro91Pm8DEnKE650q3lkr8Hx92N5CyFY
Bt9rzf+2b0ukHc46N9+OJRyVCXybRvdY1hLGEktu+XjXwaHarxWp85/m+Z8XhHcDcAC9DIkwWrS3
F8zi1pB5YYSfmrnkoIhglfYXeEGx1F539u9vUG4tr/+g+9sdgt0aL7R/U9KOenfBOU81/PLc/vQa
MaZ43UD7xVaLZR1mRCTjIUUx1H4cJrWku2Iot3iuWkKDwA6Q8+gPI3q70hkRpRQSBFqjWBAA0b1r
0i2onSdnUc2n/LypJvI69vg8ZCFxPXHHhEcQa5iQ5s5THA6kFiLeBpLWqhkwJmio7A9WoSrL8GdC
C0ZlTd3wdvZHiLXAoqgng+ncz6rPYfb3N/H+MfLgtKFgHVlAstJ932Xl3EV8PovxNsa2hulcXxKh
urPK4eMiXKTD//56lsGD3P7Zvtnz7bJxZrIREyHX7euxN0cxXE6jIrLi3tcl0b+C1izkgHw7DMgi
gZut+o9woKYQJHpM0tvzsUSSvD0NJ8vZF2XXbAfG729wiy+/LFMWBO0nNGQbkU1vOpa3Nzgt65y0
q5WdnFK0GargonDUV7tlw/xpC/7zUjw6l7YX3/dBkfk+1BWhWSxDZEencyoyWqAjrCOzKXj5/V29
663x6TA0EHqZzCJ1wD8kp6XRx2E61943IwWmft1Wpp1tqWKriq2cnNwRfZZR6NbEGg1vJ47CnFS0
C3pVzs5DOhkEwT+M60wR+WXCwTCZAvTESOcIbXwx5tsJNwz6RU4Sd9BcTSPu9qaFTwC1gaHNofrZ
rSWN9qDqIjBfzy/ClSrWx+ygl8UVWQTUIDjNWQ0idW1qMBHjrgitKKpOCzmLVd2Gc5LJeQlCk1bY
X13TFJRnODbpstkXObLXPjAqw+4K3AQsIMBrhRuSsu+8c58xsymS1Ae86WQz32RRPHpQeYbRTiRY
TQqF5EQB5KAvzAV6+XL3mjg5gl+L/eyc7lA5uBxi9kt4PZdA2ctsTnFhcqRQsm7pyTSagkS7QseR
35bmwHST+tmDc6swOOEDxDnnqmna8tyM2pVr4mddX8jVL7vWK5OdXTt5Ovh/QzENxzlswXOC9ZLZ
0fGbmN+1cbfkwmlGEC9qnsyGAO9WXBLq9JbBGHRRkijI56KjzqPPkKf5gyId9/B3WnpP1xepbYgN
pOjGFvx3OdeH3rR0qtnFCMmBg0GGHLoffhr3bhUGYqiiySj8BodZy7zzGg8rE6wRUEs3n63FG9cK
sxnw6nJHbgpN+bbCDKKyPyc1KHi0Y51DczjEbSNlGhSSZPjnQkncuZeWPU/mV2nNS+/eAueF9ccS
e4cM88cSyTgVOgFt7rHnQLll7stq4dnuptlc22XTFIBCBqSM0nKDRS/hdJ15Xd+tPm3yKaHK99yW
fm0SG91RG3k/PdtGkS2YHWgKARxmnLJov5QgQmLwkX1vrcDXGNnQp4/sa7fgPEkPZZzb5kB2/5L/
Achv+euC3yQv56WRv2SppYOGl0wf21V8PMfWsAtMtDqMchiGmWEpOWVi9D5zuFTufV16Ij/gmBZZ
fhxF0721JFa6W5IpPCZ6VKfEUOtFgQfHCYSl+uS0NuIvz4pvnaTPDbDssf0csqhPOtokzuy++Dlt
6/xLZCTVbkbhS42MKOtIEQ7UZZbWlVsbX6uM7VhOtX1tT0m9c3Qc83QN0R5SZ9b7tEqGD5i3QOmn
Wuj37oIdDSvWLr7F9XBvSl1ftVpEV8XYoffqgMYhyERYwwzeLvYm9yPWEg18gzr5nnRNiDkOqvBF
l+XOCr3m0l3N4rCEJd3psrY0H+0uZaDT0jlMfOSFS5343M7VcMRxJvzeeFl+zGaZr/7ipRa+C0Z1
X2t6BgjLEEJh3FRFD9O8uk+5KC0ghqFAu2Ume8PsjUuN8WuCVa9Q1xr48ND2HV/FhP/HR0DNBB5V
r7zvkhYUdZas5afRTOPkUC+l2Muu6D91owYIIRTsOjTul6rDmMG3CsxOQscLY/dLMprecgEzYvjW
mTqV+2qoe8qvBBWxPyrL/eH2llPsRCjay8KDJrHTsk8/zqPKqN+K6srqetngjRRXT0ba1dcz34Bw
1dlyW6GhtfV2o3G6nEmzbwwnGy9A5bF+yFRs7lyi33c5TdglrXhRxJTztfhrqpvpRyPEHJiJXJ+6
Lq1MmA41tEYkF6zcOEfsDJOrHXb1OmXzpT1EDX5psk5uF+kQiCn18HBSm70tDpb1Jf4Y7cGsB/MK
PckMD9t6tKblmzGE4a2WbJ+xG/odkKeR+NFcjM7OWiq1105f3taxbv/CpYBc0aDtjlnukMHNyHDv
iFC9iEHpJzrmla/MvDxWABi+aRT9xxl2+McuXnpcMvs+emjipfnSznVh+s08zEEosSLzU8ZHJ9gF
C2TjzfEa6Nmd7jyzi/OgXMf0CYso3Ksio3gsq6Tx63qUmA1jI1Sbm2tXa4SXGrffp8615+uUPsRI
O0Rj8NeHvR8OAgOtaIiubVdglZrLzHtqBcnWziVvxBE07Zo7e7KzA4HetgMvWZ1TL6v4Dv4QnJMp
bh/MqqyPI3ZHx7Qe7adWhQ8T9fvD2hSre2xqveBaVkQ/FibkGPfOMGCwaCz3yMGs0G91Qyc5i3oo
2ON4YXtZfWzIj6UfOZ334JW996zmWn1O27B6Htdx/TGwwHcjgrgbDeHhaHBS7Jq56e/Je4VvTeV4
DY08+7risXVUOe5cyMZWfRsvmAfDgCUiGSmccU7tzD7xhUFoKbsyPWbW0D7AOVOMfzQvpVGqQ2qr
DmPHsLnzyrg9ySX37ouiXa+iLm1w+yXkUp5jWF1qo79sBz3dIRBrP7dID76pbCQ4mM0y3uqlYPOA
tX2Qqh+u5taZLpIJIw3wJLc8htibIcGyYX4Cx3gXq2jD6zCM248YvMUPLpDOX83q9p858KMTm825
WaXo4VbZySH3QgtdYC7xtSu8HFPVpVSs9xZzoUhUdxmtgbtormo8abDGPrQTZpV1P2jsEqx1vW49
PVxBoMpALYrqc6RWryBmF/NeOZl7kvQiUc+u+oM7RoqOQSu+ixAnV+N6sfSaoEYuZnLwnTMAtbvX
maVGByEe34mc937u1eH1JOroDvQnvxV6KR/zvn3idyIA6EQ+dgUZTDo46e2MPaTtW7VMLr2qNr8O
IhymII8n4wYK0vCQmOPYHGN8qXXgxdK5wtSwdQ+eUZTeZRG79Y7+sl79kT78zvXWwkGh3HujX6iw
vK0EPISrRTQOc20bU9+iox1pQMm5ldNFqZvig5q1+OiUHqo4e27jah97dfspjZKx2NOKXuKrIsF2
bSfa0oKpGYZSHJ2x69ZPi1tiQ3zcUg9j5zUz38GWMWvVFGWXGVhBmwfSIXMJrGIIxxtQnBTnmkFG
nydnxfi5MnL7GhphKHeTJEW86gEI+kcLCye3JY60dW/ZJE5RCd3pNPa2c2mZs1Gmn1e1hCbGc3Nj
eMOlSbAzLlxNp+LYoODDfmzsrOHewyIE9akZ5V6LDC2Mcvy2tDffJwo2D9Z5Ov9YLVKsx4kCOMUw
rDGN68lLZ7xRW/oLN05OON1B3Fvx81iTyxQPwQCnpOyyF8vcpR/yRdjeqpj+0piLHfhRkW3ssdq0
ig99r1O33y02fqAmwH9XsR9c2q7BIBez2Gs55PE1UtsUG7wS+DlY+7kpfVUsNKScIc1OZaItXLwm
a7rJEuDbXTon80lF6Md2yMdiB6gubeVFFrU1bVLEvYtvTnTl7d7sb4XlzWg90hCxuKMzBUQIlvgo
a9F+Hz1SE6xHF/NYVaFU2EHEJnZypHCxqAI4A1DkJiwy7U94aFUOidngLkkeEEl73lBhUzYn3whC
jWvv4zqvfStq5OztswJ/mXhfm3NlWTdSjPbwQJO5CE9p4+qnaBy/rmscPURx/TXyaiv1KROK+wnO
yR6pd3s0ODwMgoTd0pZz1qt8MfPbViXDYYxbL6ibesVxE/po7ReFVdy3ZW6jPrUXf3ATTXwd++Ib
HijrwalyOmrRjMwHbYoRyPl/2DuT5bixNEu/S++RhnlY9MYBH+nOUaRIbmAUKWEGLnAxXODp6wMV
WS1FdmVYWG3KrHsZg0S6Y7j/cM535Aqu57CxbwPgjg8ewqYuykZmUNwP3DAbdHrTh9GI4k600Gu3
0vOSs4SL9zC0sk+2g0rGGFJ7lXgbmOnBsWryNjLrttwVbew81IVubIM+ba6K2NEuZqHsK1OwTG0S
yVI9oC0CMx8T7Dl4w35RIOc3uschHOnB2ErwgW5zja5xQlLZTRBd5aSrsC2SHOOOHMUmMKoYVwNC
zeEoXT7cdmb4/gBiN/vA6l8C/GLvF3U8lNNmmYvumlOewz+DCBllOfUFv0J8z6mT7QagEuEAfO4p
zxLjlYmg2iEmCvaNHlQ7T3j5LSTOLhwrN33W6+oRyiyDXhq3nWfG+QsG8L7ZOFbTvOAt7U7QFvFK
x53K/RDjkH2KhcmHTnQm75kaQ5pw6wbu3XAaJyN7L1LLey3woz4XhjWdMWAjnBBtc7QYZT+xFDCL
9Z2mxMbCrnpx49iibuXluN6E9rtdrE36DLKcU1uZ8lsz+lq2Ld2MBS1D7sY91g4cwlB2merZgS0N
Q0xvyo0QHqNewxTKcudSCml+S9O0LzYmMG/AESCI/bDg7w0Zy3FPpLOAzu5CI4po4ceyo9YqklMF
U+2roGtLw0LghXvl4IWeHIAkHw9aX7hRL3LtkLWO+bjqGXbGMhbDBrabuHEclX8bCCPgeKDz3DVD
jEqriR3rzEqxgzuO2GXTJZQ0ZyUH8Q13uAJqxPhz3GRjqd77fuZZ4aGkTxsE09UPiFT8RzaF47bO
RwjsbYvdd8oUWJxVzvqdpJIx3lVe2l/ZQOnpZSlH+qiMW5zJWrvasiCnOk89tN4XGDEKnzsGPRgc
rX49TJ7xwNbPD1ArUcNt3H5Ky/1EUXXi7VdPW9WmaU4pF1B6oi7RmmsL+q4WDvGqEJyhLohtB1sa
TqtES2GHdlqBDCrGXTK6rHiqIswLirRuu7axYxjDRjWpqXH9L881xOrixoRPLSO6irjglQZ3ZBFh
ZwxJOe813cxr+8YdLIyshdFm1luJnBW89Kj5Ko93LPIKpV8KQgswhNNtKxvO8pJWcgg9DlxnjlL2
an65GVCZ23NUj3NcFVezHzPSCSUMBUPcliNTKxgfyM+DYdcNos2ek6SwmySaeFRY7+ASsupuM6q2
cftdQq1WH4d00KofssVd7WzhPmbAtJyWHeBDrJvshPYCAVdfR91sa3p+mw+i4DrYGjIukBwDKRVs
lVTHx/9eaYGn8z3KHDB+IKAXPzudY6YPP4fImlgXIX0ZrCNb04iVuCIZcpUUoGNY9zM8h4v3kdix
rtw9eu+F56018Pu/DAKKbbqpfQZwGp1tnE8uRwSv4/5pSBko+OeeglJd63mgz3Y44Cxvi/3C1o2r
xZGXN+AmQLSMFaEp/TDXVwTHmNqCRRL1h4SSIiEpPVi9IzJ3i2k+zayTPgzt3KCPynpqHHqHpN0J
4QN7RD7YRPjdk4uJyIzSXQS8MeeAfIPet/dZ71XzLJgOw0pusxCp11BOQB5rZQOhERNKoIDZQd34
54XSz9/GWunGbOfGOBAQAO02sLfevFj2nn1k9ST8oXzUUP304JgwxW3sgWdniwqm+tDrgioLVT5Z
DtvGlRAWodnVMEAW0OR3GJmG+VP9fwqyZLx1UO0emE9n50aPrbAw3eGSG/NcbYVVISIbAxbUQisf
cuzy3rGlhPPwUYrZ3qh6Kup91+uoK5UvJlAg+lh8QD0h7QCSMSgql3N0iHprme9lpk2KAkErt1Sg
dIhxLhxn37l2X0Vx5atv2hKrGTh8MrXGvV9khRNNGY7NDrJJtyH+gtYAgPRIN9LlRrqlnOjkYUid
YvxINLVOXKiozTpcijTZ4R8bY21XDYaPaMhsyWqJdbtptvasy4MhG++lHEubgaUXm0kTMlDMHDpU
b5bXle/qQ2TqztA/I8lAzrHpBOq/EK1JO1IgGSZ6J4Zb1wmdd7WxW+rwi2IRqDYg9rytV7jlSUtk
g8R+APIq0PyJCkmJOYPz8GsnYFWm9ekePwUXxlOJtrHQ/B1AC7aQeBmYfVsQUnBvxMHdoOkNn3MR
O9cQkLO52JEdxP4K122m7xqiKoaHuUjOGq9h+UpzOaV38DC6teqyzOxABeOeOtsDy8Er0pr31mjn
981kxRfkm8lH0hl88/60KGR08cBkZFkytRGZPj36yhlup65M+QjY69hae1XD29SrMFEUTnBvMD70
oiBvpqPB0CKLJjQ7XyfLxt/oFNI+1Da8HPy6zgNZQ82uN2v92e0kJl8PfWTalQvOAbnMG3xZ8zVe
TzOLzEHCH9mUNcL9ABbyeEwgVvKarxdkqkk8gVgC4bxKNuiGQ1F7s7ljc8X+F+paJiMCkUZevSvG
EOC38JA9WolcXc31LC/WIIZzYhqQP3QnEd4OgYb4MimvRw3d13xKVAreq92lcOsqCvCbVlsrXonf
vd5QU8+A/oo4QCYD5SGNONBzFGGMS26XignAZnGFcLfFiPAvsvQq2y5QYplQOMj8kLNURHlY4sck
IdiasVTh1Dvzi8fbYrxSQClEVLajfy+drh/4cQ5cQ/AHTIHAcl+sMjav/LQsPORL8VxtOiMOrjQt
Nb/BEyxOIHflLRrCPESbZr7h1hlq9h9eMIeZI/Mu9CY839EwzTlsps7vY1ifmV/y/u2sEgO1OTu7
3p2cJy1OhbpmcgUwCIFJNW9KURkvxN8k86ZCIHLdoHzRt97kzDQFgYnboo1haG4rI0+/FI7qppBz
k6qO+jxKra711+/NvZmsiTG0ZTbxtV9W1nOL+gMy/FC+WLJqnjvoHZs0q5k9ovREwJWM3PJl95JA
s0qorZQWalQel27AdiSZu7zWyaAdu5yHOuqywrvph7459U6LB6XzijNzAe+gxbr/xMQ487gNEveb
MBcL4o4u78duNo8A5XszzEd/BcbWhFo5Qc2Ix5PSJ0AhrWEpBxqFE9BTta/JCyrvcfFmUcdwK+q4
1e2wtZxhS/liXNVzk6JZnIznNJ7VM9hTsK9y0LF0wm+p/DL+gdxZj2zH7h99yv29YcfGtwZl/DNY
sNnZaIovDivCM14g/6IQH+zF2PPU+cMbwun+Vgxg5Dd+3+gGz8FyGyQaGL3OsKs950FX02ZIK/I9
RDP86fPUmt3XnGFH5CsalZZ0twXGttE8wdO0H/LUsqvQZqp/FKI2WNGhACXf5n0emP7jthfMg7pv
HFBFNUbs5nFXPdPRNpW472zZ2M5ND1qWt7z0/VUz1bX4shEvqDmvWnYNLEKbG3tG4jPvJ4IqWCxY
ja769KgPK07riMB87h/jTE3Ou0P8RHHIG7/q7TC2O73XICg5gMt5eRWobNi1odvIAyNzoSH18GMp
G319hqFVuJ2ujsOsmGJuXFM5O9uuJ//VrWGW9ZtWEP5BDojnpLoTUeehn4i02U0ShDYkbo3IpFfq
zE7NeLR5aJDX2w4S1VQ03/VWm0mvYtGKgHArxTQXKZvUjPCJPoIIv4rbuQdb1iBJnix6ezdafk8L
k1nK7bqnxp/iMY9YEPv0fViZMpVfg6yVBD7JyfVdY6tDB5bttwH2pTFv+FtENodTY1OSbRZYr+14
iPFZ5wFBZiSClPhcEj0o92miRq/9OhD/ZDqbLPYL/hsafc9VV2CyaZiv8lnGpRsqACveuPv367nf
t8tsDT329HhnA/avqMD/nPqXOTPWpCTzPopGrAuN6qfwoyI+gguuNayl/mJR+ftOfv2J2LhZVq7e
YVa+n8S/XzQZDOf8Xscv8b36+RPHn6oay6k7VvPSS+0BEdyoKw3LR5azFPz5kf8WzeG/Chz6NW/o
vxVvtP42/9OSi0ysbr/cHf/Cirn+/q17w1n0GwLi5x/6A+YQOP/ArsVzsxIBWJ2vf98fgBgEH0Ah
GWS7oB85sbnR/kmLtEiwRAaB8AVNjf+5mWZpuyZY4pr+GxFFpm/+vsrX8SbpjsGbGSu8i8LjT1Ki
0qLKIj5oPFuEAo3pZSk6dOA4xKCkz/V59DJ7FsQcjjE+gkHz2w0V6vSFFtg9yqWPH8qKB5rYQsu8
dEbu3piddM8KOR3RbqUGYY55AAB9q9N2TOiGZwBS1XXns+WLWOQMO8LWsmtT+RThTsfIHSsBS1a8
EfRDjnXdI1tm8wOoWh/9irmxXt9ifxju4csTD5fNSfFE7tcExqvzB1owt37WW/D1g55q7C38JgAR
4Vf3ndk/uXh7j9I31J4JWHLrYuu7R+HT3Sso4jsr4Ndf4l5ttckC1k0mECw7lkaja6itndpw+rKi
Lb+gdFJvnleB+ZcNZC6aC3XbtlQfeHLSr21VDDMLc0IG8XuZuyClMfecNr13lJtvR30NqNP0Wp3J
ITHP0BRwdWXQ37HVUvGziDRD3RLLFwqYItQN9a1QqoMyRWF30LUxO7dZDbqfZZ585SybUpaJc/xI
fFl1zWgj3VFiLydOT7jZ6WwlEaGKXkgYzCfsUMtuzYBMKoBvN1ORk+iYqyJaUpIgpBsQEzA101lB
qjnjac+uU6MCdNNX0/xAOMxASk9QhL1bmDcwAeRhNtv6whZqOtuyng8sda23HEPsiROqZzxoliqs
Cg26jymYSXSpCQVT2AO7glbftRhVIjIX6zut160HTD39CzDT8sdsSv2LOQ7s6gtV31TS0RCgejuI
5v0z35WYQ9rp4JZxR/Vsddm4M3yBRLA3kYTXBRNjlv9bzerUB75XeWP0ojnjMlJhYCHJ2xBZlQC6
1ILg3bJyXpdtZ1Akawuky1CVKSw5t07vajnqDFI41beMGgj50cmV9CWEcD9gh2aO/lU9jNnethxx
bVPKMazTqbzMZQhTmTCsM7DmbUctyM9sK6B+JMIniMElqaNO8ltdBED7imS5KZxciE3uxNq731h+
BQVOop5oJ7ek5Pec4arOXA8aTZqyikSLTaOeR7lWOs+ZUelfGempMzNDfZvit7pAEAZqyXplvOs4
F1/akvYfbJ1QV8LJki+BXTg3PgGGnS+S/Th69W2my/7eZMi8ZVvSM6sdl6Linqy9jdOg5GJzq5zI
lT2SFznV2gTjiNQNK8/jI5in7uhQV6/5JlBDKH7YGG7cLq6eeI2I27kul0PNGgDZa+VsMzCuF7wW
9bQfRiFCD0H2tmPdeINcNLnpUtuMYKBar2VWgnfi2VZfZYy0dS0C5wfXLayE5qfUtgst8cFx4+o0
LFQ0WCehZTJRap1xR7uu35DWZBjEQtRFda0VfvLkGTi3GU83sQjtto15k2RiiUj9+yCEhanC4Fbq
Yi0ML7g0TlZEOS6dp4SVCp2n4QRxWGqJYh5i5KAo85rwC6XapdoIYjXuzFI3vnYyrgm9ZDgogJi4
7BbVBdGErzIuXFINytx17OFQJyfT7PqQuPVB6g8xm77ZfUy8iryC3koHoL1ocbL6tAhTakvYE0ah
RMRApZgeulwl/rudFHiBw9Qr9cl5rMZ8ar2tLxyt2GnD0OcfsyeEUewR+XXdT+HZ36oD/p9MMNRt
n6Lsv+Y6Xd6Q47/VH7/VAT//0D9BcYRSo6BDHqjbnO3BL1HWXvAPG4oCEYRI+3w0xv9ZBxBqzhTA
p41AioudVsf0+UcdYHn/8NG5Gpg+ocOi2f1b0YWrzvQXvRk/niKEex0wCxgg989VAZbyvKvSYjkA
BHV4mke7PicqmR8rgy1BQjv/V37Vf/2BHpRs3QHTYeFd/ZPAjXEoxjSCOA5K5R1KESCjLmKZ/S8X
4fbnB/gVGfm7mJmSi4+EE3ZtW1wOP/NPwszekTpMglQdOMlwJJqqvSuaboS3bgsorRMhKrKbIkof
7V7iKXj89z8e1/e/fEzsYytoCJUhv82fUUzDMPvZOHv9ocHzwOmAvnfHMkM/QAzwzwoE0on3eCdZ
43oomURsxZIZXAY0WOqW89BQG5KBFvvzRU5rQmlioOfxkZTsMJbx/7IPxhBklRr5AYq9ZU0AliRs
p/fn+Ufbz8W9lfuc9spfDqh0meETDnyqXKd9jmEz7wmXIMtBJAbjFaQBrAVAEIDoxTb/hZGauO6m
wvhi0qHf9iQKnCZXijcSpYlgls04/0g5G3djXY5P5QAyVrKqBUOLH7eLM9+gmzPrcxrrzStmG/Fi
oJvSw0llwVm2Ky/WdXkdj16Fj08KvTnyVSG3TFZZOHod27b2Jts9lFfeynpeMvMLCYds+YH03Djt
Up8bDAU0fwlLO+Fl3V3DOoD5ijf1Yd57PnPBdMEAq7JDrBOrZREqfSoYk97Jqo9Py+Cpvdsa5fET
cIwsYnzK9Wp8avPFfeDqmFtc3ejiTKckkUe173MDYjfx4FBnUz0/pj2RhgOpbIJuu9YP7gRH2Ju6
+GT1BAi6hpYdYETPP6ZBzI96xx8BgCS/ug0iBRIZ7GOLaPMLni/5NQdYdkZsH5yrimkAk0aSqzaI
9gh5d6EDE+VZCjpxwhuQlxDQ05rFvXDTAJNL4oa52XTvNmRWHOhQhUBpm6yZmBdLbJpD+86CZH70
cSnu3WwojwiuxDVHxRSpISc2UbIiqbdoPsujYK6x6ZneoFyDAq0ZcXGfQDjeuX7aXuMfcHCgJeN3
fIYrdagvdlWpk8eMneaVLKzxKSZp/MIEmb/KSuEIVyyADMUnDhBhXMe4vEOXA/vmkwBvB3wW185x
AAdEAY9Fwa04Ygn/bhQZ+obMtG8S5LdbrI1sADjjo0pjghOVwLx+kMcp3rwSyq6aSMmJepLf66hJ
YxaqhPC9A4FaLvWUzo/mRHQyq4eCMOKWs7Ko+w+0qsaXzM6mKE0Aexsa361MuI458Yjbz1u0rNX4
naEdYUGfrPR24UrYbjPvbYP7v0Ne8wKnNz6VZDRPGmjfNOuqm8T/oQ+BzmpQY1WL3a0yj6l0XnUT
iZXJ7PkpMbk3AUMW2d7UGz/CWPyKbXz83tueuBa5w02pzDFUKRfKZYq+i1tb3IjKsm+CfnJuhjk2
vtSZJF7ScZtXrSfSG6cOCjwzbl6typmvctyAD8onWRuVrM8chTyWNzzAsg4zfE2boAuK6PPD+SkP
gWykds9uou4jhevnMvmz/CqkVtzPTW/AK0/4fowepDXGhSp0Jz079I3p4TRHUbx3EIm/C/yiXCZa
IkzZiEqfjYyknFyf0aa7rIWue9dMfPOrXwRG4b6M5N337xmipZfMWLNgD6O11OAs+kWrtwi3J2J5
aO+c05RYg31vFfO8aW01Pxr+DPTHHdJ6g761i1p0SDvuQ1wHPYADdreq59U01NdDQ0Aa0o+AnrG4
7TFA3aF0udecAUmsqMhk9Jy7pXN4d3rKuu6c5CF24uuKDUKkezxECTHnRzK6HqVjG9uhjIftYM/f
Mr9iBjoOH0VqVketTpgg2ukRsyOhQcYgzk01TtvSYbopIRV8MK5vCViTTL7beFdOJJrhcAwiY+48
bLoOiE6RZNdwx+aLFoiRJPYlPuECPWkFyVxZ2TLHFEHcHm1TLyNTU8xhdZRk6IHg2lRl+SMRSw+C
1Km9PZLROQzs+n6uvWxL5HdwlaeJuKBPmXZuygPb5pVxlc2x2g4AkI4LZteQVYF+1IGSgPZGESR6
y982E3MlsfYoY23k+xTKUIgmW7+acMkfhsR4oDeBtE6/fDZqHHxbk+/+nZnh5IIOD9g3VgvXcJOU
/XgwBW2dazDIbuLuPEgTEaGpD8dkCgwkAQGzCAerSTTH8t1qoD0kTsKZxwHuIzfhmEtNohvy2m3v
V//HxugLyb56SNUmJVd3E/jq1XeA5NPJq6sadQgS3aJ4YYXQeCiq3HnPogUEowcLIwJuCHphtC06
Lau9ozrzd/bgWB7xyoiPopmXCO12QTm+ETxXF7uU4mpa4mXbwCY6mkpAwU9Tniq5Ze3cburV9zL3
hnMSbqeIJrZyUhMqtBayPkxlZI1aczI6d3lDB+cczblavjAybpKQne9BYS8/os6ab9GfLtEYD+2p
oH8OySaruN2LkTCDpNhirLXvPGlDqyLsF+53N1Wr9n3XasjENIImNxPWRZYJVv7suQmJv/o87ex4
Jo2YVfSuTUvckUl1VxoaZzkbsGPG6Jb8inGMEi0Jnko/MfZlxh3vWk169EcMmsEU25cGbScK+0m7
r1iIXmN2nk8AA0cGtE6Q2tvW7arvbI2vCWzzzoHqTTe0yfFKNuj1naiy0+Ii5GIcRYqeNcxSt7sq
l9h6QVTJvtVzEB4hmirlVcq0xycjJNe/i6qqysj2aldFeq6PxwWzaCgqrduj6XNepnLIsmgpshwZ
ciLfKwsh/sWQNhlEG6M2EuclGHVYJuChsg2qTAnVXdXFzkud8VuTG0issGNTF4j2Tql+zeQY62br
j1V2pSmiQ1fKWu5x+1XpEe5edw5algEhQxG6YJyA2UHVfizDPGucmxmfwGFJa/HNFL4mWY0SN8e1
0VnwUiLlucU5VBrLIXdkfQ7M2OHlTGSxjwaSqLvJbIqdXkgz2Qjewj/qkrQEMWvxvSi89RkoKBO8
WBdx9BkZ4KVZFQLpd26WLNPutUYIPm5mpbuB8Z0fJbqP1ZciL41sV4lv7HAXsU0RiF0bC6czZvP2
9LP4QuJBTKwxyw/spjl5GBgvqZOrGKYMEDdzSxmKERFtFeECFIws9kaiI3IkkUe4XfW5ZE10YNc0
EcXFgqnvcgD6lTARqqeO5HDHDQwknmzFpwzsAfRhKo3accV1snz+FkH7bGlr3GzctutLeanmHz3A
auJQPMqToG2NW16D9QcZJ80YaQliLkmZeHITXkSbzySLWYp5n6KbfkoznWtntJpfh3rVzXsgUPMV
GTh8/mGcIsRX876h2HoRklxjLP+UvwhZ2FKq8mii9qKDt40vIOXmH/5MarJa4gZBD4QQI5skgGUH
zQizF6s8FmbQ3v1FE/Enm9LaxWB99GkaV+wv8Ps/9UrOoFkk8U3woVreJbOXiXzbVsG8a2bFXZHV
UxQg3PoxmvN4QJSY7DTDfPNz8XWqE2ubofbcas6UoEqqmgsqCfuFGUx9yRaruNL1yno17SJVF/hb
9XjVpal/hHVGegwg+l2m+CIRIuWHJMicG90gkbNjmX6vSvKwOLiXXa3A/dkpVVTXDqgz1ytr2oN2
Pyad+6AhgfxRwf921uQdGwGA5N7G7Uq9MQGqGwZuHKLpqZVoUsivQLuDy54lfo3cquIJ+KyRVL20
d3VJHOLGCNZyqaCQCioSLmw9c1msF2JrqlhcFxaB9vnQcvYjNA9RUY5PyaKBBw8cs3ztrKFwT0jP
vPHcxlPCl5RljGeVZA5MSkNK9KawSMM5rHNCFJqO2WvSjvhAtfkEYMogxMwSxdGDt50cC46SKF7W
f7Ea++NIZ9zshnEG1nFEgOmbV2BI5Qc5GYrxE5kB951OTneEsJpPnNRBAyB8VdWWihIKW7u+0dgj
hrQx+oGuh1vbt+VXPafEJ03ECZmMNiydArFcUAdXIcgV8W3OhwLiCoHajNfY9RfTcoiXnkKObe7w
1Gflq9dRty/KIH58Ki2WuXOGJHz97oJi8rPTsvDl87BrBGeSS23wwN4VzE73hIl6deg7fXnsHb95
w5XVvNkzarjeLE10tLDDdlbvd7d0AP55brEVDRPNllvW8iuUAflV4dY/sgFtXvu17atTkiTTqh9Z
mi8lQqq5nAbEeEl17CRBcDhViMphxXZXWd3wpBvkxZi12bw5CAf3uk1lKwy6lqirF568vjHkVzOn
kW8Ze173XuaxjbVV8wYriYAIlmc+/2wTQdw4C8+I1Iea1GWD/9jrS/v+mX4NNoR8OqpyMK82s8uU
dxH+A6Yh5sSjroL11fWZhuTMLAbKymyfp9nzz8ZEewtZKTgnhuhO2ewRUZPwxXW8uPa1bhJ969fj
k2/Tv/TTnO39tfNmMymuq4K+HKMfnRkosR8+T+kCCXcRL4Vb3Y7KE+yhe9oc1Bs3xhpcVU2pGxo2
f2mtrQXL+lsrO2B44GcNN0ZTrtfAmsqjsT6qik6Wg6SY8KFk4tVhSrtTXZW7YA0JC2KWTUe6Ng2Z
0mmcUmW3d3rdcWUadqgfn+9AUa8h9/TY81XBygppSTfRT1ukHTHQ4tOV3ny1JO58YXPrnz9vQ5NB
ODKQutUPatDmi53QaVpybu8+O+3a4vbBBlgi3qZjbQlYP5YghqBkc5BhPfbPQ+w64WdbRpYMX4Pd
0lEw6OGrXwcoS+bPu0LQiE9p+qPDb3CB58I7XkH5Q2SpmEH4CVMDXajiHgeIQr+UFgH1IUfh0Hjq
tmXifUgJzF42yaSXR7XwiVakCM3zwiPYBBOjjxi3Oy21DpZg0JotwCPaSAYmE/kFPDF4cZwbs3Cd
Bw4aHf2WO8qvfc5aindY0T4jZmNA4fRT+57g6NhKiLmPLFrolyGsHDGrrfW6zWuNTio+fXbIGo6w
jS+9usNfk/E3VSZNdrvwirMMfvxn3+zBTb2oNc2yblL7qOnad2jRa5mCzRLHQsUh1Uq92P28NTNG
RsKmJSdQPF6XYPVZNMh5AZj4Z7+X7XNjMLsgs55ZxrDWKIA+05vRpsINE73n5a6Z8qMpg+ZVJUCr
Or0NzhMJvrtmSvkKU6ft3rGrcEGKYjCIQKhooV3Koj7nmV7v55bVxNoLN/KKPB0mQUHmUWsUHX88
6PHgZBYHbbpOG6c2X08BCuNXw+eWWOM8P4Y2bt4gvyU33iBo12FuhW5hU3jxJtrgICyieJ06fJYV
fsBkKinq4r6aRrp3lBGRS/7el8+zgWgi1NEklt8QrbX2+wyvRs2BcZBoyOOCKfBxZvANE29jfpk6
ArOCivwbt6ECsWlDyGLNjS8Caw6Jw1xIiKnlcS71+rxYxD05JsVDtV6DlHrpRcqJqLduaSiKJpK6
TRxnT/NEeSJY0p31piQzuyKvNuY99txIX7ykQPxO9I1u+DmKAQllH31TxKekxlmSKwYZkrcJOWOa
LHYJeIpd26jlMCAEIFea909vWUyfGuiE4ayPzWtpagwGYZ8+WVlMidZTsFhuOxGXLsWWw56b5/M1
qzy+DTr2+apr7OQr3RSqOQwSax0nFd1/Z6nbjmb5UXhUS1CbaBVHOfJlokvZpyPPEWZ/Ti13FNTW
FveaBlVBgd97ZUFYZThdnPY0YVJ489ZXpQV6gxwyq7hZfBOHtZs5TBs0ubVgnFHu0qryTHZMBeve
my8eROIvVusN3z3oRfueX31TtwUPbsaiKxJlI77JqqPkaOVSHiETUjyKLL0xvfp1HB2+tRWcfMTX
xKNCevhE56lThY5T+0xVktubgZQUDmW9CahbyCQkv0znJQu+eHzCn2FBgRnB2g1ccBJClguK0vj+
8x8/H8y5yjliNGPo3gkx1+5ZwtnHGjvJLRHh8w6ZdbYn4ZgHOrPbU4JEBzsr2L0bW3gL8hciSC/C
XaiEoTHslCx+DPbS4OuQNA6fAzpPilfbpCOY1ioA5w2lMDqvYU8Dxyeejliep8Pg2y9Ll6TRsk7A
exrZLZ4UfliB5+uEVLz5C63KZ5zL76sEw/VMUAGeY1jIF/6EtBgaC6FU3vYHG/96GroIQ2883C9E
JxJrh4sYVhUB82Ti6urWSxoAtNKxDgvFQRLDTtRQJZ6kNc5XOGjb52EAPDJmpnrklbD8hZTH+B2a
uZbW8H8Is7BcH2gE7A/m978oa+DVFx6edHnQMpwLo6zdh1nQi8GaSm+0gcaEaQWFqDHSFBU92VI6
o4xTQc3zlgtGq58X+98X/J9bid+/QcvxTKC4/FIAl/+8G0nQcJuIluWhIt6CGw1sRiT9oT0vkzbu
OyxeEd37sp0ti9lEjGqNNHmuLnx9Ojl7LO7ziZvKKl3eBrHTfIis9O58NxH4YFoKQ61r8F30jhb9
+9/8/9KprHSa9ep7cIoZlvz+dXYmLMsEKNkh0cz2FIMpWyf3VI9t3nZ3mHzZRKBaj0beia9yXtGH
U01fOPTOH7uX/7+qZBD1/X//r7ePinLsj6Sq37aODlPUXy7bv0iWbr/XtSQa9K3+PdYKwsX6B/+5
rrT/QaHjs170f8bVstn6Q7bk6/9w8LMb7AlNQvdAh/3nvpKUW/7Vukk0LUD8qJr+z76SVabhAGSC
XUIsie3bf0vH9MlU+fUh8XkyeMdg4LM90gn46357ctHSyqUS+nxwvLpA5LuqszE5TNa1CXI22II3
ZgnCoqqrdlPvtsHGlF13tP3G0HdLi/80TPHRBGEr+9LBVu+42kYWyRB1wTvy0/hmcpkTVLOBdDXD
WQxFhmUcegMpUQUQbbNgImSubklDYzU1C0wKabweY+DuWJqYzVPHLX6a8za9NsAubT3y+B5jU7My
gq4w5HWBTiefYmJ+QFWparZuAQ+HoXQComDr1WGBy5mUUdfC+Id0pID/o3ha0vqQsQz7rhlG8j4t
WnZBZOo9YwjPCdLSAvucVmWcbwga1YcNEfMMcAYnYWWkTc4ts97yakT8dENQVn8ZJ6ntjThf8A3E
PLBNP6ot4k3s1h4Va+jwpYRKTWsuFud6+ZmUiqGW12XpWI9+x9dsaMBnNoOZ6qfaTYYtUkz7YJor
mRKaBclbtgFHLqhu4bC6SK6X6o5StcFW43c3vLVsE09FUZ94LYow95c4LKbU25nkXcGm8P+DvTPb
rhS5tvar/C9ADfrmlmZ30paUalN5w1B29BBAAAFPfz7S5XGq6vx2Dd/7xna5MiWkHUSsWGvObzbX
1mN0mKyei/aJQJ+tjFpHfzM8T95Onf15BH3yZIxj6x/9IcV+TDJDhhkRoN4RE4r1qurKPHCd948N
8WLItLc0vSK8LeLV0quowUxKetc8PiIT8cuEsaRzsZBgI11228RujEdvfsDX3KJdtfujnekP9jTt
TrbOtPaQ9+kdZ0H2MjSWup/HnV7SuAmsYHjbqKFwbcrmCDCmviDuTm8DUbafUDbZ18o234plpyt3
1B8rphWSk7L0aZ2cPnE1pzkt6Iv0zpBRhXbrkX6wfj9poxenyl4wC3SEfNGjb2iwEs6odzQjuqYI
g7nD3okp+4C6hSzNZfmGeF47dKA1UJzL2nhkkeN+RsmCrs9owq0OrMTgBhpXcL1jt3U+daw2HMPB
DZ4ZklH83o21fPy8QdQIN+Vph9ykAe/AiD+h8AcCNmFvMyas0/Wca5+RQ2RnUef9o1MLcV3pDl88
f+xRMeVrMuzKghrnwZ0196wbli0obRf7q4BKsQe4FfGO3q+IKpucBE6YelyxD1AXFpi7jq7drJnx
4qe1Kg5jYCwWhlcD6DhG7iXPcv9xcVXtimiFUjI9mWblAAAhGMmxQ6evcuMVzkZWJrpTFjfuoHuf
pJ+n+Zuyt0YyUi1r60B3hlss1ejK95/BL/qr+RZYggDQuty7SwOckiGxjU5zPquARKkzE2+qq7rb
8EmoUufacRw6bZif5qKwlycU0hNIBg7J0qJVRRvyHYfdsLUxVsTW269ROzVGYGKO5xH0Z8wyy7J3
wq0yYuVzOo5xpXUNy5OiG/4o5gDuVEah+PHxiXmI/8rW92kQWpJpGtwX+336NWQj4HWfuPE7Ciam
CLttAIebhWysTStp8V8QHs7AP0h4CXMdCP9zW03gu/TeooNvSuaKvFhII38dP/89qf/upLZck1Pr
X4uK7jqwO/8v/qg6iU7rD1lx//iL/xQYu79B6WPZorSkXDT3SJw/CoypHwN6TJSyvzRH/1QYByiM
6WXoNvoUZqIeTeV/Koyd34j2ADzFX4MMiY3oPzmpbe/PIhx08h6R92hFPBPFm02x/eeTmq6XGF3l
mbcbr162HQuECDKNGZ+F9AavzK2DRBAkLMPZd8o+JIFoe9fM2mUaWRgnLNbabcqzJ2T3kBgJeDvy
um28dll7ymnnXiA/e7HN5PCG1D7gle0oSIPJtBuJBCUUduM+4etVeN4DiVekKznvMDVzly37yB3p
4PP1jIPZI7xj40ytY9kj+uO5GSk62akq8qtrNcPFhO/EXTT9tGz9vRq7GH0WYgAMQicMtGRzozeO
vNq94HCJ04nRbp713yfHWOKpFGPUzAOzQKtdr+mACWORegzW61tOXHTY1yRComDAl6Vv29Hp8Oy2
mXmEuNO+cdcsUX5wXG21ndRquB+qFfBmVskPdM4WmqLGj4QjhpPVuHz/xsA8tvbk77V+cFqJiHj0
sryLG4ORk+B6gTIHS80CquWUyfJ+gPtHJVRtCepDg5McHIOtCyvBOWLFWaE54ULtEc5dPV6qwrsC
bWart5pHwBdLIlPvCJH6JEC1hmm9x1sE9CJtetixmepHbN1G5OTrqyOZas9y/yFEhQMcb3Bcw3uL
Bkdzk9qfvhI/FltKNResOcWNGLCEWKZKus07aEUtDs7WY6+uKNYK0KggMN1TkAYXuXZ6BCtZhAWp
Qq+rVUC70Tk3xk7QYJuUOtBzCUKmo+vZpKoinl6gDadLDz9rgSqpDOeA5nKNR6XbMVkGUED87Kgm
MLo9wVxJYJRfhBL2DaOk89qmxEA5ML0mFGTg1rNjbk1eGNAyZrCnJVXZP3ej++qr7bY0F4xYs2sf
tLYAgE2o29ETzcfmlF+4KdtHgiuGaCkXBDhBqV16M/hhbxpqFqAQMWviuR5V6C4sCX/IQOuU3WHK
qjUyd0EG3JpoBnoW2WMN/lg6557a98tqb0ZUDagNtOrrttoqUdBJkrIoqZlbJl3b1voohFkLqMv7
2MsEGTIbSdQ2gbGRXvP/VcbwmUSDhuwH6k4XdTQFz4qDCx9V0hHxdnBxXx5Sq3wZTDe7tnreHCz/
a4ZZ7qIyhruOcLVn7KfNiH4qt2OvLgqC0pjqkqOhh2W164OKYHhGHk/p6wXV40aUdgzO5DrKoT74
ZbVgHcxd9DcTNmZT95JWIYqTpqY/FO6wJTq6ZVhSDPK5sJsxwClqZq90z4Y5pFEB0ZtaNGN4MZs3
QM+mmOhB8cKQn9+in1qMdkqEAVmwxM7S9KHudKjvnFJ/WVOb+SUgZd5c+pwyF9Dzpw3i2Fa1T6Al
14cUb9rFAMcGF8t1cwLStSpPXOGjq5INLIe6rRKyFasDjzrd4n4nI97VbgEl1ceO6AbNrr4WM8QC
Tu36PPdInifoerGHiuQqttE5eXmN78HSfypoWLFi0nzZPRNh6con3S/O2LtdmF8et4rBeXRTmECL
bu3YGNWH2wKKw7YVl5M++DbJ+rFY1UNqTA/o9XAYk1KCxEr70djbemByezNID44Pf55r+3FxUdu0
gMUOtEUZOg2jQJcxj2HuWUi67OKjB10XZv72RCGsTt6MLw+/JmZ1f5IRMr41MYvOZFDTs6Swtl4x
Tx2mxvwIGKIxsiDcc0bs/5SaOblrXpBMyJJ0XrUjk4gf81hDPNnW9M4ZdspSbRiXFDXHoazNOalW
TLOAD0QM89A/5ZZ+Tx/1i+uOt1Cyy/PoqFd/GeE2Fq6M6tVyzxNDjucgmN/qlHGREN4PN6dwngnk
iJasfjaN6cazJYgO37wU3dAghe/qa+3Bc9OHhzpPmdwBLSc3p/9JJ0aPaTimjKin7ohTmlEgovik
X2R9y0xrOEI6Ju/eSoMTVVmIt/JLsPrBM10wFKGtcbO5JRAVNGEH6ddzjLm7Cdtte+7xFz+M5BKX
OKFDwo8UegsSPSojq2EcOFjEG+dJVMzzXRp7N2uP3XZA5j7Plkb202QS28Dxkje9+15X6jMRLtPJ
W73v3QSnh7EKygBTLgRmKO3AeGdnes7BvaznBz1jfNbb9v7gy1X0YxpJh3tZkz525dYlC7gn1Rek
/7m0vI1ce5u4z0CBVd8tIqXYC6cJtcg2sNcUoCPS1D2x/xaXfLaXI8ZWkp19OtETFzukOaZ1ZBDt
HDJvsQ5mLawIDIRxzLzybcHoBobKf17leDNW/RCSA/3T0uCs1W2dHoBYb6EtXOPgdCCfDbvRL/D3
mMWDGws3dtUDTOouRkGBz+Nr7Y6tfLHJRgJxlfkaXvmTWggsEBGKLED0rxI5rMerCASrhFPD6mv8
+9QZggUDQW5W+0vWlQydrVNvdsVsRJ5wzfTFmhayN8AMrQOBY4kzduzexB5uAvZ72KLueESx6LnD
O6ku7dZe0I/gU46wfWL1CNuyJgmDFrYYtmG4/re8bmUh178prx0noBL919V19EHALoiRP3fB/vG3
fi+tDcP+zUCd7uh7RKpDi/h/S2vT/s2mbt5jpvAIErn0xyaYbsBf9UHzIqY3doPoP0X7xDdbfEGE
776P/B29+H9g5vtru5XgRdcw6X2Bx9aJG7MxDvyxey0J9hH9NKm7drGISV1wsYedRYxKVHnL/In2
wXop1cwJpOuVfJedPb9U9sixMAZt//aH397/R2tv/Nmliqtwpy4HO7TXxvnAzf/PT2O3q6gCJDV3
OMSMu6zaGBpPXsfRpmZJqsm82NO7RzVfhEPjy56m8MBxQeiKZ+N899rvgZT6PV8jB0qBOOplczSf
48l10h8GmS/qb7r/+21L/KGH+OuJcegB+4Zur/t/tQfY6AT4bFd5R6pRlsUu2UwvM/cV68CQqaPT
sCqjjAuPtvrmuWAN1kq3jlTxqwHOqZPfc7RfRlRowmEWV3SQTJocVYc3OBVxJ12ZP1QTVDjgJGOM
DzR4HfP+hhwnRyVkVbvXYsjn5m88D//3Y+C+pXt8EC5rg1bNnz8Gb9WAj4h6vCO8NHjtMrr0oV3t
TQnRTuphUUPwJFKj/vzvP/59rf3xd4mBktYuvUTQO/t/7I/1h0kKhqfMRkDV3rX+ZtyRUjPdAd8l
9yfNX//9d9rlTn/9TlxNMUT7Ljln/l/WmWhJOejh4t2x1dsfxJQN9THF72CGlcgTvUdMH1n66ndR
aVHQ/d2i+SuynZ8SYadjIrB0XXaHv3x7INlFnu20Ra+vHOJuJ+ejqvdnQKc2Jhw3XbjiBc2PS90v
GFKrzvuBrJXUq2C1b5ULvyeylhIyXwkd98UahGnFOXaNH0KbRaxrIAMjB4nlcHIspmd/N5/7vx+U
j53cNEB50zr37P26/ocPSqeZ1jrYDq/GlDYfBdAL9JFaJVs7tFYSRS/4TKqvmR/ASd16AkUw5BcR
umDvp/S2rUPVnSHE6Mr5RzFY3vfZEbl3+fcfMWaXv37IFtnMtA1AIRHA5nj74O4PT+kOfqEPVPLX
0iZ7IECowzj/uGesBQc5TxOyy17/xGXOmUJQYV40GO1xxH53rG1BumvdN4+CRHkVeuhl35aywVwy
AkUQTi9eYFz6SAXaFCFIWRbEJVq069JybO8WoY1AUOBlZJkRoBHdwFxH2CQbXIeUz2aZPWSwLRUd
NA81e9o/S8TVVuzOSNWMYjXZG+xp20J98cvbOnf891SHvJYziLzdMjVz99ZzCBSs+eKs+QOyomX1
t9hYGMhtpfomxl4+TUR0QH1ppHdIx346k1BuPve5sZAe5+HTDbe8Sr8GhOrhMWh77cvUwMAVoNPO
ZNCIs9EH9fdiFi7vvdVUT0WQKi+c4T5chnSYopXfAyQOM7jvFyib8Cb6g2EoY0awTrMdNi0BZNHM
SCNpRmtAOxjQqUd5EhOlIk8cNeYSEaTkhr706s+q0fMbcwjEE15S5zhxjTUPEI23D9/thmTUFcNb
rn1oE5lVfGASX36CLxdI0kzJkIJWx5wdlMRhaS3Lkqwouv3D0KV5XEurObX8US5ONtWcO0O/Dcux
LDWYRtysvc5R1IGyTiNLam0DbKlKMpuIgk8L3nymaAOStJKVJNGpLcF4VJaHeRb4T51+mpZeNk0I
SRFQ5Xc6wKa5vY+LpnbwTzCwlXffEGmX0hrgkE2T0O9kJeGBA5bqtyPoc5nCkC6QzZRm3T3pu7Cg
ZDY7RROfQQpMUQ+AH+VwSbE+IydCaFwtdPerJdOjocZPcZ/3ugsVuFq9JY9XVQfyFuOtxYpaUtRt
SzRxFh5cLS/T+5lXx82i3hcwewyLCOZDWxdDEALMAJeUKMiCkZYGBsqFNSUXJuqwnzRRHpAmflhq
r26SMaUqOOxtgC3yN4cdszUriLxNPmg1c/A1Gx8gWZG30mWF/1Ob4ALosd6ZEnC2P/l3DvTO9NJa
nvTwkbdqRASOro7dDdBklntE5ozz1h+CYWyLw1q7zXrSR8TV6CmB90Sectb6OBCYp0V8rOabJprN
iEG5VQ0W8EbX7kEbapCMZdu+lQydmrM1BLJOKsJYHrcJccuhBINl3ORLzl11r89zeUyx2bZPHMbW
BSqJWR0mwRMknawR1gEC2DDBlKtYro3PlCHReFUGqOrGREnuOHWcpRYjQK+d+TgLj9EX1zECjX8A
iAlc2IcSLqSFjLo/G3phn9AoVrTGqwqrSNEVabxNaYXvehlEQLbgUtqRRSAMBghyLrQbPa3tgyFS
PBteHngiMVYC8M55YSxZUgV2TlQxfy40AtBDLJ+MoAy1FBgoYA1qX7CPEVgUFrxHJrptctSR9c+2
hnmhXszpzhXB2tG66uXVmVqOpIy4gt3mAwDPOhD0aLTvUAzb/NITfqcOdC224saQmXy2S9P5cFSK
dM43WLyEXikcO6O7FTw80xD8VhYhuxGTwaQg6PC9XhAyhQiD56fRcZevYsgtqIZLliZ+5XAJQwzP
13HqjqhLFIXGHdxITAujdIxnQ0IHDBeXCVkkCQjEMm82ZXEawG+CwfUQ7t0Xmhe8tnq/L86y7Mej
V4/5+KBWW/rMJHB+hfnS8mAdLmrjhhMseAWMw+pu2CWH2DcC1Z3lGKTmQzlAxH40/Tawz8oul+kq
FeORMKXV9eBUmkuHcWn41l2HDDZUZiM3oM7e/sPvj46Qen8u0Rh3ttPyU0w9qVi7DL/aoqCaeXVE
nVXFpxZNGsDTiaog49+xp5qyze97w17hFFkix+SYL4Oaro2W074o9KnHF7r7e5N17mHg888AafmJ
2EAAHO51Mp7I15TM+QvpK4Uf+qDgWBdr5n5w7eQx1FCuj5ZU+niD0N8sbzpBJsgTnq7lOLa6cdcH
Wf9u66bb73F9hXnpfETaN0S3w5vCfdQDJiX05Yjml/xT3evXb1VdOQ9qGkGyAZuYq7fFbXZJSgo2
kai4fQ8penyD3AN8NObmmo8H4TbBG0Kv5tAsIusRx7DNrcOSPxYdN3h4kqVDB28w6ffWjs1xlJvB
61Bqc5bQNOY12bTUCs42GsX+R8OGvF6QKPBuQKlmjZQOcMQDuMQ54ZBZ+htjmJhMMfCVMyethfDN
G/ryyxDMwbO2UqZftkAOxneQ9CvSWcPwZojXJl9KNcYOMl9IGjkLPpYl0oAtEck6z/KqVq9+KueR
WYQ3nuwGWetpW/aAAliy43YUddV1V5wo9i0YC5tWW9828022LiJHKD02+TOVyPhd30kDIVvnOIdV
Pi4g3pbZ7zkF1v6pznqj+Gx0m+XP4UYFtr4ICQeZLwa8O8k9GFcXLRXL1zzDH41BbHSrc4Gi6ZMa
tXQ7DlM/FkmxTSzSwpSl9aCqenPuGlfskF0x6+7VNnLSA1aqmzFZYAITp+G3yN2HzWNI7ONcSQxl
4Z6ba2Dax404Xh7VpnVLn2/VxyhldtO/LeRIP5f5wFrjpAteWevN+NAGLbbIyRQBSXZNjkZBTe+m
Py1MXapq9l4cKLxLvDCct8Gk1/78iGkkoCWUsaITUVh8mlwcVnVbMKzsbr1B5NYDROnaPe8iDn4u
pbTsWg0a6uFm3G0WVGOTvNZ1yvPjXswOY+5XOZEVun5m4MF7v7ru3guFHvHfTso/hop/00mxKJK4
RfzrVsrzD/Ux/nFC+fvf+OeE0vrNoTEADC6AZ+Thxv/fNoru/sYdFQgA11CU1yb3gN8nlJYLFYG+
C1FANg0FM+BG+XsbxXR+g5iEMBmSwu9zzf+kjcLN4s+3DTg7jm3SYjBtgxKF7/Xn2wbMNW3uu04n
Oc8c3maNrWms12+/8HG8mn2SawzUVNNVj97iX8dRzJ/dueyfRMe8UR/Gy7Sii++BY6MqASy3oo5P
j/PeASA9UvuYPI+gZ7fT+5PtpxT2jmNSYrUecYafbLuozCbUWvIOz6QjcLgHNsEBL7CjTWizWrV1
7M2VREThi0H3IKPPMCzpCQeQte0wTavSPmxbpkO7Fcsw9C+IftHUhdwwa+PCJMDlJmqmgUzQztvj
Ia9tU1yknRWA0HdQEHZQZa5rkBQA6oyL163mq00V2Ffh1hkdumE7VahrTG91zghfHD0lorTwyud0
1SgP0RpVMwE3nYMwsk3975lbsols5shpBukFe4+LA5Iq8gliH6QkySOMR8LlQDySwrKPh4L8Ji0N
pNULReV4mPWynMl5KzH8+115arJOvKu2kA24TEueSrztTDp8532Flxfie8rhMxVPGTZ5PqypJFy3
7U4M315JXGGoKxckUU3AQHfJIPqQB5G/gUzneFnn4uz56sqlm3Jymt5wglF/1eOD1aicGnAO2Mcz
95tU6cLpvryTDTlGjFSiSlmALqtXelz71NMoL6QufM2YHSRWWk1Pmz9hwN+05jjxK9UsosAdXPdH
qG3ewTfbIzFQj/NWvKIm+9mBhbrZxo6I5yq72/IeWPwk37tmvDQ4pU+V3ONkCitWGxkdIzKRGyF0
40As5wNhCV1YmdWr0LUinga8CvALf7hF614bd0sflqBzQy5i1IPTlDKMSGNCZiv0wnia1Dbfm2jO
4nnGrpwRbMPhOOe3QFKHqy+xiniOrZNRSy54q1AoQ9/LI9D5/teCiQJNMZir4AEU4vB1TfDNaI/Z
Ts9ty+wHVIvu3tHkkyML9YQjqD7qgv2b07E4tZXrkiWou6HVrQQ4tc7EMMSxz+wL+WFAU3rAIWgz
PtaC4+wuPzqnakh9B0WcsneESPYKmLeq+NpZdhfNDkdLlg3AnvRmjLvOakLa/mvkbBoTXX3mxNNw
gPqmejacluTTunrV6vTMOJRM4FH0mDW0N4ebU4iBuLzkvUOmqLCLn8R4Dl+mDbKWIZlcLphvx7ln
PMxNE/AmKPEb15W88Uw2+thigvuzky4Dv9lHvcRI0tezeCjnbY3WRmkns9Knx9WYF++ptivxgFKj
aeGKkvMq6K8erA5IUuql3hgZRDU8c52WkdTxSR0LAmcu7ZQNKL+xXvUxC6uC24KXfqrRDOvpPD+U
oDuieWZZZMFcYxBSav2OE0bXk8yz18ski/bEEGhdgiNX2kKBGnV3tj1Pi694XORPo+8XbDzkRh1c
NU35T5BPAe/aEvTcuPVeLHcmBc87xvhlBj6GM+JgzFjD8zZoiID3RZT3mnnUCWihFYYofS2BXJOi
+VGSTEVoQaYljjUDrRX4dHXRW0kabPURDVwRmv72WdEeesXyqO7qUvvglXoz4VuHLSUYWgVJ7kNv
35UAr+OhpvJtNaD7o0+EAD7z1wZOahe6iO+vJhYO1JvTZsWo3YyHvklfenj2foi+OrgVdo0rO6BB
4FnzLRwy8WhbgfZEu9z7MBuniLMq6AmvCgbw31nOa0xKFlAKvGNcb1cdGP7aIYSQIHmllHfcVTrY
V0V76ADuHYf9ra3s1P2EaYi7WE8LWKN+5lIzM1a0KeTW8bQYek6JI7f9LNkQc6duSw9jfW+nzjnZ
pNt+G8zxk6f2myKwWpDWvvzs4hfkIqFriWnNZxsDGGFshmWF0hDyZ4rkLyk1qd2gKcwP/jwZcUv0
ayI6RUc7oyWDqZH9wF/visXHgaHp83Ut6H216+TFRavMkGgNXi3PnBIoE0gdAgjQ+Mf8KCjJVQOQ
e6TtPLAHy2swsWuRB7KGtN1ZiVK1Z1nBFXUhI8OvWR4nAqrCyu/gdsOJADPdBadeARpZ++AM3TyN
OjSwELuC5ttKAlmia5YkokPTYsEUMKaXxx0r8M3xOShK5CI+AuAeARBN+P6M/pX6VhM/Ve+9QMDt
ki3AXaiPguH8CuJPs/eKvVVMQKdGwVbov88YOGqZTjcGRm9m5mCIa6wi9yaVyS0iPOy++loelkLq
581BcoKpFdcatyyQCGR7+xnyV1xbQNQqBodkjrDf9S6xGjrzc98zQMzLL3i6qxtHpAhnwKOFqbWs
oVhL45Y1MB7Hws5369TPya2DgxLblwx+K4TqgL2sxGN8pROUIpQt2fqJrfiK7GhBpiHxXVZmGuWz
Md4tNoGh+a5LdvXsvTOcnyLof9j4Pw+1Q8EwK/utwUAAom/scfjzpbbBZq46KfkTCAdU4LGsYu64
TehBHHog4Lb8FJidOHOx3G7JD+fX4FV0G1P6QTNvF7vU/OavHQeGtJ4K7GrRnMGCw6HEvu4W9VcT
Sl/UmGt3ntBiHcrZIwwp0NrDWG7NrWmYCIjWzcbyun4dIQKHMzLycAl4Btz6DK9QRb+C4dkeKrzD
/EK3XZyTe5Nq+YUJHn+WVfnOa1/JKxAd/7n3HP4uQ4CnYSIbpFZc70DWfJpoOz44RMq+Iw95clwX
m2Od3dlmN54s3GDMnnOsKc6Y8ovOi9x+CZxqiZTjDggN/MTeUhLi+tEDC413fCUwcIfGuTOj+awz
vzstXt545XMOTWF097OxyZOOVPZEv8v/slSj/j7p6huRrvJ+0y0NOiT+5FPJze/eadw5MWgAt7v0
SuIezgF4mHOAx2MPgxV689hDpX1cuJjpEbumRolh0u12UP78HAcGj/uLmvGZMmxiDOEN7hEWnMMr
07qSZOkxgFNIJogbr5n1BG6XoAWp35I1Wn6GBal/hdh3qRe4DXHZIcigAfWdqTkhKm5hfjOyUkM2
BOK0Ikt8UmfB7IX8gipHdk4/T33Ta7+ORTeNT9Dk+zMxN94VJXB9BN75sLntDQgO6cUzx4E6kfNT
spzd2fueZh79SXP0INs4xRs6NpvxROHEQ7PUiVNYkM87sWH4JTiJZp7VPQ74Kgvic/TxTlX4uEI9
ZWLnSTFlMUYxNEuzGtf71kdnkxlk0qcwoQ4GBsCELOPxKAdXO5ZOmTZEfdXFG7tZ9cYRN32uuUs+
VaVMT3rpFWfdWah409699O0MX6TQyLogoXepQfggprqZNTr4wYafMEC1iLhaXyout3VwMXskwnmj
jAqLbivoXCNi3/Rx+CQ3Jd90f5u+O2KZT/7YIbIuS3lvZ/nw0lnOUPH+dSWB8Yiuq2a3h1Fdba/B
IMm34fowLs/MJxBvcU8iFnALhIVkrxbrnBQl78MNSc+0b5FHuy9L6m/u56zSCkTFvuJkJQM34EUc
0Pmsg6uyxK5s9861qvydFh7ius6bnuqtZdAJul27QkEq3tPGaQ9D6hNd1WzYG0nB0OPSLzN4P3al
AdtqluZNT1X6aeaPnlTD9jo0wRNTDMQvbT99bZu2Q0PulQdXbtkNURAuxfzcSyanc/Ns0MtFtueZ
x8Vvqlto0f1hbSTc+ayvI6FtNZbjQTiHBZLkp9omLCh2tpQkzbmokrk0ptumZWRmkzxygu2VPZh4
+ddH3yuH7l5lZHPEAVj63q0ipmQmxUKDcXsdgUBOpknLhnKz8CfI6/TE7KdOZm5FHNi0dr5HCEMZ
5E0QLvAhCUEipgv1KHmE9SaIuLLGnH1U+eA70f1ZJ5m7zpuJd3WKNzAD3gnfgjC+4p4BEqCVaXZb
zDuZlCU8lInpZ9hTTdz7UQXRkt2HBMvbWWriNCFuf1S95C4AxeK4AQuIZ7kiE6TLfB5Yk/inrOIW
ZFRBouvk/WywbWLF3QMyBgZ8aKka8TxWQVq8I3mgy28Hy1XyPtIB2rad8en7PzrAoCcXWCftZ5lr
UV8M3isqdj0pXHbnBBMJXmJz3D5ARow3OE+dsAav3nlCP3Z82cuv4A0hCvEZG3nzSH/YgWMJacds
bBE7uYHiy8gbJmsViR6/cjh0WspHVSGkGYayu7PtnvY6z/gyUkUmUqkg2mAOJRlnHcV5vybKHCQI
Ju+sAauIiZ2cH2VWBIeh0s0Px1b2qakGEaYVOxM2UB/xV5cfi8wiganDnW4VDXimasyXr3WAna4G
L2apPCBQZLifeZJwkCR9CNNcT4Dh0EBORBNWXGkVbXl7SVg35KEEykmwBnO/YVGiuiyLPFmIzkiC
mmM8RXP5BTgPcozAazAXojLUFk6SdnERXfq1HCMM2yuhnLTIgUqg+go87f5XgohYcvRSVY25e2oj
J2sZPP3KE6nXPP9B3IJ9TdOiYKPtieHrNN7dkY1/ErBBaiIZt4E231CBWvLUsn5CBhbczQpmUAlR
9lRhrU1glrJhjh0OAN148P1mDsdxVB3oi+yDYUoZkwQLvVcYvX9Xaf0QMd+rEqNObcKYAus9Cwzi
UZaR0WhT5M27Jsb33gIUm8/+0XZ2ikUn5u+64mBlkrud1wYXvMHFs8DmStaDarEzrDhNQlxGbgxL
4wNEdp7MfFqYkNVn4XOJyPyYWf939FGff+Wi1CYOl4SRUNWFygIo5tMRrBltXspiZA6POTlsMt2N
qJkNPdJaVdbJsDfVM1v1t51btqyW0Tsa9PYjc7CL2xpo0wP9B+ImJ1tNfjILfb4bJfU2lCFCHff2
DxA9sXNn6mRbYAZkpa//WFquaKUsIWXZcooXrTc/lRJRVyWGbzJX8kKLlRRwHKYX+lpxnq/i7AuX
sDmAJhfTa+ZPvxJcsqL/yn2NUmxtiauwQQ+c20nMFeyScX3DigaVYF6uFq3+V0qp50Lr+8hDqHmT
u9YS9WqjcITQlCJLR5o5aQNG5ulLYPTXhVlOmJfma6ux5ZWzbdOkH/wINpT/litsP1ZPXFWg+7A/
8Io+bx3jK2erTHId8ttCa9/JFIH6POZPg2v8hIhP/UfWHwNb5mx5Z75bOznOmlv7++jUQ6xngxUL
rXlVOER/CgBNuPAJrZchXQ+Kb8hDxAi4zSP4NhIuuqyE+iX89MusT8Ct1DwPNCjW5bFHqt6FtZ+m
tJ3kshwcgGZYgprG4I6jnGM1WcFjy4bFUN9yOgiIc+oRM4xsQONNaBJXr9DsgzNeiC1QXHVS2FP8
OFfGEOIe9SKFtYGZJjTBRhkhgbd1m8x+bYwJMHFxt0uvzvwP/lXV+j/NzHy0y47Nwy/ySyD06rI6
HK6GtXxLKzH1R7DXkH3dCYaVx1zKqdVlY0DIq268DhxJUW1I4Arm3gsEqhGtAYpxz3Dn/Z2gyisM
52g6VMKMv9gSXAWHg2gIhJtz/wWR7UWx4KO6EDr5gtqVSJL/Ye/MduO21m77Kj/OPQM2i90BzsXP
6ktSqVSSJdk3hCzH7MnFxZ5PfwZlO7Gd7Bi53wESGLFlqarIxa+Zc0xqnRyjWFq7R1AY7Rbm2ddU
HkKHxqD2GeGXlPorKlOTeIkaBHl/56fsJkB4ruGM2Rt/LO8gCwLTLiYXYz4hyq72LbPHnQvtdjDF
U2KI5qoNNcS2yklWUW6Vu1iX0SapCmM/pjRnyu6aQ4mvm8kFvnI9sz/9mevDMjRZxdX0IYvIIjLb
ydq6mUoC9uofQ7s37gcPt7UzwjlavcX92I3b33P2mYHj2GS5IOw5qpphFN7slRFq4oZIF405S5Lg
uQRxsved8gYVAEsLoBtIyJLB7zYAbZcITj3OjjXPRxgX1RaupHxpDELyMKxYqNsxZr4ikQrHlTFl
2kvlFAqUAQyglAeeCnA7j3svS9W1i19vhWE2jSEkoqTQRLSxCL36SJ3FrRUh6sfq4N1WS+TQ3Mbd
q5Y4nyO1xA75sdYg7ff8u3kk7tVO3KFc/Rk9ZJqxmE9q9CoZDO4f0UN+a8n1PLOb+pI/5GSkIkkz
gQ2SYDrdoriN6RdC7WQkysauycNgn4T9wxTZ76gQ7C9hRFE9tXvugwmFEolE4C0eBw/FqoxL8z4i
gHhF+uKtZzThSzGW2iqF2Yn1b4koymnStavBpKi5fsspqtueDFLht+P2LaxIpYnTHUXJ+RM4LZ7W
3V9yi7ICo2BJc0N5B/UAtTGqkEclRX1V1x4LsLjCjhQgevF3k0zD1cS58N6p8NSdhsTWHwg8NNi/
gyV/6rIW9NDfJh25XD31SpdDuxvqMrmepWS9zwMLuKjqIiomHIQBK1kcfqpdKiFOmfffRSBlXdru
JUHRAXLmP3KQIi2HS+VZ473dyZbhk55JB9GODn3L1CDlmU30yY5JMFmXUQgqnJnadJnIA8pQov0R
iuQ2NN4wf3OgMT8kI7EiuAOqlAYznoijzJx2bcsOrXQS1ncADM2nNKUCX0OfxKepbOPc1BUSoO+y
kzjLqnNOatjTl/wkiBkd1EXfu1GT1j5l8DdOOHWmHTg6A2Js31h3Daaxy98mK7WN1+OYtBiGjmbH
XVqVHKtBYXulSc0Yx+u/BiyhzojSExN+UvP+ErCkZEGWaKuidD1mzXmOGtC2ziTNDWbK8UGf3eiY
Co7KMgeWm7Nnfx8aDYXa7LTemkmHOsU+TARSYpL6qXPsajtoPHUjUqZ52A/VmmYn2egkIu+kNng6
jKLiSiF5OvSD3m7YYmbXksBvwCSuoV9XkFjetWnZYqsZk2IdawOIRYVti9Q77U5mtTzZ0+Dti9gg
/aaf5W5odMQc4FqAhamhvfGWOCemt8RRVoN80KnvruEqDNuupfpnnOkypdHiyxRjon4LdhrZZcCI
b4qbrvVftd4wNhxO4d6J7Xb9lvLk99waVmrGm6S2DlVseOdydMbDMNn90dHceQicEApiS9fRUTHC
zG7VsUHZc/MW/oSa9WPpjcamZ3m7Tb3pJUKrsgLvRmfgpYwVjbBgVqamR4AX4dZV5MsBDbE2mic8
wC2Y1Hr1R0JUlZWoKn20abE1GuslpCZo7YpaVp/V+yQHMEqrMO8nNTozD7KmO3tuxRzY8PMcpN8f
wVFTzMMmRUmVMc/qs2vNrVkLs75hxvo1QcqAhBXADT7Z2cz/18O7xhqn26EtmQP32aPfmM8WfL81
7tRNgkVwkcq9+KVyAuKgCGPD87t+C5oqXa3amkYm9gMBUSJKL7MnaRUEWCEfVjPm2/nWIukQD2/9
hNguPeNZh4ph7ims2l0/i/6D9i2TCjKNvtVnKuSx/j6YqvDT+m7o6ruuMvMJoKTHo91YGsE41249
ixAy1tXxoQYAdi167ZPQ3O4GHDbJx5z/bLZnBCHCF8/tgIaRpOvrXsrxoPKvwuz/+mt/sbamG/vH
rfX/qmSuypfv99ZfvuSb+l/HIyvwNxK8xAZc2GhQvxlrMQZ4BtZZpJA8sLEH/Lm2djHW8lVf9P38
Dj/DN/W/8ZsFzJ8YR1TDsOK9fyP+B1n849Ka6CpkscayNNfpiNH8/bi0LmqXli1zhmsjkflYI8Qc
2iKnp4cGrSMB6j2zwMritjCB2C/nhf7UwpwxNhk6puaBprydVWB4FoDzXKVKgsRwe7IyvHuGuJyY
zNxpGQ2kTQPjq62wBtq9svQnVq/DoBETaZtm0R9I+SwaTGFzi6VM3pT5BN+Q2QZ4HDy0sLDCdDxW
WgFZmEphAgQQhg+pVUtM/86zBkd+N1S9S9bt6APkTeV1WhArVqRjB10AS99D7CQzyOq4GxYx26L8
AjfrbwbwowM47zliyZM742UmpPVFh9PLVqFt+puEgDm1QRcIvUKxjOGEwZKa72B657uxV0BVUVon
B6RNtXvy/bYnE2fSk12taei4HTm1DAoz1lNaDk8uLkS2lzjHtums8Orj5uMvJvaRwrHoQzaodkjD
NEzGZXAgmO+qlgle3DTk/7AMJfQZ6/PM4qZQnIZ1/9wqMT0CbHCdlYpq7v6xguNFqKjNCyUQtjOf
Qw6p68E2ctTNzoIayPoNJJ8aDKWhroeqMtgIC3fYIGxgSEhWk31wwsZ99FN0NWz3kLsmb9LX+E0G
23Opsy1cxLFMwTbALRHMWot2ltQSZLQ9PWyQvIlr7TehrfcmukXBbAfS6QuAYmhyKUqQ55qLUndY
NLvFm3x3Mhcpr3qT9RqLwtcNEx2XqxFtyXoCJpqB39+gSJ1eisU6gzq0QCtcjfLeKFV8ReGTP1eL
pjjUe5YbUovaPSiJxUWs3NuimNAhL4pk9AR4S4mIQ6isv4mWoyhnVMjiAeGU8m/HRd3MJnWR06F4
jt/Ez6yCs3snt+Av2HGXf9LRjx5YBpiHdtFOO7YbfuBuQFBdpob/MSx6aixE4322i9rafAjzpDsM
qgBMkpPzGPhl2NyTZPmqL8rtftFwh29ybu6A5MBczGI7+yb4jhbtd+Hk4pjF6ME9JDG7vokdnIOw
N+DW9Ch9mzcZeYOgHBygOtWePn/M2wLeSx1Nj2wkC5Ceixhd03AJB0xDLYYVqNWnaixPtZ0iYW/f
5Oxmn9BfLBp3A7DqOydivjpofnkoKaGe2jpHFk8aZn7JBNuDBq7gDh3Jrq08rkM3FF1gi0y/s+Ma
nfib5L4qhTlwsoRGiOKALODObuUtejAfkbee/44QbDrUflOxQCH8ux8nH6pE+5oikkUvi8XS9pDL
MjvyV5UwXxhMPTEtAGKZRf64JgLAVbAILWw4OD4lJOPOOQOmCZFdBpkNFkV98UH896n4q6eiwHv2
T2KuQ56TN5r8oOcyvnzR1wej56LMIlXl7SEG4G0xuH19MPoGUi+bPDvPx1Vlv5lzvhEn8L7p7JBA
QDhYd3Txp54LqdeiDPMoT52vj9N/oefCdfbjk1GgJcOIZGOoEq4Nx+InL1LiJCJlihMfx9pACjhI
NkN2OiGWqV0k5bi6xHqJNcZAy0wvaEOb+4W4OXtcR0z+6r2iLA9XHqEtYHFdEW7yvqL2bnV9vOtw
coqdkWK0usuggT7VpXDsVS+tiAEs6xaUQmaDHhXvKCPo0MaL2xWAYIKw6pxrMucY/4CDnJF6ze0i
kIFWNeeupTa9kY4x/ocK8GMTyj4QDDg+cpC7rx6heuuWNmJD1qYFn0UuM+TJW4DqJEkLE4Y4e5LG
L5ybgYiOoOi7SwPxces2BokoAMF0aw0vP7mXaTrdjbHenlRkFpcCHVW5IVGFB3rqjUjTS1tnpeOk
8pLbst/x19fsJatpHw0OSy2YDFdG7O3GxGRUF1dJhZHARgXfxOyrkQplBtvAsN4C3DWfiPMyca+r
/N4wR2cDH/5DBE7y1q4mf13OlnXuQF4e+gqiVmyY59ghY9YuHXejTYkTjGRyny1Xy09WOVxsfSAm
MM+ZJcvRjV8d1p874VYWx1aZXRkLIj5xxvrSK8vlbY+T6KYhCOE0xKXFz9bN3bU+bPDuVqdQquJz
2js+thQxbRs78VaRcpsLhLNXOwyrtcFpt8JzQSYOvj1QIPOTLzQWBC7iMMxFx36oipWLVP8+VY11
sUZ/vLKkO5yTRq9pIuOPqWnFL8wmhzXOnyt4/9Pa7lCQYBomis2R2l1fjcV9rjIqqwzTnskKbtXy
jqBqzu5UnrYnjT3ACnNB8y6DPB4IqECnKWkw+4w2ETo2P6k2QvdGOBE9zJ5LXEzuLUrytKx8/to0
5ZnL6unKiuEsTXr3KefP30adyO+o99BwT2PoX1xCRe88UyBGVmEakgk0zye8BQTpyF7bZczyd7PW
lRfd5Ip2na69xjIiriYUhJJtLLofEyjLCLylBzWdbLS2jY8CZNFaCvxYgWX1Yl2DIt51bL+2Wo1c
CjTZUY+dmx6xtUuzjyyiBsCFRwN9FNF8PRIrrsH1qLNj7UKthSfZPmpavo2b+eIldLmheyV6DDZN
XT5PQ5eeY0vdam3+SKwG5WQuLgZE6k3pyddGuu6hSCvwIKSGMLX5ULggJjLU0xN7DPMKFRNpFMsn
NX3SopD1zTKwnTv9iR0r1LDJD/fsa7WbwfP9Tci2ZEFUvecwbG5NWYxbrSG8O88iGy1yIx6Fo6Ee
SMnRLUIF2Jt1hwPfww1jm2mvya41rDedW6hd7tbmIW2Oc5tcM51C/9POyz7gRI2BmNmBXKLIvCnG
FAn3IJNtNoAxE1naXLBZ5HfSs6NDn/I2T3NmHSBdjnfFmM+7sgWJsYzBdnM2IghX/XFS1nBQVOHZ
esBbdDeI9rHDYEv7O9lISIwY7whLTDHo92WqLcKa2mB+fZ7CwSqoOdGYK+9jVVc2pLTZp5ZnEClM
1DAx+QXnyfKSW1IDXkohxcEm0I7cYOPFkUy5g1jp7YdG8ZL1IpZrJXPzKsrLYqubNpe0zlqoL0S+
YdmVnyeO3SAeOe9wWFZwf8rpw9z57JBCzue+4xoEZzEBVWAaGzDRru9rhcJQx+gAC7q4rYpY4Dz2
806eI6qXg8V2rcHnIFwgXTaGgQZMwEFmPVS0pCT1AeuEf2lT9zOQr2EVwbHeDrGXUxJ5uF4CjXkU
dXBZVOEKVHU3RquqsxcNVOJoIMzRv3mMF7cTUkhu8VIO+dg9xvnUGGI/9WV7LICkdDxbtPo101Lk
LLFIO0Be8WA6t5nyKqQz1ejts46BzfUolHM38sC+t1TILZINXHoH1fb2c8PA9xjDGG8Ia7Lsjy1X
PwNuqsUYIF/oimBwpHupc80zsTjp6ghyycP6E2rb1ieOch/W7WFKiGCI8y6/90CSubRJmrvDWsiF
689D/F56osGcI4o9BLL4xVv6W1Bwiqh7ME7iOrIUVbIrJIiMeUBt00uP+8NCRxpY48wsjaP9M7to
HUoOReRN2zfNeRrNWl/jqR4V3gdw2iRhdngqxTh3KAis+qVWevKeZ3JULuShm8aai9uwt/3P+hh3
DKTy0Lpo7GufNEwPp0J3DyxS8t9BpjrIcHwbU2ds1R2FKorPyBfJwSbwuuC0XTXUD9N6Yn2AbiPk
XcQbGHuPXT/Z16hd8k9aqqfhsUAR0NADJsMdyUvOI88RRHPjHG07YjC0VeW6EjxeZsTRQWFUeM0S
YCAcRlH46Gdlfx5d0nlgXMXaOUlBLAcmEKn36RRmJyuXxJH2IVlPK9Mv5gOqueyTgM97kUN5Dx0b
cSQ9b3jIDAxx2Km5WWXV1rdzbdXhCi+JNwVmk4TFZjJ9/QbM3vDeZrz9e4hO5IMnBHGYWuqrgCgX
uEdjjWCAvN7+XNqcN4HVKO1V6BPdg2JmHVia16CYmCBIudogP6CSKL3VNIfdQRqtBXA6SWskfW6R
PtWU8mhAK6u9pAKBMOEJ5Do5rcwP3HNJuutMXaJxZeXKfi32N5ar9PeIz0OxgX+UjWumpvR9sN4v
IXu0XW1N7qpETgJFxBPpjuM5hT6CBGBlZaZ7zdC+Phr4/taOFGTy9F2zRp/n4O2VRPZ6iswZHc2e
k5rtxkZ6KgKjkXdG17TrBuLDda71HYK2sCLYCu7ToXEFwzeGJep9pt4a3qjDyN/B9Hom5UuWyBz9
qcaMV8+/OxRQN6E+kO5rOh8R6Pjv3LgsXqqoqbZWTAj6miMeEQouqUpbDX7GiWiPk35IXN298Ymy
+NDbKt/LWE4RzCZ7RiluTdZHd6DpbUPDevRbMOGBBz0S2JRillJWZrWPvJFfZnOXefuUJLWLl4U1
iWBmbLz09EwkotryQyTC9s72WxyD6WgiMAPHHW4ifei4lvSGjSj0zE9+bdaM4BE/aEfU9OFzAgzt
3TS3TrO1yni86ppu2vXs8WBFKzaGhWtBA2Q5ruMweq5L9xRNTFFjkox6T8NHxDKjnFr/TrS+fupc
QXyVX7gJExVp3jo5taFnRO6uRnBAw6168dF3ZwTbopLRIzMAdwrSYoDybmiWwSSZDKKdzzqe5bs5
bwZzJmY2zfvdLBiPz9LKt52ud9eGBl+pI2GItTY5vknnAPFJISks+OZ4zQxBvYto5T86Av5LX+kW
aH3h4zBAVdbdxOaYHSLKrAbbhK0zMWEpIQD8i/ST1P2e0JHlPxIeC0cLAJyKAChwQWP+wB4q3umJ
rdEfhN21kiNtOEhF7ypD5bSKdGrEYohgMQGJxfJYd2gffBDNpRllzw0yUBXEIap6pIWIEDdSms6m
Duf5KtMMeRyIsLzmFebXpkiS13BO2m2RtO2eRKJ+G0GXPNR5BK4qm5/kBJB1ZZiGesEj6p4ZhGm/
40hVh7fW779d8i+6ZFgqDmCH/2x5ulW/R1X5/ez465d8Gx4b2JegF7AiZdzLPOfPHtkAHWM7Fk9K
+OP0wUsi/Lce2YGfbC4gck4G3XqLgv06PBbGb7AQADaQsCFcRs/+v5keczL92CODWrRsx6U91E3L
RibzUzRq1nRzNlBKnVNI/am/sgyd41pFmXPrh1KIO+HUqtlVJBoAePviJofH5KyysK+G8QQSzwCK
lGEQwm0NP/RClaTl45Pt9VqmrxzuiUDiMt9Hc6kP5zav9U8Fq1nqAPIHabbYPbGnMyE3R3FQQVfy
GJj6LNRxV6fHhZ//2SLrAK3E4jLRTHZY6B+iIzv4OqiqiJMf8sDFxpG8i+ZqXlt+Dj4mg8OygsbU
dTieFPryOZcIz5EEaO9cXfvojejnULkhb7d89+TEeH+SeU6vR5IkDm5vdx+GlMAZNLhAEFXpxBcF
Jp7euhqnc9/Noc/Wdyjw90heMVLKGWVwQ/IMMpo4vqohJ0d9Eq1a2uWPydC37xr4bumJSAht3STS
vU2UDut2SkZ4cbmzpLW6MCyC0B99hFh6m0z3rt0ue9RQTs/4Ckri432m0DRq0b0r4IkFCKFB4+I6
w9HqhPHVPIzjM+cGEhJHjPoB2Vi/IUyPqEcEE4WxdVsHJxM2BPnEvk4R6lun2LndvjhqmISrQLM9
yUY8nL1bLxtQ0lj58gRPSV1NA3ek4WJo3TSKXB93et92U+2ceSWmjv+9Lxji5fG4xs+Ma1xnK1do
afyZ9kps4ijJ9sjbu+0QIT2266Rbd1Xs3tUzTtOgjLNobU5tdUdGCLzsCqCazmL+TrN9QlbY/B9D
wbQlUMp2Pg3SZ7zATXNyTWMGxzlR44PzmnzP2NalJq+BM6fTjV52uiuPtKgDJhTfLtE4bngjgH0V
pIvKM+EscXXARG+IQLeIh2eo4gHpY1jTiGv41/Ang7gE77To4KDBIHrl3UNDHvFZzfBQ7gtZguN1
tdGXj7nqXaxDVUN9EvtMdol5YjoAypLuz8HsVx0XyqN/7YBH+MTyhgyKNHczl2Z9KrRr/FMRyhVv
rE6N5iXXtArxlROWwwt5c8yUsmaAgCrR6BzIZQa2DHCPXaJG3Ga8n+DhVXtfx/uB6WNqCd6dIzD8
+jKsLqMkOSfjBCEyrvuFJ05KO3d26LnUfXJKWkxJVce4nZFTfz3PSVfD+RXWqoICjJiLNYCxIhNS
zUGqlX50dko9IdKuADlygxNtwOxi6zuVuajcIiuCGGwIHMupSxRVrrnJiWVK3m9p2nKcj1gw1brI
veHZTJpq14IpjI7kxV3QRKfznd9pr9rsl9xTGgIQ/NSYH05tBe9929akRm0j5LjPI4lhFKFTFz/M
ZIaA32OgU+74nynWL41Y2j0n0XQvCBCpDqYNJm+V5Lnp7NA+4uV3yYk/wM9SnwdNvLM7EoeshGn8
fZ+ZvdwPAKKrgwqnce1JjdlJ0+g3M7uCO0GGakmclE8nnlJlBXanl3gh63Q3j5Z3TPGBZGtvgHNy
PRpDdeVaTTnTVyoy2ckH3LC0CLVVwmdVbcnrTNfmLKw7TZLRsrW6mOBBPzWvKqekcPZSDOEao39y
+5DrPchZJGvdyk0+54zV9kcE8elLioEVkFDev290tlob5L+Ce02MhOOlbAkKw9HaA8hZscqtLoVS
FDeRuuIPMOo3NEZsgW2y7IoCh9qFoU2j2ewOJ+HaEkbnlAsmMB3gEjRAdDS4ISILT6TsmRgoSJNh
S9mDopegOdIhS9khcS3D/MHAZfCIU/VJcAm3bJVGNnc+C/G94w3uHdlABmapcFq3JkAN1y9dfUNG
CutIjSiUVTUO44X5hzgRtoXFtGDwZtwMDAKQVkFO3Hl1ZT3X7fgcjWB1gpYtobE2Epzmq77XW+Ah
PTvEGzJegU9MRsOss2KyVvH8iu7Aj4eIy1KRT6BLCgtjAiQT8cY1YXYzeCfhZcYXetR/66lf1VOu
4/wj6/oSV59+/59Dk7+Un36oqr584deqyjV+M0x9wZp92xT8sXngtzwfOxYVFxsJl637t5rK/I2v
YIPBjo1VwfcLeWoqnO06IJy3Uutf7BwIHv6xnhKUc+wG0asIiNc60+Uft/G1iuhJfL/aa1Q33DNx
dc/ku002kLQK+Bj281D0/U2uSTSPnXzOI1s76IN7MqsuJ4EAnBPuNlHc+X1RnvNOfyRVMiKaPa/T
bcXluJ7JgTwow8VoNWnulvUuG7nGPcllSsqc6oyjUr34VnGDN+WG9AKoaOSDtgr/ajcUqPXZ2Qa9
Sj53epecgK06q9qVELFL4mB0Df0NA+UBJ+F8Vfn62TEaWLVqeFnuw8DO4DaIKUM3l3xuckxiBSf9
xq28k2uNWD0JBZZR+ZnJB6rj/hKOxGgRnMFcMLvppvkssMqAFpWE4WoBlc8LiRnVuqrnV7vNCAww
XlmDP9dTs8XdR358EVtPzF32icJHRh/rb8AYzejtSZxtreesz19cHWy3Hg0XXWU3yzvQkvhAMmT+
OZVoGBvI1lsrB4ljoRnAtcnOth/6h8gaLh66qhUmW0Y3uf/K097fgcrYRxEZd51JXcCWbKUNIEDA
qK+EnRzNuDNXYzY+ODTigxTPsZUdozF/UXX6UsHdcBk8O4HDuEzwggYMw1U7nQUPwC0e3W3to6aD
9nsEsQyypY3R/JskapkVb5QZqxCXl2oxTeqovzIf8YXWV1ctJq3NWySZiIsXprQEgTDhZc1C5Nby
vTAmTzhJ5zP6tHNrMlyP5yvDg+9M2OyVdJlI9Fn82cr5Y7aR3GSEIpOQYu+9ivIW2Ty1NCKEOWyJ
+Gsd9ie+pa2zhm+EgiMlGEXM18pOj9U0PypRA72xx4dCt9fjVGJoiFW7DqvkhegsH4jL+OpV8xXr
7ISwAozMWe0+Ey340autW39IDELDIZyb7X5mD4Lrs3+Ya3sPPAsYuLL2EfhVal0PqnXbk8LQzVdO
NWGtGPg8fcuwjr7LlTDOkNxqs7AC2eiPZWS8+hbCzmJkqtNG+RHOy0Otugcx5p8LqsGV7jD6we35
YIVGHGRJK7dUTOzdWO+sDCNJMNrxvhulgwpEPFd1iUNJ2CcJpWbbLl/H62QSzcxpsJznxFXT3hm5
HKFSnqSpyQ9pSJaMm8YTOXlhf2c5XHb5GKFkrYWN0hs7BjVff2Ro3h+aAmX52GvaLfzrfAMntril
dJ22OuOkI/0PCmktt15bo/kw9cq5NrxMMqUbq6QWa5XFMl37BcwpkhuHl9CtGLZEEmT+DqVH+Yhb
5RGDOUkYs2iYlhcmrVMcnkSZfVAWUXbZmDNwJtphJghUtpPa1GJkUaMcx8HhNiqGGGhXAsetT7kW
n8sKyyx10mOlobho4A9jbbZfxnJSr2VpooGh2N/kTN09DN6BXOTKxeJ8wvQZnkGSt0RBcvlj+HuF
JiFZ1hSU7j1t4mgaeK6pqPgp4IXOXIY1w+r1aArvlkVmt2NUDEQtc59dzTl1Zj0cwl59BrF1JZzs
F+DBn7piTnG4mT4dNre+i7jrJ00VY1r2wkNW4bXWMrDxdbuU5KfErin+DOeLBuF1/L/R79X5C7Py
f3AgnCtWB83/+z88lL4nWb59N58HmmUDODG8t4yj7yCHuIm60iEulLisHm6XgSskt+LAsTjQvxtO
/M13Ytrw83eyaPNRq+k6A4m3p9d332lAwG6loayw+2cvfshpuBzHqTFA12/oJQ/8Sv9S6/zHV/eT
Pm15dbBuGcMiFMCM7f70XkZW6cdeE5ZkkNgxntr+gbVGvtIshJmazZ6N15vnEMcbDsB/frnWgof8
jhH65Xv7DrkWrmEbyA34/e9er8yiYYYbUu6bAjtKWhUeyysILRwXV9SAGQnP4+vQjD17tL4/wnri
vvVBNah4el10OVE5X3VRz1PXsve+X6CI71CSecPV4HB8ew5AbOz8bCtTQFBqW9j9ZSyiR92OURKN
4tQxG1iNVeXvbBtuSYRrHAk5x8M/v9K/uYTIxGQ3RvCajtzupzGOifmpqExBEobZbEWln3V/Phcz
5rdffJ+/e0cJ71hKKzwRyBt/fEf9wWBw4i3XKivVQzOO58lIxEZHBR2UdCxr3Nc3LXrmu7yfzm6r
F3dQxhOCO6PPdc+5vJQqaUYBgQ7gKsJECwyre9B852Spfhd7HPe2JOkzimJnR0owVb1tTjuUZaTY
JlNy1emquZTZ+DgqHvudmYgjAR+sQ7E2X4ky+Rwm2MLZovMp4qLYjVoK/GB+9KJuO7ek6ozS2seT
vY9jLPuQD5fud7yCVp/jfZrP7lRbAfBHY+t7sPZs8hVcgxrrn9/IvzlhLPjPPipzzzWZvP34Ps6I
k2u26iVAMeOtnBg52WwmwUADrf0/fy8q7L/cBWhuoKt6rku69fL7390FygTQg0i73NtZfxFNcgRg
9IsD8+1O+ulOW3CyQiz/JTHup++RxDV2DF0v9xXi9W2TYDMS4fy6nPRg3Sfkk+ExM8Ueb/RpCP14
45b5URvDJySGHz2HUTsSUsgReQo9MOUhHvucTnIqbgg3+zw7g7VBRZjtc1i4LAmtAZPI3FzniYNV
S77zCBNDnuFFB8xh0ypHtB8YBqIFotTk1lSYYyxWH7tuJJ9NN5PPdsklWCfZDeaMY2YzrPCclAIV
f+loGxJ9K0M5msdLVSLDR2d+9YvP5G/uWD4LHwUU5zCqYvPHD6U0ZTtWU1HujZxGoY+LZJW0HRW8
lvGaY94BfDzpOp+8U2ETXxUi22TcVNwyHHn0GEttiCRjlBYugiTHqIiD05+HVFprT0eTmvXOKewQ
lOLmwzNhpmtWTxr2eTwSbjo96ubwitsRuGVyP1pUhywokpXSxh05uI8ThVgggbvurHzY+XK4RIjv
glRxfQq5UIOcHjiRJlIUDbm/uNUefan6L6S1//jo+JubhGfG8g9ZgXRvP71HA2rcvB36cg+tbk2J
A8hq4McRqEtDGf3iEzGMBdn80zWMiBpsqg0JzPvLPVkLlnFLvvtembBCDYdkHy9MjyFPKt/g88Es
whgZfSfKLo6pNKUCjPIbJ6MA7KrQwR7jy1VCSAgT1xkWS46/uZy8j01mXGu9d5v75J/E+GPwvWKf
sGTzCmbrMuYEDLrLw5jLLLKyF/g9VKmsftNZv6m7kpjfCphx0m76NvW2CNVOb+0lc1N4ozZ/0FfZ
keEOX4EuZSvDrg1yfGeH0RvPb01QSFTpeoCuBy5oeEhaGkkPZNJqrmn17Hl4UBj2SA0lGNvqH9Bu
nbE5HC2Las1gnpcs4YrLLzS2UEHYLxek7PqtIVSzWW6jZrSxgA8PDoMcFBWZxv0ktVVeUy3pYXoz
1shQXcmfVmSk1TgvV4DJ62vfHl9V266HjjeY/IMbdAjFyh8pxUUuntO4vwwQuFcWRty+ZEbdp8e5
qJcVBTdw2+ZHmuIdspoySKKeC5O7wxnam9ywP8TNUB4zwz6RSczSVk0oqoi6mFWCLUxVVxD/T3kr
nk2F3/afb2/nb25vah2WysgguaIWreX3Zy4pI2nNqqjYN+70SmDOpdF57i0sSSAezPqov95a7ar1
DWQYVHpv93wZt9tpaIagTvkywtvW8EzTDbvktbeI2aAgR/XKhGCKX7Ob9sgbNRq0DG1NBDyoLvPo
tYZxciOVzwI34rkIRcgnZyanynetk6lxxqTt9NhblFu6Aqnh6AmI0QifN4Hrpw7Zk8nzMAboskoj
ymw37R5aCNABEVMXBfsW+0x+03fdRdgd8cUo7jcJoc3repivinh4AKaBWQuuB3Pw6dVpZiKvZXtx
6Q4I0XJOPQ8RmszuwXLG81LNtzjUvzxf/zth+8WEzdAXGex/Xlj+b/7SZD+aXd6+4tu+0vR/Q9OL
AheGPzvJPzW9bDB/Y65mQHC0ecCznPxjtMbMzcL2iJRXeDaHp805/nVdafNbNvpbD7KwK9gx/qu4
V+vHE3r5cdhlY28EJstPjUvlx7uKLdVUFJ0ufo91MuE/5xRvlo7ny9RqBgdtak6PaR6xMG8mK0fh
00y2/TqGuSyvgRdWtbmVmoBemtWehgmt9Mk6jSk6snh8p3RWVdNKCfK2nSAJ8TYwM7FApfcrsmyI
jlknaQeQmAQE6cJi0HEYvovbDmtJnnYRBkUx+YlJe9vhC9pZDY5+OxiT1PbVCpqM5oXbsk8XABU+
ejKuV999kOcvD6rv20jjx9kjC2TdtxYzOv+y1gXf8+O7A27k/7N3JstxK8mafpW23qMMQyCAWPQm
M5lMzhRFUaI2MEqUMM9AYHj6/oJU3RJTVZTV/i6qjumIhwBi8PBw/wck2fvV/9H0E1g3JBDwjKJS
Jzwvv1Kxr3jk7KRV+bOVhLx7QdOaV6Oi1fE9FeLTv9yX/+MB/nLv+NeRyiuRcDp+QOppWt3q+CId
ZC5qmX0XPzuAXvMrqlTxS+ULydpT43fHoQdWJHEyhHGbcNzk2dzQC8vsps4pOPYLkT4Y6dKeF7bu
Kc2sUbxSzyhmpuJkILatD0knI2s+kWveyut1zRFPOymV6P12AxF0RKHr/XF+m04LGvJmDSp69vgf
06Y/ykqiJEeEOy+qH/aEUN5Hv0qt+g6j3Xq9ff9Bb2/O5kFc1gXqpz7sK8CjR3cEtAtatVJeeuaA
QQf6pCki8HMb12aHI4SciZupr30qBYv0CzCxDTgbfZenfpX9fP9N3p5mL2/ih65n49xozBhMDf/3
0wzk+MJNOZPPGk09ee0jV0blrcPvIPDOY9TBuXG9/8Q/Btk3tucOsH3YpKYw8vaJ1JesoAYN/70Y
Oarhqi4NMD8kFNeI1P79Z5l98dsiZZwJXMJRXMhcGJnHNXtI9EXepL77jJ8c/ekfKNPTiD8jwWHd
xXVrhrhY5Diqk/cf/OdHsoZgD0qbdJOge5Qk0KrrO5Xl/ffZVqjhoYFixJGxhgbu85dvdP6cQpJo
gJ2S+x/B+7j0k8EQo8bhls89ekllcEAtpfpU0JloDe4AunpzM6s1ssvLOgXtYJ/4OsnXh6wPmsYD
I0dApB/P0a4+kPgGnkBprnKLy1zHXbgcxkmIsvvLxfWPiQFMyxUJRgi1DdPtebsIHIXAPVC26jsA
s4636CyVZz81GGX/S12XkhwadlZNxvn+vDh/TozJ21xkNLjS0jU6enBkgYIBLWJ9W30cvJF2B8g+
9tsgbMAtbx0ar31xYJvkwRP45JjUuu06XC+2pTW7+j4t14mENMH0cfgWI1ykwNZJd7nwy0X04e79
t2VfHC1gXjCgxsU2ocAWOsdz68dTQxe+q7+BXKDFvYHxPay3PcIhLKp1sUHsnaoeKue15UUpu6mv
hOAwoOq4ECwVLeTlOwuwzH5KFHD4DWkkuG9ttIPBy8/XAExjnejiz2Msv/SxUhF2k2WQs1I1HBRm
p+rwVx92lYcCCe2BMjIh2kIlgAe6mFmEH7hQDvPjupgUYoNeDVJ9OzeDAtpu7DWVdLhc0Zqre5tM
6XzbSJGVP+SEk7Sz8dC/WW/Z/sr/UnEdoQsBj553dJpMVfSvq9H5kmPzmVUnI47P68M6eNT/dddK
su+MfzOB48iIIDjFgCiod24yTzy6hAROkSfzGouNHiHCxsdAP8ySGPx2hQM2PJ3M5SehzeD6h9Bf
QOX+1NdzMnwYEOngMFtatE+Gbd+BO1gABCgebaE8wo+vMHl4mhWj03vtqRzTBKCzvj5EQrfpVSGq
cDkFgT9XF4ikLuP5OI9ASQC0RibypTp1losQniCHpR0N5sxsw8hltzVhawpaNaJy6J78+gA/g4s/
bWiiK5ntbCRBGFDfrlh+/RybIFaUAKDKE/TlJf+gY4etybZvEDb55+9om9YC2JTCiELJ3sUTb954
yeozBiMYGR49NwnBcQE5Ia/j11EVcDoYOQMf4gemaUBrpSq6kbqakyjzRM8KyNqWJoKjSm0naPk8
Ar1ZLjUw1Oynh2cNiyaL8BO9Q7kabPU+8zyzXBo/c9lTulKKVRO76PVStJ6RGfmJGpET0Z/hChN6
5xY+Rcv3FrV+xrCegbIWW5/A6EQfw8KmsbFbA6qytA9kpQGTgUszuVuGAD5/tyCsYD4iU42cr1oP
g5T4BONuM++Bq4kCJ92K5CLyg25k1m/nUcdDajj0Wk+fq14LfksNeomtMGag+DJmfsARk+sTlz18
yPl6/iUUFfMuQiXmegstji24hC1K2DtvlVIcNPQ6Xi8r09DkbZG28/S6p+vsf0lHwR9ohC0Br5UJ
sDLFtqVhnP0cAYQynCsCDPymghQQuuWA0Eywj21IJ7hxklrr+yas+P8WB1c2cJANxAZSx5UsQ9DD
1Xe4JqwmeBhri6es9TqzpYUyvxTUmsNM+D15I/2axqFgEKS5yyjAx2365aCxoMjKK43hK78Q/CBu
MlvEPkazqhHqoVeIR9zq+Ac6AT62A5l9rxI/VXrnhIJ7Iv3EIsEpSNrW3kfktMGKLV9iQN+sbZhK
sbab9dZflpnlH/Z0cRCmQyNyqUgUphoJQ9/XOTBb2+ANt5iheulN7SQpGlrk6maGq1QvSGbT/+m1
dQZTi84oDhrtUPfbueh7a7rI4U/zjpHVMzetCJE7f6p6p+JjqihbYlr7ZRuJ6rpGt3EOzUUa4tAJ
gZhwczJABFxahD7QtUVphbx91pvIRRn6EHnYhQH8B8ctcvkdoVlL0JPGHIRvVtmcrym37WROEiTn
6mR0guthVr1ZPAjdmpUIuZy6Zo6pJn+yAayzhiIsZvL4Ak2Tlb9rXT124F18j1AJKYpR2pU581Ft
Zttyxva6nyRY8H2GICOzVDnCtD4pSU78LtXaJgpipGtKE3aKUKne20ODyhX6in3L31HRNXEptwH9
fVADqpUUbcUYE54aMcN4ukA+kOigGUX2Amo7PQtKgxRCAZbZh2R0EWJeIg5hAfc4vkhma+TRwkHF
oNkTLjmOoAhC66PIiBBOfxJCiGYQhoGGHF1QgEMULgO41sSHJUwscQNBrINFQojyxaHBMYVPCuEM
QS8BO8TzjT7L8h1KJrcROvDmHkLUN4Mz1a1HmwbVwLBVJ3GSTZ51NmbriowgmI9410ZTFZ1QfIza
j1E78/GI1BVEe71MAW8cZGjR6D04xICNnY0r6TTI7/GluPO6rMt0Mn+3CGBs7nZF/IM3l7VBDm6B
+3FoORar0jNUCSAXGzLR2GZ/WlhvD1ssA+hVIobrBKiSpYTdXa/ybrDwxnUW+RUZgqL7aMP3ulfo
SCCy1HVt2p6j4qBzDNz02HwHQtZaF11cIpwV8aag+6ombb+mxFyI+QGFomdYs2t3Vxr5q6cJo6Dp
ZlUW6oaTVdBiaXDTAy0SZrBrmi1FU9FThp5A2V13LdpZ6CWUdulcegXH6kkUDqAGW+aIti6Nv3bN
OIV1hx0JcvnapPRrNy3FBmgnHtRQCK1leFSuMwo4+sMiYrQrRG7U6gt3gZ3VKL4/Yp1G8YD8OydZ
sQ3WYlrXnUqL1Qal7MJ8uJjZHCM6VPnVZNtOs9cqADTvk6Ct9zHSOjUHnxzQ5FsW4DCeGFxnuyAy
DhOLGibu45hKGYeFIHAByfpFfAhcb9i10MHWiwj0mn3qTE7i7qNmdrBQBoO8omwWeb512+R1KT6N
fQug8tRuwHhSEa7teb43znXDldUPlXUnLNGvDzizC3B3tNy7T2ugYxTFwV8EXXMa4ka5zmj+BY3c
KUwpsXxLB1yUVtSOUHNXee25yTboVgOMdsosrJ4TF6Hs2bAflvaHok+CRd4YNHUA6aj3B/t0iKrW
D3FOt31gAlFp4T0NlsrKc0T1G9La5EcSYquAknEd5kBgdo6PKrM8kR6uNPE1zaQGpZxf2be9FJFE
5QLPgbrfTEhAcyw1pVc2/ifEippG7Jpo6iJNPmXH5CiLDuiQ4uAysWE6yDGsfxClGduw88Ascqwo
Agmbuw1N+thxgLMdEiFNhCvpchFKUmuBkgvyCUs/VLa9vpnCi7WNLVJSxApQxr6i/ZpxygyVH7vr
6RIE/M79CPWLEIDrn7k5BJmD3h/oRl3SwRjbMpVfgAdXvIrTWAFIIKCz1BpQ9PMJk0CeyexDPKIa
91S4PlnwZJO70TnB74dYloV4eU4XMOYieixeCRYWJnclV++ghFuQElU0H4gp4GVtPpS8BAsydHvL
zgTEsnA5o6fQE6QmCJQPDFBTBebkDNtp5k07/NR49hisQQ0+VfgUerc1aHF+mQ2omL3U+3XH+/fw
0YkouQiMXAku8Io3qvDwgSeiOpoQ6amKNNHGHcZOfpsQSav30sWI8hK3Us2xiMeIyaWqJjApS6JQ
lMEcoK7k4PwcrX6hHj0Vjob0xXlI3WADB25mbJVN06rEb6hYTIr0Uu6RfWlOqV8nmHBqxjGvkdWD
xavwIa02jhdZDGSDW7eq8SFH2vhnMVoMLGEmM28w9hYS4Id/jsTasoU2Y+OtZKRBlfAb63KQKBLn
Dg2XYkNCZJZiapMH3PnlHPlfis6h9vQ6jRyYjvPA9W8c7sM2mvliD6IBczT2Gn7OdRXnGtnzdcrs
SD3qHExofkgaGZfTmSAdBa8UuCaLBXtuik9dN+o0OWvsyiQV9pClpOATjVcOxVC2LJaSep0zb9PJ
7oIBcJpLlhK7kcnmNaDgzj+gotjr8Ja2DZ7SlzIKbN4HyV2zDzyvs/lUjcGcvi96YbYIhFpT8Kqy
lh+ItDCJmgNk9kvawvLEZSwaU1qerRsU5Nnx6+maaB1zaI71RKK6pb9DFigBrJFvDtKsR4RmaM+D
8465akcrfHpaoygd89NkJR0AswI3LCMpwnu5Wzw3TWqYyzE2ybzXmLd93R754DMvxTjVTGrXE/jK
S2/2dPxVh1Oc4muKWQwdyhJeNss0RZSffSY6YdZuUbmquionJ9bDLi7gao7n/ILSI6kF88bcgosr
eVa1dnyC3ejUFCtALgCJ0jVXvjhQafekuzE11h85in0El2US3qWYnCEHu+27rLOSTigjmzU+NzZE
ZMyEwPAkveTiyTwPi78uF97kcn+SAQxjDRIJC7wnnTgzgxK9Zj59bGtyjb4OO742nTFuWU5+3YjD
tQL3tZ/j2Ob2hba6x59i7ixAKS3Lmr97egS5Z4PUwxM2aRKuIzrp4t460ETzxntkcb3RAofoMP5W
osylO5ChycK62TGX/EB1JpGPm5r1EfVRzKwZNDbp+hwCo9+mnfYrchTlA4Vg1E3EXZ2WO++ZAX+i
p8D9geUksXHlF3XRakJlQ0yWhybwwSmeVMHM0j84oQM4ZslD8qjXrVfpwqRWhVUarf6lrYu+3Q1w
+c3CqCZTP8LP7cX4DgOoqbqxxTxXOLjFq7lx+8oaGMjJCcwW57YcN1dS5sKAtacsPo0waRg/yDlY
+7NwnJ3iEPYudwoONjwcYi6BA4qve4kVCL9GiQEo52nWViYTdcFWEmem11sjuPOcXdpmKGyUVyT8
owTFhmpGcaJibW6BrxeLIlrNS9cr+jSo37eSfvhmCDFzPxc6hKy945Jks/rRk6iYUsSxzKvjlchJ
CKJujIbhBDkNkV8FRqCDH0Sjc71d4Oyx1gamEbwhCogp/vTSSvuVzkCCdcuTV6M9r+DyvkQONWMB
i5Sxk5tV+X7V6N/UjEIcmpVnvLp957jACsEEwpQqpm9zNJh7ptHnT/ydJZa2gFY0dnzvXx55XFWj
TAUYzAeVJeivkzi9LefBWqlCe5DDN19OpnvzujSKEPHuv33dn48y/swYi5iGEa2po8qqm8Co0FQn
vqUiMvGplsIDRjsTrIld74/kSzXw9/qxQ+k4cDzfhXIl/+xK9bYRucIZ9NvslSMXmTEpXVaiP4iE
bYhdnsNZuMqaoDFWwqcHPOqiBQPXDDAprqlCmM6G4sprYs9rZP7V+6i62FwRMAjrOROQHJ/40/uv
/8dQeZSFSWwdkA/gHmzz97+hg2ZYQFDUAv9pSLFbAWNrd+ZayOHKFer9R/2x5jwKw+jVYbVOXTU8
rneTRqUuWm/NE4hAj+51tITZ9OCsgdkiMoqnvy654xaKw8QEuMcBq6PCTl/87cd1be+FMfX7p0Yk
JkYNM5vtdoQtzAHhKnNmRYp8n2Ri4c8/oJPb3Y1BZftn73/78TDTNfXhNJmuKtsN1NfbN5nQGAUa
HXtfqUlwdUTDnSoVlGxznX//Scej7Pqezdfij8DTKI4dFa9zEsPQczLnK4D+ADBeg3oMaKKMm9oB
p02TNb7/QKOj9Pv6d32j1wS1wkPNkKTpaAUBSVkJJkuHMS19ouSk8yIT5giKC/MadW0xO3CdoasB
jc4RyF1O3n8B4xz49g0kixi6hY96VMCnH0cW2PiF0wTV1zaxYfCd0Mtac8iYVaKgY72kLbpLTGos
BdrdGLa8FsUtfzAlr1IiL5qcTa+DU2a+KfFQ+l/YxbVQHreFFSc9joQ+n+qw34XeYIVQJJx8IFoH
k28OS72MNfjdJLLZ+BuP6EQuMgQjxSMHq1cMtHROie4Eab/UHc5SWstIxdW5ZXKrXmO4s2ytzg24
xRhPVeYM0Qlym6D3zBHfNF3DawWvBfqe1J6omeeuSZqycHjJ+FzHJMtRVgJe3th9PDH+YZx1VCZd
PWtTZKlyyrLvD/8fCy4QLowaZL6UiyvD8dIeuVkkSMEuj3XSIm1xiJvBXIEUaEtC76+S9fuPNLvl
zZIj1KqXHk0IFiAwiIPfgxaNsmVo+3B6VLE0NcYxheN6BfLZza1ru7d5A1xQUNNo9rODCSNFWMQp
+Zfvv8bxl3seVCIip1R8No33oy5lJdtqYi6Tx7ym/Hmelt1QfnLzye0u3X64fv9hx4scBTOj9BkK
iYMP2KSjRQ7wN07xCu6/6hZ36Ac/C8yyyLLGZFbvP8o92tL89jAA/W4j0ca58Epz+u1QiCfMVzFk
cT9V/YC8dUT5coj3MWVUbropxsnsBRreJf8IKNiwLmffUw9c1vwOYRzKupRguPKY/n0zeQV5qLMi
RnJvp7BYviQBQeB7gi+mKWvNlikDAOGs2YQ6lKZMnJd0R+615Xh8nJX7nEVxbJlOkaNLE6+5EORz
e4ZORboU+woHOfEX9OHReDMGiiuczT4VAUQz+2hyffxqkVEb509jmZmTOappVWB5NNXcnN8fb+9o
PZs5JXhJABeSYxFK/tv1jBY6NVVHRPehqF+eNfqUTrHSNKn+SKgnBL323gtAOowCDlOmSvrrT4ia
mgqBNdkMri8CU8/kLtgQ6Vz8cqkoWHk2WuslcnIJ+HeYpOhvLR5qJx46sChgfElXgpre/2r80S0y
TSSryFz2zooGJX+n69JM+OpnPMV66Y4Hr6UJVDpNjdfyEzOTmUPWAr1fE/jr3dClprD8q4XGjmTt
ZvQ8OPeiiCqHt1kcFMnrv5y34dvpw2DWiBMCGrWVz1mICuDbIW35Ah3aTfS90F7wJetQqd27tEcP
Mg8bQY0fqB3UV3Wx4A0VIU4GRaF08+JBx6mN9mc4VjRNYbgqa0HCViZD+yni/trfFnOvky1QdfeA
Pd6Hklbbd90IlH1kZ2HWRS9H3mgE2S4SCNJXnEiJsRlNdL6z+sz7vNJH1ufox2ZoqRbKFjuqhrhP
rtbA5aBAAmqLPfKt4FTK9xDHvKtg6ZD9axYE+BRvmNDDhzPh0iXImoFyXp1PtPAGp/gKasK/WGak
sCHRtLYDyLQL7l3O56cmwQgOUVmZUMKI+/4UK4rqfgq88SH1PMjsoW2JCgVyv3nMR9U/Q1LsPkIu
60mLovEAhzbb0yZYDHST5jKW9Cq1NqMo9XlRYXo4KUDBYZJln8dQwlUPozFHA7+r71esHHaknxYi
KJYl4GHZH8Sw2N/g+/dfnWAVn5LRH7fJLEuQ+PhZQ2dL/wLwfRusWRC0lQlmPqmCcEkUjhZETfkn
aPHReWa+5lvlRlV+IosXflNny0/v7+i3G/r1YQFAOXPMk8MdZyTRKkjtoJI8SzsowQjN9j36Vi7u
4yWYcwHBG8hlXX6gRYjc/fvP/mPlv3wmWB1aNgTxY9jE6PeqzkVXPreYEjboNzT5vC89xCz/cky8
/KZ/HcMvXylcRDZ9ENqG83o0pDMOhy4SuMkzBHf2jOdyXKArUDrpbk6K4K5yy+gu7SOr2diFr5BO
0jiinerUl7u5GIB9AdaTN53s1HlltcEnzlt07qgrDg9lSfLiDhUMMXdwxAdbZ9XPcvTCy4ry7Aft
Lu5nBRsHI4fasZttnMc3XqlYx1ZQSqo3Ob04Z1IU1jq1POPYgoRhO3Z7J/btJ3sevO3K/P0lFzoC
4TEkJg0gDWJcPM7o45TAAZg9i3BZnwGSM/joyyenXp0Vh3mdnyoU8R8xd593oxvT9Gg7Sx5EtfjV
7v0l4JuRfzMzgQFrGjwIpCuO8aMDxcmjkvZBEjzHI40Dymk4yc0oiWOOSZdk2GlRzoegHHBoTK0G
+U8q+oeautWVbiTg9iKIrZvVicXBWxcKZ12kvqJCVPnbLreu0qVCjgtaR+WV3j010OKmtpg0bAna
GaDxMNN2wbYt2gaNCu5IGzVODVBhFySarr2gSRGSpOSZ4uV8g3NPMezqqB+/YVw1foLflH+wqpAD
QqKcsPfcYUKFpEvj+6lQSYZ8hc0HoIOApN+AUjD96zajEcKZ+FH4VniZJov47FDVhsCV5xjgvD+4
ZuyOxxZmINd9yW02OObTjJSEmfcgem5T4V9brZc9YGK/LLsclf9rZ+Iu8ZcnHlETWFVodxvULXgk
DwjeMZEN5lfRlRydP7ImE+eUzVD3jMbFuqBQiROTzV7aoZrcPTeeXTyk8YwiYqrsD5ZW3v4vX//n
0iLVJHy6ANxB4h6DATs45BBtqupHPNNg4N5eR1/rbkWYFhdMf9NiwkuFA2VElFZ9aoW7LJGwrYDD
7qiTKIXCuIWQRVdLOMEDummUfimhV1afXGFL1h9az5uv5YieHgJesdjgCQNJoV8cMOhxY5doizth
vQ3L1W9OLYZln+WDdaWkg6YWpQzrEqHWBXHBieMMN7xmH0+c3lu8UvLLkjYvGaVXIsZetEUFpGTK
6OHS9HzwNVdTcpH+4+BiV5uUBZ5rqE0ENiuRdtFWUvW79VRa0XIFUYfF30xfCbp0AR0W7MPV1Ki+
39RpI8HVIkeC0mSIvNupLWP3M1Z+6Zexwk9ZpG5KqUdnKNS/Pzt/xh9WyiuvyJHMz3FI9lw6ofk8
5T9CSX0Acp3KvoHyWOgaMmXcqYLntTduqJX1bYFphQad1E35t9d4i9R+WbChgSAb7qcS1AbeZl8g
pfqyX4PiB1Jzy7h7mRC5ImtymRZywElDq3ssx8Y90kVIoCHM/pgg5t+wTlbn/i9j8m82LGRFasuE
DrCWx4jdtRwn9HXz7Ecc2PJji6LBnVvgVIXwZHrBuThe45Y9nDeiKs+K2XOuhirgIIN8NN+mQRIC
SK4mjQ3a6P0EOd/6mxDOy8e/vOUfKQPUOeDzbHEw01wqj4ZMl9FSqlaMP6h6t/EnMgu85akk4jHb
2/ralTqnp9SvEupO59c/k9UO4COhfTydQp3uH3xk8y5tiESfXCTu6JBwCuxxdCgY7jgLtqKl3fs6
0f/Ls7hfmh//7/8+PZdptUt7LinfhzeCJNTVWPP/mWhx/WP6P491l/+b/+hfKiYgnCmEUw7/p1jJ
L/30QP0jYKEKdjCVPB8c/f+QLYT/DwPD5j4jqTmzid3/IVsIG0F2ZYpwFLyxSUT95L/QMnmbLlOl
B7FPqZJ7qe1DhT9mpTtatvSj4pobucXdMq9i/8brpuYasMXfSuhvN+jrs6gJQ4U1wQItrbfRAmS/
tbahU50F3kTbRy/OdTZST1gYgcu2xaX8t6m4fT2rf6dKvN1qL8+Das8JblO6oklwlLd2KDAjSmXz
PHorMbIiDblxNq8OOCvhncFMk2Bw5tC5n3A8/ks4eltbeXk4YF1JbsbsmbLp249tLRuLzb6rzlaI
b88YsuAsSy89vESaa75DTUI9RK79t0/+N0PsM1rmYk2N4Y/mC6W4rJvCoDwjO59vc26/z/DpjBVK
2s23sb381w8kmmGBwyKiduJRgH/7mZmNx6MLvv2QWNyEufJi4pkM6qQMPesruEr5+P6cOn+MKxho
SANUoxWD+wcFGWllwlw06wNOIsgRjtifuDcrl2CNJQ6hfbuMqXMdFpU4C5bcuWvpiD5UDULt20Tm
iLHGQR/cDYuLkAXd0lFTck36Swc59y+LG/5lFVCaZgD+lUayDkwfwGXvA6yD3fpS1P6txlaVitJs
OYwHqn6xuLdKbGMu+riw2z2kA9B6bexM506NNAiuIKRS9+zB5c5SRXegoiLledqH3lmJAy/qn32H
F7osWEt95FJ7W0PnesaTNTnXJI8lvWjtXJeA6cttm/sIZI241WXIiafuZlrcNdw3/uxcW10A8ncM
bIBe1jLfOYOcbyPIAgV68Lr2v4UarbidxLxKn4R562YXnefPt5IoIXdpqHNlDFOtz1mB28pd27kd
Sy4CQVptgn6xsOhx18RxfrBKjVg3mivZfDUIpcUHdESmSxB7yAVIPwN9jsgSylwmEHRLyT6ddT/f
WhOnsspb7EvnqG0ex8xtHtfO9s44IMnyZq2bx7D09K3d90jvqdbAfGY7UycUpvynsLPnu7orHHeD
WU/z6CXDfGe1lnOPIW24S9fUf/Jh0WOTsqgZ88EBDX00WQE49ZE/342CSxv4VaQbSwi+7VZVafTg
ZnmOK004+U8FPerrcNWMWyec+1ExaSuYwoepXf0naWFQhMafOmm9yff2S50OIYRXC9eeXkfz3eta
TbLYox7ipdN4leYzxZispqbDjbN5dBcM2k7heBUYqXZLjgsp3PjyLG+tFkdDKEvheDIIN/mc0HJ6
oNiEf/eQj8F8Av+AdaIrKZ7qPmwe6ZOy+dtSXaqlUw9NUSKbh4iCoSjn8HcFCIKLzsbPApGEer4d
x6WZdloaFU52d/M4zzixYnpPY3sP4NQIuyWOdzYmGZffCQz1XToJuGhhXIMuN+Mv5gFzuzFEEDIP
gh0iCwnggwrx4JefGaKo2paLnRE31uRg8a0fkmDQuwnOwR7AJgs4MdsDaN/UHPo+i6ILpwcQvNVo
I3IHm0N1R8XU6cCo0hoeKamFdnY9tLLHqxpDcXf+2KBdiO1rVIOr3heZvWwiz+I/qIrUsc/AhwR6
xozNqpLzHl1T63SxEYTZgTFborsGveUCxwsfQeMqAW596a5qeZTcUp71YiHNPGX9mt5Oi+VOn3uG
PzntK3ygejepps1qY1tshbALa1Dc6G1qn3Hu77EoT4zEBXVRzLX2ygPTnbS4/nktnqJh5l37qMIj
aTcdInAoF0OMZaIsx3qbNHi5Y2O+XAs/p5cUJM6X3nbbXZMsEkWd2bmxqF/eTSgKxZsB/fSvg8gV
FB6vn7xtrNL5QgeWPoiwjjFYsN262NiY8IW4ZT6DkXWuZZkG51xs5TUYJ2UUesRyift6yYTPeHeh
6ROnp1WzDs8KMYhp11sjFz4WtzpHmHpGxFToXkEmD6IHjzJRtXMQXBySGA3ErqUyEmTXGSRBcWgn
j5DtBB6LrrNpWqH64/fPicMfNsTl+c5ckecTCnhJepBWxCltON1LPzSPPh2wB7TWR7RKYT9j+KI1
hmDIHj1QV3WuG+E0j0uP8hHduOkJFET8kOGUdoF8Sn6fWXb2OetWNpZafO8ssmkZpnRZcWxG1XUD
66XacYzW99KnpZ9icNbzGfHe8crQP/fBn6rPa984X8vOsrB2ARAdntETA9WydZp+3nudY6j6rud9
W2Pty5OuQv5GNdHlZDXxbddnyVkcqnuKau1DMXRPS4k2KkvQeehLNQIrZpwQnCbO+42Tnqu6cb+O
VoRuJ/ABBODVFHyE2JQHEEemMwCgFtz3qXW27EssMqK6C/eqcqubeXRnFFGE+1AmYbMDcCDoYcLf
3onFbQNq/8JHbNGLqmusFMW3wvH4+YYTq/vkoygRfVPhhGh+2zZRvV/DOgWLGeej2OZ9bl3CGBsZ
uhL3jHXw4y9LENaHFK7LDQJpuEDySaeBgxrmdnGj/hFoMLmIKWZfelNqbXNHM60t/NQTZBQEwUIU
cXfdhf1yBrc+xA5l4VgAKVjS2pMYGReZwmIOIC1gNODkm3ZkpQDLAtQzW2YpjagI72KK4Nf0koml
rXSJ6Zni92h4cKcg89VlPzE126JQxMFyBMa3CUJgiGlj9ESTvGIJzl6MfGuBSA00lJx432lweokm
Dmrf1NUVYIRL1SC3kYWmCpJxmCABG6DF0Hg8XvpTW5yCd+4OdceDaZeLp3XJCPgvITAAQNSdAPo2
S5/aTnI7TFWIQF8zoUg7jvZpUPirRoLP6p8rnGJwnPQ6VgS9YP/p5dbapz5xuvRTrLgNICtBOID+
03m6cK85fX0tp0IS5LRNMjKJyLI4voKOaN8WXXeglz3fDprctwwRdHOwxF7O3cmVOKeOSynmK4eK
hreltFo/Tm7bJJjeIaR5kiKGW25xR+eRFSTj4E60TdFzWshB1FjSJHGLPRDWrDoIgIALeT7mfYYo
K8Svj5FV+48ycQisS2dll/Da5nSTF4iVcmQ4FACDFcE7wKPyUqxe2BMXA+djUVv45Y6J9XPoWnWK
PyBGMLwzWU5qBerBnTGrhuZtLOBbNTj3Hrj4Bm/YmQZLF0B1401SM6JtzYyjHsOxPjahz4HZEao+
RmZGIaoxTTQDy13RM42W03JrQKTe7uyd3zdWelJgjWYbDL/wBeNEavlRepQNPmoYaWhmpLiTJuFd
kYcKVba8UatHmyRul3QPpNGKnU9ZSLYcn87T4G8gn8x3hY29Smrj0gI0s0zppxTRZpKLe1paKIdB
Skrsc6r9ybVXDnqb0oA64X/tbqa/eV5ka3PF9Ld32OkkZzkory+zpdJza0BHDk4ZR88SlofYxZh5
mQNrD17T5ztauasMN94O1IVYKOSiRfEhDgnpHhKXe3rRyMQhRwMAkS5sTR12Ew+FcwexEJA+aQhu
GmhMootPRgIyN/9pUSzdh7qODnhvl+lmaAFLsAMnNHCrn8jk/7SK5UbNYjpjXZMYjK19o4bGvvFL
HAe0XW5lv5SHecTpnNw4+jjLcdlnHKK7DMLgySwESnGDuJrdsfrAbHMuV3NxzsmH/yvm1bSqUQQK
S4kRSHE15qLH7yJZbuyliT816OQ9drXrXdcafditFyOi1c/taaGKaif1rVc6d2R+1YlLm/WnLyMf
eRSN1Da6eipD+7cKJhGFB6R2f/itZELEyBbe052cUBof7aIm0bZ0s7U4gbEfAzFMBElsIgTnFdEQ
B8WLsXWtM0nfvLnqcyzeN2VCtEllx4pcdcTcY0GQ9LcLxj+A9ki7d+9fo8TxrQSRKC4ciMIjI2BT
Lnt7bVu1mylOvObQ+C9JP1wuFzgoK/H95/xx+0EoFWQGtQyu/YKL29vnqAjlhKwemkNRgYDcjCi4
3beGKLYRs1NfSHQuk/OXcPj+c/+4+vNchO98JAw9w6033//brYsreeFhrNPgVV/Ip8ECr1L2czHv
p8CYhNZltdxJmRCLW22y3PefTt3m7Z2PpyMhiZKFkrzEMTZrQZ6mmBxZHyZciFxoep17H5qoizkU
0X6Ikazb2CB9Hj2TeQOiI7i/vML/Vuz+UrEzzTAW4X+u2J3V01thlNf/4Fe1Ttn/QMiCgrqpJFMr
+6fTofyHpMv6UmsHbyBNmeOfisOecToEnSQogdOHNRf8X7IoVOqAQiokpkDEonbDf/VfVOrotL5d
Vuh+AMb0yBoFhQQD+nu7qJdyGHQVpOH/Z+/MduNGti79Ko2+5wHnAehuoJOZyczUkJpsyb4hZMvi
PAYjODx9f3RVnb8s+1hdfd1AoVCDlVRyCO7Ye61vnXR8rxdaLtrtWJjF3YSu4KWq1XIcv2cMUTdg
O8QZRfQQVeknnPyoFmJPaDewI2B6p+2sbmxriD8WC9l0F90aaJQOWZ4cmZuQOBTX0tJCvNvEHxkx
4WdT6X2cnWG8lX1riQ0b9TI+kdtTvqg1SEl10v+YTvC2CWBYk5YGFLvztl4DmAbyx+DKZke1hjPl
6ZrTBO6czKZ6jW+C40yiqO4dE/CQ13kwqUdoBfYdoVQkP0nVxq/DGgeFKueKEoEot7nO8k8gYbpn
O07U48TGNjRhrbxqGB3YqCSrgbmfPJzlKqgg1yLmyJ1kulpIQB83ATG8r16labdNnY8KAUuVXCvN
ZFjyPdcqwYVAjGRj2ZdmmheYw/KFGSSO2/R5AXp8KGk57SiD0k/GzPMbWn7lR4Ieq7dBSVTez0aa
ntE5kEElm+SQjWVCZEXgn2A2qEhnVUJoWFXuPYv+gj4fF6y3mWeyakigg024FqBGsq3tJniZDRAF
JD/2nh5Ci5UXbtAPIZHH3UnGRb7LhQESz2waFwgXKpeewHVszbOLWShooZrPTZDtY+XJO+VV3QF1
ZnMo6E1+oV/nw3jKqrIB2+i29105DifD89mwkl1x25DqPmy0ti5B4eBSoYBZ8jOJzmxOGdipJ6jV
mOikPfgERDaQfNNlnqZNjCPjhHQ1xtBRjfkO7l1/Zv9MeM+UESpluW2HsH4i6gPZzHAa8modAadT
ckOo+qvgU+RBH5Yu22q+1byOSVHaG2tkRd1k9jJ8rXvL1Q5x7JcfYznlR2XV3Y6deW4d29pVzy2j
cnQBSGlId3P2gWb1THasztobTUA45pQZWB0H2mIfO72gk3i7EMHQoCJAmTOwW1HZ3Th76Q0v/Nko
X7i65sgmuurxvW3Ixk41cakv2Lmya7r3VXydiC6AhNWYG8Me1KfRGd2jzxzzQ+JzjBibBFbLextf
/m6EmwCJwzDA3cW1gQG2IUuK1EY3VCj4T4SsFXtRFRWPt9WHc9Pjl2Ig5NXECZEf3+xQPdLbG1Zn
HLpzVBAQ9Bnor0nMFiVrYVyYQ2BcNbrhQRC273Q7OJSj7lwuaJ/CmSp2N+FfOhCcyXmX08RUUNlz
vK15S5HJVnf6tQbRy90KIa2QILpgn+XLcAJFAEaAeNIj0ZfjpbSWbDt2VRF1jgRE11RLd+GKTp7M
XFZ3s1HbwNoal4SSvB7oZ4rbJeXBLHDjIEL7YGgsA6VfvPgEGGzZnRALk+XiQZNmeQ1HyQtFTZpS
BqfxviegGB91RWBkgGtng8V9CuOCQXE+JuD/TRs8hSxuLLv+GNh9idufB1trLEzxCe/5GlRQY+Rh
jFQmzNF9AWwSpX/oF7fCoIEaiWy+8QGJZLrVyX08eo297CAsq8g3c/PObdcMshKxMY015+g5drVz
6R7SPLKFvHKCQt9BhpguMSQvjxZyvSevgv+WFkQrwlBIT54cvAe0S/KiHd1yYpESrCno/VgrMyfW
vurLBCmZcJTlrBc8vVmd5DeLYm0sktY/NMgqD3jl2CwZCEt2iUim1QIrQ8zP7MSEk4QEr3TXFfVm
5PXVGlNlPiNpZa6YZNiS4gpQW9ANO9LbdWjHnJTbsUzx7i5Eb4YukdqQybGs96GvBcHXjJAUzrml
yEHMpmHC9KrVlxlJj+ccSe6L0h1tR+LPElWDqe90st+3ue3JfS/86olcT/8mpdCZw4TL/5T7zt50
pHbtFFN9xlKYbVfT8wNT3PJVzPbwyUOFcu91U33bdWmym41O35ctGV5qGfxjrtsCcl2hFTsQRiWL
bprJ+8y2mpOfCuvZEtzSltWNl5PZ1Vc+XZjDpDnGWQinIDqokzxV43yfGJXrk1ZjZNeDCoZLHYfk
pXDK+KCnBEKoXBRbfLcsmWVyNgKRH7JYy2402qo+tE2fzSxr/tbKB9PcxGAKTnrZpvuqyKvrzCzj
D2lNjuIGZyws7+/j/0VT2aWJ+eMgzLgTm8WYvjAOKKBxt8uDpSyC3eIcMhcMerZXXic+dMloXi6E
h11icV4FDK6ec7916R14TuPeTJTJnD9vt/PYkWXqzkP62HYtmgU4UjepaGKyPdbVnjf69JwWXflg
pbbHnh5v4m4crSJkULEQ2SKHk9MPt4OkZD0nvWUMw5PeuUFhohcYjUJ/opdfgnudvD57pC0d10M4
NK7kTVTofn5emlSZZCvJaod4uNvOlpqqXatPy4s/KHcXF3Md9n3GEgwBw2Dv3Y/IddJZRqNePRBj
1EVZMSY7btL4yKUst7Kuy1umDwPBwN5JJlq7ZZ/1Z4n+/+vj9+pjtJHMkv9zfbwnXDV7+bFE/uNn
/iyRff1ffAS7GihTWDyZbf67TPa9f7mEj606wVWR+72C/rNMtox/YcAPsFHwYWv1+l9l8pqQtmpI
CBN1cfG4wT8aaL/d+QXuWiRjUXSYLbHx5Mv+feeXoGlf/LaRBwZ8aAHLIqBjx5QkuLQZMYmN5/T1
JUZWBAFB+u6++s043eG5WdlMnJ/VrvCTE6nrKPQU0UbRKE2182a6EAbrwnb2surwt8vyi+n2Lw+F
zUpnur1q+N8MmHsLf6OBqi6C05JFhAQRuSrSdodZrtv+80NxKgN2M4Dr2YL8eE5Zsop2tu0hKqcp
iwh97rYMtYtwmDx5/P2h3uxxvp9AtAhwH3HaWT+RxyfF0ggsZoiCjNwzNZu3dS/d10m52wQcS8gr
UyMzgD5Zq9vNO/v2tSvwt1ntnwdHD7HexQTFvPmeA/OD2GopAjU8pps1n30FpnSXv/+KP184QETI
f9gTspfDgfHj2RRAhITqYhn1gY2AzP4up3WmzlO7vK3oq/7+cG9aMHwpx0RrsapVTW6TtwNohwaH
lRqDjJLZhd1S9N88y3yl51JtjLIidSz/s/fwH3mQP5/G1YQXmAy/DRvHzJvmEujEHMJBI6McYz4Q
nQAPpB40u99/r/U0/XixOAq6Dvb7oEeRVP14GslVMWoCCWVkwfihxaddwpk/U3bDftcZCf3+aL86
i38/2puLhkEo6eCDyMhXo8FEMdskip5nmxfkhgcBXuqi+PL7Q5ospD99Q7QyroMACJPK26VsTkkb
HUceOyN1aXo2dvkRbzn71GbxkT8kxVZ2d56a/bArbfHiDgQ+t451kEnfRAoizU5OSCr70Wu/ThNM
ihlFxcbEjnHP9gXxb5qQaNwt7yxMxi+u/+p/1AGUopv96Y7zRcLMZeAxYqxtw7sGxsNeZHLUTtMs
YOTC6MIW2hhlVNFSZk/2Z33xGDsbfnvtEW8NTikJzjh+k3eeBeeXvxrr8/qEo3x6K+rNgxINiFMO
0Wp1N0lm35IlO0GucQeMhIn4MGUWO/7RDQgHL5f6NNV5j5+mwtVRTQOTyTX+zRZkF8+1vrEMMpdi
/M4bHOjzRSLNHgXfoh2J24QWqFbkNbFq7NcYu0smXh8H5ccgvbIu7G2ygrAUIIS3en+HnOU0FD18
Fa2kqo8dWg6lc5HaxQc5+uK6sGc8NBge971F9Txqw7khYvfQZXDgZ5scBAi48aWezvqj1ncqymvw
3LEzvxazdTf4gJ9h4xQHgiGHM59c739/t/78gCBhozDgqaff+pPyaBKJI51xvegivaZeTsPM149G
Nj0QotnupKyMf/xIckRsTgR/ON663vy4AAT9pPxgKYaoj+OjIew1a+9rUNuXvVUzngzcp99/w5/X
7VU5z6QJ3Sadvreaf2iICseoHCKQNLgVFCOMpBktbKj9e2Dxn29TwPSEw7I/Q1WFHeLHr5ZIB82u
angL+sq5ID3eoK0pvXdO4C+PQpOaMoVmIufwx6NUQAOrYeQEam6vM+L1Au0gu8S/+f15eyNr565Y
MfuMARBt4dPmdfTjcRh5LYaLZDqa6PlvG0MQt0R8CnJhMEg24DBKCm58fM7JqfcfezOJGrvI3luW
1vbojy+MVS6JXs1HgGv8pJnuOjb1mfJERFCUt2PqXO7jMR/29kiySGjZi3006inY9XrzrWxG764Y
8jHCRqKuqmWxTk7RvGut+eXvhHWDSQUeDuSCP54aH+IKBCUpolxLh3YjGS1+4YV649mi3mAaeyFK
c3pkiJN+BYUxSAUoqzEJvrZohKpE7E2d/IKeEOENeVsjseemhOTDAaPJyUk4zBPj21wbBg+Jd0/I
984BIrR1teARrUl/MJSjX7JPLg9L0zx7Sr93Zw6U2IYM2zEQzjsL8M8vbYKPdMO2eTe4IM7e3AoO
OtkizrkVurx8rOPIU3m51RZEF4SqWe9UCOYvz67n0ZgH+MuO4M1LO7HhrsSoX6I6kfURK8ou0CXS
nHrormNB/m3qyfbT9xyDstPmsyR/bVX/m+iVahI06vJbaUzquvCn7bKMn2WumWFHntj9XEvS+obM
OWC/GU/1XF5r+vBe6fbrL4DrGKw6NiMyon+8PWIDjNPsj9yyxNAlvdfu5WgnH1LeEWHbefk2Rg5J
eLs7UA/01Qk757OfeQ/IBIOjbOMYvGivdqneBLcNQCmMp8u3xYnrk+WnwX5sk5kRQq6tDY1y32dd
+871fmNU+OPZZzv472/w5oKPQ8kv3MwimrU8OaF6rU+Dg04IDc52IFCY2C2XaPhcP1oNWWWitd8z
Kfxi2WbC6bDzxFxDrfhmnyRK2mk9i070PbAw8wkCMlTO/PGf6o3XdY4jMflDsbjaLt7cbl2cyNaL
Hb5rnzwU4LSRRy7MfZHjoeOZixK5lav5J2Bq71mHfvH2dZE6A96weDFReP94owxA6M041wXcsPlT
PPg3k9fR+o1fS2/4wpbX3b6zpq/X7c1iCtIajaGBe9px367pgdIE6R0sXGzD6ztpUffMsbWd6xSO
vlq+6XH1gFZo2iZzS3FDSw3hXtJv19Sa3/8qv1xSHKSZnollSn/7Ws7koJxUcYch2Bq2eusRXpOi
adCyJgEU9x4k/RcvTVenckTIzt77JyYB4VdFUkEWi+a5n6KkNeJwkX76zh7xe23/9vwCm7G5kzi9
jBV/vKDMdZLGsFsRsUemIwuEeKvqHFdV7GvHEVZEmCiboBY4PrsxJkyFbgAxf0q7WBjmvPMU/7wp
h7/ArpBNOa7yn8Ab4yydJRUFv4wa9F2aeMle9MvVrOAmJXBvwlZUdYR+09w0hdTfWcbfQM2/ryG8
HbHQMkJzfbqMP56LgcQX00LJGUFuTL+QyqA5m7FPhjOSRadCJtO4EDwkH7DR5lXzhamhdLZ63tLH
JHw7LcIRPPKVSi3kMCZgUSN0EsSGv78Rf7HQ4NzDl4XqVEf1/+YZzHJDtF3vddGwxNWrDbb3ltle
RWy3q/8/HYvbQwdxS2jS26WmXSWYrW93kWNm/W2ABGHfzF58kfcDrb1/d/9u/rjl/m6i+MW3Yq7t
YiZY4/WwAv548lNmYxhX3S4ioqDfS3tRO5t5144dSvbOhf7FIka1S1uEEtGjqfXmnjdJfSCanC+V
WXqyjYe6va+SztxR44B0nSp7AzZhfmf5+MX3C+hk0mrB6oNY6s33g9ZWD1CJu2g2DQV7koyaLK/M
ba9j4/79qQycXxQkK0MkwCzu+RYr1o8n0y/sRiYA2SLXhvS3B8w+MBdN7XGBWRqvY5hemFtMzQOq
YEuN2p6do5x2y+RZ1S3iUx6uzKLHeIzFXH40W4UAD22pD8CyLF3kVnGXPjeQhq8Ky3fEHmIOIm9B
uj2efL6SFXouoxngeQ7RrEhwrfnCgTUXZXPvLbsGhRlubeLQH1xpIqwr7QmgQm5Uk7uzgjY1n8gG
zMC15zRLkk3LDia9mFJYQNs+K/r0gygbYz6WWKCdKM2Myt5pemucqmWatEjIQolrp6qlf2UzdIhv
XWGU9Z5/18Z9NfYodiENkCq8rQtlJ1dEEDreVjpYq+F6duW90gI3PvW11hxQ2OL8nRO8B6jRs48Y
bCx7M0lY9kcvAS8X+rJpilVyNye7qp3r/jJfQ4nwHZB1VkZCjEGxnZRD7Huj5li/qAgq1Ok7VK25
bStnLbEz3zefPRHTLwHZM4UL6I7+vnVQHEbEsOTzzRh76r7O7H6A89fhg9abymegMatE4gtNp33n
Twzh7TqBlmC3ybKE6NmDqO55Re3KeHXT65oZAHwXjv8hTzs4K2XVWKGwU2UAf2idQ+XLW/q8e6mc
9jEm/fWp1Hz9bqjdcRNX+YSEPi93VhecJS7QuhP7KfXqu5hcFGUzT8P5kkWmXYzbIiiqfSLVyYJo
HJqteM4L19440oxBmU8WDAHrxba0keneLPgdei9yxajv0HC4kY2sb0NNB5KmDpILYbfTF29ACW5L
smBrTz0vHT5gZU3IjKd5gzb1Iya3HYaI7sYJqn5n6HV2UzDQD6WeGRd+VaZX1sj1oJ7NNgKXxUQM
Z+Roxm0GCWeTzlN8jAObMV5eSIoK4YUlbwnm095yW5TTsRuY/2YEDvC34lzQXZpGuz8V02RukeF3
uwlY4CZPY7JwPUbrI2NeePv+Tezbd5WWTjtj9NM9DOglnLVBbmOoAxFENv0uTsr2M1Rt/bJOPaxN
A4rJSR/6V1fraiR+qt36NKwjr2mcNVwaIXEdT0dLz8yjQAy9o0lxMo1pj1LX2BfO/FTpsiPaID4w
Rb7P5PzkTHENji2gUSfjp8rVElKHiso/KunVe6V18RZI1UMR+PFJQP/euknj7/Tc1rgO3UK2a7Bs
U3aPd1mvqZsu6f07ISfei5a4HObY25TTkm1mrf4mOrwUvjVkB3y71aGufPVqi0Fu5mxEOLItVDYs
M9jQrl4stuam3idAmLNgAOXqgzcxuXkesRdZ09br2E3yMmWRyBM5fmo599cdrnjaIzHg6MI46kCx
dlozQJ01Fv+Cf2h2Ew/EDianM4tLJNfJKD7Nae9By0Mgbo/FdhFm/0kzrL2eI0TdaEQAt5Gnmc1X
0JBFe7CK0pTbCkWM2swNepVLTXNJLy4ghDMqnZWjnWjP6oImbZcd+p4ztQEEWsK3qdRDSlf/xgR4
8xBXdZEdx9ztd06QdTj6TX8P23gkGb2jGZdCi//i6jH1JP3dductennR8j7/CuI8cXclaPgwH53M
upwm4d7bqohfA5r7MuR9ifS1Bea/JUhw+sCcqXrt2565/lwJ43PNOHXLRt05o9FvP2VBjZMiFeRn
UrE8+LOdf1KCz5m1ctrhTOpOS8OOL4M1eTRtSzzShWMMkiOW2Q9Kciek5F4+pYnffe1aFCSQtLsn
rzOzQ97HQ4liYyj22ayLR+KxZroEzThu0bZWpBcsgoejNDUnLHS72Cau64Q5BdcRInKx9WghozQe
gn5fsG+qDlWLq2ozEMOHtGVMlp3vZIaPoGGMMyTbdheEFaNBtDhpud6D2nhKgJQDLE9LPP69NPeC
06l9rAP4KKFHREB6Ab6ZX9UtFBr9SY5XSRwn58zH/9MQAXDVDL5/aad4NlsLqIStZ+69Goij3FD0
QD5HYXHOR9F+pnVn7micOQyzeVR3NaqU/QI1aU84h11FONqTc1m2ygtbJ3XOPEQdDxVXlyZ8dyoI
lMK4kLZfevJubu2lNx5ExvnOoLZFEDLmyE85qRoSsguNW/O2dfr2C26cuidmZWkVxqQcjwG10cGZ
Kj5WQ2Fv9HZ3asmHuVyUaL8Mc9s/AbYwd4vndV8h1hDgi2me09rVVXxK2C9HMhjES4Cu42yDQcYl
1wTJecrAHFDvVtX8sqBT9yfewCMsafRRRoxTh9cymkBcDaGW+oht8EJgXvGlJBEBprnx0Bqzc86c
Jv7QummCR0E2n93EBeBDkjz6D43g6w1AJfHiSMvcJYPfneZej7eJJtVFT7b4ASDT9MHXctbFJM4O
VstPt7qWnGXQoUVLfYcKvEYNfLatrjz2MErQzwe0GbZM+lENVgN/IFaBv0mSESYI4vVGbhaecxot
tXicZ5rWvqfEC1gIJ4zjuTwa/bDe5TJtJTMX07nPAC19tJtBeiGsvu5UOnpx5w99+2wBorjXoAyX
G4i36Xl2q9oA9lv3T2W3TDe+K+RHvZ2Ku2y93GYf+5dObuBitBUHKjRMWZ6HHJoiIz3bgrOGqH6+
0XGFvepLk0XaZDuAl3s/vjOr3D52elpfutbIJzZLccfuYPoA70m8oEKytROuJZHugGEgO2xpRIWx
TFHP03UT5LERoVCHrtZ4NSv5QvR0prnxHRxL7m5kR918rJRCHJVidLlZtK5n6UWoqLasWem5LPLG
CCtjaW40K6eJq2C100oVfqoQmDd+HQZieG2grzrMLsBHddWIBr/JjY92spr8RmF8c1UOQZ5Hr7tl
tVheGzNv+9A1Sc8N+9yR30xfLkCllMe937acFpc3uYj0sUCWtmLzHhZQC3fBoLOaea76NrV+dwuF
nsZ/Z7ZobWZMhHnc3RqDn5xjt8uigTAsPPm+dWQdwwA0I8k91qSoPHYAc/XbXvMFa3xTAOkkaYWT
hx/sij1xvG9xzrCI4aunszdYkoGw5X9ehD9cx1WbRKoscbkBCj92vDYvLfRjcgNkJLsBPLQC123x
oW/JEYVn8orBjv8k2rbdxqq1vjgISPd2izmsRT25Na2pDh1luZHB+dow0QQ/DkgAVLBVzXdGha+a
IoQoHjvHIFomdlhqzf0Q2FcKvyazSD1jL9P321EG+XVH/0eXKSnkVdtz2MI962NlXKdexbqBpi6a
9Ey7IlmjPUMMiu9dfL5HklIlunESp0hAYtjYYco+OtlwUvNc4n6R6kpPxv6yTrz6lKT1vKHUpwTE
q4g9M3kOnLQ7Evsw3RWNsl6IbDl1mW6wpPn8zRLdrnaJQ54G+wKrp/1IvU1MrD41X4JxnTM1wz6l
93ns4sZjWpZSkCoAm48+KOQ7vU7HvYfW3m3KbhuMGobfrGsO/rg80wWuPhUVMHveOZwkExsdCz07
nNCbZzsNMdSKI4JUa6NiTT8XlU2utJTORYW4c2uXZnXLP3g05WPtQXaay1IXJHdScBDpxN6N1APA
RexjNux/7ecARORHVwzlIcu8j1OuVxFNc0JSdUq5TZXNDTLDMb3KSAoKkdseY2sxvmDPGPd4m0lO
MI1l62fS2o6Kh1G06bAZC1qFyTy7FxQX9mNuO1HtTM2ex4kFuMEFuklcHElBGQSvijiFxwkD4nVQ
BQuqhcp+aNMpx8Yc2HvijdavJsqPqwz9dlZcJQe/c7f3qAvxevXJLkGT+W1h1IQyLBmya2J043vS
6xJcpFPdsqy1uEftCrfU1OZ9SIt7A4XThJTtUtDbSf6cz1NxSsb6MCD+yjeOrV02cz7dLjp8mkyr
9jyK+8xacgo1B/9T7MnrynbiD9C1KTNsRUaIp+eb1h+yO1/vl21RWf6FmDNWLzB/qUPiZGH1zhml
W4M1dQwM2urlcpznRl25RDnW1GhawQPn1qc2mfIzmd9ofjusETx3MGTzTamt9mFmaOqKnLH8CQoK
eVsGLWJaa5j2uqWleyIzDSc4cu/LmZEGuzqPJNyN7PPiFMDnvnM8+9Tn3nSIFVllvihW5HdzIerR
Y9VvsN0w4NnAPh8u6fsiWUbUZ+COegqYmbLPee5Jowqr1FnCDsU4qrg69TdKDcbThNzz2JjeF2Nx
vxHT1X2mYi0/l6JqWLSE9gGlvbaH657sIMBWt7NLxVLOvcHQOxhWuxlZaJRD04FIPoUdy2pGe6s8
XXgHj5Qe3jG225w1NM7Jpp695kynqCH70c9x0MsSySn3qJN/rqq8vjU7v7p1M/rIJN+wgIKrHF5K
YepfavykL11MWmpoanxghwoAYV/e3M+26Y9PPRUP1y1jk1NBD+AtobnWsWyxKi7B1H7ibUnvbMEs
j7abhuSxiVdPYF2wMy2q1D4lqze9KprhRUhBE0HMsnotcJCnG7EM8WeCoIwvBQxsGNz2PN2Iboo/
m0XPJtyOMy0IW1LgXjSnBWhlAgXydkvh1PdI1lkYBAFtzd5LBuhhdoAmdSunlNsjJcoHSXxdNvep
KwuHGhMGlWM4/EzQTngevTwonK1dk1yEBnEeiq1CO93schwb/rZGpeWxiZk4aI77TFxkizOwb9Rr
ZaTh2I5Zsqd45ZNRgE/N0R5pP25TO5i1SJvXEmBgQooLeqqCyzzV4Uy5fUXRShwKV0lbeNWF5STj
z6pXEOkS+LSrAN6pXk0pOarsLDz5I06Pz3+cTEdpCZAzxpPkjAsdZZoHDaRBW+82kRUg4rXwrxch
vSBOPfi5+t5BP1ZHZQa4alUWZGwwi6k4tAZdoLPZQXPYD84CDbIfmntnRFHBJWTeGo5xx/cj04J+
SN/qRX4hUDGoqFpzL68CNahX5dIb3UiTNIArVzPSh2JWZlSjwHysjMC7LbwAM0gLQ+VhTNfIr4k2
fHy2JV/6YCqd35GqnN86q2MunjtPtcaEqnGIztIznl16/5DB6MtwFpUGnYRFwhQvGbuXbMMvG1zO
Qolv6L7zMgpk3zHACKosj7DMm1NY4k2k3uVyLoea/t9pJHxFR0I+UNE5qd3mRx1paLPrma3kLC4Z
alaeKTbcvIR5f4UY8oBvrZRPPCIL6TrnVFl62K0lZOnVJgg8tIEfjFw3d13Z6Cdm0qTaASC8rRJ/
ukTLlH1clnT8MGLe+KOt/o80qNG35vq5+ib+x/pTXxsovlmSDt9tQv/1b1fZ1550sdfht3+K8BP+
evtHfvhc8b++/+/kW7N9Hp5/+JddPWTDfCu/9fPdNwHF7y+r0von/2//53/79v1T3tOg0o/+W+d0
PcCfP7ieiv/53/93X5Cw9iz+DlWiX8jP/CVBDbBj0X5BHYGEzg90mrZ/ObXsf9HIpWFtQjUCoBTQ
RP5LguquTi1cFKt9ijDd1d/1p1PLssAtMc8JfESrCFEhyP/19f9skXPm/qP+DakGfdy/TW9o8fIX
OFrPYOrMb/qmk00cl2m3prSPTun7IcnGpGbVg4qWOJ1OZdI5h4USHIvzOM4vTiO8S6ewO+T2hjHe
NY3UNxKn8XPplfpVwWiT/JfYenDznKrHhWqxTYTtXWMIEndzrrIHYojKqED6f6wgZX9u2tgnrdrL
T4xVdsMsui9K5DmKeB+zLmDnqd8I2S5f9RaNUBaj1wrjqTDvYafzVq3L+iL2rDKSWL1oHdRXDWOG
MChjXPg5hk1DifFYZxXrV8WbZGtqiXeqOkltEpfTuWn9MmpLf326E0atnjuZtwTTBNcECOpXxpzp
V7OFSZZdrdXtTc8oI9wzyZNB9XZtUDUYkyuvYpNthU4Jbrix3NSdHWgbHZLwKxDGdDNWsxv6+GjM
sAfIfYNXx0ay6UF0sp0Ji9pKJnBKvX1B8N5BZKBb1WVY4WvZFB86O3c7BFZ2HrXVlB/YJCHVsseK
AeVsYNAx5WPjZ/GZffF4O+AX/0pO0fyEGBWDdEEUrjXn/bVrUVShA84Q1JvZvosxeOiT233hLTEx
sEu8PS16hamo4GtQ2G1sOlEHVY/mpits+aIF1ibrHTIug/bCrJOjveYMyYwctkJv4E448VVVtNVR
Y+xX0r3cJl2zPNrknUZdp5xXeivNRuRDdjG49hi5GBqOZpVWN+QtLCbuJ8okAP2xtqPaw31C+ODH
ZM6CT17nVrs8c9tT3LrjfavG7iGI7exqQX9yNQqdHEPZW9kjlkJxmWNsvkeB2EYVAuhgM9JNoMNR
ejTeSsu6XRA4XyW8ePakcDHn1nDs30FGRfGP2GLd51nq0qVcuwl67hUorW4c5otdfpVUu9ex65aH
eZLWhUuQQVS1bvZJ+l72BHLAIKapdRh+lMthohl8rWvKujBHpzn0iCDPAAfEQ75YQThVojxWmqT3
FOMyCGrHvwZaYH6qCTS46hK7OGbgsg95XqIyqApRQiulC1S244WZjja3Y9cf0HHsoFIOz0RJ4HCj
kjZ2Zht7z5B8sHxP1ZGRNsgMvD64JWN7/wf0ipfJR8suvs4jJsRQS2zzk+fXD2y3lo9CtLSPdDa1
DUAnohnx0pwcjTyQzYotu6bL7xjMKN3umUlDfoNOj+4Fge7YcGI/jWrFD+EVLD/4GW4fBcRmBzKl
usgTLuJoWdnRlaW7JWOuQuQjhi9IYlRP29N4IM7rmJije2rGLiKahYAn16swGJV5cYtMqrxz4vLg
zpj/3Hipj3ZRNVu0MdQFLJafBvyDGJ6qeD9nVrcFmEiFU0/5XSt0+9tCpzS0CrCsSzoXTCqc4skD
CfbBg95725pVE3JBMQ/2aWFuO/aYN1qPCbt0u4uuJ2QnhPbjYAGMYiYMV7iqGQOUtyqO1ZO2pgsU
rmXc5npiHWoSTUWIk01dg+fov1oAbzYxWaGjPjGKMcZpp0pDarsUPdDT4OGt37T6UmLl9OaGAKk5
OS+iKejeDGs7fHa8sFeTG2B3GptNEs87WS8Cg04jaUwEgfqQLHRiMR1BNC77pGOZg6q7KWW1IMmb
uqu5jvWdYWhPOaXu2s1aLDAmAVpXlzjSgHxtqpDssfBH/VjqQt8RN/x/2DtvJcmRtMu+y+poAxxc
WAUkWEZGclYKLIuBMwfH0+9BVtdOTQ3pf1ZaYZRps7GKDArHR+49t/VgSNWfCyshX7BO3DuzdKwj
LiUG9mus9HdprzB1tZk5VKxmLBqbTUbt3KqdVRL+XurqZXRq1XcwdIFicQorJC7LfXa5a1xWI0le
pGOk53IdP9EUWgfuiGw1sm68dLEBuwcO6rnLrMrvF8U9l4Mhb3u6weuMsL5nJUqLS5czuEQwA+/G
reNgFZgKzK7VX8CPi4OFPjdkZlbvaGrFt9WOh+vJdJt3pn3bzQVk0CtI1fSJTnosPCvNicXO3Hg/
kDJLoGM8+YoWJbfatpKcEHYjY2vnB3Xgo69owgJ2ok3YzcK5cgwXE91cMG/Sid3kh6ZNvquQfMI3
OxD4BzxrX2FO24JGm6diiPap1mQhzuf1Nh91I2zGUQUy0qtrRpJYxZYL25zV1uNFG2NxcoGFf5pa
kQcTMB0PBYV6nXKJXwFXaw54ISjNQZC5b7llpUFZTeprEcnowMlEcHwvggUzzO2KLOxLgx761PSO
sitju7vR6NePtN3RzgL6dFcsk/MUT04EUqNVH5IxVXk6O1L8ZVGsnZ7YQG+WlkZuXbACDhz/IK9X
YmxnA0wI090ADoruiU65MitVgG4GuzID4GXXWypbLLYKoSJP1TtYWJJ7f5bFj2xMMe9lQ1ssfqW7
/V0bt8WhTrikcSXaOVjRToKGtSOn/e7KJj+yThYooyblnIqSiVxV3o54/A69ObyZ0gQaVnfYBJ1h
Gj7nvfVGcPS7Gg3fScV8c+r5vtLW0lfWCXa83kKEq+wlBMLyKNq4OTWJbT+ObDie8QdUXzY03AsJ
ZG8OoDKFn3rKMjxnVsC7GE5N2yGf3hfYVFfrmlKL7am3CgItwxRxuRFuMRKY/bb18DQPzm3btwuR
5Vb0fQB/4xyKceKLU7BVY7IdV/rfWt0PC1XPvkya+jol/Lp+azhAqb22SOI5ynct8cPlibmFDDrC
wAOKvPxKi5fqNMjUfjMXs/0EEhprZgT5/MpOTE0+bpPzaI87FL24P3fTyugi7s3sK6suZgQmyYNm
qCUjWzHgbnlNFFuqB5WiLjhAalZ8VvfSsbHGsx4XgbrwTfax8TKDFTtYaWP7GP+HC/9y3rmFTTlZ
JKdUGufBFSzIVGA6Xh5zl1HsUTlQizxVa1KECdNR0CWu8pAwkDvPdqH5hNQvlxE2z0XybZ7WfvL6
JJ3eoYQtJ+laCgMTZdijgl08Es8ot/QVTCI6B3mVpkc4s2TKLQF0l/7gFDoiayLO9x0CbfKujbsS
kRCQFiU+rgaxrUMUsapnZXDq1fhsaUXho5xpzklk9cES2+2nQbfIvZzNZZ+2Y7ojn9oNlViNQpkW
NbImlstejWOFPrzpfJOv+TCoDW05Y8G9qUbqd1wglNFN3mAu91CBal8tp7Kcl04dgPt+GQwbDOJT
1BobF564HezuP0Qd/1ET9887r79r6P5nLdy/6gb/P2zidOSOtD3/V0r0D13c8ze4XFX/axP352P+
RsYlcuVPlx6uv03d+pOMq/+Bh2+TUCIUBh5j8Uw/eRsfZFzxgSVHFvdrF2eIP8CnY+836Pw0VJD2
f9LFbT3aLz2cIFAEnT/q4a1VNADJ/qbVwaS8prVDuLPD3KJMGApmcav/+Pn8y15xE4X98izEo2mY
FS0gJMi4rH+IsIuGsRV6HUeHgZgOVm8qazFnjupPtIvzbYng81isLedRjeDr7Zfv48++9Vdp1/Z9
/cOT00Y7KpJVkHy/t6mMAuFgQ6k6xCQi5ztbdiyEZsCx5bZNyzRRv8du2RAUWHFicW9Kv81KX1Wh
Jen6iFrFeQI9bY+ppWByxS51IMj8piM1GipaEUE6WCQ3cyqj66Gzo3vwGFPw//AmgKui7yYpCjXq
b7I7VRoNTKzVPbDcE+Ch6nVXKqx+Untanlogg36k5bSFCnwpn9Vc8zZtmyezjhdeHxO7W6sS8y2g
TMdTRxYwrstafXTy4jgT6g3MatIeS2Smu6VaERooJRqHf/8eftOgffwI8AGiKEX8xtrqN8NcxyJ8
WOzJPaQ6KzlJ1QoEVS6oSv5KvfqbWPbHM5EIiUJ4G478jmA2R60rG+IyEOjE6gE5C1+exfpU9np7
p5roSP/9O/vtIvp4PuSJSPr4iW85KX9/EQkNImapFDwfUbB3nCjU1wOoq3//LP/k89tiMLCwODqh
b7/T8F3JcVFMCkAHMaV7h0+t0d30kHd/hfP9SBL87XLFTYnl9kNp/Q+HAm4K4W614gFxXHFc7U6E
ictvZtmAqUups8PHrEc2QN3n92hRnHOD4ywwtv1yQn9xVZpmeyeXDYZljWbnNRo4CipPfT0gNYpO
NQi+Pcrl5Wlkl8dcYFVZfMfZtML/2Ba2rJZEiNUmhSdA4TBZKCf+/af5A4z9d+8SfwiSfRxBuA9d
19yEmr/QsyIRAdpZ5XyYMl3zSjY0KOqi7sj2Od/VeSc8VsvfmcArgZmzTuDHmx2Ayg67UWv6Xd5I
eWlIM6WQqXTavkp90aBsXUx3MT7ZU1m+gE4LgfGIB80taXUlMdO+tKLiUaj0C8mKO7tHIvGUxJUI
qjhd9jntSEaqMMdZThNiIvFgcH0Y0xqAluUmCFMiEeqxxYoasKpfm2kZJoCZ9x1r8EfYZtkxY3oV
VFrLTg+y3BcIhOQSQ+Q6Gs063jQFYSIE1dvGuXRAN46RZdJBCAMuMF4Ra2C/yWQoBqAj6/y57yqY
OyBJqnJRbuiAlq/LsnQACJM+jPNe35uRkYGetBLho1yyAoUEpDsTLuYji/3yxY6T/HsDO2dm1uMu
Cx1jgqKRjB1CaatkfmV+QCtYCjKUXbc4ZmzwzmvrWjeE4DpB76SV6+llOt0MfUXvkBXmu9p2oQI4
FFpH/k3JFedaqQolMOI0DhVbnsAO8aotrQ1z4R6Ri1eXOmoQRc8EVoBKlApEmWqvNtl5+zzxQLJx
Ix6FyrCeOk8r9TczQXJozIl6RKVWno2oWZ6UIkf7rZXqeqEF31B3RFCGKvcXPysnfS9q1znSGerv
MrK624zPqTr26uD6rd3pj7mxq5KGX8TIWnEgGOSdQUy9yxOBM4WYudKrRSWfkCMOfk3sBV/NjKp1
hq6ENn2XJPqdiMoh5Gwbjz052Kjd5t5h6iC+6pLvXDJ5uFtkcZ1GZuIrE1q3MS6GAIaS9BCkDL5U
ad8E9E8S5gxwoXP8UGXxNaPRTwkB9gfiklEDausSZtJ6YdX0LsqqCpCsZr6SWe5zb0YOU0apnW0U
TKeKpsKrQQGw/gM6NFAWe/2oRh4mu4QjCpKrRkwkBq0alJcTu/u8Q2iwKE70pgD05cXM0S4ROeSh
XK9rD70wOEFuRnbAbQg1V+wwB86mNA0G5rd7yT7yysTFde4VxgOSqvodTZR6NyCYdNguMsVGFZA1
MDs2GKGGC/dqYWh6JHi5OGh6qh7A3mh7S1mALXpuK9Z8CMUEZYcgPxRKfYKdSM2qLxJp7msWacNX
y+6WV32U06l0nBHwJNqEMW6wYKpKs2/7PPJBZY7HQeP6Uha80qhTadtJsrc7jREyDtY20LZRZKnC
JJ6VdX4y8NjudFUkRxX2TWgUteFny8BAD+PrXiON8Zxu62HAN72Hnq06Z9WQN0FKr3hy2XQFVj0s
mBrJc2s7Nd9F2bh8H3s51Rd1ocWKGoqCdVwYS4EDDhhTMaCMuXNoa+R4Qh0apmsT8qw+kSfbArA0
wd8ORKIuV2uPiG51J4RDXKgXRtktiM8IV62nNvX4TYO/H7gFC6sly+SXxJ7jHa2q/ZwQq3RGzaw9
Kir1RVEDU83ziepkU0LV9UT6DMNcXl0xo9waNDZSs2rl9yhK2leopMgz1XUKUoW6kE3qsof1pB8n
o813uKWH57pn+skGDNmRkqiHIgN8mUneZIvk+JoItOi0ugava9Gbi56s0cnuNp7yRLiujwkFvmaN
XseVI++cAO0bVy2n4EMG1varCIGdMkGzG+RFubHyGOEW3cuHXJA5Ma+ENDl1z96ct6RYGnIV3V5j
v88zE+k4Y1aNg8FfK1jLDTjVg5rR/Ln2EJ2oVUwgOBZSZXieJ7aSDqhb5FLUwONzOkrO9RoRZLYQ
I8T21BB7TS3bfVQp5hVxO8r9whMkH4RgklJs1MjmkpifJjjB0L83JraK8sqL8ni4lyrEbLmxs1XH
vOpyLcOE2Nb7LhPr5FEv6lfmjA6k5VDQmPZfxg8wd9LOR5jiYLqKLNnVG8Qb2cCjFuEInPqebWYO
UdVmwC2jyh29PInHPRojoOB8/Hb+RRpOm5xlVwIOz0DpedCyh8XrS7CyUkeFdnajEiKuMbM0YWMp
jOQyT2Iu1x+Ejf82rH+xdYR/oVHI/OuG9UKWy+mb7L4tv/asfz7sZ8+q/8Hy0LJx+OGY/kG4+dmz
mn+Y/D8QD1Qbp6agSP3ZsmpwIOmvttAKjC36Zmz5uXh0/oDsYOP/3XihrA3/I0QkttDfOjpaIGxS
Dj0wsV0GI/G/r9wEYUusnkx5wKCX6j6sPFwJMQE2V6jfzatZhQzwEJsdhaaaJsNxTKv+LmmUsdzn
mbbJ/bgHl1BC3NS3o4H4V4Q2nmhmjF4x26E7lxSXvZ1Xuhe7beavszJd4lxL9EBbouhxFpX5alXj
e6FB/uJPPY4sxR76vF7vOuk+1k2cEVNHroJXW5tS0dTgUsGyoUGcNlWlkznafWfVUP2bXn11uT4t
T1FScV9VU37q5NhDb8VNaDU8cLJshYPJni8ld4RAUzTtPlqFAuRMcb93QiLTaGod4dlYrvLIMhJR
ggHN5l0ftT5cp871VwOaw8cHRbqBsx0Nn/n+iVmFd696kzbKo5nL1dljhXRRfJcDdIfM8G194IGd
OeHYEVWD+8EqkXy9jNnaxn5FGgEQuJ6TtxldHyflekAItB76qZPHURl4dg26B+w/BKcdAH1/Smuk
jJvU2vQADovcw+e3HmTmDGUgmlh5GwbdfHBYl5SAF3XtDCedI3fCvv2MKgh/ApYT7RX4G91FPqv8
taJM5hsHSPl3NAxsyIB7nvJkTr4qRTdfGmz7+4/X122vil82NpeM/z0KQOKwjtkiYBiyq2mnyqHa
06WOfu006y4lCTnsnKVnsTIOiWf3qTjHjjZwHxx67mtnC7pGcogKLV8P6PGkvktMOweDjrOg9rJo
VTaBbX5aDbKHpEH52GfjsENYLl4bBcfWTmsWR93zU1kPQ1/yW3Ca/JSxJwh4dtbRLE3ScFMBPKDy
Lp6J+ykekkYu29IQcwETb9aCo7NLOF2toC1bnapsiK+YBiYv2dLoXgH+/0pp+LIdCxOMl/cmNtXN
h5yt0O3MVXQVc0bX8HKzZVhqub3lzVmzvq3VhBbc6Nw9Aa369wn1L4ncsixr7lzkEMCMz9J852Zq
n1xyhpnm6g5FQylgUVH5xg+k9ChrOwv7OO/uo9JdrtMVXaRe52lAmcHiFxfB7I/sDfYaTMedLBL9
uRicfF86s8JqwkrAlMzIQp19rqndQ18br8QsDmfmNy+VMy+Zv4wtPLpsWJU1HPPiuoyjleRxzbJ2
qbNGPp7pBiNOjmwUN4xgf+NI4nSK+raz1vKuU3RrNy1LeWumhgaNjZZDY5of4jk3DivFUYgbej0l
lCGFlyNG96fC1J9mxnoeRG8EXETRcqGCT/VA+HFhiCrlRzUxbd9GXOE2zMcXHWX4gaZO2bPg764H
3c1uZofhe6VM5i3JAiIck7HnH9qMdsnsKKLMg1NonAu3TYcA6pf9OiKPuo40KCCLzDKkKvVRLnz1
a4PPq7J0+paMoJ3MgxVKG6TyGNxKLhe9kgGJP4BEah9al+YHD4GWsAUedTSXebU+UU2r4QqAnHKg
kaeVWu9ZsRhcixadWIiYoQYBFKODD6tl1RpvLHqDirHqQn2oTI1LGcMd1e+kBqNlLVdT1NR3ybx2
Ly7vX2fvv8Iybcra7gJrjSV4V7aqymLBg80nJ2cCWeGlQgCBUntNbFTf7FilLwuRPFp2rK54xohZ
ELLMrsZ+S5kfJRs2NRPYAoGudr50x3mfqHHlT0v5Xq9qy5x9EYj9WvtSLwMeI2RUqNYE9ak7zRlm
waroGzxvq7yVTp6f7ApiWj1xmAtr5FTqrCF6+zhZiLDG/TKXxFzUXKGoaAETfFxFDbXlw8y45JlM
SQJdFJVjdRT1yKmxcIeRtVXt55jjGdasMLgcJnGvmdsTUX/PAYIxXkkx5uv1pE4jhrBJcasLd/vl
0smc8Oua2WjYMV25lqA/fuQJ/7dc+qtyyRA61cO/LpdukrT+u0LpxwN+SrTUP0xY3KpKNcQc/dfh
vmP84WAkRuBMaLELh4Uh5d8qJdc2GdfgjbX4z2ag/VulpLu2qjHyB4XF7vU/kmj97inHpc20VZj0
W/DwgPb9Nt2PJiUek8o0j5DvYTiJDONGsg3gsORDMFhMLkyqkl0j03WHuCA6OVwKby66mCezcpo3
w8q6F5WMm5d45gT45ZP8J5P537cCvLqN/YMNbiMjWr+Tv5hPy4gprXHEsFq/o3Scbz9MJsjOubW3
abHsaXQ3XAYR0H+xkdB/p46QJQ1UQDM2QgvzP7jmf19ERokoGgCJ7TGKMSTireBkRtp6nbtcq4HV
mPYZ/iHqBn2x7KvZcFMElDL9NK/V+tUeWNwGzbrop7iIuxDUYrHvCznkbIJr646gTaCw82Cbx2gq
0WRj6doZamOQPEaPn6G11XwDHe9NIhbinuAxa76KmWmhFiNJahjWcmEDnSitpxNb5o2ZJd5iRmVe
jQyalbZDDh0pN6Gsi+GeE7jCGm9U8IB73cl3MWkziU8wQebrqbGxsqRCxJn9OMwr5GDcVmixbaup
LtIA2KwkTIs4o/TxsKAF9nNl1b1s7WndVnsasVjRX/pNUiWEeM4IxLItjkjpXO2MvjVCMLz0Lw4e
4c5LVU5/T9USlFV8ARZOzHzZTUlh7TFqUHAaYsK6Y4n23h2U7I5UonQzV7bqG8pUK6grW5UBS2U3
nAYdLzAmW2fxUi4l8gSdmFtt21okuBlJ/6gNNfDC3p6GI6LHApy4gMKMjcRJfE2fushLLU3dEYzI
yKOK+pyIEtNqNMppZCxX1SzVCUVLioEkT6BLE5dk8LVminEwRyHwnhqW9CbTfLWzxcEQYFW3eYW2
p4tbwUTYxC2KJRqDQawiUVYZhuxkz718wWq4X9lcf20Tgc9ATXcubX7Aleoe2VmX9yvJZ5T/9ZCd
1szJAsfs7XfgEs1hZcAYukXTH5ZUsufpRR/juM0EUsB2JHLMH9uq21Mha1cRku4T+JLoWc/EgBkl
mRqQd2byzZjU8YY08Rm/cGWX32ikiOoiVUf3WjOtSg9ZSItCaFxN3bNsaWUBBq8HMqwI5xrydKBL
zwi8nR40SYHWAM6qaoYeekTdn+Hm1Tyn6fOvFY7j1PF6me2FWk9f83yEgTbmScmtD4LDqF53rSvT
9zHFknhwq9EQ8Iolc5phZe2n6tn4ahGfh47SZBW3kmsy+JE7zJKrolVAoUcDAyPp9m2Czqo20rAf
8MaHdeQs18TBsT/oVLvXwmFErP6wgNhZDlSEyPyVCKshY2YJh0sid2s+Ib1ne5ErFYU/dTGOxnjK
1QPNTMKtgOGVTKYUFq+q1++kIOtHTS4FP/VZrY8LYVD3ms2hGc8J7z9ngH+TrYN9EZiJXR93O88m
t/e2JPSDyD60KWzpQzsvGY0OU4qFTRfCOq9+jjesXU2vlNZT80YcH+FDo4Dd6pojxjdsD7oDB32Y
FULM5uGzmslBvc7QUaoXN5oQ6Deiqd9lV7hm0CgF1cx2lLu884SB6yDCPvtokfBvk54o1ueiQ5Be
+/kEXw9M2bYAgcgAxWp5N4dBqs3JQbLDf3Li6Qx+Rwu06gxcPw6/1yqei7SjSTWr92HpS346cu2u
CMu2Lm2n8YrHeqyV3TTAY4aGKJmMwrC+2Vg5s8dwkKVYhy2ZSW0swDzWXFjI/oobaRZEGyB8qc0A
Uth4nOsNsaKOfVKeSzIcM47EFfGaKBvjCOTLGS8GBsHMw0AfDUHVSfuTgtiUpi6VuesX8VppQe1Y
TAWHhFQBL2nt6a3WlPqSWAthCfRBtRc5qoFmkG1qPnX1507rn2ihrePoupm5tSLT3WAVOuCu3IhA
pGM1RXrrpOVIEoFLT2FmCJ1oKq4TfYxaPpmlOifFJB9FPsyWR/KV+cVE9ZN5o64xTZvyMBO1svqF
Zs5nAyn/VZSMyXmwV9l56EdZxbZOY4bOLLUrXSn6oysENhB+QFSt3GdW3rK7BIaLiN/T2tIWvmV2
nYNASggK/p5d2r6a9IXTb7QyGXCOQweKTQMyOgd+V+Ly/biH/7dw/IvCURPQe38pd/5BGILIRcYp
GJofZoHj1//9v/58zN9qR4d9rosARHwksVCA/Dlkc8w/kDAbFJU2/dpHFfizdtwAsD9rRYJXsH1R
QAEghfcn/hMdiKP+hj/C0OziKHAxDwCuAxu6rZ9/WYe6oq6cqHaKg+7EbxPjE6/vcBkx1nutFOtB
IruqNqqDU2qvywRXZbAZ6QB+6BcIEHh2xVFHrn7kPFq9SpvMo7sxI5jNN4G9cSRA0cvvC2G5QZ0w
xak33gTc9eYT2ED1XvmgUShwKfQCakbjpODplQqZeGzfo/53bieiGHKnL6+qKZ34a8NmCG/bsFME
GsXJkCeQFdwhy5ulEybcOngZGeAMuRE0uIbMoLYn29eWaXgUqZsDuYe5kWz0DQMMx7TxOLo+frEM
DjexsTrsjdrRb/yObCN5qBvTQ7M6UAob5wOjbmgA/hjQkQ0bCWRpYYKUwEHqQdsu+hGVw0YOYYMZ
X+UbTUTfuCJN0WIA3Fgj0oA6Mm38kcmAgYDE/GufwSYxNkpJuvFKsCy+ixGCCYf4CR9YuStTBv/Z
xjlZ+yoO+Va9aWOglMBQeqAoa63cRBslZVDa+YBCYPJm+uh7d6Op9CNcFaibu5LTbdX68j5nOEaM
vSMpfqAWEsw2FNek38RTKJwRD1HV5q8DfvA7YIzGUe+U3tf1illjE4/yodWV6IH1s3ll5AtHlVIy
lUX23uIpatILxen0GrmYocBQu89zqefIA1kLsryCaZGQXBN2U46DGSbknT1NuJgKnZOqEKN54AbY
vNlphv8ss8fiucor88oki3evikK7GNWHn08rEPXEaiPPdiucoEl1jQ/PFYPmJQM7pk401Ul2EaMU
doLVqVVWPKitU9lEPhT5hK6UCLeLCrfjakFbtxOTnX2yBe7BYI7iKsQVEj1nAoOeo0dlOJdp/YDT
gehFi1grY/N34XnIPjUNIQqUVTaGtDRftV2Z4XLoVX2+XcwxvTAxjAk+jI057FL2Q+tEXpfeT6wp
TeDOgWwd453CgzEnEIvPcqD6IOxnyPyYyeIB3DH/hpvpLR+g4oOdId6P1lR7hAQBwrfnT8LFXIZA
JVr5VsT8NM0hWvKDSRbvhvKNl3usNrzGsiY2mJYF/2htWgzjuCmG2Fn4gxp48DYsZFqFy1guzN3K
5i3h+tunRGNvgGNURdGcdtsNri+eG61KL0sLBiBt13GvDXrzzZxxi0dD3dx8vLIM9razGweNP1+Q
Y34Xrwl+HLSZ9FZR4twZM79BQ+nL7wxyDcaXrJy6zJj82lpgnlEEL8GHDX0ZzP7Jnkv+IZMxcTRH
DpEACPcSqm4HDHgysk8fv7TM7Hm2FZjt4GkLbuR0JvrRQQB2MzVs0TyslxBMwCc8UxGKl6naKEV9
adh3CICNY01kzr2GYzOQEs+xiAfbODQjX+owGNVJKTfioYimZlfQ3n3t7SRFsF9bN47G2KslD+0+
UjPnfmoV9Bn8IlEhu2b0yRVQMBAzJ8Ajopk/NDo8o72Q3VjEifJQrzCNV8qTB1TM7r4utpDx7dsq
p7J+SOOlc/wu3/IpNORofp3xyS22YZ61tjMiz0KWMYLO4c8PE9g6u9jKJGZuHoSnN0caiy+IhfS7
bL10FWO+drkdlI71BU7c0USPRykflxYqDeda9AOu/fg22ZJUih7tSSa/m5N75eo1bBT8rpWw7+dO
3+ljgsBqfY5lZwWmOjtnC3wPaBgzzDuFxcpS+46o6vue+9hA/grUdC3VrHu8jU8UhcSI0m0FuebE
gWU3uq/ZsI3TcrmQ+cPUMwu6qD7plR3dar0y32izyHbE+7KNmBwr2Vt1zpzUHY1waXKQCQDqDuNY
NH7v5C0bU6l9pXylbRLf2mokFjRJmysK9y6sRKkddWF+kVp/qBzzjttk4efjoOM6jREpMKfvFOfL
MgCSZ6tb7ljOMqVcKjDfpb6Q/bqi5hBSjH5jWfXDwF7MH5Ns/VqOJmZM6FobVXDX9DNSi6Eh3jrf
wyFNfJNh+b6mP93N7TYSmJacxAbtibJVoJ+AZDAv5VFFCXaYOIQD1WFjP1d5ROYVyvF43WKV6rdW
HeCBVbV6XnLVPkl++LCJLFI8x+hN1crWV8pt0b5gKGvum9Sxv6UCwoUxteonGyRHoOX5Yw+u+B2V
vh5yrdPE663jIy4GLwTG5mRgmdo0QyvngT4WhxgjEtZUCmh/hR3hRg9tSajx0kehWjnLBVTaRERD
DGjJr3qBv6hi7BGSx1ida826FJz5d/ys8PdYkUagy2KEE0GXNU5WJTvkFToHo8M512mi+daZIg/X
UhyXsibSp2neh6LGZ8NaKMi08VWN2N+oNXd7V7QmiojhC8ELb22i79WljZ4mViyeruejZ0Iv8WsD
bpw00EsvlepbXIb0DVX86mTch6tOD3q4h+fJwe5OkeB8Zfcy3ts4qJ/ypd1qCNvdmGXWcpr6aMLY
ISJnZguYPZE0gyW+MzDCRnb2rZeyOLmytL0q7qKgHhUGAdjXdnnHY+NSDxcWIBc7yuo71LlARJOW
ykqHYTI10rk0YzN9qtSl+DQJTb9YWMB8kwrLk1a6BixkwPOXfQobhhFfS1JU6bieNWfxeQSEpJ1I
4tFmL+lo0IRLNBDZrKXKJRE/M1BSbiyN1PlcB4fCl4iWJpIxUUd5NpxtU5L4qlUE7NStiRLdWCdu
g/NQX2pmnicDo1QYtaRGk/oVPbOa6O+hR6RZuHZkT4HBqZRLHzvmkUohR8VQt4R3FRG+JrMm/VjO
36tSiButjPunSabTAdNE+2K1PdA1zsIA0zfOdXvqAsVocB3a6zEvqcJgxCgnteYAa1jPHOrI7PyG
8QskpyXa1anm8LIKIIdG8dkm+sqjFZ9ucobx1+gV5K7Qa7lvBfDWYUK0Q81wTZrfDoDyPhYxPiZn
fcukrJsgq0bwdFMr/VXLNS8lsmdXEsjqs2Q29mu9Xs9pgrMBYJUnhkjfmUU33q5s8chPqjvuXKNz
Q3BR8dBm3bTNwJQ3vcf2WTXdt8nGsNISaLRzG4vswYJcaUXHGEuEEDonuXKJg8xHJ6LecwetbyrE
Vl7jMo3r1Ml8RixGqO4cByxOHxZLt7f2XvPAR2V7KNh7HIh4yDQCQMc6/tbOy17vueWh/yjCMc0G
FDfzfEpRyfqEEUfHqY3OadzeG5FpBthksuOyWvNVlEFPBlykJHgDgbbcuzmnq3ZlD4qVbikeSaE1
+5z4u/hOt7IWe9HQTTHArskgz8lVlJhbAoM9XJ6uGi9gAKZimY8z9e96NilVcj+Ly9wMyWUag9lB
mQagLyfM1OO+PdRBia9KeLhrk+VLgsFsNJBkRrU4cDd8wSl/p6juuCsrdwM6DNNDZK9rqC1rd4kz
s95lo2lcgw14bVc9DdfGuk/dGsn22vf3CUyygMlJdtPajfkZld3iZ6JaP6MY66+nkvTgVBu/yXhB
F2WK8doZRz2wCcg84RxiyUVE2C0YB3GebKu9jylVQoGUIFgU+xNBNhG5wUP2PvXxAutIGjr3++hU
KqmFzFVV8ZQgrBxHNp8R9ABulRhCAdOke9VxH10F/yFe6at1W+pj+v9qC+azRltixtVyH63Yl6QQ
HcSd1D0t8UqSb6ZtRX8MIOGzCgrkq52bxKhNrOaE0xkH3UpB92XugzoiYEItxRoREl6fH1fkYOiV
V2M5G7D17pqiXF8KqRbXXVJ+oQGNyxBd0gCioN8IDFVUB2mVfGnLkru+0pZf7dHazqyo73cDa8+d
1FT5RvlihQKu0H0f4c2jBrrX08y8YUYVI7EUhX5SGWQE9rJypQ3V9Gwxf79iMVqd12J0iJNY+uIm
r1rbZDenJ58rZG7Im7J0ZqCbcCtQXQlPitawpg4oXOerE6scHGNsaveQhJyXXtrN26qX1ec1AbEG
fEc3FI58263YBk/VI8tTltYbti/aAH4dB2PoaOsx3eB+zYb5wxOdX9IN/adtEECr3XiAZpWkIKOy
bSjFk9+0MUVJ9sEOROzXP4Lk2JCC/Z+EQarnDTg4/8APYlwlxrDtxu/Jhie0N1ChBAt2mGEX5hvE
sNtwhjBzzrkcSvosUIdWqY63IBWae1yGcGo2JOK6wRHNGEyi3ICJ2YZO5IU90fhFge0m9Q4hsHMs
PliL/536/E+YDiwL3b9UVx3ey6ZLUvnt19nPn4/8KbBS4Tdo9AKsBTcJ1U9xlUBcRciHA1hZt38Q
H37uDM0/iBPF/eHaAFGMj03jn3MgDEGMbf4Pe+exJbmRBdkfGvBAOoBtILRKXSk2OFmZVdDC4dBf
PxdFcppFTgvuuejuRVcxkhkRjufPzK7xxzFKLWsg3fo7i6C/ZBmW+cUCQI07fukq+5MsZmuCqlmP
3TSX7RhjvsA2LaIvf1iF/X+Uv2WX9JP1fnkRH9e94/DvCa3i511TyyxU+76H5SUzARS4Cranu+AK
M7vd/OeX+vNay+Ol2D94gEZxrDnWn16qKsJRpgQH9yPfQi78SXbiVAq59FMJCm2q3RdGo+3G2bGJ
1pGh/s8v/5dfJ7orMRQfJdjgTftzOYOZz54zIHbt03J4NAv32UvU+j+/xF/SLstLLJ47sNI/COI/
/zJR9ib4L4bcO8bwODrWF2S5KuhMqlH1WX77zy+G0+/P7x2iKcKnYwubxAss8J9fzoqkLUZsSdwg
gEnijgepVvlaccycsDjmvf1kh4MsyHHIFncMkLViJdkJNiR3m4LIKdglCjwimkHj1MsO3eD6pP2r
3odom+fcG5XyUdRMaUCiK2J/xWPLPJg06H41l6qSHtRfaS/SRtPq5pdJ+dTQTz5GDWQd6xrLzl9b
2MnXnT6NX6Y0bOicB5W8sky3ide29ItH4eTRcwKLijLjxroLI2CaTltm9wvUC5Yw4D169aJr16Pz
RIXP+O6xNXJ0R7LJmJlHvehCIrrfWmwjbDe/rxL7Q8zeHU5dmkptrzjW+vgW9TZdzEUqNprDP7Pg
6bfO6lnuMkS4oEGncFQ6fGti7ntuGt/UZGZYXlXNxjax+g/VIK6UWmUEwiFCm5H1xSVXfkyRqgKp
3HqV9P03i6KTxxHL8Xoy0vQ6+zJ6hJORB5ioAiakaO2SvaPbOez34BXCTaqP8aWk9gREI6YkbxpO
ToQLezM0GlWbEasD/9B6aQfRt3L9R+niUwF5iRua3o1zjc6pn0pKAYwtEmojnuzS1Z7jrKcDmftd
hoIxmo+VkfUnNkkUHVtkgBI2KXCxpBOfwkI2lyon5WxyswWJ7fMRKWR6K6tlDBtKY9NPIFSRDHXw
l8RAELVGaJ+J2b12mNGNKNAn46yRy39MYjlvyqSir0wU9jqWoKWWmhj/MGv4jcMwbu7quWxuYTme
Q3+yXuXstY92Z2V7qcXGxRgtsS9KPguEsGFPt+W4w1/6GmcgS1YoodEW4Mq4t1Xi3+kiSnca7qgL
HIPqFqP/2lTddKHhvpaBX+f6thlS+VqJpZ0c8Ei0QoJNyEDb3SkJWXCGcyxuE1dtaeFjqRCyE1m0
2Le0y+IDf+157KMjKClJCGq4q6fsCeQ+iOA+1XY2/eenVomMGwnXdJBswx0ECWNnLsEGQ6/hixQt
QJ5aEXv4kYDQIy4QxY9cRBeZ5P+1MNLvUHGnd7VEKGibLc99lGqnNiJgYY1+vBY5Kt86hea1zbBN
oYYuqYzoR0KDsd5aurPDbbgEOIDthK8YtyDmLfEOkLbDaSSXT4Uh4Q+xxEDUEgih7JlFkM0AZ0M6
DIolOEIuejgCXjDOI45jAgysiKuqSgMi/kDI3PjdCq1nf4mjREswJVkiKmZvvbm8r5qXRw9ZpaPJ
ufymrWQ+ckGG77mEXWa2ietwCcBIDwiamNOLpmR9l8owX5dy/iRXgmwW63RLe9SrH0KIZRtD0+9G
kjbtErlJtQ7pE4T6bs6WMnBonk+NobkFx9OgrVkxVdvOrKx3tcR5qiXYo4Cg15H16Dg1uzEja8oD
qHDFhq223k0iXYdkiQnhjWDi7YkOxXG3LH/JZV3DH9kia4kZVYaXnzmQ5oNBBTXsW+e1WWJJ1JRo
7LvCKsDBY67hquBFpZBiiTMVPXopTgb057wwyqtaBr/efIJrB2iPDsEg8pqj3XgaFT8abW5LaCoi
PRUuMaqZPJXbmfZ7p9v117SziInZqvBXABCxDbaTuEmWWJZPvP0glqiW5SVUCA/z8ALv0loxDfHK
uk/kidwVX6AVyk363U+1/Jm4mf7Izcy+g80jUHdwvlDJSGYMgpq1c5cgGV5q7gSjGD+B/mo32RI4
U1yQMtTfLyCMy/3kU14eyIbWOMMeicrYnB75EmDrZqJsuZWQaqNruL8plKft8YxjlpDuB86oiLSO
z/uORTs94Lx2H3EFG8Atic41JitRt5+SPRkkEodLxK5bwnbV2NF6tATwBOy8faxF0ZvnbIolpJeD
W1irJbiHewnTMrHnLb+k/BHljM4N3YAQpbWZ+WCT/xNLELCdMvttBHB7FY2YnxV5QfyvJAch0DbX
7keccAkWIqWle3sJG+aCDxkPz+/gCelgXiKJYgkn8nwcDv0SWPQlQrk4tUYxUb1q5qr7da74R9r9
L9Iuo/qisv57T+D1W//+c3fwb3/lt+neMGzKg8lO/Kjc+NX699uEjwT8LxugSVmwa7muMG2H1IbB
6Pq7tEv8fylLYwS3uQ44fy8wYfzZ68bFwV1ehmgyIALzL3U+cWuPfYmqd3HpofuCVuocJsvQGnbT
ub6e4kIuT5vqKAxfGhg+ZL/RuaZvBgSFXWcqeSbg1pkv+J2ya+XmTXySI+gZihXk6LCysqcvmL37
lzZjwmPnASG7nmAb+r3HKqhu03Y9irjsd8gSxj3Eteq17MP+Zm78cIRNVGKczmbKOYAcN8M2Kexs
75JpDLqGZTwb/andCSCeiApxOiLdRpWd0guEtmZPkyvA9HhDtOcmMHfrMUt1TrFc0f45ZdmnRH6+
SSKnh9Q+FONNGFY8UFnv8+9e1MWCdBqTzD1UUwPaaza6sd4pvlT62lKsP4+dh54mYwdKdYRxKF1z
SI3a0eMHRP/D409yk20I8UwPu7NPG939nGb9jcw5vVMX+PcQU5YRhKpaNKrG3Rd+XkrOsGqO9pB9
xtuGfoWSbWcztvXFysyntq5bdwZzHupVK/eh4QB6K0ImQHfnOSU5YbdJ9Flfj4Q92GNnGOGvRNGg
gIMj6LWDrYyKdXQdyRj5VNheWWabxMuB7T+rOreVdd+zaCeVQmp0Bd4+7Mdrhr/MDzeAjRqfSEnU
FNvaq+GvIGtYAiuJFqfhTWhM2rYPgScNgaNai4oU2fVue1a61hMKkLpwq72uoLWfzCbOwzX6YL98
cLhWIkY581YbU0ahDHtZjoGg7bpavxpTkbZWg4FKUU9QYAg3B2W8RDg1zfl1xA5aNp/tIFuCIU6G
ez+8+/Et/ufA+y8HHm1OBhbkf3/gHT7f459c0L/9jf933lF7DskExIfNkkLY/0KccKz9Ylrce0FX
CO7g/zr8fE44fXFOC3KPtlgYDb/vM4xfSOP7QjctrrUOMbO/s88ALfHzhVVf/gk6P9YCxrExQv8p
LZYZoewcNxRXHMbaIYLrJk8gm1jsah5FAW60Gs0is5DQdV/kD3NSO/5Xmq2/xbQ1PthuZjmBUQGm
FMb4nLlacmKpMcJUBccQYnEUJLf9WfnVWkPJau9BWkcSgXkY5JNeypAIEBcZqzgRN1M7dEnuaC5V
7QjBMve2YPPLQxFO5BCAWAUFprt1WeT2ekF5bmkXMs1N6nd3We23zQqAWci0U9dn1ZntbhK9PJp+
M3wSPXizixa9Cvf2az5U7k6vk/qtKTIdr1ohDsJS7+TEyaxST4J06vLdPM1TPO7Jedhb3ijtSk4r
BL3v9ttY94wmJE5h4vMI3Lozin7rqJzlpZkM6Y0Wx+ZzP2Fk66x6TQNuHagk1u/JvKPzdrJc06L2
nDuJT6xknG7GcrR2tek/j6MnNr0+YSXtizs71eTe7hrzSqyoOXRYLAI9TUC79Qw6joiTi6/l75g/
EY6xk26cWmQnWWRkkiqt/6oyNzxMoWNts9LIvy0nFwkWz/hGdtGTgaeaao/t+FvXmc0Gkvb44hBI
w6+bkIKXHG2BLHLvzTRxbjvcwPndVM9FUjxzNUwupazp5IqHnrZBjYCvVVYbOlvdwKkXuqA7LHNr
jtJrcAHxoRLOIyWIsMPrw/KJfOLaJLa4c4mo4KvhkWZ2eG4hhMH8qnoy7hqqwk7vLXhTNXj9biUy
I7q3MyO7hR4w34RDrAfxbMtzbAHmw109OryKVWH8ce2dneZk2QrNSh4GofKzQwHUOUYSulAkTP9s
HA63QyObbanU+NFCTixX0L7aoMu0+jtLnJSU0UAcvnDT4YzwlOxHp1TnNvQwKo1iiD6xyWtcOGDh
U69eRqBwavdk4KGoVknr6lfsS2S6Gx+aS1OaehlI0fsrrlfdF4vL1BI2nkxaVTLJBlx3k7UZxf2W
2w9NLFrBsqUqTP/UF/BJCUPaFEegUzVLMuecSH4oVwLvBMqjniK2/cWqz8z4e4UjaeN5EFdgrYpz
42ifYnao2YzjFHYNPIOV1WjgR8cZ2Iu1mO/dVPefsdlkq75xT3WIlYs0f4ztwtG/9lxstiaOhI9M
hvNxHjEvB6KPxY6NiLPCHDC8+JVt3WpZ6K7JE4SsCegqCcpsmE7VoNlt4HEzO3oiG+p1EWrxhgXG
fMtWstqQvqL8QtAH2o4WjUlwFO9Zfjg7cC7dcr2p6IAqY/yrXMuQ/qOEuB6of6fwvSLwfP6VRMW+
dmXmvgoKl5vO3PTTBtxAimgE0zEZvPmpHyU5gUEaZBB19jX+xFvS2uEl9th+CAGCIPSaxyTTxD2Q
gX1TWvPNgA4SVKN7dDq+1vjlzPGQhAWS5SCqWyritI0xGGrE7O1ND8BE60uhevPRNGX6RrmCXGsC
S0I3NMPBm5I4PJSs0B/GVJqBjxBqjbV+QU3DGFANd4T8m/OU1qRjWYJfVcfbjXkpDsoisTgUpL+O
rEE/zNL4xEEorrUty4Np9OahUJ0gBaCKgHYAUqO8ybuG9OU6TOpHjQGRljTTah+QjqdvhV4T6NJc
fOApMiGYTCx9DXS6Nboq5tjEyXYuY946CTnIdXNuT0ncjU9lrtvc4csoEF4vLvpYatjVOIh8+m+5
NPveq1Xp8R4OTh5oY06Nsg1hEheII155CM572/c18AhwMMYhtgK66LvvaYjz2HaS6l4BB6Vwo8D3
L/X3aC6ijYQYtyYnhsO4V1oDIUDGr+YcteemyO8VXq9j7JPjs5oGdm4etbdzibY5jN58qxuJf6Pi
JpOrtgtnQg2iAV2LPo7u5q1V5vXrzo3tb9HiVxnc8QOqHvVgnJkwjLMhhkbjaOdYw91R1c7wXFPh
FthGPd8Lb/AxXVXilSwF3w2ydRR0YVE2kmy8lHHHCiSH5kczlP2W5T2ZZlcmVyMsSxiwlfE+FJGN
e2x+QhQNA3OYTCIVgp27rmGNJ/Mx0qczewdG4ftZNw5MD/rKbyxDbDJ94g0uyZmv3aS/G+osetZG
h/bPrlCrSZTxbcpwX640GQ1f9EgAxLCke4y8uPY4QUN/z7lJrUWrn5WrWffz3N12rPrZQ9NuRQdR
xtzadY/pZBZLjRZ5AAE01DcouJmjmCyJdp/hicMB0FQe3pEwCuwy8pjVRbeNvDbfUFxVENgJz6Do
s10lVHdYDF8YXShCGWrIXHyh4m1X0KQTtaySTGRvesHC4hw5Dcf3EA7vcaLXO63XxWnulfthwBT+
2oDEvjqquVNW4TxQxPekT7a6Zn4okXMt99C02rzzOrfbSMftn1QRd0dHFO/pnLaHOKW1VGZJteuR
1/fdnLtkebVIHRPUaeyqkX2vorK6nZfaK48nV08t8R2lL+YrFT0DeAbMXCsMa/2zkSTaPp97B0hO
kh7NxIEIkcqAMByeCvsLoXh7pdNst0lKBBWXIPyj70X1rms9eVN7rQEnsqbiTIbfPKyPAb60eIdr
ByUZP8VeVfl8jm17OAHUjV56X6ELqL4iVkXDii2c+TtliI8xBJrAzFL3IQv5EVojw4FKD9RKpNal
51TdQE9+CxViaFHZVGTV1RlM1kS7zHieQsN+yiXBX0mT1IZYQr9L2LZvkzEL35puGnf2mDRvaK8I
837n45kw+4M7sIzJhXobyPtjsiyMbYQAny1aONCod61z8GJOlr5yvXQ++v60cjHon8b25FbCxjFT
FaQUcrp5aSmnOUR386dUE+UDQxVxX+nxqHcMZN5kyLz0BpCWsfPdqL7CQdkWwqp3HhSDy2DRxlCO
jraLU7vY6rEZnV0qCdlbpd0+QgvHf0S52y02nfEQ2zlmMq9r1lBZHESI4Y1gRhrQR+bUO0wL802N
tzXInMY4VnNTbh1vGN87jxjGSkmascIMzCWs60iWK4GrE37cPH6UWVy/CfLiOmPuexGhhvCDfC+6
Qm5ZEoMLmEqtOUxK94IizbQ9MddMBEApi3RlwAK/1KOJyzSzBZHjgngK/TiftAWZtFpAJwgK0cC4
8bE5Zll6w9wLsU4HW22KeasTIQZhEBrHmXMA9xbTZoxwuQ8tTf/uuZ6zYvUGxbvFrFmJNtrQ3Nms
GD2aDa3Ydw59etZKIQWdwlAthmaTPgXe6rcF/rtnkR1u3LKr2W9PKsMo3KkAJ6ZayyHHWSfd0H2R
sd74ZD3cpXtRv3NrHkgrRJL0agyt8QFlNr+h+pMDoTdBBIaZuQ3LmXrQByCHHfm4sPfi6iPpih5P
d1HmKFDuGGeZfQwdNqmndvT86nGYen5r1I+MZEkAezMpk0ijVRC0Um64fVBSErGmxi9z2dlE7Ava
MF1QRNP4raYe7nMgdkrcXzkv/J3qTaOtbjuZfX3AHgUM3+hpeNeVlxy73pMXWfOnKygUrxbfPFJ6
zZZXpFPVx5bRYXzZJa7DxiWqx/KzCXXjUiWjR3rNmPkGc5m7up14nCmSW0m8vJ92XhO4A8hen0LH
HxYYQHPfACQADlY0eGbr4k4fINiAVZuwlsVDt7dzAFacBuBWJZ6+ymaE4dZfLKE8AGhNbm/c3DFP
eqnov9EbRgBHtzbYXMe1I0DRrVyN19Ozunoak95+VhSdjPRr1tjulKEBoNdzRDB+c/eD5TlBkrfT
6+CEN1Hq8WvVc398wBocrfs0SsKg7Wao/XVkBmBaFcgaMEUrRYyxo/Gk9m48nsLogzg2qcahj2yl
6rI4jkWaPkZEZ19bRk/uTHCowShGD4Uzq623/LLDIkY38gGrrRzI9VcthNxLMm3sN4LlxwF2tXwI
w0Jv4T7wRzvswodMNeV9G/lUZUpDfmnixngx6Bx7KavoS1i4+tk26XfBmKpre8usqY0rfXwuXa+f
EFXrB3bUqlyHYV26l26M7bsylu/EjVAs6nmMqA+PidRD7uaxn8wRWqVO68tNlk/5cwoh4MlLh3Dn
mehTwdQZ5o6rUPuELWX47GmvJIFm045aRPWan6jcpg2WmPXYlDMexRbxjKsHs85SFLEOY2f4SiKS
vqVKQw5sqpGlmutl8br08+S+iXwmMTnjj6anzQS7oUGkdykBJh+QHOJ5Ts9O3NP9QID6SiMRF1hW
imuha19zr5qB6OFfWwkDbNwKq2u10Z1sAkvuYac1+kEP5tSdwXNVeCe7Oty1Zp/fl8ucZM18rkh+
tmSq9OgYAvEDQW7iUUeJ3ZcwwCjwgojH/XMZZA2nOTsWw3VS6s5ygpHCmOTg0hJEp7J8qdrBK26M
LFUW9ZmCy5g0eArA3VcxXONYYOJD9BHzJ4kxfbg1qC/YixgtMCl7bXpGPqnHx3nQsLOjI3DhbW87
XVmuuek6YIY1iLBmHE78ShrP21Y/NnzWr+u+/1MQKo5tTNLXORp3oebKR2gH43/xbxiLC+QPBg5g
qg4Lag/XCcsV2j8WT8IfwkJsfYc0twyoOJpy1poPPs0we96RpcOBgED0ZhbWrk/No5U5W/aaWyc2
Np4bXupu3qgKokqv7fw5pUryb3JGf/3ZwIsatoA26puLJeMPP1thEI/VQ3O41nVzdWtmxXCf9Nc/
LMD+u4Plx4vgw8ECgUtN/8tG3UnbkUtvP1wTU18t/xFavkVD3v6zkvxfjFaGDdrpD+/IX+J1h/Iz
eS9/jtf9+nd+W0rCX3B9BxuVzR7RtlxWj7+n67xfMFH6vsAvtXisfmZYuQ78Bd0F54DBZQEm/LaV
tNxfKIOj1FxgXPIhrv8tMgMflJ+/QbZnWAY/BRYoi80aIs/Pn1JElTiZ41FbqvnGNR2i+TuBUizX
+BtM8B+Y5an+VRM12p3WD0EWmcZZxE1xwZJlj4FhsM+n7ayHRWAUNzNpkjdfT2n+i/wswkTYacV6
hGGOP3Yu3wontA7oROYNfmtBMK5vrAs7Q28OsrRgrFU+Cf1EeA8uNVP3zdj1N3r/XlQN8VkVAwLF
rv+KaNlrQAXzct5lej2+sw8sxhV9VSg+mhURWxt9zlSYBbR7bGohs6+xlvGgtYhgk1CFAIeZdIKy
zrKCdEHud5clhmdtsTDNzJuN6dmbvPJcK2jA49AL7qXWTgIrZjUXh/HZSjGjbCyaWEiblbmwWCNl
1Uet6vq1ogLh2qlJDzorV6fIV8MHd5zy1W4T2rp6dJwTA7e8m+o0ejfRFagJMqsVpT64eooa+qmp
49P0hutM9eEtp3xFvM4bJSVfxeDucnSiq2cV4x00G7AZE4h3VR1cAARsEzPcB2VHVag97QYzcW8J
5fjmKrWKj1HlrAjHwrsVjsE8hiD2YE0Y3BOl1MYeJmsfzrUBZhUQz9FpI3edTnN3onoyCQ+zMuSx
n3NqzLBz+PhKHOmePb0wywD3V/7FKuruobNxPqSdQbUzDfTGS+Jm4UurcTGoB0duytLXzsOMx7ot
cSFXhC4CiB/zeY6M7jnPJvwrS3X5eQgbeWLE7mlL4IRmLl7KOlTO3aq3y3xTs85K1+Xgc0lg/99f
co3A8sqnve5d/jAh0/To7KKk4JGGY0u9UUUDI5WqNtpKMmlFt6Xnl8aeB05yH9eZ9WxGBdC12eHV
LN1tHgys4NtOxvbJMNNeJ8hXxXvAADiHJ9z5ZttLmKhGfx9RwhEIGipftRKckKUX/jdWUW6zFToL
CDBVg5dsBin9ez8V88BOIKqoMokscRvbCfpX75EyXflqzj5sIGo+kXHiJpCGirXvcIWV2CkeeR8z
ciQqvnXHVF2UMcVHl8yPvzEonIH1X9rswWhVWPNxrR49S+pLNzOwNk3y/xtVZF+Q1rpqw2O+vqY8
KMjSDwXf8pexNNKlgOXXzH1GJQgJfP/XIH5VGjhfVhC6p1SwDPJHPT+XOnupdmUSxYS2NrBiDXuK
P++nobemY+zE6V4O4tbwUqiftjuT16RQa7Ib/2GkLqvHp9LlryFWqJWRh32+djs0gyCrzYo9nHIe
us7B7T0lRhu09iSJlyT61aZB6tyykN/ZVHUCylXkpCiS2Phhj+EL/lPQ8H25DxVb3sWWlj+NUAqK
s+haPb11E4JS/hqrS6c/2LMi+5gDICmdq2lIbT90zRc7p4RKA9SeMUJaw8Fq+mMfleJS8SDfFRgq
1vmYz7u6K6Y7WXnmAS4EiyvPiVg9qvxuaCwWq0M6BnaWkh62/Hzj1ryRAHpW1JEmzHfxtUj5fhQt
0Kg2OffpkQGaf5KlyV3nhnLjJ+arYFhdOal2TFNz1VECRe7fUPxjtCEYCdp9idHCDiHaQmDwa9lS
tqZuEt1+9bs6WhMkZo0w9NolnY2QWzqnNQ7N59Joa24RhD2y6bNRGLlmfodhq5/SxMR2Z/iZvtVV
/DRapMbAA3zx3Mk9FF79QfYm3xDyuNenxsf1n3+JrOZGDGl628ryhcGXa9N0csmNbgu9eugTC7Ph
6LbBoFOEToNxD70PutSKpae3hwuasZrEZNP1StKJGYuLZLd6bCx1oicn2k6+12Mq61Gh1MR60TZd
HU95Fh8ptoLAAbJifuVyoS7+ONhbQSDC5GN0ErzbZz1q4DdoXXmv05y0w0uGc42sE8J0NV+nJkxD
Pj+UZnmJU9/JafLvGcG5CLCiy+8ybRxuhN98ulWsH7MkMk5z4cuNphirg9oZjeWYJVe58vj4PbpY
7dfUZVZrnAgwXRNV0O4eTdd8JEcz9UbzNENEDTSHLZrpJ3dOo0m+EhnLz75X16LJioBVa/HQ52F4
55ihvUKPIolS6RMGgP7kh/qwzkwrfs/H8D1Wurwza3e4NUd/PCUNQrqg2/6BRsgiaC1xVEhDJBr4
6KSa/uwoqMLo5iiCUFMCX/CTmpn7MYzU2sF2c4O5G6etNc3+Fits/l2osLzOw0Z1c3ceWttii98p
+8oZo52pQHO502LYuCcIjaeJnsyT5VYWBGKz3vmjij/sPOe7xfJdBW7W3fMhzOlV0fNbGna5IJXC
3SRihiNp6LcucbV1a6bNoZgt6zanv2GtdVN9A8ftzekbwX5ayx4KnxwOgBrzGf6K3KrBzAw+GTE0
POYCgSXLLanOMnGiOUuHNDypk9YL/+ioYSJXmYwH0fKIHLNZHLTcEMY/XqX/rWSSiQ21/d9L96e/
dkz++ld+G5N9+xcHd7qLIgTpxTcXE9LvXiUdgxLCPRkAptUlc/Av9R4N/fe5WKDWowVzjcZ9TqLB
+DtqPUP2z3OxTi6ARzxSvXAszxTiT2q9DFsvT6NRnAqz9jAcg8eAFmAM0yCDTml1KxGu55CnHmXN
VXityslwePToGifj3OJReMgRV/CjKyW4J2+AbTc2bVZhR11sZy11BK7M5/qaxdgS3G3R9IU9XFvK
WGFeTKY72AHhUzaJW1jThTj3tlQfGU5b4lluGBim5gZ2LNxtjtgDAkNG69qcpwfNm2fjDE47IbuE
lqDTgoYKO+9MowF1UY5G7gSp0vmSuFRQqn0u8ZTforhnD40M/VeVzxankpIdNQFNn9YnUTYxA/Pk
v0CotCteYhLzZvRzE7w015WSTUdZbEiCeotpUrxKRlGu49XwxjIsvZ35zm7BhLP3Ynm0TP0meldl
xRrEpgp4eTYXIPdRhd6EcuSLqSzGYaNK/A9Y9h/5OF09vUkTVFfIHvxXeOk7Yd0kDnZjoioGjKGl
kpC5iz9j+fKOgpd4wJw96et2IAC8sms2Uauqq/A02qFY+GZOvy+1ubjtjE59GeOCLsdmwmc7u9Od
r8zpqPnpMnEnlBqvQqAK+zhPk08+D84dvqoepRAw6w3CgLcbHdGgJIwGY2tbPsazC1jB66rbarbd
oGfHVQW215oX2+nNZ63KFRlCaVo3lR11a/zaZI7xzoEINuYTONipXyedjRfYLDuwaMueF0fE1oKZ
tKdHc2TXHcr5TZuKeuslOSRPuAcHOzapGS1M9xCzcX+Y9Sm8EsOqzhW+4mJnzxoGiG4WvcGCvrdb
Ewf37//LXGP38UVzlv1dQPPhj3Ro79tlc0xrFQ3lkdllyKu124Yy9becsjw4cDGwUhqIUs8bPQ4N
/eOfzcP/snmwLH1ZCPz7E/XxW1l+U+rbtz/Gu377W7/vHoxfhOO6LDF+Wjz4AHsIAWHE9AyXw83j
5P4t3mWJXzg8l5P2V0D2slD7/YC1f8G5xCKLKZJ9Br1Pf+eApXvq5wN2KS7Fp+2DHrKADP2lHMed
GkuLB6c8aH3Gh3VHQV+U9ptQG/BLQCD2jJUhyJueWxM3d6HkxJMe7w7dKO5eFnayCp1QFRtWJMZV
SVs8jpmebUSiE9yOOEYC5nCM0mJ8KcYRY+lEE/i7Tyvbwax1Qim+MwSSbe0GaeWzK+v2QNYx2gGl
g/4AsCGAlkHVJvTB3dQTHiZKZlfgM0bFEhFUWF7SWrRi0/Fi19J7L6HNH7oxQipKxLZT0BN1hpKg
p0b4BguTty+nhMqV2OI06pXdLkEgUb3ERid3UF7mIw5+Qg+EI8TX0HNrFg0FjJ5V0UTRpYJs+JSl
rXce01m/x+dAU0vu3oEz8S96SlmoV2ANz9mRsJbNCNi4Xb/OEhmSVNWbXeOG5X5IKJFrrOmuqisE
XCCFW6ERPZi73iDc7R8jKlCcasxuSVPwdGADDbVkoN04UhWXeek8NEA4ucfaeqDPtn3201EdOjVr
+1CbjaOdxdoxV9ijyNMRttWIGalUry5S0GqxkZ7GunwYukcjqe2NacC2jMLC2dm1UWxNicFNn9V8
V/emuriJFq6yznwUYzF+TFknNrQEog26mbqbM0gywyTyLfSYcc1yYbq3IfR87bDx1uX0xoNAMf9Z
6b6je3JnAYf40nsJYew0FJ9eIrLp0k1meomcAqqIV49xMAKZ2aAjc/Sydtgr0TRbScXfetINc4N9
0MRPBBUZzLH/1WvK4TsJJX9L1ezoBTIsYBN4ln1ns0/JF3fJUwx/6Ylay+mdigZ6Zkq8QRcw3P3J
01ADKuwh8SrxafysMSqtgHhjl5kz7xjqoryxjL665IPxxHaubllr2XLPEyW7GyuJ67ckHWEWjX+y
JV0c0JzstAkSQyvcfafRyrhtVDb3K591TLbM9sMRXMM2LdkWrBhFIITbtRdw60V+QfMq9lNHQ2yJ
3hMRkOlwUOUmWTaAU71JzyCbIGXwdB1Nnpia5ux9R2YsREp5aYT5XuUolGeJThWf2B89i+T/snce
25Ub2bb9lfsDqBEwgQBe83jDQ890HQwyDbx3AXz9m2CmSpnUvalSv3rSkHgMDhCxY++15mrUfV5K
Wv+eaRxbNrPA2mednaR4iv2x8D/j9K7jLVGw88086PYWIaGXf6ZtRy/IKRgheV3/xDzZvkWVHMHt
IJH50QnahNSM3tyGWeGfkBdaqB6DFv9TFbnVfaWNnPDSeBrCA02HtHmystFJmdJB3e6Y8SAJVic8
Z15rbHIJfp20U5frng+A1gM3KVx4BWEgAC3XYwebwQiv60nhmGQOYdUMc+Vk3hXa74MvJLkSlBjP
4C4ELkLTMZyt6OHjIC1JAcHkVId+43DI1UMWV5z0/eRFGcFkHLxigOQo4VKh7PH6nogcJObYynXU
OxeoHP67fKrkc4penzsFl1l4NKNOkPBcj/oW1qjzZXLsLt1bgR6qA9IihdTRABWy6kyaKlsycXjL
OQsZKuUaPJMdzpwMkU7RABVjFe9Z+3hHYmMWhpCPgGODrSSxcbL7RXmjvMkqXToGAEy6cwozQ8B+
HojHUlqF7PWFe4OVRO+kM/KvIiN7vJFc47WLKuIxGz3r3BA12qzSsiGhl8PzuE8c270UvgNVJvZ5
7rUMllArZGtWj6Kc0R75yzRW9yXimNvCyugKQrJCMyXLK01P6RxUFaUk59GIOo727CJqrZgTFz3k
CeC0ixx+L42CfiFkUtav0I23TVjaxg7Vn3hQGcBx12pnc22P0mBeUhTXMBLLe29Q7nXn1sNHGuDW
BB7IP09LDmxWN+YmXbJhu9eYWGQ8RMbmiAE/18TIskct2eQO6PYlYzamZbbk2pA8G9J32RHi4z1J
J2zvnCWhVixZtVmo2puyI782MyZxGpgTfZ4tV96iE9m0yg2PLJ3BIeelPqTKjDeYoLyPg4nVhnRO
i1BtSW6uYsZNPWmBSqo1PbZxSj5Flm2e5JK56xC+2y0pvPo1kLezI/T1CWaJbbIk9rrI+bYkT+xb
AiKeZsb9R0S88JCYmu6xKEiybM1xXM/wb6DMEzSoXgOCGxqD59hesmvQTW+qxi5W45IprH1Hrqwl
Z5j2e3RbLdnDw5JC7Cx5xC5fYFe1KZEyJjHgLI0kF9uvIcbDkmc8eFZ3MdVsfh1ws5FSTe4ximnz
4C5ZyAZauy15EJxwlqTkJK6qbVN02XUqxvodyob6QoJvcyul6V95CpsZwKPkCnhgvK/taLhOsbGt
pZW5i5DoE4Cz+Gpa0puDshfXQWD6vEjrUgksMc/9kvhcLtnPLacCkkx58m9lovSedJHm2SMuusb7
uIG11901rSRM2llypXO/9e+ICZjP5pI6PQLnXVU6F9t0KsURFvz7YEmpNgvwN1mhmBtgHCFgd4mz
FgRb6yXheozK+qLJVIO8uQRgs/vjicHpuXHMiP6sNrsnw0LatOnbkBRnR+mtv2Rqt4N2SfgisWQ9
YyAH7BVamHNzokvclUjJCOLVBAJN2+OhJtljgwFaPlsadJd2IEWtlEhYCRrYpTlPlTtF6gGdthey
5dEXD6PH1p2q+O6/9f1/VN9DG/gtwuH9BO6vCH+p7r//zY/q3hTYu5jaKZfZoWDCwaDyj5aJiRNC
UqjbS53+OnT8k98gTFokHq55h11pwY3/KPAdQQeFs7IQHj4FhZv/HxX4v5b3PwbTti/hvdPQWZxs
P0+/aYygbg3q8brPv4Rttomyl59OO//L5PvN4PIvb/Bm9N9oO8srzRt4ZNZEeB96/5nxeuyvo/zL
799KLnCGX2QGpudJlPq2zRrnIDn49ctMZkvPJHPMSyKzSSQVUneseDQRfM+iKv7UJjr0PkeQoDuB
3YGRyLwuMznFxQlPSB3mX0oGBSq8CXsnQpe8B3Il9iR+919jIBxxfoV1rTWcs3Cr+ZjBHQiaRy8R
09l1jDJ4nOpulyB8PLXAtm+TuqQVAlCghr9nFdiePBve2sqCf4M/l/ELuCSZIXBLCdh49U24INkV
renSI8UtdicgyEVvnRqzip8mnfXnDHMKC8cwZeOObWexiShStTdSu/O1h5hp/IRLm9AWg6VgRSOj
WaNGcOwbB83zfE46H2rgCNTRKbb2EAa+AfWO84oOcNY21OL/XTX+k1XDJGX8txapq5KEwb8oEr7/
1R9dAY9ECJfTt2Mv+bfS/XPdoAsrFikJqgLXtGkM8J/+6AzY/xLEQGM98nBuki7L8/hj4bB4QR/d
v68sCyeV7f+j1qu96GJ+etgAlNgOUgkOf2gflHyrm4mnZuxhqBEEVQTweZPEMO8FcAXQV3G1K+vE
Q6RZKfHSGip4VJGP5DMvgpPRxMGpXQiIKlPmFXdrsQeENqytAZ/3yvNS49Gr8najoooso5JqfG0y
DLkxC6P/mjToGnQUAuK06m5bLalXTHWDC9Z+RH4gJodNU9vN2gxFM+673JgPuC3dBypP/Teinje9
Z66A4yxmXC4D19R+q2oC8d/AIamqI/NsfevCPtyHE/GdVtct34vP/Tfr21+u+LJCL1ZhOj9sAG80
IJZhCh2maXUcjcZe6TB7CUGtr8Gix3/zTm8W7eWbKdsy2Vw86bOevlm05x4VaUsS9pEhPLk1ScIS
OiErxm4VPyBadfYTzs77f/z1qE1JM3G5mfAyv9mKEmEx5i3Ia+zdCN+NsUzVWoE9edNriW/pn7+b
JGTcc0hPITzxzcUMfW8k1iDBoSBGmV5g/s87NFrmeNNn/uPv38tcNp5fnxW+GE8rBx1A3TT6ft2Y
NGLvCGNdfKwjndlrO+IkvKnrvNx4S154hKvupue0fDVSeh9Q4XfVFmZu+4+/M3uih9NLqMXvpd78
rJnZqinv7QR+MqSHjW4ncpVgcDz6bsXU+vdf+q/3kKTakRZ+dM8DEf5mM25qP7M7ciKOlTnPd6XX
tJvO4AmukHBEqL9jti1VgMz8m/ddbpNfrzW1M7gsn7gun6JrWbd+0vOlIfGvoVslx2KsCUaiWfc4
2v0SKhfjq/j9d3zzXlQZvD6hOQi9WAXFkmH483s5sUEUXuTHx5j+DBPlSaGUFc10DgFzPv3+vd6s
t6/vRZXGpURECQHgzY+X5J1rNAb30DzNI4EFgQKfFBPZt/n9+7wlYC3fiamr57ssMtyu1q/fiRCD
tnFLHWNQAf29QbnJl3KmAqzEQGhVFMfUJhq1CkJi1M0wXPMwuvz+M7y5d5bvSlojC93SOsbZ++be
IaWDliho2mMwtMthEhTvKpwNooftKT+VoSc3TOumv1nPXy/hT7fO8rbkmvDFaRewh77NPxpCdyiJ
SkU+7EGSadChn2gYTNcVU6p9Y1cAbskR1pykJ/I41sFI9N9xdAv9BRlx3XyuAJSfwC2j4lgmigHO
uFMwJ8b3s9hn/f/Cr0yaMrIni/8p+vy2jIuuJQjgzcazfE4C9igNiERCTvp26JlKOxhnZRiQkpT7
Mk2902CDzBCPBYBAXMZlSaWoPA2ltgZBEheMBgiQbZiSxz4tnbPf+cER4Zp9DSiqVTu8i2UCZ99X
w/73v+Rf71pPcDUZA8CncP8ynxU+zMQ2G9Fh+wKAZxp64Biwl/4dt+2vTyLKWn4ypRYcnnq7N8aG
xUXhJH58DWLzY1LvVgXthDMTPPnw++/0djnn+ntIPj2L3VGi7nxrEZ+8VraOTljO4btuQi8YNiJj
GodcimBlUinXlcboCRlCfTTyItzrUnZ/c2FN8fa4s3wMBklKoAnlh2ZA9OuTmjWVYfFkBAfFnGE6
qsxiMe18bVfHsK/mO4bA4kWSt4MyvcfkMgHDCPnnpZEBIZKg33AITn7fT7fd4Fs9pp6E9Lwa0zaW
wDSfL8wpglOEHv9+zuzg24Cu6J03ZfNlzpCUw5Rp3AdFU+tEWrQ8D41gwW1zoupkn7oPblSJQ4cW
6ioqnAU0X8UG3stxvpvCwCaHk6yXG6J+u+csmMQLYIzgwsgebahPj+UbiZ2yOhV5nRMQMVTBAV2j
0wLXisjWtBXp0yua9I6g1QqLKPID8zMPlf002nYFJTAYcjx9OnC+ZUPnjJscN22ETyCJLsj5crDE
LC1mM8QvfcTiDeNDfkPs51mo2igb13R5sHuPsR/2OKlcZz86gmIIuG77xQN/tC2SWn306rHx7ksz
4X7j6Q9BYEGBoqFUwUb1rJa1U7S9+jgjuoI04ocXtfxtK0s+xiRp89Xx2I4rxXD40S/t6cI+k72r
62m8eb28gTsSJ1lE4q6yOSlixAKBdAzol9onS+TRhfQd0G/YsZJqq15XK+jdZzqgrFCeqY1PRZly
R5ZCEz6YZSYUxRhM2GrCSkT+oRDRI542533fCKzbViiKW4gidKkTh9cZCby4uB06NZRf8UsjmAmQ
XtlMIXJ8PyPPSrIpIJC0n+iVI+QyLK5tblvxSxbm1s5sSueZNijgYx4aSEVBnM93ciSKnoMn4H8B
qg1cFDPtjXLM+BM8KJYmREjvzEk42dZe7sN8JKjb65MRX0nkdUSBapMCxszJuwK9zL2kllRZ5jwg
FgKOXmRIt8N8l0sDeC7ZaO2mj1oi1hK+QLti9EDKJ9Ar7BltVD1HYygOpfa4e8HoglcJIl0eeiy+
1+ivjEc3SrlgInSmS2hkySn1sq0/o3JFKqJvgDrXuy5R5iEc8ZnXRIcQWV82dyHajqNgAnUecc2v
Y2gDG1ra4mLaxXzqa+Ee6AkFj2GntqWzyGHdIr1MvNs6CKS6yWe1T+MZeQjU8b2g5//RQ+G7whG8
F+XErCmFICwMPa8tznxrE/3HztdMD5ymwMbEVbXe+fEAzKaYTonp76KotndjH5U4YMk2iwyEmxCZ
/RVUg+QEvatZYzPL4Oct3IYlIqCTzsdGtfaFfsJNo7FfIajQm2HynDUbDiTrOn5yQelBZa6sM+0X
QPApyeVdMe7pUIKamU3yE2ay2vwK3jVztPs2ml4IGHmuCBPYJoDxNxifQTgywjoawvsAkw+g7mBX
2XrSHrtaX1mfcts50RQlLMyKCWaKEdkxTB6G4FwWKvzQIarZRs6kT1GWswA7S42UW9O1G9v2Be1k
fWfGWXsyBpys8+xepaqePLJc8kQh110WkbD9WmMNO0xmCeigCJaYpim0k5NZOgsv0AjVVS8zPlCZ
QTZZDZM1P8nZsXd6zLDLdgNogs406xsKJSfajC7rRapE9tTQZn9CLD4+TKWkfijbhZIDVHm6pOAZ
tgSnqZ2TguNI8rgBee1izwQ8yZtSRV/oQt17chzvFamzW3vu++2y/8gVFEHIAwxW8tsW/g9IECyw
R+ZblAJWWsLjmKhFUk+zFxZuu3aZrbAUFaTYOQE7ggp9dagSjj6IWNJNTpm382fhwF0anGrdVFZ+
04runcpmcAAjfTsHGiIJI0juk03npk6yYziXnw1mBrsiSeUtCWTtzlV9+L5LwvFs93rTATI8JaAD
6H3hE/9kM40OoCJbLcHCrJPHwm+ik11Tt+Pm89rDPOTcmAm1A0eEzLjLpkZt86nByAbjROTd8JFY
De9b52jG4m5hAhjIpXqvx9mf90LGBq3zkei/sqceA+ByqObZv9ZG7d41WMGJEy6BgHa1wns6+gdf
m1a3qsy++VpZnretxmQ61R38q9wRFx/EFBmIhBc6EjID1mQmYCrz72jGBQy6oQ5y+E8ihzZFYz4a
8LvXZpf5J35UNNSyJzUtCoiBAN/hfNazaO8UOnvSuwrSSErMbp7LLcBMExV1EMr9qDAHuV6HB9+L
HXIE2vI27FobUbKZHIOkti5cwXhj5wP5RYG5H6TkxvaLCxmikPlz37oN6wwgXa3sKz9EBt9UsGkC
WZub3BvLfSaIg8jm1nvuoe+vWWjq9dCOhKN7XdlgcMdnuo8GBnurAh37ikCC8F0hNFF/witvxIwL
lqZ16a6q1kjIfkmN0sEcMWT7LC3URwlE/5GvFp61Ib0SS6GTHSfDn752HMevOnvskccZGFbtivD0
NS4G9nSiVZo1qYHymhP7gopHaBUMZnkiN73j6YJ1NSZ5dlu5srvxWq0Pdt1G/jr2vUNOUOVx9AAw
DGArzmWtg0vSo/hywiF/WbDggAIqv37vhDBZXZKtv/kyx8JZqao8Ij6mlwQd5Z1qq085L73kcoJE
9Ym7ztYtkRHPpHEmaOeNFihQhVuezRXAf02YwsZJ8F4wTSV7oEy2/OLxNs2tz0TygozAPAgC3LdJ
DwnD6aL8vnxh9DWcQFsZG89nD2R0O+8nOQUbBzbmrSmG9iVpUtbsOmPXYBFg5kyOo4NHWj51JG2o
9jO+cQ9DvVPo6FtkoLvv4jZjqud0BcekzviGmKO4aIhk1/Eo+ycjDIYXp4m9j2HvN+SYY/AgKBuo
gmTbm/JM5Ws6IsXBwJBysizGgdvcHd5PnUncUZqD7vAGbClJTRoethgGs24eXk/WpDZdVtPVsOpg
GZVrm0/VAUAtEnFxxjjbEJvEnoGRB6h/1veE9LA4RUTtJGROmcHYncwGS8qmc6yS5WzCCusRUAkB
Buz/UfoM59BRUiWlOICWfKPZeIwzX+z8FGtgxaawt0XVnao57j9XnI04YaB2LgDGfKsbL/4U0H4H
skiJc4lUZYHisRp9cIUdvCNF0n42rMr4ZkGUv4JuGz7KYk5gOPGy2tH+E5lFhPj1svkUVE5MOSkY
4LXxE4Ux1PbAxXCS1veuTXrBXKwmYtA5hwXcVPk7IQvSTeFDqEHDjVMFsWDK26Hww0JaoOJ3UpGv
NMUJFCVCF8yiYUzAGXtVoGJa+zp+SQmzLtYG52S8Jl3JVrnY0A1r17vjV+av/p6zvAPr0vJ3ROKo
NZi0k9XmUKjiwVzlconygD2DLMIgroHbWSTaPE8yxzVsPs8VLxyVvbe3JpQisOqyPf4n/YCkJmLc
D7iYdItvRoUwpoYXt3KHwTrFNHa3Ld2sU0zg5cEXtAcsPRCcUjX9voo68ZJ2IJs547PrUAidcLM4
uMbiGn5v116JTjP4NfU+BfOwItdJrzlUu6hA9c3oCsK4HO0eZIP7X+QD0Rx1hQ+X6AOLUvBWm61Y
dVmCqLJrv3aNUW4ro5z3phsv9iz/UzMZ+a6ZKoCXFb2DORRHnEV3+DaeY9fZlUE0Uaf41xhYSFmo
P475fNOnwakr3aeqCS4suTSMsrg7u838DVnNO9P375VV7AkXrtZFAmNKxAvslSal6gCASdGu52YR
iRqmfCoXsJQorRftmxRW5AKRUWsdM8gFG98Su6SvzjpSI9ho93M+wLiwcrraKP85EYRj37+f7fmz
xr/s4m7e1Sojw27yp/C9QOOJX7rxUvisFZ6/ibTbMrb3Jln2dfxBo9E59F10Jesn4Q39Y+3V/jZq
4wdlh9FBjSTZNfXQfzCsxttqDNqHgTPMVd83xoGYzOUxR+sg7Vh9cFun2Md57QKHicbmGNcu7dEx
WY4TJAbofTmSjSuI0SSo2CSloxuk0eyiXN8vedZfAPtNxsmoMho6hHq0nkBBZ432ufNyYFIYE4gn
y6xmeT2rTokUouk80rgwg+4Y5h13tBrTqlnR1XRAF4gEYgXKAmBSKfXQQdm9Ijqm7+BEQSdOSNX0
aZq6oASv0ExAzCYZ76MXpsG3NnB5AHlXRgwSgEVDKcJBakMgA8eikNu+h7EaZPSZlpnGVJLhTiaE
gdCx5oxRkgmWxLO+rtnj3nl1MF0MED1rbHvGtiPJT1wnhiTmpPMnjh29YlkaWyLaoYxxOoF3NnxN
Zmu8SVxA1MJMyc8Om/QUpWPwMcwNmtwh2L17s5XgbWXDSSScB/ECTMiVly4aliOv34G7joA1vyeW
itIhM1yxr0y7OVLb89IAQwwcYxzQN5KUj50yFecr7Juf3Cy3NnFD+bdyoupWNtg4zQHecBWC82XL
P1ppy0ba2sHJjiRNAcTlF6gx9AiWSc3r+w2VY2wngliPgWszswHjsxfKyT+8/i+wp/AbuRz7S5X4
eyXlfLDstHpu844zmG4sugSePd6M5GJtDA6bzHrmwn3wUy4menMJOa2rd6+NYuBmjFF0iXoipW+c
5XGFbTomys/w+Yh5NKYnl0BD9CqyfV/GHV8gTnhF1pH5rqXxcivjzPyQ94JfvUgFn3nUzRHhk75N
NfXuDMrgMKc9yTzVNHWwxvheYLSDx0py7KuHqCI+aUrqPaUaZ/u+z1SzGdIFyR3PdEVoXrIYoISC
34aVoHQGiVoqEHnO/S9m4woZTPVM84+MljSho+jNZ79poPOamd/RksG6ECH+mMtdl44jTGL499fS
HOW5TGYmZLOkeRXM6en1vjPiYt4NCb+APePnwrIz30WgvTkmgf/g80VV8M2A6klThGPWXdYv1yTr
mbKZ/Cu/lQaoOXDZaFKuF2bTxSrMYo/tp8M7VMwXNRF+NKMHQz6GAhEg/HzpnCX/zx+WF8wS9yG0
fGPrR+DdUcLTz1eVt9EkcH/IBX+SFk5zVMXyX8uOq2USeIhPzVbTZeCFyK9qyB6uR0OgppUAWdMO
YVPcct9HBuW1CauGJ3I58IPiCL7NpkNTKeFusmdeNNFG+UwrERoy2/nw1FnI+H1zDE5DFJTPQSQ0
wqyIRwdMOz+m3TObJHTrFFRm+ZyqtjsCQTZsbNJDJsgvzwLznsMB37CwXNpfQQizfO0FY7H3i9i6
4tzSvO8gmBOcBRbk1JdcpqEtLeKrOoRrywNrtWn0JZ/z6rn2Yt5a9+1wAhoSHNFDc0P2ntE+z2Tr
hYKOXFfzd6RbEyrReC89SYvryAQ0VXXV50J4/tpnmLdvByKhRcev03UBD7vmCQz6yadjUfiI24Zu
GxIgdLFpgV+qnOC2ZpSYNmZ3Ns8Zxu+bwgb/Dy6bT95x8pGbYpGQCVvS/GAs6m3kcheMFa05WUla
Cph9AH15HWfCkRzWk6tm8RIioXhmFGmUa2axPNNlgw6w5HSK/Zr10Xe4UpjnjEdCgYJvilAiRJ7d
cg82Av4POJjgFIcWrG8Pw9rBUIRBgojg2Oe50fDVczknQ6kx9YcWVgzEaxRdq5aCvKGVWoXbiLKC
nbFK8MS2Q3FNyHX/GCOO+lINTvAtLrV/GmSUTVAJ2ZmceKx3EDqhxeAXbohmroOPiSvJ7m7xepJy
U9Lg3mRVTALka0v4vyzYv2HBLoHDPzXP/8JdQD5TNs9ffqHBfv+bf6ujcI2hcADhCjl40TL8qY4S
QF+lC7mLgel3hMIfKgcH3RRjaaivjPl+hOL84X9YDGYmcHuXLcZmSu7/I3nUm8ktowSGtoveyuPt
HOQTv/bYabBWAs28cfa+u2koA72p/9D8MNx8t98A+vOA8LDCEJt1hY84H7dIgx2pkECUk1OR0OAH
Xmpfih+CJKOLlqdrRSGC6Kb/rsBJMbiCMpWww+oItX+aBP0B+xDv9cQsjhCncIU/CDLPlYnyc5oJ
rvCUgaoKozH+SQ+2EIALot5Te8ziCTh2MIiPVtEEJNG5HV2oh6SeEXYQbRqO6s6LOHn4N3HcbcfO
d1AVIkM08rXsC+SiGdFygKUo4QII2rIkbPz7+PS/T83fPDULWJgb6f82DT2UVOj/s3nm+Pr8i7Lw
+x/+eHZ8918Mg5FLkOUkf0CR/1AWLqJDgCQ2LSmHo+GiTflTWoikiAfkT9Hhj0eHZCjHozDnAWV4
DpjI/SePDko6no2fxqngmhn/C0QAPKWWkOYy5f1pEu+LtuiCoDbOzHmHOwyl+XZ2GnnMsznFad+3
G0HH997OXGiWpUMW3zD5RzQpuGvScnycUjc/262Vr8268w5pLAaJTSYpaBKZRIZAdtymXXgfVjYp
CN2wCpyGRp1TvBv79Ha0IDSlY+jRXVp4Qy5Gf7B/Pvk6S1wEB28YHE5mPXQFT1tVWejq7DC/dsah
fSxsHz6T6pwNGtzsC+701eTZT0mZfLNfPaVBf8dxrLtPSlfu61HSvrbhTd7HtIJOJdCt86QiMjY0
7OH9YJNFnmQFgMHRxaIf6nybkCvICS7wd13b2xCjytnFVCTENWp8S69Gh3bQoDUITKURR68mUUyH
WTRiSyeKvpWs5ZVovEOWWfeVQHxPYKR5yVPzzLQAsgTWh0Vbb21TpherugZC24mKh9uHMeuxP4K0
T0c6OfWasqdZ82Pl57lz0p2ShjrBKHPXQRlQwjiq2mkr1MVBFzjW1rLV4TbN5odaFsQ4TtE7fzKt
pzGX7lE7avhYmKUFBgY8q5gW023VTJYA00LuB50TqjNxHgpANg9FY6dpD4+29IzPaaZRltNb7w36
0W6bNCsyXls6JpLqegU0t+6YRyTTfW0X3rUf+tSUo1fDj2kI/Bn3udU2B/RCeo+lnmDRGJXTjc4L
GNuqo/k8xUYedZw6WntYdSFLNcYTsU5MMC1bI2Wggz3dp9+WYMa5NqbYroyNgSstnPdl1cwNKURJ
FhtRhleCbQOshT20yl9Xgwaac8K71blQb6xA3jczoIgUUEgZG9gbkEsAO7sLCDzYF981ptD3h2Hc
+dSt/Yzns2q6e7+lneY+jaJvxYMxTK4XbnG3ZjmnoZCF39qhcfdg269St5RCX6iGp6reMXMqSDrJ
hPm+xCN1N2paNZyjGWosnOKkhHoT6k1sSj9YGz2JWVusN8a7KJUEs1izIia2c3N9SRfZMVS4+ouc
w3re0J0O7ossQiZqKwmPBX5p9C4gUSC/NuChmuu8mgTGoNEdMEmoMVhjRCkhvXRFceIgHx3KIjO2
8Uz3YU1K7vTAcA2Gum00+n1KE4/eaO3an4C3wOsI8/Cmjqb6xq1jj44vWF43Mpkk8QHEhc75EqlS
C3KNs/kQT0V168K8e+dDB2IEWHPSWTmg8TAv+NR/6NYCDl5ucPQqZVDkMiNJV2FHBIVpkM+Imr9Q
/OQzIdCJtDsAJ4CmqTrb7r4fVHHLjhfuVe3gGRrkjZ8M4WOQVfpcZaTsrGoCSz/+t4z8T/SyuG6s
39aRT91z9MtG+P0P/l1ELpWi8IDzuWw5HL3/LCLNZSMUFgJ3lFpoRNiE/tgIqTyR49MSRUzyR/Wo
lpwBxN7sVuj1TEv+ky3wVTD08w7ooddcBJsCmRCJBm91lKjJ46icvOniF7MxMzIYaTYAbB2xjeWO
DdYKxAUJpGF1bqXTfjGnKd7r2OUgWxfNkvNZnq2q1LdJD2uWTGN9H02TvM3x19CPpdfOeRF+IQvG
ANwnd8nSY7GbNHEhPWEqFI4RkU15dehzSE7E2i2VJdBG48YH/YeUqkkaGj+WSbebnU1NxK/RcRJ6
OIaAwoBJBUobCTHkXj08VAMX+cEoStiCFSZ2WpXJ2OCjeZWYeymmTpqqAIHDCg0643+cNaGzhBw0
uUM4C0XpdbDkwNYwGez1WLjBY5Fb0SMtKPvAlyo32dwbL+SfxOjqnaYGrBglOCnldaeb+jjLONyh
3++f0eSB6G5z/KXoWWImmzTb/BJhvKJrPtOpPSXwBJa4hjkdNam8I0qDM4TIJfIkWeJPojAl+ESP
5ThtUtbH6cGYTICeGxGmSbgLnEpaam/FWP32w/dcFVOEAVNk4smGOtX3bkbv81LptsRjTKfdsvLh
+N8V4T9ZESCDLLKq/7tEPgM86T+n08+rwo8/+kNATzCI4igIoW9Rz/OQ/yiOPf9fmM0XfAkyWNKS
fiqObf9fxFUugk7CMUHTcnr899JAtY3Ya7HKOP+8OjbfCuPQF6LuR15NGQ5i5a3Ekd5N1HhzEJ6Y
V2LGtG1T3Y0mXVt7LLp9XGPzpv+bGCM8thrq9YrAYJ98b/r1jcqHvV2b9R4mFb3Vny7j/6IulBbf
8ee6Hcs/l4TlVND1cnAhvTnzaqyzMrVwyqkBoO+ND2jqxpuZjq2Aj+CYNRfv7KuLNm5QiIRQ0IyK
KW7+6rYlOcikBSs9TLjVqyN3Xsy5U1Tj03UAXnzMo4g6aZstVt4ZM4y3yV4dvsDEFruv43aGdyBx
fd44393A5ndvcPlqFI4Wz3D53T/sy6y+915txQ4ilRxFDG5jr8F3zLSRUWxDGqXXL65kf/TsW4YU
/ZNfErg2NnWO6zoDkb9iolG/5FMuiDQnf3TJ8wSDzcotiPtLIUiRXmRF2Qm+fZbuCIXIlhLRBo+7
6DvQ9uw4Yb/TQWjsm3huTnWYmPue1KrPsYgaVlqpN27SnmHCnirY74+qiDUcVz3RMug7QNPRcNLG
QJSnmiGZMON0r2vHnq6KMNoZMTUXDm6zvEfX8VHYSbsyYkj/mznNog8WuF6SW3s5Xgzka3e0DXxN
v24ijise9FWo5gfRh9lNM/XYwmefkqcdsRnuMFo4LyyhdCSrqF1pjpgzxBuwCPfCS6v7gU7rOg+8
/FYOM4eZtd2Y6cUuspaDUNjAPTCN+Gae6y1HFWZUfsaRTQi0JpFdHLVbyT0s2WJXqQ5Fk9m4/bq1
hbudC6RSmuzCLbheY2XPAtK9YArvzN3IUS9077jq9ZlwjAa1XyZOoWn7J46s3omjQxZugkJkH6rO
bB9LxYmsHtmA1im5iQ91G8/XdmHpK3sQ6kuoInfnBF29hdnIfmEN3TqbhmZrxWVH8ko0OLsZozZ6
Pera55TbHtpDo9cUisRCQlO5FwpqK9TY4SzHFnO7E/sg7aJsC1cfyRKaCb5QZ99H9E5pi84MkJo4
4pZuchXsyJREbjKDvfhAJK+zJgQCRo3n91uQ1+azFSYRDPRp+mqRL3ap88jZEIbaHJzKAeLZcQb7
COFmbtYBELYjzrGkIUfRngBedKqY9pBt2NeVbImntOpcWRzv6qxc4f6ZKKczRoVoqYxHqdtl9mNk
9MBxq5z9SpaSMlpkxwHAM5I4MyMfMnULxpJkqdgOARFrZ0i2STuQejJZMsHpHzif89EZwWpnY/M4
j1Vx5Wfwv8FD1+lFYsje2SVHDHJfl6cr8qidQzg+w35wM5vgis4f71QhYrlXaeke06558qNxflHD
rLfB2DpH313kBS5xCui+CcJgJRw/DhFem1XluYTH5AzZ8XkzdPSJni3GCTVVoz5hQvL7jawZYa5K
mPDDNZRL56jNGdMtrmYFW37oovxqKlVnYWcZhmMZcoratCwihEUwFLyRJeMtjPWhdQPAcrxzmwH1
y4xOFdQT1pQb9Bmg8S26fauxHEoDeoNZDdirZ/f/s3cmTXIb2Zb+L72HDIBjNHvdi0CMmZHzxOQG
lmSSmAd3x/zr+0Oq1CLZT9KrfZVpQaqUkREIwN3vved859pjObgkgLhkGhOX1TOAIUmwvOia3VTa
4gqXpTwbcsU8+ivxMVvZjz5oonJr9ZmzNVc2pMc9Cq9/JUYOi6uuRjtNbzN7LJ7alSwZuDAmMRlV
JNGNRBB9IChdXRRf8wQX+Sb7gFQaQnm3OptL41MLTmClEEK0tMUKt/Q/QJdJqzy1d1b+pVrIZZ4r
a3wlEAPq6crJtDqImYjLtugUDEXTEZ6m+YHW7FbKZhoOOZPZQT24ogHCGVteerdaQV6aocruOX9W
1lErndziOW3xYMxdUaJRTPXnhjYGPmyrZnVQK/0zXjmgaN0IEnStabhiNDwApbVGl5aHWNEtxdyl
N+hF0Vu6g+bXkWoyfGd9D+9D0DQMx0leINOYX0FLACgFa/M+n7G5qMKedjRn5I61YTqhzo4/DQWs
06HgpmOd5yEvYPvRW6FK3fQLKSCkN4BJRUfnn60PeKo/2+kq4oWpCryQE/HQyZ4Jtud9fG1HI0gv
K1MZ6aYXfMjB8ndMsb/mAgzgGKCiK+QknqFjtidU+f5tiMOf31p9teWKew3dQtxADjnjE2XJccly
nYMYAmxzCv2+2pC4MkWJVSEVMnHXt6iQrmeXuC4HIBc/sEz2Tc2D7mzGFUTrojKMbLu3t1U6Q6Ok
87LBu2p8JkBP3ilbTJeOS9sr0m0K6NYNh6/DCr8ltczfqqqZDuu55Eu5QnK5S10ROR/sXOeDozuv
SF1iCTnis52qSxGsWF5XpPB3Lb34zq6fjdnZgusMxX5WRgbfHYTns5d3Xb2TK+DX+WD9zuHK/U2c
lQGcf/CAuw82cIAoAkZdsII7P+jB/QoSJvSseKas4+siTcPJhxvDdIr72fQeiil2D/kHk1g4JEKu
0h9xpT+oxTQm7ZuYsSQE3bT5PK94464HdAz5l++LBBb4x4bI68/ClRWvCR7ZXkHJ5gcz2V/xyYHU
1lmznPEUrXhlxvI23aPMZDJVMhRINlgSijcr9F+1YXlM3vFNRmMethc5dB7acmNgOIDXpjiN+pLh
IpYMWd2T1NVdNzjr7hzPykCtDqbYepr8WQaTtgGZSN8n4chmDVf9itAn/FoNj9g5s6mBt+CNADaO
DogHgp8cuKpE9WzjfAYVmU/ySxBKxCE08MML39FE9wjhEmlW5U24my3afBtF5Ua+LaAV4I+9d4bl
tDibNit7crAMFIEbP8+Hs7QW9GEj60hOADnDGmS/uXqxc+YCd4NwKsSibPp3PLULeQDcA/EubErv
YsgVO4FDVJU8EpPlTFiJ4pTMBN/h/NWUIniYJsuhxeSTVObks3cZkN45bdJwzTNpvDK/UhgBJ5T4
fgUEN5ie0TjJe0uM/mcZB/mh8aDmErldGF8dKwa20/iyPkityNbAAE2FnFoLW4bEMoCOpbVubfgI
1UXQEoSU9D6ZZrXpZFFpog9qg7w0V/mhQVuv94jK/B2p4v0OWPlPWfc/KuvExyjir8u649v4lmU/
FXW//8gfrR7X+Q3zjSl8MGBr6YY97Y+Zh2f+ZkNhX2ckjNYIGvh/rR7bJlbS8ukCIUihdRT8WdZZ
wW8hDhqKHaw02OvCf8sV7a610Z8dHwpEUkEw5tDOoh3FdGb1Kf0w8zA9PBG5m9gPWq/5GuCE8SIM
FmtXtNDGPbdOou7SrMQs5hf2Y5oWxj039XwA1zq3UZkROlLqCV2HGZewGQkAQ4FAjuE0tK/aNHkd
DzXZGvDeZLe5mtpV8OGKU5NOBSpu0h9bKw/PtoEaIg3rcUv5MB/YLQtSZqEShomveSwwYq4tKWjt
zuiwu2YpkYslrY1UdyP4tXZ+80U6Z9sk5bJFaQKzaKMKhaqoNOWFOxvtFxKr8rcuGWdy7mYLKVU+
v860ycm1Two/YuTffRtUAusX6tWJ2YZ1l6TendUZ6BtBK9pPPWyW4h/8i2I1KP7yFazWRb5VbJlM
i7gNfvwKKoBn1Knae1iUCE+u6N1da0/KY5mbaPEjU+0gTttVeNugBT3Xo81Ha72gAXtZmMMBJ828
A4HKBgxx7WqJ3fTa7p3mnSwz46WWrqYJZ0w7N8vzq54DWYpic9XklGg3klS1rN2iuQkC9dSVAhV2
SyxhMqJRT+0DPvj3nH3wy98X7aut/+cPjad3vYFpgWJDdX+dU3M0DqBhtfWD01TxK9H0023SNNYn
y8bPYvgIoPocoRjOl27npDTdYGN0y16LHAVUP5lf2oJqjtMI+sukdgqQXQLF+MyfpLDtb3QhrcvE
QMGWYg4/C1BCt24QPyfOZB/CLCufixovuleU5jGr0YWkmFUPxSC87dyobreYFfe0gIx1aS7ivfaA
FWPlPxJE5x453OtuQ/G9zaa5QEA92gy5wnTvZq9lG+YXjtOMXynIgTx1YvyKQlOc/LmkQ9rBhY5T
itN2IA89G6d7Hsri2h+YWJS6yI6FeDerjFmSFyuPcj1f3Eum32id42Dqt1mm5eZDsWYuykbPt0pU
6nq6p4XqkZNXZ/lVlQp5noPSRgtdt98CygWFLl5pb+NSbh1pN1r7OtUaI0GbXZZdZ14hMJ1umbIN
V24h+XC26MtqJ9MlP84qzcNo4ehzb2TddKOxjJwxTCX7bAmW4+iuzybjKLbUUb/QMZFfwqRIzg5I
9shMpn/CGPyyZq2WcHrTgO0EZTTfZSh+fmAgjxAkMfgGNayJRins64Nh6fJ5nlAKKR+iAW1u7h3V
LF+pfYiY6FYvlcPk7534tOm6BYmHX8KULwxL0OmmpXlgdvIJ1lSxlb1XPVF+h1ExKJfOyYB4sFwx
Dg2ND2BrCQkvbjLt5gpl1WSuYlKokyEWDlLZnNW+yHI17wcQWuuC2pC65VL879zOsHeZ2UteE9Xr
tWKEevdx2yIYQsxIEXmlpIuurG3i700ZmJ8Co9IvYW7pF4iy8hpEB/Ldqk3xkhHWmn2pzeKApxMJ
RE8vC8klYvWVRV74uyJIyXMy5R/Sob908350+v5cr9bLD7ImwLJKw9F1cbD+fPlHaWkmSSq+t1Xr
GduOkcVmVtJ4yJeQT2ABv4s8qQ3yBzMO3u7Uhu0VqUnobwNztboJnkHsWqXEI1cM7VsxeOASQjmu
RlSQlq8K9yVX2i6tk8x6Y//3a89/9wFAYPC24BsRK7SCn39ccOul0IRlJv59iSZzNzFPvZZtQrCg
F6OzZa4MsY8myy3SA5aYOnWNHVoVpGU4zC+t0Yu/8+wJFua5eRMTTBBvnJDG2m0f74k8jh9LX6Ih
Sylz/gkW8LEf/3LxISz5Fh1YaCkf0Oof3zuFSkaU0+jeN/2qExu1jr9zN4MBVVrhQVyyZTXbTDel
P6DHwzKYbey69hgpZsNFs+JHxtBWp9JFH83x03hkjhoewhENPTrrvr5ZAp2dgc9NtyPhlTBT9ai/
D2wTfEWZ80XjIj+ZyxKgv5PLdNs7Y1Ef/MEn2zN3l81kE3FF4nn8YqdWTrVpBBcaR+4O9qi3pxeX
7FvizV6VBxBOjUN8yuaUUOPar8nFs+3pm5Vo1iu7ciDE4dGzdgumG/o0xRerAoZMs05uEOq2p9JB
Slj7POqcCabbj0cPQlDyrgioJXhstUb2NSr5BTXvfWlrNNNVLoYotGX6brYabiVs4VfuvOGbU1br
CrJemtyPL3r0q1cOulgQzxUrX5spc0OeZvFoYtxLNo70sk9+lX8VTdWcgF1OJwLd8aeu8mMDmcY5
ncg/cf1yus6thb3k729iDok/7aA8hnBhOTNYAWv2ehz85djAWl310DfkfVpanR/Rp4Dv/bE2lzQI
D3CcU9qq4KUxM6bJnqNY++bZ3XK3EOxGBEiloQFKH4JWXl7IDNIyITBmVkSDkWdrQl297yTdwA1P
kvllHrEFsvx3X+zRGb71me8YW2j/FfzONCAFtOY4djXUHRNv38QSPTk1aH+aaHG5L60YoWS4VP0x
SIxpOy+tj/KiemKYRcwafZaZvFmg36H0jDsybOdxq5FsvpPiyRJZoLJVzCaPNMf0weGpPeIvWI+c
6/eKbqF70VNxdI1imLeTnS27UMwvVtvWW9EEZOiZc1ptdM4DESaooP0cq2hEZrv/FflZtSUoAZ+y
lSOwDssZdqNY5GGRdtpckZ/ooJfoi/SZfSB7xj1GMx2thAg2TVblL5qR6rIpC4nLJeXcMkWVYDXY
YNNN34k/sO6NAcm8hXyguTCDia1KV95WLQOMTJH2+MSAAZp83IIlD5HyqigdFX+Ouw8PPOjtGPmp
dhxmjXTUEpx1oC6cDwtDLr6kIG5mGi5eW1waXbcef8IZK2/WGDskEeaXqmxYVzuIfVskQZgHjBqO
e+IiSZ+5EQK0qE1zaTgzKHHXEuKT1SwZLD9UHndkcca4Afx8QiDSD0dadsTzaL0suI+K4BT0i0Fi
aFV4G2QLhP+ZimgHZ0CsG2gvg9mpCAElZJq7MJOcMqEAqW1HD4kkhTY2t5lYyu++P953DdaxyOXY
Gm/GAhRiOSLZ8P0qvbUrH+Q64dBcmdWt8PEg/UfT90+aPvSrzPj+urJ9zlSS1dnbj7UtNez6Q/+q
bX13rV/5Vzbn95X3/WdtG4jfvJXYs2KE6PeEKw+QmrFL//f/YmTpMJr5i5ElryaolwEc2TZE6n9H
zeBb60b+w2YJnzz0he/zkrwLzi3rTPOH4paMa9Kt58Q6BsFcl+NmaAIAAiHK83qW52wUTBTiz3Md
cMzDOJY+mQTcRI4pGvKyk/4awyglhhpwjfuxFe+UD7EznVE/sHuVj2Qz1PEGMfAJb8Qj9mt4zXBt
30zRMuLfslMnT1oZ9bPdoZBoqxHB6mAb6t2N6+aySZPwjP/bfSNKoVyiydbum2g5g2xszwmfO68x
vhWTPz0V7DHTtxWu4ucXmSbNIW38nap0FCRTfmkybwsO3hDXgIOcZFX6G71z3XeoJLYsYjAsHA6g
xOCQkk3XiA6gVKxQVUYCLpyw6dpSU7kloSb4XBbYxS91NwRcFmY1R2sak3PeEkoDIWPVYtiiYSsf
R3dPmqSziTUd0mqpL5MRLLAbfIScOcUnlWu41VZMcBTT7qiMxfjM6Gde4c0whx3dZ2jUqvY2xr/t
H2g2OidUHMYroRQZDNJpekLXlDI3yUtiapdB+s+tzpiH+d5khLtFLQSzTnlsyn0cJqwdPgmX9o1k
RZF7A17Po5KB89aj+2CmVI7tq5M4wdkLLetxGsV6lQuLa5E2ofUYFi7g7NkerUdCehq9KVuXl+/E
h++C9OJrza7URz6FhMYzWFMbBe6AmSagZ0HzTsm62I9131xadENXqQh/LK2c7zVuPWp5Tlb8d+xD
/Aw5UoV/bsnBfLXZFJE4dlX8nFMHriugh994cFgwyzRZrG0yueFz0BSopFGnhs9Wb4B4VwGT9Q8I
9CPDcT5G1Q/ZYfQbpHlTF4qTSDv3rZ1KyYbZBVik1aQx9JAmwuesLGQ6CaauKEfHR2DIelGAUDv5
ZVeQw3aBpY43MAIGTnZ+goYwwrXRvpZjxbkWX25R0TdWImf455eMAP3Gs6/J2iKQV3exmZy6dsiW
TdLk3XueN9CLCw6mG2daXzZtpMJ3needjBoDZ9iw8YzVt+MgCI83E2xKUJBLBzp2sZFtRmqc+DcL
5vCT41XMyKbUHJh2du2rl/RG5BgtHyJmknCLp8U7f/xGLP3FtB8MT5zGEi78Rg5r8ClIjvh5VEUX
RGiRoY87oz1wEFWW82bOsw4iAMfNpWeq9lUSBTxspMt8E4C169wlOaqmAqxJc8oE0UjrMEiISNoZ
r58ITE6HuYJ7i3vee3G6fDaeP94l04E+OZYzw64IQSpv1m097jLE9dZ1qEpy2spC0xnXHugvDLGD
XB66sWiKPX4FvlJktus1yWdTX3dz2FxiG2wuZ9Xw93DOIG8HYUJ5j6c0OxSNwQ0RViSP+mPJCuUT
N3J0KtOa95lsy+8LgzqP1GJjvacsm/Fr4hpBdWj6Af2Wb1VTHwE9m6LJL7qR7dpejnrxmC2TFXg7
5HP7SiYTImCz6a2A+7QG/BA6YXvugj5qWjeYSQE25LDRNsrNHqKQiGal/WsMffFlHs7hM18m6bZC
cEDK0xltY6l0+9o5vY73nM+mh4G7+JCTibVfKEcjc0jcuz7r9NfcoC/AKIPHogzL6SHwKH/xR3Nj
28wI+DBcgDMcNINPVxX0YJbGrXXUjaoUxEvXWkZcMvRnU+j6x5FJyFfZ5r7Y0fUMxA5JGvAXfFK0
AJPcOVFnc31n0hmfle+zgpCYhlfIrrAG4grjtEN7c2fQ52GiHeMhrpTTnsSExZUaPiXxhh3jrrba
+r4cGk6tQ0H4GYHqqY20Y/H3BjCkb45fiYtYddkxHwLrvSTX+zlIADLtCe7Jz1J52TdBLO0jZd98
aiticZhGxhFy3SeVG+oZdRuwH1l0DXqMIDvMFpkI+K7LszVh8CYIut6bQTXj6jeXb9kMZSPCdaEv
MaYyax6Yj5DdvcTidSba97IbYxgLKJKsU7+o4gqxGNnc44jdO54626MdtfhYPyTyb1V9o0ZJnd0C
YLIkm1zOFzWZ39dQ6O+ZBDLURL+IZLsIBoZTJfkB8g4MSXrCmX7oBmDvyyAGiD0FxAQ01OBg+/gW
PA+ryewDwjPa/t6q608iQXJEg1kvyWHoM3Fui9q0n+JWNM9jWqoHhDe3qUtRNNucr8dEW/cxmsqH
Gk0HBpGpC24kQq5jBq99Z9Ir/pRQ6V46cfC4JLb3QrqmfWgmtwH2PtZNyPOBePY4qGl98McjvQx6
La19qzWByR6tGHdXmql5HpsF+EtMU+lOpw0TdBvDeZkTHImrVjEkYpbf7srRrM0tQ8kRa/5EtqPl
9G4OIaTvCUogJJUgNwuI0CBkEwWT2T3adRG8ZvBRaQVmwrzpc6fH3QeOY8DUykRN5J8ntvdL4tz7
6842P8N3klfUtjN5z+PUepFfx91Ze4QRD0jMHuYQIPBM1+OusLzu++BM6vMcJo18mzpo+3cZZ/bk
slNLcUqAY0StVJ+QdMR3aWrF28IrYqzI1nQeOkq3Eu0yfHt1QQvZuFGq83baFsm8QUj1rcQcf5ZL
lu9id7bv8qwbXonIiLdJlXq3YRu6pAaNib+hwKvkBnxse02MAfi3WNr1Nu1N486BiQZoqR93XC4i
HhxvumjxFX7O+s6J3KZ9ArZDjp6piHBthl2ac5+SDfJq2QkW+lyfjdl1Po1jgtrKJwSe+BVt4ZJO
U3BiTnIjgqa/6n1FBsbIbM4HrJKaVs+q2bSTcx5TRo8DytvITsmq2yat3UNBno1rqBM2kKP0XI1B
c6RX9RLnjo98xKsQ7jQORsGu2HpTiVwCISprIdkkKTB1dooQrVhCC2FDLIRj7fG/IEOy7VbcBYnj
3QLZ6B4a5RApp+qh4fOkHVyiaY8vYCCzpXA3bZ88eabEPMHQemuJqY2AJrn7sKuqhyxvhhrOfl7u
Mc1m1MRlrnetSd5U33kulCCNSqNa0zoKYc6PplLD5YzY6cVQ/ODgJSSEuP5wzMC2YJutwru1E35o
oZ7wV9tpL0W10HlwSTWJEJqMO7ymIPpT6vmLHkHDHd1Mc6ti+k5dHpybIpmfTE34OsPf/jnt0095
XMURYP2AA8U0JE8DsJONrydsMRSKFx7Bk8fJTGwoK2lAHIvH99DhSSB1ojJDUt39HkXIXKQuTwLp
mSDsAKU4Wc/uWKZUqdKvykM7OsFzG/LBh3ZSD3He+Hs9yTjfsR2OxyAHSwOIkFSNOF7bCTh7Yw9s
ogKPs8UGqy8bZ3YAhKRzfwk9q9mPtKgEbb5wgrYzpQHdC3dgRNJ73wMSPndZ4eEkT8OuZGLmy2PI
VHlXrkcrGMFo5YZZbhYHElhUVrm3ywzZ7gBWYDHtg/5qbC2y5Oeyi3CIELTDrP6SAOPhetFBK57Y
34qrri7JHogqMCO3BCaKSBduc99XU+Ldl6EhSCQwQlRBXc6xoB6dL4Vlm8k+9GqkdKgTwOV4VnGT
sMkmQzmd64KM3vlDhpfrIL7THAOu7LJFplfPIqHLNdSI91YdH80QaCwo+5YYqgLSpnRPLPB8drXr
Xss6RRESSmls+8btL1AfdpeTxaww+NAPup1+TMfqAlnRZRuQCi3pw91URK1+BXNpHtCpqAuMC/FB
JcEzB7Vx72s87L5y7vIPEaM7FEWxz6cqKS90uozWPguXhcy1DwFkU9aIISvbW+5RBbZfpqJCLMmS
Vw5E22OTEaS/kG9DDkzR0zP/Oq/xMEB+lhsjXRSZMW3m9l+Crn1s+7kmUEb9Hi9TGSxup3jyDoBv
fOB55Uv7kUhTf6TTiNp868a1x43NBPEK9wK9wAwY15IzHQqKPPXv116u+ZJV/EmNDCbr+LZptWRi
RDSCUUYM3V6WFISKI1SQ+LeJ3cpbdr9TV7GDjscfKvnb30vgH4mceBV+KoxDU6xZW2R0r+Nnx/tF
MYtOo58xSKmjr5RzGgWVqJul9uMy+/o9VNY/ZtavY+QfK/EQzyydStsRKwvW/kBD/lCJo/WYUfDq
5lijtDl3KUd3RDTk0Bgdswy76b8yg3Gc62QIenFSyhPxHGnLSCvY+HnJyseDvfMkjn0IjIN1XRne
0l4wlQmfh7QLd0PRcAB0ljrm2FZ5+h2JhAgp6J1ueaCPH6sd3Ed1zPqeYyad6rfGHcbuQVuhq/cL
I61RRzWkVefzQj0B0Y5eXRUlMaPqDC3JAneOsJvKF+3rWM76nVum/h4sQ/0gmD4DWpWa/56JQ/tq
Vs6EkJXaiOkIHFEKLMuI7xZD93of5hQOhyBp1HHmP1Q3TtNa3kGl0Ad22gqa149auPKk9Q+42LXb
8fN34ONOplPDxN+kOfPLl15wQo49bTZHYBtrry3LqQ16TFjJ6e/vrvWF/r9fFK48J3ofwv717goU
FZws+UUM1viK26CqdmgL+X549pw3nQXU1kmzjrgXdtnXf/e3BxBcCYELHFrkSBt4dz/cai2mCBq+
8BBV3tqP3shMMJPZzPmR+SsTdX6r1/kUAcYIpuOf2vK/dOXpyP/OdQ1tyxfktvxykcfcNTAhquaI
zpJXH8aE3CW/kPZjnWvKZqT6fPjBmZvLLmk5o5qq7in86sQvjwynrcePq/Gf9uY/tTcZmPytH+N3
y3L0pkAb1T83OX//0T+anMFva7PSX1nAq3znB1uG+A2Gvrt6pf4wbPzR4qQxSkUDoUrQLyUpkLvg
D8MWJi4KDJeGpPcv69f/+a+fZq/6l7//uI6juf71WSPa1sUlxmt61L3m6mn+4W7vifmpSTBlNjL4
1rgLU6qUqK4Rfae1bPdebTuUwUke3IV0xsCC0fK9HgGdbIcyDRiXi956zONMvHhQLm/p49QPg/bi
z6FDRkC7iJEQsHFxj60SNGdWC/VlhpZn6xd1AwNrwvO87Qxi4zfsjaE4B6WRXhdWg3KlZHx50S+y
lDsZZisFap5HC+G7R/LBMuT1d13BdqX9NDv7wtDODRNDeDdpjPC8oRm4M6UhLlQ8I8HlK6jzrSFS
m7Jx0jxDzexd0U2NSQSx0VeA0hUX4xIIFOOZWaNhlgNLMW9qyzS2+8ZvQXuhnDq0oJPU4AmDVnJm
9b1y3pEWIE5TzHE8KryO8RikdPeYgTjxAdiY1feML/xIwDS5CbVLMBmD1vh94SwtNwVbx0u7GMiO
Yt7ZCz4s5vWjWdxjRJlu41WrNPZ0Z1sNi7DTapgvMYAmcPhoWTHoSX1S+hg/WnFkWmscO63N4G4q
eF/Sa7mQ8KXwNZsiiyeEh5N/RzOt/WwlQXAblwCksUko09rGoe/U27Acm70PsGrjLkzZ6LHeFJYM
b0nqpljJEYMdNddvPzQyPJdexqgrTcdz2of2fkoH2pGZWzcPliWDO8PhbsmLtIrCOXCPlYUOpYqB
RsaAjBnc8u0YZUZHrvebm0LJwXhYHHoMnp+T2qjJ+ZJl0TvbjCMBmEyj6vjMltjTU5FfxqWSr6pv
7JfW5IwdhYt0vchNXHyFRhXsmCbgeQjIQrybWqBr8+yED7bKkrtJLDQmMQYYYeQO4jNZdVrDpiBk
dtulxvgWkHZIJB2pXW0r/GTfzyZIiymvsyNtjW45wZC250MW98bZjpnQRaPtEzRsTkGNj16EeXdK
3cKFOzrSevA5JBTnVEzhbUs0rdhYyvOeamt2rlJtmFB+RekYJg26vFlcgurQqB+SaTbDeGPkOSbK
DRsip4/ZzZrgVa69WwNrgaTNxkmH78cYB06qopfjbiV87BNiFmxgGmg7uovOa3vzVEo5Zy92q8Pu
wuV/SHq4fT4Rb2o8zIh7YBTGlCTVcEmXXL+ksrqOQ5GcGc+Rd8y+lJP2a4uqcYwLtKYAk327NJ9g
dWcIeWZa+0u37GIw1XuTkC6a32Z5AuExPmcdYZVGmDZXFKJyp1swAr2VbjNsxR7dRbjj6JzT8dnz
4sQ78ngbj7T84gMCaBR7vYuzITIDC7hkbsutV0zJ3uhsnby7Ne+Bc1CGHXro7X47d9N0aQRmfiJB
zd2iur5vFhriuY5POd6GKAya6WLM8n7nYyvfOR0QQokKfDQcAw84K00ZgwSPaYMHVn4gZBlxStv5
13qeHqDqJlukbQeKUvfZUqhOMKr2m2Xum5sxMJHqCnszqIWvTa+ZqY5MCGSI4Z60Hg5L+i06d+tL
hO36G9Lla+wz8SvDFBpDoywfam8IbvKh0dFMQszGKfVwSyuBchHmMnr3dD445B5lMpgPpQONM011
uSc8wELBzE9ZYJujTCmMDEWwvBKZAJm59G+WVl3RDgaiYFP4MQ5SBxnDTqaFa14pBQfL00hNMFl9
wU0jD3VmBbssnuM9IznCN2NXRxyP5XEBlRWVw2BcwO2FqYi3aNP7yecms/U2sdIsKvy53towP1Gu
NeoFp9l4xIHRPeW96rgxRuOQqOl7rzx63avwsFMMTZiExJ9F4RqwIddJjpeDKd7AJjcJRwHofxQV
aKxaErQThjQsNm2CZICxunOB5ryMQIL5d30LLw1mXbPNK50dOvgb3BXe4l/PWoJHGJgh5LtAZh3c
ARk/h9LlkXWreMfem16TTie/wA5vCnJIs+JT65fV3uqHFeFtB/tKd+GhWVCltmNsvoQqAYQ39HXU
jPVyXQc2/XS4gsdKVMGd4P+40gyabnSQPPuJXIGeoez3oDy9a2XH1rShmVhYF+6UJ+ewqALaOrUr
o7LLCLwqmJJlGyQiWAJHWAVuR2U32Ja4FquGbKnSSSGDrenQE+518NHWkjOUMIRrk34jjd547lpT
v3DHQazI+rG9NIW6h9rb3JEOaF6Td1pvg44r3ZfcBs64N5kfRhNZfkfbxuVIErBxYviefxPaqb4h
Jai2XkrXJhq6eHTZBz2atD47dpTP0t16bmY9wTgd7lMiTt6noE92dGSCs4ztz0bYf0cXn3xCRjxt
jLk2I1IKnmrHNVZSdREBzhtQDbPOLbOMnxLlHCYak4xHvhJu6h6WBrbJApU2Etn8aQabAoK1sWGI
qjdQ3sVmEOaJWMUCJ5HdfiOKedgUudGg0SVqd7DpCUf2MtNhRmVwW2rcmIUeC7rq3nWddPW5WrBM
AmA0ydfERt1FY6rGlnqqWq6TuYt3NF/e+zx9nJstRynOFxljhc0ohvLoW8QJu7FpS/AXLK6FK9fD
jESO5OA0Y2YldmkdZ292UTyCi2+2YpQmkZh+diSZ3v+mLHXfD9b3mCYmozba5ob/WpeWuV0zQQ7k
R/sXIeGY55ZydINL5bVJ4BkvYX8xIk9i7SR3cqB3vw2SQRzzaa5OYmhP7sxQMvesp2yci3PJPU8r
3IMoqXR4sHNcuK2ZH2i5txdNNz04S6r3FlNemkxu1BO9+N6BHog6gf+VcpbkJb1wreNK4LWbGQa7
XgNlpNbVfuobupZG8DVO7E9YGuNXEy/NDTlSZURUwp20Ou4r92tlV9YpW3q6iWnWXrZ0Jy97aX/z
qzHiXPCuCbhOtz1viTxKTYOtxfCuHTqfmcSDNsBRO3Bi8e9RSCZIj0aa35web+zaj29V3FyARt02
pTpkqXmNJ5QWr99yi1pBsiV0yN4iL7SuRZs/TUXr3a+xtvT4aNtAyK1pghG4GmHP2fiDx6ejRe+w
pWNi096WDvhzl6Mx4rAprfoGWx2z/jFcgQXf8ekfpU2PKDXMG3x9gAXXAWyHoEv7m7ytPqsyrJk5
To+4Km9bq7tBC3PFaS2LeOGZ5x6YAMkmNA6GHup/zmPu0hActpBJXaaavuOe65zhoFfJOkqx7QEi
dpkBgg+8tVVdXP6n8PufODaou1e3xF/rWq6aunv7ueL718/8YdlYWVRkiMFw802Tox2ykj8sG5ZH
+baG0VEMmr5jU479q+ZzQHqgyTMxoaPIo6X2Z83nOL9RBmLrFxQJrkfL7d+RtdA4+7nmgzFngp7j
H5p4MLN/lbWskmIUnzPRuW1LMVOCjcbemdqQjiQB5EcftUC974skJc8RKNBVYpcGVo0kfddxsDB7
BHXRRgHpd2D7FwkkudG+93XBrrSr6gxMt1O187mRhSpfssWRZ7BG5nsukinETV9wWqP89edtZZCu
cMgMr3nyu863TzCUBrzhDMfHK9TB9S7tCvIDZhvmYTF7xVVrwX7mTARobjbOZk/y60a1/5e9M2uO
VLm28C8ignl4rZEqjaW59UKou9VAMkMy/vr7Ifs6WqWK0j1+vg92hB32SUFBsnPvtb5FcIkm8klf
VWP9SiGI4RkD+87sBnXkXXK1d87hrYXBMjQ3nhtAvcGYZkVL047iK8aq/a5NW8dXahiaXZHRm67j
fDh0lcJGibmw0L3nPh8MZP7Y9pYZ3Sf+qnESz4PVwApqCcJtx+Ey8rS49sWk1WhnYIYHkl52iqCW
bbsmC1ObYzF1NijgyUyqJm3BL89dVqdWw/ZKlCZs9ea2gchvX8w271/ckfECWO0cvTnZxHDK2myY
wDl1yOduHhAS/WAP5bZ2S1za+qD3UJtMTlV8mdJR09R8Y0+YTDXcc4AI+D5A+IAXT9sfD4FzMbVD
XjMQ0RpNY9LaRwnfObQhlGl6t9MAbHndRdrTd7TBe2m25zLYcxXHKVdQgcwfHcF6dw3l8W1aecrw
28udUvyZRed/Rj6KvXGtk2ueafcOOP+NLWMH5ULpBM5LycwRbU7mdZc9OX97O29phDp1gnNwTFux
i01ck+s6TQ7wWuBLx+h6AxDCN+g9u4Uax4LHckhghNMJQwCqaXsXsNg6ZES9mQj+QcsQ3SDeGO6k
3ZrxiloRLrBXAxgHPxvuXVc6Ji1z7vZSx77oM16FNpoaI9S2Qa35xk7NW4Gf55cuKw6eXtLYFD+k
zyyki4MaupKoCftuPG3fGLJfmAazBYpjocGDb18jYSI5onyxGBSI2FoUwBFfqW/UC7QB2SYbSBnE
VchhiuWuUhsroDZpwyFHNLQF++uKG6x+DpBvt28Xia6CUtXCql8gFu5WLgb2Xder1nUsA4GPUabm
pe2KaZ8HE30AolpX6ELf+BvFxlUzbdOm4bUdoRZdtaZ9SZu3eaFsCl6jOvI2RTYxpBMguZMqyfet
5pSPopmuOWZZh/nJvgm0Rl1hRcvppWtXE0P/Bd9xuXSN0tq4canX3IFS/VMQZnNTWEn4wlBkuqgr
s78sEC74TWqT+hDbIR7WLtkGMckYQVU2v/U+abZInbz70FQsNLSufukmztOkq+BdRbVkskuIydRZ
l2VcKb4QTf9Mongfwega+kv0EvoPIJEDlTW6VIb3qWrcAfxo0WU0xh/FcWlDSO7GJpk4nrcM2GgB
e0viORt3pbRj5S1wEpj3JQJcSPBOV/wy3ZmOL8xQXRRJbf2U2axU9pqGf0ap7FI8MkuCZRTkWR3h
kapd7JMBcz0HeYbWnRjoVISuP1g2qlSKHXfR2oPYSCvEZu+0Mr7QvKh9kKTKL1PuzwOzRUafgtR3
fbz0evzZVhJ4kGTp6ACVrRxgH0rsoZZJKbIBAt56qRv7XVDkv4mR91apinJhUWYq4ImxMNGcqxr8
anEHrsHdjUY3rBKe7ntQA5D2tH7Ufa81gmUvp0eOzdoKQSETdSaPNG5Shrmco43XIg37RRa1Cp5W
DZDxoNrWD4tsk5UBWfkOLm28NJ26f06iBn+uIVA+p2XSMPkefpGS3q073ZB/4O8pS8rjaV2QtEXY
gG686PmU3UwaBtVucKfbMbeKjYbjnZqmLi8CpVfvHfohybLhnAwum9wqzmuV+uaWbb0yKTzvBGHE
DDz7yFhGolVw28vwzwAD3887wjkMROvKauLRWiO8TpeRHDv6QmHUr3J44zsXffHCQex5pdOuIINB
MTZmCOAvrLzywsWYvy+8urytNKoxWamUhqMXjWhganlvdWElllDjolWjjmmF1bDJlsHAbF7TOn03
0bNsl2S3vmcZ6AxtKLwFzuTiahAwVxSjqi+nvOgPKVx1Qja8K2RmVowhKI6CnWEryRVqArJo9Eq8
0g7QH6C9lVdO6Y73aq81nKbsyLszvQGsvSuHXTEEsbkoApOU+yhWbyCrJ8+ZV1TPoZvXtzmO7Kcy
CeKLlhYi83Z3etSwywCBK+h20FpcB6OsFipD7GgFgVAtlsh1VLmDQAfuGUjWo2mqHJNis8lXCq2+
pW0BWKwQsdxWjRMaa8elDs9pqMhllvTjBQTDbG5LaPoa6qXBfZT9izk41sLqInsLPIFMH0HLZa/F
mv2L3G5VWRZBHhMCE/VLW6je8zjR/1PNiQ+9m6stPMuwiTc2w/JLJy7LBw58KIsUdGkA78iHRVOI
dgSlFRKg0uSU/v/F8f+lOCak0jw7Fbl6i/P3vxXf//5//Ls0toEVY282bUO3bNcAvfmf0tgBcYxw
m/bxfxh1/1sZOwi+XXIOsbhyXtdV6ul/T0NM0p8trKkYpDVGxHP689H04+w05HNdTM4o7QpK8NnV
jEFwVqr/PQsZMcwARZwDlAPe8LU1XvH1/euocPt1cH48x6b5Cr/WcsEm8ydD1vq8BN6nORvDm9ix
jUUyuXMzBOsDt/Q/B5L/YpX5r/hrqANkdRisiFWc/LVRXovhXVr/egM+TZI+TY6+3KvPF3I0JXXi
wgQdwBK4PBz1gHG6mn6ev4pjkQGWAI+wdtuDhq25unO0BMonPe8Ut/Z7060WnUKmS1wWhyyrtlZE
JNz51b78Mh+rIWnAlzifsY5+GWewBglmhB57ERLNQDriArXFsE7DMl3986WgeTseggaOese8MbWx
y0EfNC4scsOHQZhQA2lOX6myS76ZJ3+2SX/YKjxNR4QP/c1jxaN7qKFLH1ODpXLGxJdJKhPfrsXI
B2oa4OEOiHa7cPynzwa3kl4k50u4BKS2Hi1qxYGmK0Xc+GPCXdRJoFrYNYfCQOHfzt9KTuafpALz
M4LPgzfXATrJqfnzk54YSjmVpULbdcTItAD0iGWwcsWOSnlYpGld3ZYjzVZk4NFVm1Icnl9/fir+
lip8rI/K2EQuMG9NR0/NGJplpCZh47sZDnk75wLtqn88v8h8EceLGOAa3NmDQkmuf77IQSvkiIi6
9iVnEDTZUR/zITaC61RXJ38aoSd3rTesixok1/mlTz0/KDAsfSYLeNq8+f+9k3gWioJQNzjS9sm4
Lg0L74BQRodqXKXYIWGHQ3VEf/T8spix54fk80UDrTK5WJ2PAifPozvbpEoJ0BLhuaXk9a/CsVW0
cSpGeadn17GCJL0z1IzciLQlnKRR283QGPwEZD1RUnT9Ni7r+kmPaNMuCTARq1o6B93KOmsF3aq/
9FBEk4tUqytDDt1GwxN+H6s6xjknawUsbndgNOWIi8buCBYtiElzyxUNuAaws9b5raiXmOEjlQwe
MDgJJfoVmjfaFBXDDzuuMQHUnGEjNXUuVHCCP5TMycl5ssboSq0Um+SKFFSaSiRkpFgdcg6Ax4uE
I9wKpl172XrZ9IhhMl1hBdSXwqmQuWUOKcuZsXZRx68a4J5bU28uzUSXj0M+moc+aLWtQlrfujBq
QcCLyhi91cxNk7CHOkOpXblkm6054w0LNqHuznAk/xCiMC4d5GZrpmU6AI+x0a4CiNV+Idh2Q+Yj
h0B0/S/koeOhm4yWlKtg4DHoQP/RC3+f2aYvESW5WOH6nR7tHuPXqp+097pGRA5D25R/lMrkZDWI
VD55OiqezYAq89BBrlui43nNEFJcFQSUyQWJtKCQR8uG+4X6OLVJeKPkDDOkwPQXlvx9CWF1+Fbb
VCjXIjTfJV0Rgqpl+1tMw6M56e9e7lk/Bt2iTdsq8QudJLFTRyIvF3XEi4S08X3OAvIog6vJFxU7
hiDWeCAwaZJPqIcRtA/8HUzMk32Gzuspnh/9dKiciwzKIlkkfcAEqYZ+CHLo0Ke62IU5SnSOCzVK
T/Kf8EARW8AHJ1x6DNTWLlNdIohSN4QpYuo+hEYW0Cd7WVVCbvvMTXwUa9095v72XtL+Xk61R50/
hyUc0hCAEzjbZO+y98K3K9p1R2b2jetxOxeVgcI6q0t9RSPRuUZUKMRO6HaGZbqKyQiuYjQCbR1o
d/DuQmKJY/Ve5DTkFnMT/AYRsthGdE+2mlkHPxkfgrocdCW41nuPdM0kcpyW4xU6SEHE4Q3Ga301
hqO95LRl7seyri4rdAyI9qduZ3ulfRsohrKFvWXc4gsJL3vTemLMAXUB0y6EKatTfeKIbX1X1RIT
XTukwzLh7PNTkr0MqLFnwmAwz9oWY+T+MUXi/iHYTy4bpekvagbrPyM0JeuwrUw8JNBC1gqDOpIw
vfl+BGoCtWwafuNj4k423ZCuo5CUZppdo8/QTb9Mw9B8IDWJ0fXoIvAwFEvbuk4+C/jN/sXVgw7W
nhUd1KxS/S7WUxsNwkCgkRN3RFQC5/mlJY3cV1mbXbfG0L/VsBWu8jb0bjAcGw/EH43Y5RrCtYYK
+Uuvh+OtwTRyE5a1e4ueL38bI6s/cFQcbge02tdDU9n4LggSov1nXSQlCAmtsqB+jNK+L+HEreQ0
Tn7Vk1G4tFRoN4tKmzevVA/kocYSx7BBDdCgokm0VrFrFEA9e/WPSRcvW0Sw6e+ruhOMvO3G1zo2
oQRWxJZHg9hm27M25Vg2W1n0YbZqSkTcFJTQzlSzoheIF2B2YcExJuuGjI6OnigvTWSvhOdAQyT2
b89fG+ItK6b9mIwVh0DiDVMrYLol7FwV6LgF2QccFjZAwWwk+iHsmsYjHQpxEVrzGS4aJRjJcxut
LA0mAYrHU+VaHet69688rYhB+AbGlrJ2ghaFpq6m3rLD+Ayrs6DA0WFo3SLbQytSSck21iWHtDCJ
+qQxtpTsAq8xCuB10TmOL+H9vTsqsVN6SLj3R1pUX8TMxV3i5d8aBKI/YVBiaE9JLfrTeGSDj81A
bLWmEvU1h0vpuW3dw7QkT22gRQ7dzsHkMwmYJy6Jnp2bQNPgGZ64u9JFyxfS0PxYEj0Ohmxc2t0S
ZQmpRUY6RwomCDGcQTYrUn/4n5q1AVo+hvPxEWSGAkK/Iw+T0B8zKp66OMu2HzQTssgCEPSayrda
zZZMGwGpDHPMUdG+gfyVO9exITiHrbBWbpCo8+edcBXO/9cecZvkdEVAK2rNi69QW3TEU8nQW5AT
PPgFgmdsi6WGzFY3OgSILlxt0WiY1rHxyXZOB518wDH8weqA197jlH6vAeR8kXNGNY0DYpPKmSRh
lS5u+n6mZExly7Ix8XD7AYIEChmivD74EmWMBnOhYGZZuwbO84JOOt16I/rtzVlYmKHs+6y2rYtA
KzzimZpmBVwUcEhFvbnlIFrv6NAlT72HqC2HcnM/UwLW1kyXcaH0bcNkTs6bP3Z0cRmoCVLkept+
jKHhQy88lF6I+odbox7NNy2r0nVe8oCDzEv2E0/0EsmyXJOcm78LvuE7Eq+bhyZhXMiDFN6iZglv
JM6/+xwh/tI2Gb7GdZlv3dqwXyRnUblAhhdcpn1OKf6ReYWmaLjFjA9sQVG7d8IjlMfMKQMoqJIe
navY//6dEjkEf0aVP3agi71RzVK7RhKuPIRBwiZjJONepHq7Vqwh/pG3jXuAGY4ammHIs9GO5nNX
K+azsMrxmi+VvYmqSFmNcUwORGmSnhgExdUUKvVdEWX5mjFjRnAEjt+Puy4ttNdF47o3eqJu1ByV
v1c34sKqSY+uCngAeQuMs+BB3GCJUi8c0mPX+SyOykZprMsq0wjKU01eYtR1+5YEsZvAxd5L2DlK
lo9neXK16YDlyKWucM2LyY2Ha6fJgzV2HqY+puyqBSST5EatRLazydR88YgB2mIjNa3F3JJewfnj
55+q6SppCrLWKgjwYe8Z2VLF/8EWqGHbUAh7T0aoOlE17vQyyG+ceppWMU6EEL9LOT6p8AitRT71
Yj21Y7NxtAQBnDeKRZs44sZIIiiGBrF/ZpuRnthPMI+dnkTFuhxuKqfh0+1EsK4d1DwGkrvMIYoC
XA3GTC1CgQ4ScYesBKpgYDYY2WQKuR2sSfHQMm3atGw41EBE4V5opi5vKsiMy7q1u2UYEV2HMrLc
V4Hdb5jHEGNEA195+BdAjeEPFbNpIBLsoBqqH3wUaZWCeXRsYcLtKrJOy5n3gsj5SW15nLKSTD7D
i7WfHzHwZgb62ex7QB6eC3xniPFFKia5gFHDi0nQhr6fiKM+1FhO9jZhLmtXjvUOliBdQ2Psygoo
rQ3tEJcVOx0d+emg2gPvvGKkBQdS/sMDsu9QLkgI6S5bqQjiWBLzVhgQKhfFVAVoooW5jVVj2jGr
sbc9DtX5im4cJvtLYt+ia2SVyFjaOLvXUeuvSe3OafpGCmqgQtZ0XkcdY/roYm3Mq3ujM0Z4q7Fy
gSf5toXezXwG7EkvlHe3ks5GM/EMtoQAp2IMLrmMhAZ7wc5phU29cd26p5Md6tsgIDE3py7BCWjV
LcMl1VlTIUZE9FpMHVDG6qSwISm0s19Orvwi7fAGwY2x0Yc+m+u2agcJVF84U/zQFxGeZVcJfXar
LTeiWxJDkK9CEswZQLkvSo4XUgpCvZFsVQGtzjCEsErUqupK0sUt5BKpU3K9UGdNqip4AOzYhCOX
wVWZRyFkqpAJTpwiMirQKm2nSUSvYdtZfjJo6bQY26Fb044v7kvogphrQxVNC8kFF5Gwy9s8T8oX
JUzwiOljhhOjJIYYG9/cqYd7mbplsmu7cdrrsZcAXIlaX4kAi6+KsDJvTbeebkVo1/dlSBBNR3oo
ycfDLDCabHs9OHWAFiRC6OFNYkPwAN04NY33UMZHYCISPFg9ZUxOFINEy9Ty6lVfhAiNN247JMlF
k/+kvNd+MB5xrzSvleqy1q2CYa6g0Y9XpL8NprHYyRG9mFAQvWA75lXEF1aS2qoQS1vX/IorSKs/
zcis5lb6NDKHk+KQW7LYtLT+f9g19RUD0Ui/Hl1P/gBO7uwTLNrPweiowaLKW+NJnb+QtpaVOMDc
iDyhvL2IGJBfRejJnuFoW/4gq36fWmF30Stj8kuas/Qj0vhxCc0KbjunzH5njaMuOxuPOTGyBRBd
GOh7LdHNS0SudFcUDtiLsctNzroNE69RkeajkSNJJdlcw1TUddF1oYzvCVbEF71w8jUeOHcZhum0
sZpULEWHzIwab+JTCB6sXbTK0K/ssWYnE6nwRYkzt7QB1JBOWtv7kVPFqoiMCZe/uwqbcloBjX1A
zfsy5AwQQnb5BT1bd5V7JPYmWvnMDNLA/0mi5UIl2Rt4NZXxtvDs7KFIsuJSTqm+Q41IKQVdiGR4
WLxJ6baKbzS9gr/VxIfzPsq0hc9KrJYG6uBJKlW+4NzpEipHrqOuxMEjOZDyko9iekupKN4GzSge
RZVUL2VbDs62VCziefFXMR/uCjTZiyShpDEVmR8QU/T5khCj4TWpbcC3bd2LPQKy97B3SS+ms3s5
eG5+YVDZ/spL1ca06zQrBjXXU9FhhcfqlW5lgvmZPNziEj4ZE0qvKuU1jcDwWlAMLRjP46fEZ1Nd
1aEdLJta6He8/79ljp4by1HnIatkjmcEctp7BYqhRKXJYIZp9DTUDc750dGYa2a47fAu/6QN9moy
EH2FB3I/teCJNg6JkyuFsMmtqCZ29lIxlrxq6T2SdIIJIrx2d5aazsMqu9nYmGUxUXftwuKJh7pV
mNsosp1LPbGJl0zq1tlFmcfZVOjhT/ISGtKi1YJRnwJYPxycB446fE9CL3sNADitytB7Ngezv1Bx
JG75p6DNGCp5b8bmbyd165uOptbPcAq6TZf0bsx9G8WV5039tqsd7hiBU1uCBWado8dNMQLn2eki
8yHumOmIdo5xqj2wzDk11RjZ3sZSrK1E3n/LGeSJDTm5GcrJ3lcVCcmyx1hcwjJ4KzyoFWndu7QJ
DXFtDwFUezw3qDJqqluyIIgH6/r8LkfrS4Wr0G/O5E66Y3YIEKrcOpUakm5g69eMA40/WpgjAUWi
va7bONwHedTe5BaJhSny73uzFF6OmmsKlPaHyEHhR0y5M7bbdVciGZnkoB6CoLV9ACOgD2RSbEf4
1PeSHReFKABsz+vUbZ22D2GLrHhwVHtvhMW4BUfwCjvE8UUII4CA1mHPRqqgP0VOQSnn7HvAY9dN
WCXUv0X+p5Wii1epLH8alcA+58qW/POwipKfhSqEeqHBn2PcGYgV3ZKeh63RH1pdGcal4hE6cg3E
NdSXRV4xODTQGFubKqeNvHSjmmDxsU7JtkHjxgwe80iMUrqkhfVg6837MEgUPxOlSl0Z9V6d+l+O
xanBSsm6o6jikFSRpT5pBAcjNteA8Gu+Au5lz/tvvTiZ/ZSF1MZmUIQ+VWG6ot3xqwFeuSrUEdeD
4Ps69r3fDvabwxFkENOlVasHaiibzhltIqV1tV+ml/YXZmEZqBdgSRG2Ud8QcON3nhL8iWzDurVU
RT80g/enGkzlKeTVewSkV0cri5nzzPIZglXjas5CYU69Vb2hXetxla9sGXZ4Q+kAnG+Efu2Cgqc0
0YTNwylA14y+/u6/Go1nF05M/9WpoKxpWfdo4zf1Q5vTLTSf/6ZzbzBswSqJLkz7QM3+NTgK60rV
YLewXCOth0qvtpwAQMoH2GvPX5g2d44/93e5Ms/STcpwJi7HxiN8t/9uattT2/9qPpr0Y9D+HlDw
o55PtSv6SurWdif1LQrmEyUT5f+ie2/Myak2AZGm+2V64Bhy6kO19vF4mAcL6v9VGdInPX+ppyZL
/IRzDxuPFcLAz7+hCQKuNTNmMB/jkE4E9CO9cQD8JMpvJi+nxhEmpiLXhLTFiHH+U/76/RDW5Rid
UaH32AlWel+8gvl9PX85361xdDmxBb2Dt7X2NV1eoarYmm52OL/EyYeD50/jx+HxQEX5+To8TyDK
0GXtl3zArsJW1fc6tKzl1PXxS6QwaiGhXb0Ja3qtkNrVnRsY3412vr56uOFwOZMpCiWRB/Xz3wAT
ozWUAtxtCJJpIclPWfZaUl2miiD4vPTy1fmL/npfWQ/tqcdmOps/j6Y8FbWVO5ZG5Wf5wC5ljwcn
0pxv9pOvz6LBDB1rIf0d3fggrv39gHghMYB1klZ+LEPiaUrkx0XZXQLoi795FE+sxEW4lgPO35od
jp9vn9fEmIJGyBZsbXgvlObCGJ2HshZP52/biZ9JQ0iLnJZY2Hli9HkdOA+J4dVO4U+xilTwTXFT
wkXzOW9+f36lrzlRLqjKv5Y6GjZyULWDjPwAv+08une5CTarR7e6GLyuXVddPj3CCsm2KHmDelWZ
tPjUmkhuXA94RSZdrgUjoK3ecJbOaoMuWGaSd2+5otxLY1B2YR9NV0FKMWhWubFokVmuKa4QJOpS
yL0DbeG6L1raWGNrp0vO2uh2MYl8c6HHaFAs3owyae4jSIarg9v78z1N00kxPAhk/tRE8pn8WPVa
69y70bbjt2xqnX2b4gMgT/5HPSThBiwKB6fB3tl2tiaCDu1+hQNebx+zgOpI2hExAxmgTRe4OKfL
rEhwgSU9TYfYcBZBLXBNQZHEXdnpzl4RkJcGszB9Blzgo6SrL1lHrDjHO5eJiZZBJEQtIP2KVl7Y
LyeHrE+Tr4/H3dIJukC0qf50UPh+89E68azp+FZRcPDN4rt/9KwFcLUYw47cF6E0l50GJ41fffBD
UUNkGmDU+ecfua+TXwxjEPxB7CN78Y4nvxU5sF1fZoXvzV4dmi4gtYmAuLSNUm4DN5SXOMDUBzKa
wn/J///v+g7XYKytzplwaFa+iC/qkLhUyOe5z1l3fOnsXnutaPo+WOQKv//ji2TKy27EgYd/Hc/Q
GY5QdI5t7mddTWuUfDhwviVpyYrI650N1NxdNkzZ4HSAA/vn2xR1lQFXwUIiwbD586PuJGHL2TPP
/SZA2ln1AFKHkHmvGOt/XAaY8yYFPABVi4eO//NKHARBPoHU8XXXfR5Hkgp0gOy8RYbxjx9Tyg0E
UwijkGGQBvp5pZKstDbs2pThYtsjfKT7YogbkIv2htPn7/O/3td9Hp4lF6bjemeUdPzZCjFx5mZa
cVlWZvhKCfaRQQKN3SY1EICeX+zrC8hilDaUBhZTrRkY+vfnq2JAHNltxpUp5kNkKM/V5P4Wg/EQ
9vY3Ncj8Ln+uT1kKfY7NpbHnHxNHMiOKx1xhGmuU6dqgYeIVUD6dtIMqmHd7ehXfVaOnV4TVhIxt
fumOPy9m6bjFvGKldfvEK9+KUXswEL0u2sjGWdTql+fv5qmfjsKbGAWqDlY8eiKthnOHDJzEV9p2
j6LeN83kBu7SN8t8LWxM1VLRyBgukQ3INz//aJ2rDnHMP9rvFB2WqEM8UTnwRTx/MV+3SlbRMLaw
M5M64h499AOUuFwILfFrg2Mtx71lKto/Tm4fRCWZqoHxN4BmnF/0A5J9/JTMGwc4BstjtzxaNcgm
6aF/SXzPglndpx5n8bxMyJjwGNVNOZOsZpwp6EphJvC0J6+k9w2wVA5VuEsZJm16yqJptKo7r00S
+GAlxcFcFlSFbl2gjbEfPb23fbDN1jd//ckfxgW0wkSAaNzjH4a5ZJTS3kx9WlT5WowETygDzY7z
9+jkU4auEggohqgvJWdmgrbKwyL1c+mQg1R0vppoD64jv6taTrywFsRwVJWwNjjDfn7MIKUbeVnl
bERDaTDNDiIyGdVhc/5qTu1AGLDQI7ocyrl3n1fBUaEPMEMTFAQNfkSHz9RgQeFumvRnJ8hWOr/c
qZvHJWEZc7CVqscnVFfGNtltvKJjEvye710d24esDp7PL3Pq5QEBbxMyhJCNLJ/PVzU0SQ7UnZcn
jSEUJ8QCL7TA+k3HtdjUoeX+6tNS7FCxNN98qk7teQhJTerqD+LN0YZO/0SNDLNL/DDUb2SuvE0k
EZfiqRTTPdv1N6udeuA59hB6ZHKy/KIWTLlGxy6bxC9B52wz2yKCVhfK6vzN1E49I9xEkiFMbHZo
GD7fTa/VhxayZTIjAdUnnKjFRkFxvAjIDkhp0Dv9I4bUYtkWsrupxjy5tlIHa5mLsGsaSxh3oShX
WhUQv9m7DGXbVnx3utVO3nmQ1/ObCYbmuPCpg0a1wPHytRlMeoWyetOkVyyRljS72HGfWwwKS6eM
6GTmgOuTvgMb7xWvEWNdfGhyX/agdOkieQubcCTCL7mO8zfyxH1ksEUJCoLbm+vDz/cxdfgbCMgp
fBz2v8tJgx9QoqgKUobYI0iec5LpE7djNmTOdQWKVaruz2vp+JVU05WU9oH2W6XhsMos9Q2fWe47
Xi7WaIblNxXGiZcO951mU9HwxfpSYnd1Og41oUU+0KeXKA6VJc6PlGZmPS2IMKgeq7qvVoxkO/+f
X6umIeekI0WBeLxTmrMTrXaBqXFWu67snqygOj0gS4ZmnYRPkFrCf163seDcBoAmDUXm6JfkXell
Y5LAoKgh9FwNqEKeG/LQV17mk+L+3Xontk3Wo4Yy+LBRLB69gSBmzCiG3Q7ViKCd1Kz7FUk21cpA
FvfNpZ1cyoMU5toUjESgfX5wSseMJTTdwte8Ir8lWhVMkSPti7jVtG+2r1PPqMELNfsQZsnz0TPa
oYvJMdNyVsnahzYq3i2reiB3o17EYXVw21z+868PG4SKMZ+4GCrEo59NG2i4682U+9McWaI6/R3+
2FVJH+CbhU5szGiLVcsw6Dxj45hv8l99y3LqkYEAVfLT0Hom8WnrTtXD+Yf+I5XnqFT7tMbRM+Ep
IhEmViAfVa+2IKex3DdwJ+/0FnMe2XMNd1HtF1Zfl3j9RfhY9DVplhYDm5agRpp/LZKoHAR3YQ7I
YAxNW/fumPqxIev9ZJrRQfdC0htHUmWCUs23WYNCg9PtuEQLFwAEIu1qUgeCgTQoOQsAMNrd5BEb
o+ZaA6o7a+qt2lWBxwFqCG+IZ6Q6LMiOy0n/vYkGJ9qCbhjJ3kGn1RmwDTt4q76beA9xkTRL7nCy
yegVkXKHWshHoZQtin4q10EbWSgGE0yYpkGCD/ybzfnbe+rZ5CvuaDwns7X86Nkkr6mSo82ziVbw
rRrkG4y+G9NQNgCDoOXCmDq/3qnXjpqbYo/2Pcr4o/WsaMwrOMG5T0Dv3HO67vVk18v8m+L1q7/A
pFeqGzT+6BHYH/i0vx5Mc0gi6Mte7qMkPZSE+CAccn9VySOTqCum0svW0rHz5t8cmYzT69Kl5Y5y
uD4uyLwyqwg8tuiJFOOEQ1fFJVSbygG1u5quGZxzxgFfE6wlCT6rlAh6Jlw5G3mFZ9tC6muJXtkZ
KuFXmjTzZYA6jAeu3GL8YIzliZ+WRuxwP6AHSpwpXHkSiGRMNjYYn+BeT0zCISYLOJkUZrKQUxmu
BX8P2JXyHeG3dis+ImvBFm1wdPHfZ4CryFIUa0dx9KfKsL77KU794rbBMwYVkY1Cm2/ZXz9FrGIi
z5Mu91X5NuLLWBAptE00eL/nn6xTe9Ff6xwXRl3ZkXjj9blPqgf5qPQbllkUrc8vcqq0IVXkA+GH
PeAYwaBWQEMqs859hk6EfpDExWH8uUhgnBBm9I3p7ORi9Cs5s3i4244PEXbNZpQDbEGEA1saxv+2
M8sNMjAElTL+5vad2gggWNDBmC17X4rfdBwNWyClAJ9ZH/TGsQFmj88QD96JFDoA7v7mTmqnnguH
yRoHWLxUzvGcZmrKlPtLnSaGNMLqoQMBmOp+p9OLXxWGEhEuX8kl5HXjLlaDyCd/pdnCj8qv3NBN
Nh6E5kcHXwAa7SAEu3X+lz7557Eh0kaif+sdb4z9EDRKElHm9FX5DuoV0H53nxoMk/+LdRwM61SU
9uyb+fx6NJ0yRiWiHJ+TaEk3B4bJqPSroq2/+ZCeKltpTuFeU+d/c47eQ6P3kHEjwPIlwvGoQefW
54e6sIh/1m7SonrIUu+bRsWpB/ivJY8LVjGZIDosNfOVftgSzv6O/R2Fq72vi+6bM4dx6vnlRMqQ
jPKRs/DRUVjOEebT4GRsM/r4CnT/Tx979rJLNRcGmgAzUSrEmbAjgySaBceKNsuzyI1ovK55Bq8Y
PQeV2/itjmwZawtmg0jW9+HkFSs3T+EhwRvYDE7vPrkWu+YCqzWqCaWBaQlxGsaa/kftdTTthbsa
SvVVFO01nsRyTab3e+x2OPFHIyYWY9TvS5SXfOx165un6dRd8GanLi0OntvjAWyalk2TI1L2J4gj
cP20hVTNZ6u0LuiZPst47L9Z8NRPPNszcAw6NFuPb3sptHCsKIb8GIgI4piWWNmJ0+/KCIM0WDSz
MPX8C3PiEvmuz25jDyPOl9OlZ48uwC8j9RNC3dZRDQ00j6jQRlE0z3BVJh8d0s/za35NlHJh/nBH
4U7gWPzSLwwVcHy2m2a+nU3eMupb+96MtG6Zw2S4iIo0fSp1gtaI1ZkNH0w7PpJ2s5acSaDT3lbp
eySz3/xR/8PeefXGraxr+q8M5p4LrGIGZm7YQa1uZcuy5RuibVnMmcX06+dh2+tsSzKsvfa5OsBg
A3slyUwVvnq/NwiWhleVMawEUJ9l1XbenH1JCJqroGdGt3MAn23xyIGVZmzbAKdpz7GJqrTJFM6s
bIMrDN4s9GSgX5ti/ecbMX6zVi66cOgYGD/TaJMv1zAdagRW/HGObjkxaI0s5ObYyOZbCJaFdeBz
Oef4reAEaENAIylB2+D0SR81bqL+ZjAGfTvhOfM5Mim8cX3QP1MWE807MKSQTaRY93vWGbzc7xOM
TJbsfmPaSYTfi2auCdrqdpFdOxtMwRys1A6yTI0PWCGN10xblCjkO8+fIld5+0x3HvEeSt85mP/u
+emAoUF3lg79a+AIuC3J2s7g+bN0/BChz92N9hh/ijEy3/75Xf/uUrAv4RqgRmfbWKqgX6opmk51
nS/bklca0bqq3UXSQ7j23ouy8NOfr3X6bq8H2IL+Gpxe2QZfH/8Lzc4UZtkcDnDnd/2OhjGKD1IM
zoKq7NeFk4mDKPXgpsO96EpKLbyVHd6sBGZUhEYQ5ny6oX9kan0Zf2tIQ3zu/s/ya9/KasL5NepO
9gH/+qf7EvJp/scfOfteXh3z7+3rH3rxx2JD8PPu1sfu+OIfNifjhVv1vZnuvrdw+P92MFh+8t/9
j//r+79j37A0OY1fvt1yhZ+/uTzC//3fl/CHj98i1X7vuvZXG4efv/m3jYP3F2umzdJpWQYHlF9t
HIy/FkdrUDTXQkRvLeZjf/s4yL8oGxgC/BpYGtXov3wcBHn1S3EKYkOCGtXcf8vHgSswhVjbEcBz
d6+WEcI7oeNWWrVz4+w5KkOWTZdYyNjleP/L27n5MYT/6ILAlcjOMsFQYXa9OfVmBSSQeRRcSSLb
gD/+pcLV2h+CSL2DkLydrxyu7QWtBUODnbf891/ma9hpwdxUaQUNLlX4T+vXbY9Fql3P72yLv7kQ
nCeoassCpL8pp3vmolc2c7Wb2vQ5zdJnEmCfE/76j98cl7FcznN88TffCE4I3BKinXdgA94G69Wa
yFM4LekY/wevjrHKqkPXnf7TazAQuWduIqkghQkBxcWoKywsS+leNEXyzkPZbzZS0AiQMsl3oqnx
+lTn9MQlY8tc7aJhSH1bTXdTOD6gxnmo+t59Z7d8W4dzMYNWF/QM2/Ne8wk0YZXMzbLaeTX+VQ6Z
x7vExeKz1OKj7i6B78gFfTEhlv3nn46eIQTDUwnzenrZTakkmW3VDvvz8oOC0utbHgI7eHHGO/Nr
2YVebhw8I/gLqwI1KLP65aifVaImSC8VHWqcAHIUOptE6sGH/+CBfrnKUh/9MrdcSpFeU8R0ad6I
8LMZH/p8KPZF85+9ul+u9GplIpI2IlmJK0WZmtZYgR1nnJ1X70+vtwxKzoHkiwt6hvaS77yMnl+e
KVTwuE2NVlcHlAnBvS39Dqvh1WCYn+sYnrhmVDCWk0hurYZEU1hF7/RjyRF48/Vosrkug9PxKHtf
8wvKILfcHJsxtn1Zriu9x4p+qrrxZl483r1AL9eCsJgtEmdrpxNwvE4yw9sYtVnse7zcIVyWOLC4
NFxXTVlAGo9iovoSzPoXd52tctLnCSrsOTmX/WXlYCXXVHNr+xK/K7+s+JEpCvKNng5ypdi0dg7m
bLdT48lPBHWV51aQBF/6nNTnASM+rN2R6pdT4Z2R++USnjSi2if0G1fqtBjddV+H5nnX0StXaVZs
qEaLD8jUzD1amuFbHbDRiM7m3hH83E6JWR4Gt+2TVYT1XLmZzEz/ihc+YZYt96NRJx3zgIdO+67a
loTAEKk0l2t8q7Gx7zF6TnyhyIlCHob1tI2McFvrsLHJB8Kvrqm0Va7zdHPO2plDciddtJCrgNxK
PyKZd2Mj6kA/OIotp1gM0nqQ272Zk/NJh4mgUb3jQLqkPLperq2cDAAqjHrrMIYi+RK6ZfZgDymc
qNYgytLO5aeAZydtAaHhY5WbxEraZNZCTHEqr1sZBoGeP8M3NZMo+XZARe2SVn1LenP3JeDVoB6r
q2tbJc+64JsqVBSf0AE/j+0QfOjsucRCb7n7dgmnzCi/t02GuwrLi5dFCOXt8Q6iqnnOptLhk5vH
Z32YkcNgERWN8l0V+ziEz+sTfBZfhUblXSd2WDzbOHRcCZwsznC7BsOU2uC6pDoy87IW3wKE8u5F
ZPPKUhxAPgGWY7pgRtMqr6vw3p0RFeG3EqdfPCSOODEO5RpDgCRHTNGXM/rWxcw8LqReXQrVV97a
joL+cxRU5MxK0ZMJiq048aW2XjQXGOPMn1zkA/djkebP0onI9SbejEqQxRsDmHpnJqQSlUzuewOP
pWSFksFClmUSX0WbNeoRoI25d9HAcwDKlXwCzIPJdBsltug+ujyNJqLtPbR1w7RbQuhXPUbF9JY9
F4kMrp++hd4keqDhHvZ0N4rk6IE4bL2CeQTBlSDu2Ouzs5ZI4ruh8frPxOWmZzCiOzoSWiPjbYIX
zLyZE/ya/aYNB+XbYyq+wm/BynFmbplaMIl1Nljtx94hrgm7S+vgTGTo5GPJzTaK8AdbN+MJXWms
4V3Pl7CiMP1Sh7LYjwEKRTJn5SptkmfpRt5FIGxjz41gYI08bK1NbT2so9yOrlBwjxsVZoucjy+k
DHZfyNtY/bmNu8YJK/iQ9A0av6gao+8FwYG7IrV7f7Ije74whfpctVN/RqsCzbqnGAjz4BYIaOLn
FscCDNXRELYiO0Oe+71TDaH37fihqOWuK/uvKprifV7YcqPI6j2wGzu3kWJSioLb0kXWX/Yd5oNh
yjynx0z+IX7tn1ycEw8oSLb5jEl2OI/YaOaYYKYIUnGENbqMQc2qON5EWTWtC5V41wZ17bbWmPWp
yqZ131eBb7TYtswNq1s+dP0ZTtf5qjJ5bpknx7jV3GuXBvMxGxF/Gz1RxGU4ENliBsZ+VIwoSMTB
F+UFdJ4z3M17OlwbqyUHxc/d2oOUscgztCZrfFR+2irCK+ZW2E3tm3p2tCwWyqZh/UDmvuSK4AKA
ceO0JiaDdCjLUO4tKt7mQgw4FOEAxTBUXlOfZWRWrpMJA9dcqnJtD1y6KQm1ihEmrRBTDN8iWggk
JRdoCVvUj3AeN02cXUN9LbfRgAVG1JJN0tZLaV9iv5+RmMRKXkcq9nNh0tfg7cSBN6xzW4nNadUd
ovixS/ED1gdWq34ZI5Y+i6s06PC7tAiW6EklYI2jmPE1rbOwlrG2LZYGK3RncmUZBOTWHck1/Yxp
cTzyhmYnKHDEdBqChPE0UXzhxM/0htRfdoP7vgqDlUt43j6YVU46HmuPFrJ6DB6TPu1z3rlXqq2R
0G4JSfLD41/qXz2hukOvWZTEpbp20xbvVJsMxSQCdMy9EOf8Jr42YqP/TERIe03AbHcZJPMn9NHD
Jzed3LU7QWk1Z2HtZi+eN8Tr5dd4ZQU3Wfro1OhtYyN6LsNFj9LFH5nPD02vhzsJCxGXlLxedbpB
E29qJbytKTwjWfmrZpXKlw6b3gKbnWtxlD2gdC32TcGKo+euuI91US0ckQFW+GmRxfIAMI9vsOX4
N5AeiHEQ+3axQqsyqh3opdmcFZHnSxFVg99hdoy5cpaxmCWcM2uGSEJsqgj19LwYat1DzOwsXVH8
rtbkHJIRklUGAI0R1p2OEclQLwYT8mOL3fx+qI18j1m7Xq1KV9V7I2vVWgnQ02wd1COMoMM0yDGf
2XyyhvUvd4bgrpYDGjid7D3tzIz7PNoPiYd7qo/jSe/uzZ7ASp98AsMxVhwHgKr8GRnCczslEY4h
JFx/rzCQ90UcEqLjOhX2yxPuCFQ3lr6p25F1fXIXIAQfkq67KWwH2XFiovJfkRmRAPdFDRGShhJ9
ztrTfnFTPe1W5Zh9GBJjRIwrbHKFqe9N4jCcqd8XWZKu40r/arpqV+FAi7kgoaWELERbaTO/WDj6
W8tKtEthFFqy7gigRMRPkA3zVBp+mWBuojIXq/4aShsxl0fiMVMct2SKtwpwNIYc4jMw3Hil2KNJ
HQnxzypMSYi2lxnzFdM1/BZmDvyxVGCjnzmjR3WraefxaOnuFuNw1jfTZvk2Q6oTDmwmVsbo8qx1
xQPvUnAi7HMnqz/7c43/FltcCmJc9yxaqrBEX58CK8jz2M+pdBflublXfZs/lwYCU3/ohlbP/dCk
tMoyYsX9KBHdVW9TWQiiFa4rTLuxL82PbFzFnjwKdz1JjjptTCrkKpuUdTARul+Qo9VcpDaJ1V1P
UonfqcDahQut3MB4qdwQ0Rx8QGxkHg0bgBIPX9yWiQNybqdAsNwG0wgVAPffL6c1sCjwZFsNcyrf
BXyXY8aLYxU280Axuo43PRHhJ/3HL4eDdsatSbV6tqspJta2HPpL5EC6Q4+ZmglrpvhqonEW+XKm
xko9vMxY/KwD0GQYo+p+79z8Bopf7gfABhYg3O43DGGHAGzWA+6nyQW+W9OhSdlfBic+Fpm6Cya2
/D+PhjcHdQYDlCuuRDo3sNOr01Fr9lYeDlW262sK0gLzIDZrSpOiiMqDZmIO8OfrvW1SLhd0rKXD
AbnsDeWqaCj2TBv/a5azAbtoxDXruC16HOUYWB06MwJJGGs2pso3py2YQGg68pEkpDQS2O9jeEfm
5Fz3ZyOmQ//0nI0Uk14XFGZmCO/l1fuAuTHYtJJivKCn+MzSwvJQmcN7c/ANYsFVACqQW6Cigtiw
fJVfhp2KVU84bhkjCaNytaHRwpW2u1UtPYp8e4lanxIq9yil4vzzB5ALUvByyFMfGAv+A+3trRyN
jCQTwt1AM7gdwmCXmaV3oQWB9yVX1KVtOVjTtaeRCV+Y00PqTfWzVlnDBqto7OO6sojiZbFrOr/O
FCHvYVdRy5lEclH8ehdJWbRPhLcH3bkWwKP7gbj8I7z630Ci/z1I+38QXg26tWBo/8XjfINXf4rb
b7zauPgVq/75Wz+xatf+i2hDGGxoOVyEDkDLf6dxeAsgTasXgzyIew4Uzn9h1Q5uxIsmGHrkMlYN
buNvz2H5F0lqAMzg25Jlizv8G7H/iRj/yXP45Uq0kPmIclxUEaz5kgPMqzkhhR6lyorsAwnqDKac
0EToNA2unhNGBV3TWsdfXtDPG/gVsv7dBVE8gdkLdlwsQ15OwpSnrmSFQRGNXHctENSeESQ03tgZ
J88QX8V3GuovQaAfD0ink/cFbxHQ/xWE5yX23KILILCijOxj4nEBA53GfWsBRPz50V6uL6dL8an5
1oir6Ku/7mk10RCh5hLmIc0H6xg7Ceah3cxObMtQXHXz7D04KfE/DTGMd3++9G+ecvFDZjS4OFG/
WdqGOu0nXWvMQysT87xAKYfkwyowrcJpJ38HgBUvG7anB2UE0lBDnQRH4TXOPJbYdhBfZx6G0uZC
TtXovT8kmOSQzuWA9xGYUEX7fOTMt5rojbafTYHl/nrMOGnrsvDe4au9fXybHZx2Nv0Qm8X91f6R
iCggWCIwsY8weVxvQZV0DfDoP7zW0nmCAUaHGObPywEcJuQKRmQ5HnCFEVeKM9cTFqbjnUrke1HA
L+Hn5T0T0wOMby2cBEJXX8G1cVc1RNMo89AH0XOL+HCjJEfdfzp0uAgyy9PFWKVeTUgd1YjTyQxr
M9zJDonbg7G5xHauxJwCPP35Yq9w4R+PhKRUsAkvzbnXuDA6edHPRFAeEhkTJ2z0XFMEGqApmTTV
o1un1tG0JyZp7I13SJtAV/Eqf68eejuCgXZY9pY8I3zbXw+YAGlfENipeRjdTu4N5CcURYHnXlRa
ywiFFg7EkcrGpumuwJFOk9eqiPVjBWl2f34pvxu9JooQ01u+9BuyS5p59pinFZN3wbsQRXMkoUA7
mBWozT+/lE12CTLQxV7j9YgaK7cpG6c2DrHF6/W8JUhbI8JmBiHgS/z5Yi+XepZvkhIWrSmMai73
ZvhWUVcS+llp+wDP2Rk4o6keC1rqj6BbI1XmxOrw5yuKl0vwckmO8OS/2DZThx7Rq+0M5ZsJbul4
ez1owB7cgtzKtmnHO4IfxzvCXviuAA1gWm4i7+OQKZWPXXlwtKIa1m5skzFZs/2dVpAO+6eWASDB
ToNIm8U6xhbrnZdknbbYX0tDVixWUwaihxJjocG8XFDwCE0gdBvmvgWU2upzNG/L2Na2IaRs5Zd6
Dhl7xcGwwQG3TGC/bxCR2LdNo2X5ZsIxuCUSL+BDBlbYPc1G3j2NEvcosNpTM6LWWHn1JhG9b4mB
SleEQP915I53mU1bS0/4tYam+rlDdkuzbhNpnKNLqh+73ikPbmiSYZzwAv0pxegGxa3WbGhHew/d
HOGSB7xZC/RopO34rUNuIU6JkU2gDMk2Bh6fsWGfZUXNNVze9Cmmua4Rm/lmb3K2JEFZXLVRyQip
TKD9CaxkPqPd7Nn7AXOpQ4szNThLI4oIt82oe0qTrH50qkJW+1zE051wqVo0GBs9Np5pGH8RE3gT
XnaGvbiKou5+qDNy2osutY8pidPzykykdZyE1z61p5xzu++tYz6l8hu+g5JjmVPfNTjVYsKLk5YT
hybR0xDsLH/wLHYYQbDVPekpTNKRTDwzAPM2RpM3GsTBA0Sa+CwwjPapaTFh0Eop7vFf4P14Q+Dc
tW04P8ienODKM/lOuT14DwJfrac0D6X0bfotm7kNhAES0XgPtB35KfBs+k5BwZ+SJyhz5473Ziqd
JPjTLlewU2+rdoENpjxqkl1o4uXtTwRlYaYU2ebk58U0O/toKUxOLqMh2VcXeiLHO4xhbeAHXdPs
tUX04xV2zYyaFMHK0bGX5sGUJADEfelO4GZ64Nj7alkvtd6p2zMOtHV2JnEUrFccgjD4bjr2Rbsk
rowRHE7hJsdI8yqCLcWntPLOxVyRo+jamUz2my4N6CKIwmAs94lG60AP+GOxiIKCqBnjTSVc9qIO
5s64nWB+Sb8rLGmsMF+ZL8Gvyc0RcW4dCYW2jvSdPEkkfeNla6zW4D4aM07XWO04axna5pei7wv6
KvF0mdV9tgYNA0tKNCiWWxHrzR5jwv4cd3Qu0+LZv0L/Vaq13gb2Pd4U8UA8jYsnpGMl0xWUQv2Q
439b+XnqeYRPY482Wpq5mop5uk893dqoMqqqfarDOioYkwSo6m1x21UtziRJoPLvpdV0z65JA8qS
jrpCZUpkzDQmZDKqlJUJw24WrkGvGl6CNlWfbdKY221rTfa3cXbEuu2KgpA7vQm3UA2dgS5CFa8F
50Is5lR55SW9IFcdzsOXEIdpnHK76nJpP5zVxRQcxNQ59ZnbDvZjFefddiqq+YuNJcbewMQLY77B
nL8UWZ1uIN7MwIE9n9ENLMJ806H4QpSQ062LPmrXqd44Z0sxSr7UWLcEXgLOb2pqQDICJIFjLu7q
LExEgUK4ulNpi2FkWlfnSYMR4mSp6XsQlgOW9LF2O3ll/jlOexOUq+h88mZRrdQt8URpc3Q6Mrfd
mGilQObRSvV0cvOq5A9ytSt83nWWfyPAxjBtjEisbfS5NCHTeiHu+A2shhBEsh2r4YJK192BU03W
uoiht5qLexvpx16A03YYnWO+3xKQSSDRXE7aRual+lildl2t+qLdKiudoOnr3zKnLT97WSxpXolx
22qBsVYZ9+EFXX7LrkR3d2Z5v7BN8tOqUOeLAj0lOAp7xY3eqeoG9h2DWoNfjcYgoFeiyYQp0bac
GDZlhUX0Acc4CmxpYNu4YrXtnoBAWZDK2RP3E60E6RPj4T00jiJiHENK0F78zEkL7Ait6v3cwQEF
oZ9WPgbCJDNvrOm9Lm0xYG/2Y1fhKEwvk+Zx2WTLnyZG6Opp3LEEsRpTmFUlq+3IOQoFMiWc3c+C
JoPJ1EflQ/dwhIO8w/WRLm3FsMVFmURpEjCK7FGWqM7xRlaDLwx6Jsz5qCWc1AK0rp6nqjf9lm5d
gH1o126KxBy+5+5Qh6SQadYnzw688yby2h2OrQSqF2MYKx/P+Ohr23fHpMJYzTLjMFzhdF+3n7GR
UdoHrK1LA4JU5F71TRKv7AzTTwgy9S7R7Hk7uUX1cfbC3PERDg4fe6vJ7+ywepbZ/HmUprhOO9nR
+8jokkmA9o2pKvlENFT4RMTf8CFUDl+OGZ9gwZNiU22GzjD7pF+luOBmLXa0FsnWJJdlFUi6zTq+
ShUtS5zkRv2AKnG6rGFd3uGpFmt+k6dK+DZfIVlR7HgPWtGPxWYUXXY5No15Pcdzdl0LU93lMb0J
vI7bb/BHSFzoZuMrdpZEOZDTKOlDyNj2WxfBVUq8nj9ghuzRPs5YLrzAIqXaxTN/6L/SKB4+DF2Y
3gql9Et4itaXdLCJNGyyCBZkUgjCoOHlXnnmFF82o2XsNW/wbD/qw/Yo46E65EhoN0VsqQOCUy3w
zQ5C0JlgydtqFLP9ekTiRzvMDJxxGyHpvbfTCkpUYSC0xm//Qp8UrvxolX2vD4dHeIq12uhta8b7
MSZOiAgMXSM2LRjcFNtEfajOiK5rd5xytYvEmcuPetxIb6WlijxQqTl6ulMMnquBHf5Z9HV7qaoK
9JKN8FAkbZ6tKy8KWr8UHC8iFrez1AxEvKqoLDQ8GJ3+NpQ9JkFFElgV4zJrHknHMPxmyizi/iTL
qKFPUA8W62LcVPJGBausKOVl55AX5k9eTYy5mzkmC6IYvtNRV8HW0+rFeJ/elWnWcoOnE77fyonv
2lzUH5WY2gc3Iym6H8mcwyIhpkGKfa6pRxH9DhIP10YFMo2qZY6e9LxjH+r0qV8FWh9na5NXddNj
q3xGXhodQasM4mu8lsaPejNol1bcGfTWjdrYuprR4M5fFdgoto6FTTY9BKSGjN3nIIvGTxXinG+D
FThPg92RVaJXNqkbGOPREkzKzCEKE1f/ZzjJdbxuMKhVO/rsz1Y0hjdtgn+JP8fEEhiEGWIli23j
OhrjevLJ6WswIsb6UCM+mb6OTUipF1Kzh/OE954elfhvWgr7qkMKGE+HyIHNQANJrZxwTq51sjt1
P6DXc114GZ7UhRy124ighxV7divMHdI1GnsPY1TjfffjBPv/sdD7qYKBe3yCBw30T/P2W/cC1Vy4
kr+cxt5iocc2IkMdLPo3v/YTDKXt9RcsH6hTQFWQdBe3tL+jiaX5F1RMzBGE5ID8N2d3SSWmTcLR
6L/ovH/joNZfMJEWA4EFhYGx/49SiV+fwRffCaB5mL9LYwbQ5eUhbKazobRW2bd5nxEyX8Sjum3Y
jm1qn7r98suL+Q0G+vKUCnnWg5MGTEcDDHe6N6fw0BrNjK3bZNBOHEvMUt5Py6b9Y5e1IfI8hpgF
HL2eSv0/uPRirAYvDoLt6wNyrKWC864wb2dv5NJeA0eonwZobo5aCD8u6zRaQKIVVm0wv4v/vIQE
lieH0QuoDFAJHCteX14acYj/fmbcZjnw3MrVesoYSp+52sflcrkx5zj150d+ZZLz86IMFWhZgjLr
tQSONS5QYeXJW0sW8r6AoXUuc3uut+jlvIeqszjAxQYXV0KhOIk61T3ZC9aTaTbvobZpoVZOSFUD
DyUMNjPSgSPtLCoeSmBdHKDBgBHFC9nAbytBKsHIDme8A2687FL+eAxaV5zt6SboNGpfDlF3cA2F
BluyS3NCgoCDI1uG6/TWbUdxn8W4C8HCap/+/PYWOd2/0ImfV/UYsSA4XPh1mJqt6U4yWo24BT8Q
94W28E+cInrWE6JiJzGPd5bJQdRyKOqJ4lLvgepvJyZ9WajaDi0Dxs1rxIp0IY4HuMLf2hr0OwKQ
QAiWfkHY1++1CsRrVJDRCarLzFr0WM4b0iq+6Rhg60rcYmg33mlVVKTbnsiizD8d5sfUNI+9bi+z
U6ewraAiArMveR0nXuWfX/zvHhy2PavlAja/GbWScCUPvqV+q7qaSWJSuJcXsssp4uOC5Ic/X+13
k8Rh2WNe8j+M217BwKJK9Fgzenl7giyKiUyHlRmO5UE5ennIoYacn8Dauo4Z5URsiau890CmpkRo
lPMJlE7N7se7sIbGtElxiLtAHO5t4F0Ct0U9h/0CvlXsWy4Go+h8iFHd/vkhTh3cV4MVPQSYvABc
9hixL6dIQg9AuZMn8LRO9HpLBdTsTuNmJM/r8cQTy9yBdY+k2wuKQ0hxVNMxJFt8VitiYimOUhyp
zuZh5oQrAr19chv9vW7Nb1ZBOnoA+7rJzb7xHtZGqXrMEcStNTu8kNNrFhXoqNADcV9nzXsje9lB
X8ziRVsHFRr5xtJ1g5X98sXkHedMPZ3a2xOiZnVAJYR0Lv9ncJpUOhBLY9ig8MBX2B/SFIgKf4Ax
9CFWKR0so5i6J4PolptEZwWgEq8eY6Q2F+YC4J9eUcuuQehwDFOSMxwEWlqbF1BvzXPp8EDUh+9B
pzzB68fiSfjO9KJMBI2nZu2vHf0Z6wmCoqfwtmSUrLxqmpt14mjJdW1kU0f8ctQP+G/3SbfmyIsX
N0yqINp68JMXihzWdKAslUf2uuw3FNPOtidtZpHhtYrsEzShpIwExLGtCf3wsCCJBu1jpeUhURcO
bEF/CEnOwk6ZNLE13QZmRtIOJH6jM8eSNMGP33Sr4lYVXXRw2zy5QF1ZXuHB7NRrt2x05Vcy0z6L
yUmvRTll3/S0hbXKaRvyyzTPJM2NffQ0WeBzewIjKN069m8Y37gdQsxOqpuagjlfjRGnY98EAlpb
TrTklTqOVj0oSFnDGvN654N3Cgusk5AAgEb2NViAFWL1Q60yNSu7k+5XkOIGsnDeYig3j3Mn/Vop
0qRkPcXaOck45oUMFXhd1RN8SI3zgeOjoCw3+7C51QaoPjDmQOZWID/YzeVknVU3kK6yZjV6ZkRU
SALUCfOKbTdljDiTYsrZJWm3qAEHPB4WAr6DSTB3hzH7sfVMyoTCZbWhBGQh7it2gTbGyhpkswWi
DKCSrdw2yEyyMJLMWULbU8XOLCLhVqu5gFdUYVmPR/ulbZT1hTbi2LMlyC6PCCqPR/fcDOPoqk+9
7huonl36oQS00eOkWZPRE1410my2jUdUSQ2IPOj6/Fm0bryXvTuuAV3l16kryxWuF+0ZWt9gK2ej
/JJ7rfUZ+b/l13YVPTFQxu+hCkilmKOwWC8hN9UqCsh/asLKWufC6VcMrFzngBYU4+j6k0aMjlt2
T2ZNzMNoxWF1r1lunB56fP1Sc4+pAgb3DuHr5GvhpQdyvs4dNEAcCSewAxsQy/ICyV+FHKRVrYgH
0QQxV5M2EZ/hpsIjRyXqbYPbTXE7XU/1lLvEMy3Fz0yXukxT3nSh9eVBD7E2Y7XX6B24g2NsWjjc
YMrooz+OWssXOyFWOQYMatU7HuuKV7JWxBOj0o9cUnS2JpxlY+UJp3qEi8iXtQWOvD6B8zTddDjD
A5nzOBSG0A5aHEsfGzIXb5Xjzt1qnmzzGFiI2kkNpF7tMppIydJpJ0PBexikBMyfI/PcJpfjQjNZ
hxwzp79DolLr18xQd5VzLK38qba4OU4csIycMHhA5ovaYsrLQ1qk8r7WreWHsPO96Lqe9ZnlLCDb
1fTycC1Ex7+BLc0z9UvnQuo6/2J2UtQCLrDvsZHs1H4H2tiS8yiSK1XULDHQOdyLE+DuOeV4R2ud
TT3WWFFPayQ1nHsRWGyiTkJPBnAcQo+3vEqvMWErtIq/Pd1trhSsQUQq401J2SkJBYmnm/pUi6SZ
bTbXRQ4vKAx7utMzGGIPn+wwQeS678WMIkAm052KOW4YOD3fJ4Fke+7AQdfTUj1OkncPO5WHYkpy
pZT2/RMxVGgflr/rG4L5yAum+tRTmiZutujnll5HlbHb1l5YPwILUv2OcTvdnQqFOQVl3pO7aR/l
0i5ZMuQfm5qbGaWbPCGzpckSoww/L2tNv9IjprRdBvpV22RpecEw4tvJ5W6LsmbjaaGqLJDonZ4s
7Y+yrEnLXgBHWADs5rRx6FAFi8DFbuc88PsS9OC8bpulvcDv9OARWBxd1BqBYqtTgaOWUiWdk+7p
x+HHWEqfKfEWlYWFdGZlamkNMRsQxLyErIVgg7jQY0QYXHbGtsMNVpLYB8L6ClCNKhfB10yLuHhx
mkLYGSbjth+bpQxi5+nWzXDrmkP7lC2UFE4QLsUd/4hFOhtwYVqsbeVyVEkjOJCnfhPLgHFu86Wv
itZwznmc8mD0mn0XT4qMGy3KuNtexYv9PjtutwzPUzNHD2lu+CmZm80m6SlXTfyF1WU1hLiT5OQX
UqXZBaNWRfDuN0jEuZnAYgD/aIF2uJw9jH3s3JN/Sf5cV+uQSqXHGMkiaIFRPvBOxyrn+U+LQJoZ
NO/jgreSpVBTSVLFqtpjhlX2cvl8oAGULLM+60T1mCxt1RMBiXK/3tWBwVeNJdT+jI2c9zBQgnoF
nTUtWiIqp9A+npqJqb70RejP0rYK0VlcNE3LnZxGojkmoj0MMUuAJajRN9jos/iYYR22N94YyAFg
f/lASW2yNMkywPq+QfkSd/PoAZfPhFLOdkdRJF2alL4ki/IDnWzreCIQSc3lDOAlHEPoAYr7waAh
uxjn0WdlnfdovcVe9QiUzESvxTDenJ6QnYgaeTH48mnFx2enA+88aHTFhcEUDTmixizduk9WqbhX
Nf+SBgGfBTY80jW6mdmPivG0bU6zzoiqMs04N9yIZ5+tCiqwdDU/od+ybog0vTu9tabqR2+dDORr
rZvldiIbGlQaB+YRXQ3zlWAu8uRQmt3p82QEa8eYja0C8HN9qw1ZjuKUyQVnjdUxahuLWEKGvGKA
w1qI4sA2NgPdwN0UWzSmLWJSrLuxGYpmRdItPVcyM+F2jMvKwk/DdBx1jq2ZMs9TEulKkmbcIdvn
EJ/zTaYiWX/A0waLK+JmedHz0g7BN2xZ+0aZEMgaChZ5SpFwOZKbHeeVKKfBfHoBP9ai5eDeL7Sc
08LahA47zmnsBiG+8f4Iv2Y3OvH0FbeN4PY0PuGSB2cJQMBZX9RmeukolyHi6qrZmVba76Nwatyf
AyInLfe5cvq0X+VNv/RUC2+TTZV1DDGIvT+NClRJTIpUBuLKNgsmcl0IhB4L2kDri0g2hBmC5oxV
sBJNMG5WTi0BIRoroelKL45TFdYFFRYT4K6NOfDfJgohMseERFUGR2THkBP3cPjKYS2ykJnloCu4
w6rIMLZlxaBRSclqb8TiGm3ofPuDF6BrQqoVMT7N7rQCmmlHN6cMHF52R44523eX8JYM6PeAQWxA
iCJCYxpWFYJBcPOw6QPEQK7HcqWWu01UxzQz6BQYINzTeJdPS3ubtoz34I0ThZ8V8txqwpIZL3Wz
0zAaaUaBYSEx6h96QbbirlN9EV2LNtHLczI8YcvpdFU4NHZcIYxLRrsO9t3cd5aiCAm1FNnHUAF4
V+PyvI433JhKOh+UO+bXUHK/RVqgrVIvaXe4I+q+g9DzAA0ieQ4NVKmORPZmIL5LaW4bTOCR7TGJ
K3akKR6gQAJ5elQok/0A+4H3/P/YO7PlOJGuXd/KvgE6gGQ8hZpLkjXask4IeQKSOZm5+v1Q7t5/
W+7f/noffycORTgkqoDMXOtd75DiDRtU9rhMBF1LQe6kNw/kGBEUTLB3cUzrWl4LqzXIQqvs4khn
Px1KoyY+hHzu8jqqQM39KadecEzQesievGGqNTtvC2Gu00/NuvmfMCMBiERvR6PdWxUdDBO044VL
UIKy9WGTR6P2EEuTx6OKmn8b3+AmXfgtFxYRaheyZdS6+TerABy3n+n+QvzI4o4Kb5399cgJz5dG
OSNQ6zyKNaDKT1b11EX8FS0uYJNZrSSCaOSTTpfDJErYtxcb3z+G14i3CK6r/a1cz3BDk9H7yFvH
lJfGMNbjsj5BYKnZ8jr2tAoBTnQGTyPnBzXRFekB1nGsEUliBQMTQutWDR8CIkdk1pEejOeKvI3z
k/kdb2sRs1stTmo+Dqts7LJv+jJjc4QBKrbzSuAhSppN/UJRKJSXFpuoBr4aJ6smKA/+etWx76mG
JYSjHEVqpGUnrbJ3TrzuzMtScQLR2yUH007Sr9bg6O0Z/SErrtN0ZmvMka8uEloHAdi51ziZi6z0
rKPrLrp7pGGbGBrS3wRe36t91bX9Ll+JaPQqnf2qZwxNIQcD2dk+uxI4D7fEhfoA1hSZdBKFw8Hi
DLPzmIBYb5bGFcfanlgPS7xuB5eSGU+qb05sksXkl4W+i7PC9bbO3Jk7rpw8JqqfnqZVY5gwuHuq
+zjbtKwQdme6nQV1q9m7gesUuhnOVq3drnTDKaScLr2tUGI6mLGtfe5rYX+Rfr98Jax6+FYh5aPc
HvM4oK4yye1q9SuDomyfA67A9NQdtekhdBCB25Sy2TbV1JxsMaU3qVsT1ied9ENRd/EDPj4DDIcC
KWHW2voe59f5xhd19ISYL/tcNTN/yS71tKVSLv34dik1OtZcR0GI2hhOU4A41Pl4QZH+O+H5zYQH
459fDng2X/NXwsO//n288/13/pzuuPYfOhxGgYkWQLsLcPD/pjv8lwuES9LWZcZigk/9OeER/h+4
K5jgwxBCYe6t5j1/TniE9wdNPYAV4yIsGEgg+TdMd9JPfkCLyDDR4SsT0aNTrq5E/DcgWCYHlFUL
BebszMkziTZlvXFqMRInuxRVOLkK6kvdzLd5hZ1KmCcDTanrh2Wk1zvC60oCBkmAfo7SvoB9AFYQ
pr4+fp06R9vAm5Uh9NaMsFLkdJ7GKL/PXyyNrlZQPu5KZKT7WegxsmLfobO33PSARYH9ILuxvCKj
brnJQU9Gdgx9OUCriqwwkoU6OQR8b/oqQiznsqi6BHESehp1nhpWgFNwammTLfcjH84MhHLqIzmu
0bHSVHfPsrFOqk1fpNtozylzl8e4KZ3AaqZyD08q3mJGLoLaa+t3C3ztTTG1d4MXf7GxDQzKiG9K
xOgdKj2sCv0sgb0lqC1jgoT1OPtWK7HyoXy0/KWOS5hdpwSYNyiNkUV29wmAsiMmPUjd7hoGCqFC
pnmXGt5jNPTXRkReH9yUh7EhWHsaSQSm/oRp543rP8VVNRdXAGjPEZo/9nkyBrM5fgHpog0irgcX
qbtszl4ae6A1q6qHSWoL+3tJ/qNIoK95db9jhIyLF7a5vIKPk4i2kSudIIPLxUdoYFrwp/1mEnt3
cXVSlDVt1w1Z9RC3fv6+mnsLap4o9wLbjLCJsSWDEz8FZUfIaML22y71rY6e7hBZ2qmz5ua1sgz1
iCXBsJa5nMprgMfombB7RjwevAV5pt017+YhUc+ImR+dNq321UQvYLRzfOVEmbvl0DUwVnE8IqW8
p3ypNfTOYnxCJRjjoVC1LrNwrA1MP+o/a3qjSupGXdxB5BY3RdpAeBrNBBCpSppli1vKg9AMajNV
kiVoVuK+zTt/13ooh4VIHOZYDgy4lIDGJCfvdygQFu9VIwjSjWvDoPAiPVoaNuZZ3uBUN6Yx9ecY
qLTfjUqzn2DOpGercPQXiy++aecOj8IUjvcG04Cq2hmeiog/nmb9PAK/dMdK6naAFrSbv+FFsGik
kVcVUeK+O17nJowtpMhWBg+I8MGAqjakuTQe/rvR/0c2XOLiFPW/y5puvo7/5/rrlH6u/r7Xw4Bb
R6d/jfJ1wWjewgqXoQKOn3/TNWF59YcOz5nhFQPDH3RNAl0TLGf6VSjhq6yJMdNfu73xB5CBQV7B
Ohm/jOD/ha7JXudV/zMKspH7cHnbgyJAHof/U4ZYQ8YthM9SXimTCKlX4ryw7Csh1llbPfGpJgKK
41HO2GdXbaEdKzOpbbUqgstDNaYkP2rt/EWJuC9CTa/tkL5gWM4TQumvjcrdTcp8XS0NsSKxkwES
ZPk4Ww9aC4RCYjtkRxMritwtCe/T55iRG/ASMdf+O+ZsnXsHLXMwyKB3OlXPD+Ji9uOMQ6d/zMXI
MDdYLI0iXyWVXhan1NPGEBk3+dEDAacwCePFzia4hLSptfeQmDCgRrLVPUQPjB+sDlG6pH9qH1uO
X2PrSVA2/UPaQK7u6ZUGj+hTdMelfkZ3mfVbcAQ6JVLF3aaeb22aDRfIdZT8KvkKC8Ziupte/3cB
/kcLkPADZoL/+wJESUngwusPTBrz+y/9ufw8VIB4nXMM/LnEWJl/Mml8/Q8yOA3eeTBlHPfWMuwv
Oo33B7UPFogO5qoA3OsA9S86jfEHy0QXeDGij8AE0/5XxdaPZIW1XDNwW8Rhmlm6ZSHI+HHg2Ewa
BNW8Nc5lba0cjyEuaO7VKrqLEr3EB7pKQNyvZMb0GB8LQpmmGgdhFbQ+AIqbDqVpbEDbBJ4HNiI+
8tDI+bLkOTYZU5FAvhLhmxJxx29UfD8OZ1cJCR/YW01nESTDIX/zyb22H3P8hdX5gtQZKxZt471w
NQ+ufkNEOr3u3x7tP7CBUJj/uFdxSWrSVXyOX6DDhvlm9q6luai1vorPjuNfVR0DzDAf4FLtpQVc
qQdZozUHQ0EL8kmsaGiZrMG1Dr6DoHlnx4S1HyM3BVpZBgLlgtKJMEcy17m7VwKrb6sSwgQ5N8Bt
JrO1vRWVKL3aFWjGqInJjZFFADWNakAcbEJcs108ltzry0A/X3AcMI3FfqVgBhOWzcrFhzs5UMq6
VKgbWIIUniM7phc6PBEcM+h3+x3W0zMscxp1ZQheglEAFisBnj1bGrDRRcKgPMyJqGYY426xOmYI
eGEM6IkFyNUksfloGNqKhbkt342o8ubjBc+MUaTAFzJTj7rGBuSDrAl04VRmk7ybkoJP5K+wM+r9
ZHpSzZotj5MOUgxTJiDDZoXT4Q2ZBK62c9zZqZ9N0SMx6RQDEIor8ETNJCb6flFAsoRvmisn0pi0
F2F23Lm0XTFERn9TdVT1igUPJJsuxJkDrGEIsqJWdZ/x6Uw5AO5Ny8q/1oi6Tm6jweDEqJg+JLgP
Cb4/kaH2q0Qa/r6fHf/90Ct+3R8NXFKa1LnDBZ4/zbCDm/R9oOZYXdc+JyMa/oO1QEfZch+ZEdkX
JhMcDYCyiTpzeZiXisc6QEMzzrhAAy1dsBN3vTk+oC7Pb5XZ+I22kpjyTmPjJ/bxOonH5U7z9GQK
oKFOB3x5DW8D/8MgbkrNLMLcxzUpgEs/uptqMPMt7N6YeUljSNDyaX5kqtzdoGrHcKWQkdWCTvfV
ayw7+3oGxH+PesS4GYc6vxUii19NHI8OkKgsD/S/dF/LOBs+1AKq0c5YeGWTUYfdyiHphYlcjToK
sOH5ZE4O9HgbYOO95kClvvs+ELAHl9dmUCvqyxjAUe/0DuoyqolYK7HBXqF15hXg2YvACojj9jM2
bDy7VGA+8G1mRFJ/5MdCfqunEe5RAV4tnXXCVF0GlLDJ+hAAC+K9uT75PNOaVaczrtUABBK80Vwm
xtwZFpcrSxZlVldjtGt1rW6fLxMsbClYCNricoNTlNHO/gLDobIAZY8mtIbxIIEKL2M6BG/NgRkN
oytRrpNzt+q5yneM2WC1MVCbJPeFZhukrrcxzigTZIyPlB6a9l7r3aW56kylqdt5Qou0y2fB9rsU
MD2eUksvsvto5RxOhaYYoQ+gecuweoUsc8G9xCiGewn3GgDqu3aw1rF9jHIvn3AjIHz+VDfAzuHl
Rc4mjQdXAWkpRALrouiUxV+ZRsEeemE9pj1S0NAzvMR5nnKvN9/JyGej8GIjqz67AoFt4ngrkJiv
GLgGajsd3ChW8kUZaoxreMKI10TkddkHxQ5hJCHTYFu9q4qydDzASi2CUJDHDATNDPt0xr66PLUN
4jCyJJiSSVjz0wevj5rsK7WfadJozfR5W4hWpvmu4PxZmsDsZewcI+YqhcnwEDXyMTEFNRbkLYox
jeiWl3RayHBJY++mxGH52R6gg2Oi8eCSATSGxqoamVf9SLYqSXgx2lCs6hKx6kxw20NyUqzqE6ZA
CFESt7AP2Dk5a2SKbLQUbzw8U3YWrj7gENgJRyWbTHWsa09/39q1GYpCf0EsgEKoJB03WxUzaTJO
3sHIzPhT3kbu1ykWDCQNVb4jmP6qH1Uzb7NcTXekvMcvthjKLYAEsQUMGO8x8yxfDCspdmap4yHl
LoWNuMRVDLLmjGyujHbeXLL8Oq3j/MmULRIKve12i9YBVQwIp0oVL1vMLOt3Q74UVza2Rdt+dPM7
tvX6BUgxeRis/HZ09UnSbrbWrpkbKOAX3VJapTThTv40FlYb79QqcSLKEHpM1iynXPMZuAvMh2CW
lS1WP1gypYOoHjl06ufSLupkI5e23HmpXn1IHGe9tUWKedNFXeUgkLmBTIJCEVLQJo7c9luqXLVh
IGUdzDUHbsxN88aOW9faJLpdIoOaKQc2LeyZc9MW1d7Lm3l1zxTV0U0mcxfb0CSjqt7rWHhvFN/x
WWaqHjmlBueI0MoYtnOBwKvprOjBr5FfQZzIdraGwz+xw4uHf7jj3GhJ15zZsOcDwRnzcdQMHxP8
bNzOLdz5zrQA//tZHpKydR6HdFi+6Houz4Bey5kOH9nbryuUH2lWa0lE27DGLZjCMnHseVMSzUVs
db7qwJGckjPM1VbKA68t+1w5YUiFoxK/BX0FdlWgYwc2/Ya1/FM1iVs9FEiEWLjlEJ23fsC/Obc0
VSE8hK7R6TKyyxhVh/q4Eiwu8BoD/eocsc385qpvWki+Ngm22JOb+MFDMX9rNGuhsHCT0fZPF/Vo
StBWE6LBosj59e39kZy33l6slfHEoF7n7tJU//jthqRCWeHH0cnCfY9NXVccGiX0bPui9fr3F3Px
suV2QsDz3xLd0Q21WkwVeroQN6oKwszF+FhL+9+JzX+upHEbIhGEZgDI1X1L9m5i3621SXdOYhX0
IwLC2of0DvzFmGq2a7zEr7/aP1wPRjnAAhxeh4TsN/iu4VXsG3lhn5Ypid5/PwMR5nFk2WVLOfSd
Nvbra/78juDuCdrg6USemD9ROavSavQpz5xT/513wRx+Mpio/X9cBU9+n7kxCtC3flE5ZIUySlvn
hOxMMWBnkOx6v83A+KfvQkPprVJ0LG/frjKnE2YD6uucLo7OTroK3nAM+PdPyV6HBJgQsK38xNHN
Gsw5aiajJ3OV6KeKyL/guwLhQh3p6mlYftPS/bx9sKevi2x12uGnN9sHos5oHqFGMeGLnGej92I8
VwdKkZ6kpS3zWyZ635lCv35sPy9sAg6QORCCTYDkTy+kj4efvtS2ecp6FldUsU11K9dskXDBfn2p
f/iKvBwoOqjBsbt5u1e5+ai4VGGeJpVAJCiYLC5tV3/MrdXVbu3gpvWt+fVF/+n7Qbr1kM3YzGje
CisGPS1F4jvG6eIjUBZYIee6l+xpdHiov77WG273uksiAnJt8vlcmN0/r7QEL1Wd5YwFa+t7gNGF
TVqeq+f39bCom0qCcuNhB5ttWtlPGHrO7Q001yna4dFi0VxUuJDGsATRnDJA9pYSU18vc+rfxbz+
vA+BPQrEI+zmzLveUulRQY4wLCPecGhwIkyjFIrTpHFc4bXCq/YfWIhcbJP+Bnde7o7Lqlotzi5q
iR/PkDgHL4HpySvO5EltJ28lOnYMleCvw1YNkzpa33eZIu3vsU/A7wA/i4vJClxdGO9N3KOIoUpK
991sQLr69eP7p3uyJjJ4LAaenflmb9YbcNHBY9VffAAA/+WLEePAS0p7mQZjo/8Oxvnp3XQYgbEa
gHJ4RXHK+vGGNGm7Fv3zchosJv0tJhcS4ifMAA5WuvFff7t/uhi40QqE+2w1b+n1WDT7BIv6cBwJ
j7yVqzxDZ7iSB7Ze0y7++mI/bdN8Mxh4zNGJymE7W9GkvxVDRaYZdRvp88mJbBrLOO14s1iIdIm/
vtAbTQhLDpt9Qhg4EfhyQPzrJ/nblXIy6CcHlQsHOOr82++MIQ0CA/mDxLi151oOICFWjBAA8yvc
PPPaFQrV83oMVpCQEEGDE2gjzVLYGguUkVWScZEP+KBesGfyFf3Av4rmeMSG8bYrK1T/v9k8fn4+
a4Y19puca4RKvK1E0nLGsbVo29OFVnIx1ymw4t3HOszzX9+0n150x8YuAIU+Mje0Zm+LkC7WzW6Y
EnVSK1vTg6kG+WYlqBIQj1tIOf0WP1xPr78tfXQP7IcmSx9LH4JN3j6lcimE0SjbOjnNZH3Fn2w4
KQt+3QUQcdwWVKdZcvupmibzNweA+fYVgUWOkxOOQlx59Ta9pJ7+7RWxcoyLmf3Jk8EUoUAnIeEu
Mud2ll6YIelz3ifHyDJrgweA0d5cKJClUHF6MLsZjtGFjaz3BSjikq14TaPcta7vFT+jjhFHVTit
3Pf8/Vu3m7WSvzSm9sHHZxz7Wfzkqjtbtst7OHwcdxqHwX7ulFGfvjOVTaedbu1xAhprI0xhzxnA
EUL0ZsANxIuxlr22sQpTsMqy4m4EbbjB+EXbT1bq3FazoS37ykVkDYpdLoEOO0+/ApbWS9wX7N4P
EkvVCJ1gRGBhT5DspiJHjAZ6SU+jlxqhNeR2D7PWSBqG3X2TIr7BEmUYq1exyDWtBQMDwKO+NnLj
y6g8CM9Sk6wXH042YOgcZ8ntME/87KIdr45OBUS595VPliDp7DQlZcOoa3uhCF2KzyGLQF78fK1r
mtqpPyJvt+dvoOXpGGZGzGA3mGEhMNz1sEWqoT8kt7iPIzDL4mbo7lpMvYsNNuGs7soo6uy+wrnC
gE3aGc0Ogg+OMavAC55jld27tdF+mfBzXUB4pb18FU4JS1o1xgpFjTmPedJTfpGvbr/aIx/3ocZd
DcI1bnVXfzKy6x5sLoWEOO2ceuby4CAgV3gMAYR7xQy9lFAC/mKPvT1O76Moj80kcXiYqpRLN9nC
qeXr2AEzmc9Fa74rx8Hu7o1UW41JeF2SW9gYlQqR24x1eOHdD4NqXdgVEP3DpV5NoC6kPHuJeYPK
cqDFNd0xdRE6RcZ4TCaNNLhuMrDJ/u6PAcWgXfbTxZMGBT0oI062k3o0ShtmuJfavGDkujnmjZYq
zoZLHQBmz9u3xA5QA7xNcDP4NGI+I2yf0O4sczV9g6AV3XoLAoHvEJyd93wYkaD1tFb3ojRKkmjb
9i15L9+XlbNa8evrmkGeIb3XkjhveKI2rEVjMpIUQkEKNm92kFxD5di8RY3n0BjB4ea+mjgQQB+R
bf+J0JNx2E0pE4TvoxlYNWgvxFpIxBa1nVchTy4MuSKxCng+qFdm3gRRZQkvx5/r9ICMCdiVe2W7
zCOCTE8nuauwkW7P+IezTItaY9KA2QE31ooGS+wkfJT0ri0bPoihg53s6txs78vFaKYXxK8Ci6fc
tbPs3qv8qb+2p9x4dKQsrbBXUTp/RfvCK0sOjWkhTq2hhScztTG0E2N0C85jxgDYESSgBbwrFtMc
4h6sTrgfKMyzDp6p6qDMBnk61JqEiocBccgWbssT/nSg9TPTWQIAVLl4H1MLF/tToesTUBsIeecB
kC39IMfvJ/5/GWm/YaRBAljpYL+ak5bl17bqXn/gKXz/rb8Gpf4ftJmrbBoirfEDT8F3L6lfuuNd
ZqFAB/8zKPX/wHhVIJoEkqF1czl0/xqUCvxXMS/AxwA58urc9q8Gpdic/Hh+68idSKWDHre2ihAf
3lSqArvhgoxk/VzqGnSdPjQs+GSTUUaHtMN9Z5tZoquCWQy12k3kfoutU3fi6zThOBQUS1oyZ5rb
6wkrdr9aRYHLh2nJLYhLPtXVBgOUT7Fnxk/F1LthGjv2h8GyuutGh6iGJYwW7dJK2rA5YV1exyP/
GQ7O5Nd7TSbZQXWyhJk6LQRn2He56sQnbbSi+cw0CoKR5Zjd1SB9q3wSWdS7V+3SLHrY587YY/5e
iP6LvAxvzRZmqVPpgS9x45/bkQO/nTdC6YKEGtF/JCViZNbUD4V2nYnUXmsBYsR3Gc/2AZVZ4YTC
JMmEJMgofTKSmbgC5l9LqFIJvApVBSdOVTUPDvzvY+t2yR5FzpecunybuikqX71B9jkA6+9hJj3O
mchuHckEE9XSLK5ngiiKTTeJ9NCVghBzhch42xnaK8LvCQ0AYrMjpwUHRemLbUPrTwyDlwwbcMLG
RoOgtfeGntvXg888yuh61zj2CFro+hc/er8UnvtQu3b0qLrZ9I7EOwkY8G1t5+e8tdiZXRXJ52FU
CenuphtmWMlzD+ohaPqpPDl+lZ+7GuOVsi/GNKCyiZgNz/N47vou9kItrpOtmzrLfVPGFhQWGOQ0
/wb6v06BFqEvIl10XMoN4NGQhFbUyJ03R9HBqgrzuV7EXARLqy2PPmZHVtDFIxRFS9O9/H2qvL58
gsaCf+W254ydtO3YoV1q98xGsPs6JjHGeFjT5XZqvMbtghVZRpgbJK8cEV5rhWZTWzcL6QjbSY+I
ByLt5Qh2fe8lkbP1GfdiJrZyWFJbxShZmyJMHL+DRdm1XoCXk0CJZ5vjNl+iIVSTh05Qcx+zCfGk
bR7jXl0jy4KiifmSm1Y3VrPgSGVne8wVo5OblXDIs/ZJ05K7CSf4QHGZXbxMXUAA00dDH5cdI4Ro
Fw3zA2h6e8S0LEEA1MirptB0yNdWtuuixjzBHupQbxjtttUI6yisKT1ZQEm70avSs5bPy1FvWJqm
k5tP/my+lJ1nIQGK3UAmnUbahRx2Vel2HaxoIY9UZZ/QAuWnVe14bphMbJal0LcQg/aMz8LWgsZo
oQXOGDBu0kIrw7jRfI0IBpmEcZJ8tZfmmaAlCS0CHzqn0ZH1WirzQt3yxg2m6vFVaeMBBgJa7xu5
PHSp1gZGlRoBY4YotHCHvOXTy7O0Zw1nH3D2IwSP/mu9Zr94ieDmsNgOWB2RS8UBWcZLd6iahkAM
+wGR1n3mpVeLEVGX9noozeUxdbp9pbf+yY3H+9ZPjzQq5sbT520sufuxk4TeYD21DcZz83QtTQ0a
u91D8q/zbjtEDNNw9H3vkHiCHWrRbowi/5pbugrMcnSI6kr6B1jh115jGKHfOWg8GStPc+pdWzU5
OhL74UD3fAMmKdWA3pObVUwrUdIfRt6tmkxfnoezp+5pQy3x+4On8s+Li0sfRb5/ctguT71iYjZF
Qt4kyGEOeK8nG1aFcRcnzd0g263m8aWWqryZPEu+5utulvWRi4eubLVzXZvWfWo2zgn3tiTkgVHS
oDj/6DbJs661lDPm9C3pCuMQuy0tCraLAQTTObQZXJ5ww0dny7Z+14mxhvPl+MdMuveRo+5WrtiO
bcI7V1Ib3bDNnO4D+0q/MdGrIoITnbyROA2ETZdB1uVB7fSq6Zlo2cm9mCYfJy8ddoPWbSxZfGyx
ngwZyZHkUuzKpkmCSdZusJTtfeuU7C7kMZD7KHdSZIKPV6F+tNKbTCScDk0UEr/k71PZPeYQo3dm
sUQPYzZew1xF/G108glay5Mdo6OGYfraLv4zyoWj2dsohIy+3hV5PgXkDezaUR0rR+59U6K8ko0F
2zRu9qOnPpf2bG9ttbQHvTMf68jNeIEzBglFkg9nuxn1m8QQ971fX+Vt8t7JzCXAx22rk7GOMr/e
OpoPQ3Vk9GrZYbbupbXm3Xqt2LepnO4nHh3RLUOM/NBZvJcsio3nHFb7RgmXpaZZdKzucE3cyXZo
shPdcbezh8Y8K0d6iGzqlLG5XyVhNuceApt+OSZVd+hqeRrSKNt3uZ6Gsa8h4Bi0HYcZ8pXIdwN8
q33aQqu3Plsazwv5oebdIO7DI6iwNDph1VznPe7ZKO6rbS3t5FM9OVY4mj1eZA1nwpg/GdZwKKPq
2h8WDlbpI/ZV3cMADkrkXvEZH7mD783P0s3y7cD3gThQZSG0/PQ8YC4K2cTYodL3zDC27eVmssk9
x0auqTc9XdjZTu14N2tiDto+Fh+jqq/vQY+yMoBoXtZbL2NnGgpR3sba0BJlp2AWd5xrdTqWh7my
5cYwDJjwfd1jJFBGsDxMmpdeTzFY0RB9jOvxPMabyvEDzbNvRt01McDLy3d6jHxxY805Yn0seWV/
X0rNO/pttpymQTxZk15/0tSgxXDq4UbsbHcUbSByY1SBZVXzcOCcNbdD538utOHWSPBQ66yxu2/t
8nYsNY0GUrsrcLB5Rwboh1YJtesnpzo1i/PBawl8n9LsZGqQXwAuh42JY9wL26t1GI05epWLobbw
oNRRTJq5ldWQ7J3cSQPPq7OwwFqO2L3hox/H+BrqnnYdw1Z6D0t8DPyh9b45vR1vesb4gZ2I/LXy
3PnBHTG8y3rvo8jQ7hde4b5HXZRutMjRQ4Lb5GMZlzp8CsBT3yWGWgji/CZrXUQ8sFUoKbJdw/yb
dc3Hi+lgtoX8UqvsE27x7j2qoeGDaLG+YBJ/Q9SdTZwRR7YrMTHCW1NZCU2xsoJaV/mZ2JbqIDGE
oEYo42vDzA/4tmahZrv1lgFHdQ85osGb0kv6O60R3mFxneaDtviHqpunx4Gsu53hp34a+kuWXkGh
/9Jk3md255wMRsff0MP1T6k0zk4p/H3tk+NlQ/LaEmvGAUFzvcEecwgT2wR+0SppwrTA3bAy7eZK
Gi3KoK6drwpr9A9jZUwbN2k+53FhhD3G88ZtjQTsgQ2yhTDWi9wLnG5M8r2F3cDOKqyMw6vVyo8N
k8NzjGR5l1MLIi5UYia6CbsBrOhm8VAkwvgEoOJ8stISjdPSYfoYJeR1AZtvwb0QEyPbg+vkUR4X
w8ntFy1Ie5KKhPkuolERrNsSt8BTwqi+oPIgKC4dYgwzIgNc8qzgSOwyrPsffI1C1Lim0AqLcniv
/OVIXM4Xxlg4t9busimYl217csshp1RmsCAnw6lA3/PUTra08Fqlk93kVSWDyepfhs4i3WypUe3W
2JPaOeFlCq9MbBOrQ2KV+B5ENU6rnpEfBESDACNhkp30cRspcSMTKaAJOWqf1453ThME3bJj3pS5
PjSzZJcPjbrH69Xa68YnvE8pmOBDbGURPYE6FUHemJtIswQJhXW9aW1FUpWMoBXM5dZt8sNS8t4V
amoDBmtGWOHKTYzssIFf1LCdpHYAgXII2obo0CVLXka/u3Io8He6xy0u/PqJiKRqSxgEzKC0OI8O
iWzS8CDRTZSGcNusPIjdmjMxr45VZd37kEv2Tiw+52X/BKvGfocp6F1X0KeYnT3vJniQoaq7TW3N
SSCgiF9rahp2atHM9wzdkMgjQX+asLsMwTI56mYNExRDaYGo4IYkDFQDU1Yga8XyRKAjjCh4WkhD
o/RLpoyNMbkLuXW85VOO27xuFYEzedGTa+RXRMlZNwpFRdg35TeKX2xUk3a7ei2FiZaZPNIBqmOb
7Ja8L56UJdNNjmXtDkW7v7Usih2z8XCi1GR+ncVsLvOYFTt0Us2N40Wf9FbFGz+byPkZs+mumaFC
+q1jhHPuUvUYhDHptbwpp7nH56IKC9S34dKqFTPR5xtS0U6a4eloMSsRusMANcR3xyumvl8q+o3c
0D6a3vIa187eNdr+ijZ35mZkMGsW7GSyYQsrbZ8n3zSv6QPDWXWErawPTaZum1Scyylhe0waD3ff
VN/VNe0tZDqxF92wNyvbAK2SZ4zuOUClToyl94T5jQhEurxObv8Z27dPVZXx/lQCG61rt4qeqmHp
Atqp+EXTzAEmbX5EWbyEsXCvFt979mqCAH2/2mccjoEZe/UNgkyyzErduLKs+k6OVGca+uQQ2zq8
iDMv1snvq/AlWbTb3mkGL8iKaeFIkBFfl5OggRRTJ1jNeu1R8Qa/zCr5KjIc1UU0zkEizBYrIYs4
zyCxi495JYtqm6ZGccORZcGYQ5hMgVcp/KsTVd6N0CoPgzZhnSedbC9TLVZhbSo9CauMoS9eH9D0
AD9pcurmaey9/DjghXSkqs7Irk3KveWX1g6/pPg86r2zU2X/OKMsZVThv/O9Xt6WOMV8w7i2Py9J
itm38FZR7ZydEKLNO3u01KNVEurmKfOVHl5eZ6VFgx/r70j3QkHUVvGVALELexjs10DG1rZZpmkv
KpJs5UC3NLgWUiumGhscZykASryqS2FtYniD2NQyr8OmMt6AbWiMt/R3sdVDL66l2JpJHr1zoAkf
3Hz+5BXA8IXpQtrNuWMUtddln5cHJeejrQZoi+NwA/2OsqJNIKJm/gt5YOmm8Vx4nwXO1EQtlZRB
atmMGX++9UlRZO3EeC3zuhbjzjJlCTJghsxQ5A5JRn6kbjy6RQlTOy+GHduVvWU3n3n0drnF9IKg
xPodzZR332OZs6cVBnFBXP4RoyGfStrSs2uOak4hLOHrm7n1z2VbekGdSWtjRq4d9BnKEyBvHGrN
BqukVg8c8hoOWP8YoVKI5WAS6ucua7pTW4lvzdJfz7CggrW3MJf0xmB3305LXNxKxWOsMH6SfoY8
JM/HUINVhvNS2m0y+Nzn0ZL/l70z241cObP1q5wX4Abn4TaZs5RSpmbVDaFSqRhkcAqSwenp+8uy
N7z3drf7GOibc9AXBgzYKqUykxH/sNa3zpmNuFHW5Sn1g5c6xK5Ifa3iqeHr303TtrLMXToy7yh6
j17GE/MWOBj/FMJNhI/911I3KAn708z8HkxuwoTbQROs6LNsp4pLAzLv2GNASwrGNU4Xoy3mVPbM
ZC/qAj24bGDqTvNx5EmNdcKo3dQ9Z6RntWsKwO9DkH/PAu8QuuoMBms6gJix17SQNxzRL00yVFtX
TxtaLb7JTPnjfugI0wDqfrdY2t6FgOf8aOHSZeaLatt6gGd0CHPsLwOJBUoRmUqjs1SvyjUYm4zj
GG6xkj9xdj7YczrzFw39RvojnVc4klpNO4ghHMN4s9JMBEDGZeMR2BF1nFt9r/o6uuSpwQcZejs1
KrFGcbg8o6g4B0vUr6fGstdOZ277zgtWbtvmfkyhbKzBTc8rGpz8CWDZV2ipu26xb2Tof+CgZSr+
0VvlTvfhz3aYG9rcjCxPa8njrozWKq9iCyY7pvHhZ9O3RDEY8ptQhtio6+j/GqOKo79mqBJeYxLy
KF1XFbMAYS2ULcSx5nV+bgUHdNzp1p/ixnSD+1IP9tGgpm+Q1Rbo/Qea8kEBD+s0NzmC9xL9Z6M2
VTeBkhJ9wF7fv4HhcAP5I/bzid3NJAu9ZYqDAqfQ3gobPCS03JqVJpl4aXduZxcRlnSoY1mhWIBw
qvUrdoetV1IaAy9YTVTk/ZNBimMHTh6157Y15NjGDiu2+sanR4BKpXB9bXM3spS9qniPvKRh5qCN
2bzVWGC+d3IKZE+mb9Qxsfjbuvl/el7//1ASGtDWq536v57E38viQ9Tlnwfxf/uhvw/iI/c3FykU
aEkMfg7zc9QEv7N/f3kJkS950Buvzj/+p9/t4VfDIDqOq4vQZq3/u1nQ+Q0lHBo1n1d2/bnw3xnC
Ywn88wwexyKeRNQBFq/Agjf6F4VYO8iwmnxLHYGSTGuHhqQXQ78lSyW8eIJUxoNH5C2cFmQsGPla
tlvPoveYLge+zb56Ittm4YQroywBC2I47ZOeVUF4SpTlZ2J4228D+vR3byGfXVgpg9wxt9fRdfEM
TCkrMTEkAEFIHlz3Q17d5o0C0V8RnH4a8CGwLJstDt9lIKlZ2ExLGBNH70M202Zh0biSNaAlMDye
dHieWWigMM/EbW7XGB4dXIJVTMJ7mH0MvSHeNGjjcl+3tUy3Taelf9t7pujTLZEyJrs0NJNM4hky
QxC5K4SLXWwL+Glp7mpyV6G5YUzAgQzP0032EJKcdtpQHJpGeaxwZIZIHuyEK3EtNaGjd6G9JCD/
k4L3U0GfK/V4RefinV/rAQtITH6XZX6OY9GNy0YKBFQMtqvOQ2Bf5TU9ZqkpuOeVrysoNFVoc6JO
feSy7xTholxr7eWNuzAxh5/UxBD1bBFIikJdL/mPJZln0mninigLbz2kdeaCfXGHdGfLKWnvgrI3
DiYd2Rn1QkKOruFwuLmMEDtRHYRhDLuUzvxRGj7RzpzWuEqsarxYGLq3PtTJj6DJ5WYsdAF7bBbr
DHrIdghLedsambOrO7ek2ej1DnO7IsKxqv1VMRT6EA5THGjapLKs6rXji/TesyOGKKKY1r4LrsPt
4SzlflrvmZgll7Ycy9ekMnroktguVosxNPdF7j9zbacX8oe7Mxd0cCkaObyLEkBhGlk0WI2YLnwf
6u081NlL0U2EMNv1/Eq+rIFMQzMlTAI7ASqUBXfY/JMXosqdPewQ496YGAevOkjRlGytc5v4ScFq
CE/W2gpaOb801x4D6J3/rHyreuxmRoErrq10ir2cmifOyjaY4hqe5aFqbZ9kItolRgZVfxgnDv2x
kOkLuRLOTbQE6NYsoi+fOLuJAw4bdiJrLdvipzW6PnyeAIjNKq2rCvVAjX+H8vKMWCQ4tKP3lKuA
/CLtOiuX4vPWmps0xde+kOKdtHq412kKsGSa6r3rRnrV54yzVrro2oso/Oql5ebaDdRj33HPv6Kq
GWIwg+GRT5qopYa+fe6a8LSQG31JSDI6UvO2T6nlLG/aWUpaq3GyP3PAnjfGUgU5ABQnOAKjj7Zu
3nwNkUr2lmeqjSByi08wyB8jGeo308+LVwIXs1dn7DMv9lQoXxUmZQpSnjDf6NudGVj2hvaq32ak
vI81lUIZZsUuZzxxX0WVdxwnKtcVbNscq0wVGfdWjqlk8XAdr3CKZucKWchxMpqpxcEkHb7FFNnC
C0lzznqjWzN6nDf1qJt4TEaSmYquXwUgJxh8mtR73XiENAkxYPbsFxedwX1vtM/Z0j7mjRH8mLya
ltSMBlOuvJG9aWw3S/4UgA6+Kc2ZiIfeZTmRd6DFsvQQuV1wmsdW8Wjo7nHBRLT2WrP+9LVJGTwu
9dlJouU7fCJ4FxYpZauoJGkizVP3GTMMFYWiO1qNpaIsg856QpGl33uKp6oGGAA1jM5UWhaKhKk9
guBIPzoUbV8FM9O4G9QtqK9x4/njtBaDdt5skWR7xwhsSgzQt7e/tM8utR49fm8zspWuMO9QIhjb
trYMQbET1heZd9cJZ2+B/tITJD/SQoFFJhlGCbh4WCFs6IoP9eginpDp6DwOPaIoVEgIw4ikRejz
S4mfJGJ+cA0wgPWAFZCKCkuef7Vlzv0VfKpNQF4pS2EKzVCwXBpd84SaG/OZZXR3QcqWZ5VqBwaY
49EEdJk41GWIHaiZLXiYll3fdVkHxGP06rg3p09mb9WDNfrzAZNUF/OPpnGaJ93Bk02065U73Rq9
zbAubMJPt269n7Xh/sgaZd8CK+36eFbljA2E3BMQUzzkhjwR9hCeIkfKW5I8/HyVL5/CRI+jzCsK
d5qea7N9pIAzMX21ArLKVYqFoGebwYGBubpEF2W19QbwuoDV143dHkbhXSGHlMo+S9bYWyxc7J67
y1PP3PK8f+ZLFT4ouxtjwVTnKQ0sThDRNiSmX4OoSNssTl5tESJD4PGpxsu0NzAnZpBTWFG5loWA
rMYFSd71eIZz0f5QU0dNb6PIouxxw5cUWPORVziv7bGp4tprCAQppFeey8RgTGhDl7QqOCJmZ05r
GrXsFlB8sILtVu96PWlyhKb+3W6BbxQhwe3YdL/1rOVzxXB44Xq8ZSWV6pXfjeLshsTHV10t11Mp
ADM5U/fTcga50dasH3PT9zaDOyLMSkOIqiHbD8iDyWOGp/SOXNJ+N0aO4lVk7f1AWqW1yUmGZ6MK
ehgGnzAOo75h0yhwRbB3NN3im5pGjeM3lD9YUVsb1g58rmH4TYTFVyuz7uAYXPdmIOVaefy3BJTK
asZGsB+y3jyYwEDXcNLtrd1n1u2CcuYzykOPs5P0etB2xsoF0HvJgaIe7S7Ptk2fK1bjKXNjVUR7
B0LsNsAyvjYQae+kLYabDDkaz9HUqDUreGNtzjBgp6YeNk7QVZ+9N0LNYiqf6ZT57iz8/Tg4rG28
0+KOzb5yS7kygf5va8v7VGZz0TqkdADiQ6ANmr7WJM/OAb2cMZMSgoCTTC5UGIXpb6RZ3wVNewmu
g/VOQQMv9QpzJOg5UT2ERi+Peb2k2wrf70pFqOzgx9krV4hjtxTpNnGLk1MaxkNEVPau8HW0d0mW
Xi9OeTFkdZ7bTGwhuWPYZsRJItF8iQZtrSWExR2q/Xrdo0Ujor4GvSi0tasGhwmVETj3WOtoaCIW
36i4sj3NWg2zwvpS2I43HrI5mIHoLuys8bjIJPOzytGX0baiz6yc1SYw+Poxgdz701DB1GdYhdBM
rAZPWzFjU32Yyjba51VqoCxewmPZz5ci875h7X3+1SD8T3dJ/9+lStvc8P+NqqnjJO4ABWZ/1jX9
+rnfdU2gHCCcIJByPEAOv8RLvwMgQDm4aFOofP7RR/2hdzJ/g/CASSqy8WbRPP1bvdNf1ccRHRPo
LmguTHqRf1zVTX8QAGuzD0U/iBQtZrWczLKdd05+dea7RYTy2ExF+znpQX02Vpsc/9Bi/ifkBIRa
f+7b0HR7NG3kQ/gO+anmX7XwyHoUt1UnDyUP5ClI5bI17I77fSkxLnnkSe175VkspayeWsdSs3TB
AduE5bETfKYtUSwW0s5G/SR9UC2RxQUQywQbCWekJJ/wSmZtZEugFieXXm6SDLYeM46G8CZgCqco
SM09r5LTahbuJO8GUQ1fQR6iOFYZNKxWOBHUBKT2D1jsg7gl1m8XjhBYl4DXC6lq3gW4FI4wlnnf
/GqqbnmZHiXrWDUfTlQtW4x2cl3RVx5A/eYM7oTLbmQPbDTV7SM8TG0cQ6blFrN+PqUfQ+qk/naM
ArYU5pCk2abU6QQtTArDexdmNNcgHFifiJu6dxBRX8uoZjwrm3ZkFaThmN7RB4lwW8vZSh/G1PTR
6stSuasMSDlTMSLXzLUhTMc7WO71/5laIgreplY21Q4JCs4EIl68Faw1JlCJ1YEGsMZwccLYkr5F
jOiq9MEewp2o0u/lMqf3QzDXm9okkWEFOlFxjacqfFu4Ow2mW+O0QToc7LS/cCWM01VF3X7SYQx3
AeP/LpZm6uwLtOrsU+x6PSbJ8NYWF2yxxa5sS/OEEQZJbrRt2iHM46HwmRsy3VWuAqOPT54vTEO0
VK/hshoz7dbgz9MzQ0n5ZoqZwMeiEuRbauqnTHpfRjXlD7ghJu6ASa05laOtICvt0BPE8J57rMBH
1KbrLGirQxZV/ZGGdY9toHgA1Swvw4SlGTdtGkDIVTuDWoxBbnWYovkpYGjVrowo6r5TuyQPpRTB
GsBpdpCpX27MsS9v8D4hQQJQEIO2KNhs+NVKwXffwa6OPv1UoiUBu5WfYUSrD3jgnsUNOpt30Rxy
5Pe5ZRwrjNFwXc3KvJC/PO9GpZYXxy6ecqOx333oxSnIX/mZ2b714lMJrt3RcbeMZiFzsqJEbATz
tHXGryTpwo+F1m8TNTUFBGdC/4FUg/IDabAlRnclm/FmcIV3X8iu2DoD9yEj7aTet4iKD4AUfOio
gfVOPkZ4ZwXVyPh97A+wPYtD5c4R25oaoBGklHuHKnYvndK5GUFC39E8oE8EpH9pGgH3fGjyN1WJ
/J1PtNhNk3ZuGAUUe11VzR0hwcVnk/Z+EieUacesdZYzULKBBRVGOUgD1kC+WBgwHe4RDRsG8idS
SLMTcazOJVpo1xgN89gXU5sgwwqz7FixRLzXLJdvB5B4r8jhp2EFLdc80Ypnp15I9aSlHh+zzCeP
QKbVxpiy6B1lSv7SDn5/03t1ZGwQHeVHcwkWe2uVojzjPU0OzUId0S9mir8iCretGryf3tCqHXOz
+XXKbUmffw3SbMpD7yUnSK7VOtECzO4vKWKVHuyouZk9c0aeAu0PFvgPXY3IvWVV7E1cS6vKo+6w
rG7YtVkVbMlAmNbL5KvvTUKqn6nGDIDpDLK/csdLXrNCFDKcGSJp54K9cn7TdbZ8QoIZLrwhyf1U
N/oVNZUVU60SNtD1/boup3w/QvHZNW7uq1Wpa/ncZAjl+dh5WoxRbaNANj8cg9J8CWERIr4ync3k
Ty48+rY/BxZON1Qms4/KbBCrkLXoz8UG6bUiSU7zVWYpxfL4qZnkcBJJeW7QfNzZtZ2+2SHP/+JF
ajs5M1Jy0gnNk59J8xT1MrozUEFeyNvQXBQkwtzWtVXsomK6L5RuiKrkQcXmm7rrBbFOGSdjzwIC
O8WxqVkPYarOYt6M6qSZ8USBw1GDcgWGDuJxmxnVoz8jVIzN3kjiTvnzJwyTib2fEZLqqrs833dz
p76j+kQgmcsjdwmmUVXb33LWn4ei83DpuVn2ZLV595AGfXCHhwZRgsbeA1VZqueu0hGynWA5DQz5
P5paI7e1rPGhAJx8FVV2wW1Fb/tjRj1BDGWqvH1VeePRSMthl5Drejf0LUV6YV+5CUq9jJ7XEW7J
Lmd2kew72SQu3GzNux/p+nvYV8HPGdMGorW+A1gTpT/YJOcbOB9oIqBAjnWob+ap89aBZfaINnid
cWSQ+hpaMocc2RXDR1OiN4BQAx8o9hcDrb1w1UvCfGhTBzAuQq/Mktjzc/mzcvGREMSsXsO08v2N
W6fldydNw12lpuSkrSS8GUI6joLB0kEQ7BppacNit7nfUEb0xV3vmtF9HpbdSZJ7u9Fhh8inNvpT
0uMXyF2J7qgI2AoOlX4NXfRpdoNGBxmmgd65c0Z9adIuvF2MaP4yHV1o0nYzruuI9/imGHvjSQjP
f1dZzdEjEcpdC+68uh7ajc+qKElguYf1PZpU5y5DC8uxNIDADUkcJg/YC3dBj9iB78SYOTGYfXhK
lgBQWgfhh8TmuzUz5wMjf30y0sp7DBEVYZeYnNuRmSjH4GyfMSGZcZpUZBV4HQADx9otPbkcc5Wt
YdbbJx32+SEFBUlIRVWf69R2noOwHzZTYCDHUfRhhg9BjnwYEgFQ0oHdyDqyrJ0GpJLZXQIvdT97
0RLAaPXNstbjED1azGERD3b21sQX8uQluXDZ+zXuWSYqIdNmmKJLkVbBDvtdHY+mcxsm7cjHXjLO
UCZSF9efjhFpNBt8O+pL6IzAYGNG0pP0KtgjImziruiI3E3m7twsRXOWc0OYq7Dt/eSwyIVKbcTj
uETLLrHa4JVawH6anCifIeI4wc+wNPR7WYfeNpHNm6eKYGPk0cWx2y7n7zOZrVKndHubI4/hYZ8L
cshb4+BXdgeoCvlLwqWtls+saUvFoCUZj7ae1l7N9TYjB+Cr6bKayqV3TqhNyZTmsta+dHMUwm2Q
rx21UH+gKtd38AUVC8z2pTLb8h62kdvAXzbdHfddtR1cLdm2suIyMivYE5gb3gdWMHErBNk7BZqP
cidHmKTmZK+bPEENLMm+DqzWkgevoDXmmw1gpW7Qe7fulDOoNWvK16GD/MLa7MFnKLEaF2c8+OYM
F0YqhKYFhk++HFGARGURKEmkvZMmxwomBorpiUqVXYhtjo+DWaTPpqyLZ7Lcw62L8NuNkQyq+0b2
0c0ifaqV1EsOZtDQlxLD4zDaZ6KHgmdIDpke2LqDpcmPeY9UHlmkRaZvlkb1nh1e2n05ZR50ETwb
XMlIvh1FTMrgMRvpw/YIJ13RxHbOCbEL6GiFoAacdhr3qZqOomKbkFL4vy2olXLXf0r9jJWDnd3h
0bb4K91jKQPrW4aZk311UcS00bj0ghJKwDLYh9kIGNaMwllf0yE3jbN8tGJmBW1cQvYNaFMGf10A
GEOShMqu7qtxZzpkf0tg/RMtwk1WWKQZ5OkzHwtpCjNCcDaOeu0UFDdGkd0PRA+eOs99tzrEpdPQ
61UqZbGWMkTTURa8MSWxvUXJmhefS7PCeVUdUR/DRNfhliyh+Yh47F7Mrv0C37WQcTgRCGWyc9pa
MCvixZigkkntXOOr2aW6JfAIEOhLljvvs2FPCEgQl5dRSFK1F9xPvpBx41f41vj6fRhdsIGDljzB
dPP3DfHFR4RI5kmURcYyZXQZYLVcc53IYN8HIGy6folxKHswxdn6NHWf3lXwyLYRAP17z+SPy8Ni
ky19SZ/QtD2iDtTy/7o1/Oe2lHWhQwKZC4MQSvW1cfxDWyoS1sCZDrNDXhIiAx85YAuyhJzSHuuu
R9es6EippSqubOjK//qX01v/yZELd9H2TRtgdegB1/xrZiKOHBRtS5MdrKluP5e8rW6brBD3oYzk
w7/+VVcL9h/Nv/wq1pX859r9/jNjJcPR4gO741c1tqo2PCMzbK05rb/+9e+5+q7+6Rdhao4YOACX
9P2/bEhlPRPmIIP0oAm73AJjuAYtTfamqLL+rFqJ5X0g04/0Hbf8aMg1TzlVUnFvJOLaXKOPrDa/
XtL/zo/+W1ccRvY/fHr/lMR7YnhUY5D+y/Do+kO/D48A9EZs4IEO/W2t/vvkyPstuO7Bf+E/f1/B
uya7dsviCx2EVwj79d/5fQ3vXxnANk26ZZkhWAL331rDO395arGwc3/wRUYZC5/I+yvnprX8XGmV
Qij0TBSfRZH6Q79ygd8hhvHd4d0kpx2goFc/ZM1c3V3daysVAuaLq0jnGyvITHDqDHI3rT3Je0GR
I1e+ATEtCtrdFGXOsa8020myu9TaC+Fk8N0kmm6VSDS3hPmJm6EY61uTvWmwqu3itmF8cQ6IYtqV
ZiR2CenTO5e1QB+npZGsr9vz3ZKJ9oBNzz/p7ip7WjphxI7Gh84SPbRv5sL2X9n1XCOsS5urH4Zd
7Ag97HLjKuWr6uShVq47rjJWEwdtfpdyqT/Q6bNslE5CkTaFPfcwNu8Rb96WyB3/fkymEIO4HxUm
SXK1eUCI7u5laxuf153Zz6DJonsnr8JDnZTtVzrZiSIjp7HOmWj0jsyf9sHt3PGYy8DEEc7xXMZO
bn+RvYJk3CPnBPuPg7AZVuNdalbpTdcsxietbkvR19R4mhdVHeZMvQ1MQB7y8covFOHwLJq+J3Gw
n9D8Gkv7/QqGfEOmI+nhPQbuDBZyjbckgkkSVlBj8P6vbBLcD4I8jAAprdV+KEzvmunD+Mpxi8yL
MMPvRCP2+2jJ+q1FK/S5ECJ6m5lkiS+pd5Rt3xzbZFlumqQY4soLrmuFsLPXLUJgQb+n7ZYPNZVv
yNBxuPAuaf610uiYZzkFmZVBErd16fOHThGqNyvRRFt4xj5HH7GbVFI8gXwSr7LPuCQZzzloaqe6
3pR0eRbKfIAfmFgcCQmQLyAeMleftBstXaxrk3AA0qGSrViu/LQU11w8dhU7ocWhqgKTOf6Ema65
9yHOZ6uqwFnekMR5znx23i763Nu0rZe1t5ArYrdheWp6g0xJw7Fo5soRowjjBIRjlKLpS8IMgVU7
Det3FjysXhlkIcQtkCbXcBv3S7NgQkeFiTAyJJUIvF90SZNZxGNobBpRorSfh7XfendZEQ2fVeDI
g9my7RxzXHTrodMz4nkx3SwL9ivM2331HNV58maUfmocscqpfBNVgfUDY06nweWP+mFYRlSJwyyt
956ZKSrLSumLRUjetxZeASGeo/UhcV+gIZ37+aEDFxjuXdSyxOmFlIWZPXdsgh0GAkkvBG1SYjkv
zmCKG6Iw3e8ocM1qxUhyTuOgZebTpFVI+oEZnKQHgJ7xmoyeFmxDmGlwf2JSxTxUrOnp6m0oqvID
d370zPT3u0Gw0Non4uBkaX/+8poWz2nHwrDakG9TveUpmr+4aHOkbrT67XsfoLkmmDJvDmFCZA9O
E4reniH2rbAnROR9e2EIGTHLyHiekcWRMsRVuglBR8RoWGkPB93h4WiytYslbbOMvTrK2gqOngn0
f3FEHvI+MEGp0U+gsnSYKBtRY+6Gws0e7MHwdnVmSlZpERE3GzdozXeyOKPN4nKiDrbZEJRawean
yWyKa7qOukNjAKIiqp3+gawclzc2KPNXmeVqRkbZs1OmadUHUrPwgYXG2HxjUtuQiAULZq9M0HWA
bubu3kUk8ll7Ae67zsoHmtDZ4HBZRLSqabFaTInusDVCob754zx+qUKM77NbWSeHLqrc9GMXzuQX
zW0SR4mjKGqjRK7JTihxDIwJzE1jtGPLbB5T2TVr6qnxpvVbsgZgQq79Kji6zdyvUTsx9hVdQX1K
DkYuOTZry1W7ySyf6Jj1rmspvzPWGpgJWrCPoEVnFFL94G/guS0/FrCf5WawfEUIn2beWpNkQfBM
mN+TWlYM+sYtlF/1OCfJnnpdjBTB8UxlLs23cJa0yyvRsh7o3zTW7Pw+mZgT2lHuo8kAu7pYRfvg
l4X5QF55euZYnKjJ5XKgnn5BOFo9KBBAD9rqEhQVGXlKI+jFN9awIc4NBqNHARbkJbymIq26kccq
zJrqbOqpPAO2ZkKSlqxfM+lCXMHdiOgdTxKGV45trrx4KufsTtuRxh0UKBrSrizv8sjk5frS2FoE
q/LGAFPhUWeLtLLazr+F6usTEdLbJ8+rEmTVS588umHrH5CZjE+IK0PAGwNyVQet1n1lpLrc9Yaq
4aXMyV1UN80jFtDgQB6s+YlTbjmMc+vtAIXr7ZSo5Rsd8lTHizKWfWoVM/rNGY8DRuqN6hMNONXj
PNKZtdzYPYIfgaApRmJxVoWGxKps5z6pcVJzyMrkYVxIQPFz+9ROdVrH1eIGPGu6PqfAdnfX9/Op
rSfrNsoXxtOuEexy1Rr3Ug4DCnN7xOseLeJH0sMkzibk0qtWTfDJPbOfjzODzYst23EXzVF0GCzd
vbRJXZ4Zsg97nicCXipNQLDTELfER5QixFjm2VzjphfIy51IXUbHLNl05E4UgwG2NsLLzH2uCvce
6XdyIgNkOnRcjEg47PGuisJPs86iT6tz7JpIPk+9ZXhsvpljIg9dbTQ7IFBGSAvNUcPXT3BJu4Xj
xQ4pNttsyOUZa+L4rQmCcS17y3+36yy8t+eKJ09cD03gjHbGtnv0FnQTtl0/VnP0BooZHO4gyP27
UZ267olR4AlmsGP0nhmJfISI1Kmz37LV3KOzVPgVfV96MJ8tZd7aPgYL3FxWZSrELCK7pvJGvPOk
7MyPrUrXE7ld85YckmDbEEQfC9i9SZyn42VBtpLf9L/kivqqXPQax8s+7F+CRqjLprdpR6zm+OT8
qy74ZCHuGjAepzIz9ZGvrN1i0xwqhgQfKlneqX2nV3zU1Wc+TPZLhEn/yVJpc4Rr/aSqYN6UjiK0
TXUNyrwBfg1hrX6xvHMA/nQz8ZH3/nugR/0d/CgVhNsCTug8/R5ERr73g7A4K4u8F7c0bvlwbCLQ
yFCpoPT8dBZvYGrSKMmkG3scuFqdFfuWpvzieKOcY7x1Qq2aFpfgU+jrdlMu9nIRTLKA+tajVxqr
/22h/m8CGAicuvYW/7Wc+fWr6//PSwaHqsr+pGn++0/+vY8Kgt9ooYC+IWxG1+xeG5q/t1Kh/Zvv
2XRE9P+0NL/Ey7+nMNBQ4Ys1QX4wPA1Bv/6joQp+s6CH8UD6MASvOQ3/TkPlh3+dRDD4YC+Pgzew
rF/8kz+PQdLZBb+UQ5nuwA7fUOZ5WPcJJrkB9eDiFesR8zIZsh46CzlMmcIPyiZMZKY17qVojXyT
wPSAvRy1j8RmG6sIXPULtUuxY+NCOGSG7/Omnjy11X7ZS4aawjt0hAbins11QpyA4Y5UoaFXYN6T
nr8eolmuvaacyHklwzqUemD2lrartAzTZ6vqIgJ7vWsF4Odv0Ti+cBsl5FUlHfv6flhi/qSZ48zg
LHVzfUmxeh77usowrFfduCG7ktp/MRL14M0qu+VHrGbdmsGwa2rjkiVN3q3xnYz71lH1aRnnajV1
jvm6tO1ww3hyfkqa2dnObSfONnY4tYqW61+Or73b2KWfrTOIXVuEFTzOYpzLx1R43tZ2pibOO/5n
LmDrhijG51rW3iplqH4K3XkbDgULEGXW63SoB06NzO0fZZMH56S22KFBd2Sn7beutSV2ir+4CI0F
eEMCshp9wMZuBhb/qMrXvGbJnd27sVtzu9hGEIBscF61lM3eQvYdcHHuLC3uUwBSJEdiKyzWwYCa
zMW5Ra2aLu4t4s0hWXWV34PExhRHyNY+Gqv+2e3mPCcafbE2BnY79FKzU67arvL4PDx9i2Bt3+fm
O72Kh4AbSZZM+pekms1jNLbPSKAZcrJS/nbN1zlaAopAOYdi7UnYD1bvrZmHpg+di5ab9qMuTmFe
qjt260zTo6IUwaopax+OVuefpUOPbYhgeE/ahO2cqvONhzHrlvnaF27glHt2Xnz2ZBnxgGPeHSci
FLHRkLtFWMNt4UtUZJafrHVlJBdiKN6o8wkD6wN5EIzyMcD1ZjFcJhha6qNllcKFqjSN2GBd/LLx
bvJUOY/Sd1kOeJW+9dB7YmsfSt6ysSnbk7bNbyPm2js25sbGHs0vtyq/BeNYdzFmMHUYcldDlMLC
hq8SjxAamfA9TIV+Wkj9iGEoFhuf1vKqWtG63Juu9vItrBxSCgrWdd9EutTmGvVf1oAcUd20knlr
kRA02xsv6MtNVnWDSaTQAkPFFOZto9g/Ql2YkTA09nn0rPeli95NnC4tqFpiO8wS472fEUzu4pJu
d+wDbALdGFN4SfiUJs2XiTwWaAJQuw2eRSQuBRGi96KgkaQUgYolfHufcjI+8C9ArXY6cccU/Aa2
9AgDGWIHX2ZXEFaSdqN96qJuSXdhMrVprNvmvcyMRj9AwoEFYtI8Gjo5D7qqqbJkc5oHhxSx66RD
m9F/cHdmvW0jSxT+K8a8S+C+XGAGuNpiWbYTZxkn8yIossJdFDdx+fX3IyllTMXxJKExEC7zZjut
Zqm7urrq1DmvSkW252RE9tGdVElGcMmVLyBoAgqz8ODz9xDj2G19WOZClVw6Gm+6HNpzxJ3FabSj
xV7TQRCK9CzfK3FQqqO0gmxJH1xa9HO8ou5G+6EmDWbqEiVXUyjzGeInqLxD7PwRxYhyErhRvjAc
HQF72PtIgIroeiYKVYnYVe/oi4GUSPMAQ0CCCauJp4xdaI65+shQAWbZ7tVeoXS0FwPrhq7MHAu4
VfU+8gV1rlLHuCkoCv8J74Gd+QvS0dYk8BMqzg4AwCmMT8HM3S2AonyUSPtMwjiR5kW1rKYqf7Wg
fS68EX05cmg5G1BQhm1SEiZqXeua0xBh4Kni6E42Y/m9oRqwPmigOGwVRMa43FXlq+UA0MXY9D3v
E61gGTBdPV+oCmwyOIi/fI/GafDRNjI8SFXMJBWluKLa3/qVVX5BjAKY817XZzblQB/iHRJLxTJZ
EwFzIdNtKje2thUnoSRwgQygy0fmLb52/OwvDhYgSqkPZ0UVcR3zl+GgIj7Kc5DtgZOuJWiW/Kmu
6Mm1EizpPrDEdxbZfkDaAbJVVJTG8dZwX/n6IBjZRPFg84URMkrGdKuH5VjcDvaXUrwFoVrSZLJE
vXCu5UoxJUwTFlpKkwkntjFLdoJEV5hoou6l04ct+RCsVOVYTyzqlDsT+qFl7HxBRiyDhovusRHq
pbTwi2QNTFmKUDYXA+SPAdxMqMK+iUXgQ2EhQeLCFr2xdxbKpxD7jT2fzjvEu8yJKjniVZlGy1me
RYsiCKKpgPrigxrGBXnFXT51fR9eSVlGjJaocB5X5mfDTIO5pYJPNi10FLz8cxAo2VRAHJ5mCo4b
INVzI06syyz35UmwNG73QIfShDKzHEjbkZHt1Ts0VgI65pJbq3TfZkIyuMtt902BXa+WhUodTPBv
LT2oZgXdSByNDjjrkbZPtJlK6/dE8UyLIso+S+t6YvlBgYBqlGfY9W2UQS52VblpSSNqIljhVOLk
hK/HKahbpYJcWgTMeVgKUwhlKmEKDd+uehc4gjn4mCdSUQKV0o1q4qgJOIm9t9XpffZoV1WmeiqK
5SUcSu8giaKEWu0rQpmEPOzt3kPZHVC2iBqFi6j8SIDIZFNCAIFcRVZFr6n/kq7auXF1L++y4p7m
/uJKB/60oK0eDsRykKfcZvRCG4slGt+C5uW4fh/cXbG308syECo01fCYMJxoq9I1XGR0Myhd4M2Q
RxC2B2+NKnOgAqQjkta3KUn2fFZKqGjShzgA0purb5LSiKj/RuJMrinVRgEFbJSdZAyEhmUxswXL
+lOBfmGiuwG0VzsvIegIZOXSiSs4EAS0c0Z5mIn5iNOtykn17WT6XtEinSLpAgfnSCozmLE5uYSZ
mtRlaqO0KTQnOm1L6HTYVyWcR8CQjWSfzUG0ZQsoGgbzQRTRWIMEcQZkWlbM16IK/IZqZhU5M0+F
u5Zm4IqOTjnT4NGMhE+J6qIwWbiCe2egRvrWNV3Sc6YGPChEmAwynSU8ToagXdbiS/CXecVeIP0a
68lIj8v03jdNc7JMTPE6AImh1ixI5cdKdpSZlqi094PLHFEgpKXB2MLeGCFTT/+7vL+0SJADzXAS
ayoXg+BWKWu9ZiKgCEUfDVY1BRmbe5op3LG1E5a0rmQyMPkdWSYyGl4qjJ2YrAzOu0I1KtEWoM4+
KyDb2dioKdO+ki0pPHgCwBoz9uxpnkJvBgkZyJ001aiTKpodvAbiYIhjzbOzKb3QN/Qr7WisCNLr
PKM9WbMNsmxbqoN3iR9n3hSOmZpnRIunJl/aFSixiC5qSvwPEOTaf5nE3B+kUtMXS8XeoiqL1th1
IhCaTSAgssybALnFsVTqH9NATu4hrbTAzanKjNw68LxCFeaxVFY04rqu9gnJon0+TuicQtuQFvfA
l8wb3y3LjTSg7JAi4LTCnzpXDi3gqGUrtA3uoeIbe9DtLWeDyLGNSSoAeLXSIJ6hIwOjkhjKdasM
2PFS92AkdMxXZhFkU7XY75EP3+d0sNc8X7pX6w7mBeUDcmCht7NXZZSTeaTfGPYXJ0xruqddPI2k
fQqhREFDHcAOGj5sSKP2gv6AqlJxvUuc6taIqt070sF0EuHP3S9hKibvza3gf7Sg2bMmwN3Nq7BE
OAOpAugfdstoprNeAatZ2p1cpTkAE+BDUkXH1aBSByM02HbTkow0sT84f1VdZuMQokAP1xxsZ7kG
at71B0AwBWLxnenn7+Flk2cDIZ5ycXdfOxZoCdcN9rcupawFToKEVGCzWfQ9FQpaNW9kj3ykPYjg
bQxcbQq7KdrC3p7McUgpmogBXbWdQ4xCq2VEAJX6a9vTVBR/yYZOnSjTvuy57D9oAb00451vFjcw
FhbyLI+VsGX4/r8poR5epK5wTpt7/V22icu3mySDyeeoDlr/9k3obNP34a/90fMDXWx+JKOgw4J9
klBo5tRM+Lkh6NR30uxh8/tvyF3D3a9C4S0JzUOTsh9u4W9vfj0QBXWoKtRgtbYT+5Fxvvf6z79Z
a8fn/+a5qbeGmT8wdVlUSD108ik//friUCEbUisEPPn6JpSsMgqx7CsOB542gfPvW2EdZlv4Mt9u
LCfsKnQqoDN+xAYnIzxaAuZQFWrWWRmJnvrhm368BLCB0DQ7mFDQ1k/7gf++DVYPgbOdwL8SO+u0
gzMA78K6/RErnIzxyAqsc1SFdaj627dE7OSxFXQTFVOVxJlGoqx+2p13TlZQJBka315WAHaBgLFK
vPX0WiDBCI+VrBoSnTzN03zgGVmBsibSs72MIEPRrCokWJF0ap5TnyiagFN0SacR6jyNwBek9N0Q
is5SoG23Thg3z8mGAJI1pNuSLIzS+s72A89oKVC5rlVte60FRRwSwEumarRGqA+AjlsQhyrMHTBJ
se7q5+yOSdRaajGgflZgLXBOgsFD6ad5ulZgAXCOknY4W7fA5fe09vKzsQJLQdVpeuQu/aRb0PGN
yCxDs9RGJWe0EwBq9o6UlCEtlxKvd4gCTt2ByE6pdwHgvqPTZM2dkxHQLqLo1WsjSMZQpf2T/lcO
mcd+gINRgbpNkZAdbJ4z9AOi1vtMkIZofUkKIfHXt3xsBV3FWwoC2djDIjm/IElQlfarWRf/sTbh
13vcT9yZFIleZkkmB3z4rk/iA52dIBBSywZ75Lz2gETnUO9FILMIDNqiZaQNnzoMmsCg1lw7u4hA
rMOVni6A6JDkqizBP3XiAtShRC+6wEnZmuXs7kkcXLUQSC8PqChDtMwk/p1cEzn+kPnSgHEfYoTz
OwVxTX0jIZm3RN0PXcinEwYGQi0KN2lFML56yPNyATDdGX0XgWwOuRyhi3y4K9dXrsfngKGxFaBm
0MxDqHR2W4Grstl65x7nAHyAyEtCLHh4y9MdUQeMUPFhpXYttGY/p5AIhbjep6GCapEJJ/7xMnzi
FsEAAUois2IIZ+cRqBtLvd9fGBqo4CLGfHhOowF9iDYqWEoSJ83T3kPOaBXIsnC4svz6XpDVoQF0
zORU/PqWJx4BpBqHpnJIn7VmPyMrIOFt9M0ckTMh7AN5iv9vnhOPAOUnxwfXB8hFzy00lBVO757B
AeeCTGCMzzt4RDze41VAR9cQnIMkgV88u/ena7J3dEBsKEoQrWiHnNmJL9SNYe0ogGweEodn5xHB
qSh9I2RFHbKYWOfw7TbPSapAM4cSd1FFoLOzec5uLxDb9T0WCBTr9CMtuYfD/8QVECJh6foifags
tb7nnByiTFXoBRwCOWKWwt+HX9chaAQHlFV0cqj18xNXxh8w1ddy7dh2/IemUOtskqfqud/7g2Oh
8tvfH4qUdSVSogbX+cO6mbb97L/ruH90Sk9NYuzRL4+JsuZzDv/98ILffnTns45vdfzhpbOJV/Ha
hnudIm95mObtKqDa+19/9XnV5ctul/rfM/n9t848H33//zBw4q0e1+TgicOP9B4XEt1w2x24yWX2
H9hbbZNVcpxi/TUCEmL59R15vPKdL2F8AuFvy1K9x0YNOV49hMdZ1rNuQQD9R0bUdJ066yztDN6k
zfsOPtn4q3wVbx6PTLP1Cxj7WA2+CL9cjEP0Zj53OydqvdTjpz7Z4f41F/Lc6p5hdeehuwrbZHJf
y8DGT7tHd+Q2S9F35Ess7jjHd2+Wt0xq/viDXzfG/AHO/eMwzbjtJbLvhOe+72xDp7sjSdcRQvUe
evvgrE68SJsF6T1ymHe/PMWsk759h11865s0UXqB/bJgZtnaK49TbL6/Ninad87XYeYk35jZpCBy
/LBfX3M3K2fb8R6HMLXvnG9WEOystg/HGdbmkAQKOccf9JlykqzWdpZs0rSzpqW2AtF76s7adqxV
FwsEzPwFdviN84zA9fdxaT/kSmuakGdoZl9g9O+RkPQdOtymJz7kkDHo+03ebj7Hq5PoiTorXXi9
/cjtZr/qnlvkPeugvv+c84vLVbBLbKd7rB/yqi8x/tUmTjYdT4WIi/gCW/N2k1/cbApn3TnGGLwu
D7/EzD+FsXccqXEpclN67T10GKf2xXgVh5yUnWMHjEcNgHuZD5isvFNx+xZC0nf417DrHSfZmKUF
rPUe9hkVoJ6b/jUENadwy6aA2nfObzbbbVLCMnlyTTgkpPsO/9YOHzYX8+Sbs61FRPUd/l2YfWch
AskVXyDgbj/g24VYD/8C8eB7rL9Jkk0npDhkwfva5v2m6N4qDzDlvuN+SFf2481zSNf2HfbPTRxw
snVGbqvEvUd+qpG9zbH2Hfp+xbmzteiv7s67AT32HvyfuvB7+pR7J1mHWwRZOnOH244saO+5lyEQ
aes4UO1kAWlI/3hmPpVp+ord+jb/dMTwP/Xfusm1+i/W/mYV//E/AAAA//8=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sz="1400">
              <a:ln>
                <a:noFill/>
              </a:ln>
            </a:defRPr>
          </a:pPr>
          <a:endParaRPr lang="en-US" sz="1400" b="0" i="0" u="none" strike="noStrike" baseline="0">
            <a:ln>
              <a:noFill/>
            </a:ln>
            <a:solidFill>
              <a:srgbClr val="000000">
                <a:lumMod val="65000"/>
                <a:lumOff val="35000"/>
              </a:srgbClr>
            </a:solidFill>
            <a:latin typeface="Arial"/>
            <a:cs typeface="Arial"/>
          </a:endParaRPr>
        </a:p>
      </cx:txPr>
    </cx:legend>
  </cx:chart>
  <cx:spPr>
    <a:solidFill>
      <a:schemeClr val="bg1"/>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1">
      <cx:tx>
        <cx:rich>
          <a:bodyPr spcFirstLastPara="1" vertOverflow="ellipsis" horzOverflow="overflow" wrap="square" lIns="0" tIns="0" rIns="0" bIns="0" anchor="ctr" anchorCtr="1"/>
          <a:lstStyle/>
          <a:p>
            <a:pPr rtl="0">
              <a:defRPr sz="2800">
                <a:solidFill>
                  <a:schemeClr val="tx2">
                    <a:lumMod val="65000"/>
                    <a:lumOff val="35000"/>
                  </a:schemeClr>
                </a:solidFill>
              </a:defRPr>
            </a:pPr>
            <a:r>
              <a:rPr lang="en-US" sz="2800" b="1" i="0" cap="all" baseline="0">
                <a:solidFill>
                  <a:schemeClr val="tx2">
                    <a:lumMod val="65000"/>
                    <a:lumOff val="35000"/>
                  </a:schemeClr>
                </a:solidFill>
                <a:effectLst/>
              </a:rPr>
              <a:t>Avg. Salary by state</a:t>
            </a:r>
            <a:endParaRPr lang="en-IL" sz="2800">
              <a:solidFill>
                <a:schemeClr val="tx2">
                  <a:lumMod val="65000"/>
                  <a:lumOff val="35000"/>
                </a:schemeClr>
              </a:solidFill>
              <a:effectLst/>
            </a:endParaRPr>
          </a:p>
        </cx:rich>
      </cx:tx>
    </cx:title>
    <cx:plotArea>
      <cx:plotAreaRegion>
        <cx:series layoutId="regionMap" uniqueId="{5E5F8275-8432-409A-9124-040A2D4C92E7}">
          <cx:tx>
            <cx:txData>
              <cx:f>_xlchart.v5.6</cx:f>
              <cx:v>Average of Salary</cx:v>
            </cx:txData>
          </cx:tx>
          <cx:dataLabels>
            <cx:numFmt formatCode="[&gt;=1000]$#,##0,&quot;K&quot;;$#,##0" sourceLinked="0"/>
            <cx:spPr>
              <a:solidFill>
                <a:schemeClr val="bg1"/>
              </a:solidFill>
            </cx:spPr>
            <cx:txPr>
              <a:bodyPr spcFirstLastPara="1" vertOverflow="ellipsis" horzOverflow="overflow" wrap="square" lIns="0" tIns="0" rIns="0" bIns="0" anchor="ctr" anchorCtr="1"/>
              <a:lstStyle/>
              <a:p>
                <a:pPr algn="ctr" rtl="0">
                  <a:defRPr sz="1000">
                    <a:solidFill>
                      <a:sysClr val="windowText" lastClr="000000"/>
                    </a:solidFill>
                  </a:defRPr>
                </a:pPr>
                <a:endParaRPr lang="en-US" sz="1000" b="0" i="0" u="none" strike="noStrike" baseline="0">
                  <a:solidFill>
                    <a:sysClr val="windowText" lastClr="000000"/>
                  </a:solidFill>
                  <a:latin typeface="Arial"/>
                  <a:cs typeface="Arial"/>
                </a:endParaRPr>
              </a:p>
            </cx:txPr>
            <cx:visibility seriesName="0" categoryName="0" value="1"/>
            <cx:separator>, </cx:separator>
          </cx:dataLabels>
          <cx:dataId val="0"/>
          <cx:layoutPr>
            <cx:regionLabelLayout val="none"/>
            <cx:geography cultureLanguage="en-US" cultureRegion="IL" attribution="Powered by Bing">
              <cx:geoCache provider="{E9337A44-BEBE-4D9F-B70C-5C5E7DAFC167}">
                <cx:binary>7Hxpb9xIsu1fMfz5UZ37MpgeYMhatVmSZdmeL0RZksnkliST+6+/QS1uq6zRjH2NCwh46m61qsgk
M+PEciIiyb9fD3+7zm539Zshzwr3t+vhz7dx05R/++MPdx3f5jt3kJvr2jr7tTm4tvkf9utXc337
x029600R/UEQZn9cx7u6uR3e/uPvcLXo1h7b611jbHHe3tbjxa1rs8a9cOzZQ292N7kpFsY1tblu
8J9vT/759s1t0ZhmvBzL2z/fPjn+9s0f+1f54Y5vMphU097AWEYOsCRUMknR3Q9++yazRfRw2JP4
QCCOKFXy8aanuxwGnuyc213HrbttGvd46Ln53M1md3NT3zoHS7n7/w/DnyzhfoXXti2aWWgRyO/P
tx8K09zevHnf7JpbuJ9xNrg/IbDzOj68v1v4H0/F/o+/730Botj75jtk9uX2nw79AMzF9iVB/CQw
IHiiiOZK3/+oH4DhWCkkGL8/Th/vfY/PRQxyebN12a64eTzy38PzdPQeOvMyXyE6p5uX5PCT6NAD
objAmvJ7swHp75kNl1IQjfT9cfJ473t0Tm/7N5tdXrrY1LePh/57ePaG7+EzL/Q14hO8JIifw4fy
A041lZyie+sA7/UEH32AFadKCHGPj3i89wM+tm7iN8Gutpkpdo/HfgKgvfH7CMFSXyFCweVLkvg5
hBg+4JJjTh8taD/wkANJFVGY8Meb3kMT2KK4vW7Mdds8HvjvcXkyeA+UeXWvEJTL05fE8HOggNko
RrRm4iHq7AUdJQ4oo4QJ9mA2e0Hn8hawce72F1zad0P3cJkX+Apx+fg7WZo8YBhTLpV81p1hgg44
F0whhh9Z3D1DvLeZjzsINEXU2OIlXXmeqX0/dg+ZeYmvEJngNyJD5QHhTAiNHwL9nhvDWB8IYNgS
M3wP3SMCD95sl5mvti7M7vH7n3Bm343dQ2Ze4itE5ur3IsMxUZqKB5vZ82VSHQgNBkPVAzB7cebK
1JH5JVz+GrmHyry814jK7wz77ABJTuCffcZMDoQgQgtF7+1kH47bOrfFL4T8q8eB+2C80nD/6SVH
8ZPhHh8wQRVT+D5qIPyUJWt9QCklWkrgBPMPmND3YeXydti5x6/+e7/1MGwPj0tY2Cs0jn/+6yUB
/CQe7IBoSoD0snt572UtGENRYE74Bb/nX4DX93j8szaT/ZV05dvAPUzmxb1CTE4/P8rlOaX8OUyg
QKapJgzs4PlMn0OdBiGoBTxgtp9JQqb/2dbpSzN6nnjNSf79yD1U5uW9QlQ+/MYwQsEzQdUSKiwP
9Reor3yf399ZilSEELGHx4dmF/88Fvej9nCYF/QKcTj7jSSLoQOlgf2qe9tA+xFEygNFlYII8lCH
2YsgZ5AwujHrdr9EtJ6O3kNnXuYrRCd495J2/pzvouoAYjbniD34rr34jhGUyZhUVOzl8YHNbL27
sS9N5Xmn9dfIPTjmdb1COE4XL8ng5+BgkMUD30IKP1Bcvee0EAI+NhOAh4wEjn8f3k/vioqLXWqb
3eOR5wLc88g8Hb2HzrzMV4jO+je6MgoJCIOCI9PPk2FFAT0GnTL04Oz2bGZ9ayFh/AVgvg3cw2Re
3CvEZHX8km7+nMUQdcA1hzSe7pmKIgdMScqIemhb7oGxAv9lbn4BjG8D98CYV/UKwTgCqnjvQp5z
FD8HBpS6OJFz9ReC+PdkS/EDoiDCg3O7T1vY403va1xHMIP2Oh0fv31uKs/7rL9G7sExr+sVwrH9
ndGEHVClkSSPhcU9VDBmB4JDD0yhvVLK9mYX/0Jofxi2h8S8pFeIxD9/o5eCyCEhLSfisdkLzuiJ
fQjoqsAWCoIeyijgzL6P6//Mdl92+S84q28D9zCZF/cKMdn+zk6WPoCSvJbQgH/4+QETKLPA9gn9
kEDu+axtcWN2v1JK+TZwD5N5ca8Qk5PLR119zmv/XAAB/gtWwLEGDnX3s2cnGEGvhEG0F3QPjROo
/P4SGt8G7qExL+sVovFu8xvRgGQDc06Zls+iARQLknbK1b/JRt7F5heCyP2oPTTmZb1GNC5+IxoU
yoxKKEEfOBTEiO9jyH2HFwr1FD/e9J5cvatvo19p6z6O24cC1vQKoTi9epTK/95NzbVF6KWzb3uH
fiBWAogVbB6SsP1u/tlD5PS22/1K6vE4bg+ReWmvEJGT5e9DhHHYdjI3PujDXse9vojQBwRDAR7J
hxr8fvjYmeL2pek8n32c3A/bw2Ne2CvA4+Upfp8TPjnzJ7cPg63A5mAuoS7ybBCBDiLCc31RP4/M
3q7efz+t5xHaG/5kJf9HW4b//Xbib9uuF7tmt7zbr/3djuKXj94tF/aP7w19KZe/l9325s+3UL8C
ZvVtG/h8jZfyjb+G3O5c8+dbTzEo6iuGmcBYYcEQtFD62/tD6oBJKMdIrAhsa4ENyG/fFHNZ8s+3
sHcMQWtfQi9gNlapwUidbe8OoQMCHTStOey3BH3R+NsG+TObjRC/vknj4fObos3PrCkaB1vU374p
78+aZ8oZXEXReRaIQEoF3QU4fr27gP1NcDL+fwkuCXOUeRvteSzxTTJOm1YzB5Tvm0yeuQ0kyT/c
RkL6PO9IQNBJ2rvNhF09dlPnbdzE8GVq83FBW6Te5X3n5f7L9wKB7t9LQ2iHehbVcvZzT5cEWCRO
dzTcjNjqd0jU3YngmB6yCQ1npchN/B9uSPGPy5NUC8zhqQWoR8s5iH0vxSF1vMKyDjdmrMPIDyvb
HNu6jaxvvdzyQOleXyHgK2SF2qijC55lybgWtifFuuJRG/CuY73fDoVZl4mpN9oOnvFHXaMvxWDq
40o7va7CSK/7qTbrXIwkKMKhOBxrnJ9naabXmVc3H3AjikPd1eXKC3NzGo6NOWVRwosFjYp4PVYo
35rIjcuqcfk58dh0qxMzXcUpq69kGZ2gdjTLXmZF0JYZ2kyEpicM0nUVxAltz4lr868Tney7ifbJ
B4JM4hcozFa8iosAm7wLWlv0G2RDu6imiqxVh6xfV2O/xPFQ+llD3ZHEjT2tS9X7TZbSHcoib5OJ
vlpMtddvqjGTkc8GHYpAecReO5Xnx2LKh3Ntp7j1UdWryK8VWyFH6s8m9XSfLoa4lq7y5dhHvfus
YdfM6I7jokxWspC6CPoQ9DxAsUWlj2hefGlrWX5O2kh9THRKLnSEdBz0yOmbRLky8bGuZeHnZLSp
7yVmWNWdQpGPFI2/pHGmeGAKlr1DWafKQLDIHsu2b4/Gtuiv1DhlQRqaekFIBrqXTJHzmUn4O0Px
RTwYFIRDMl7ElRZLh1H9OZe2W9kBNSvVCY/7gxX5TZ3n8Tou4uuxTspFRBU/irRqSx9PPM6XDoQT
F2F2UmX59BE2m3rntDDTMZpC5Xw34HQrig55i9QkIfI9671nwvBtyBDbdH3hlnQ06TFKovYmcqL5
kuIxyZZTNIli6TVGH4II3CIOxXXVZEGP+/q0yFDnDzK7QXTofZGyo9BrBj9Now/aeQaUtMzWXqli
f/LyIXBDXwSWMBTo0Ahfls1R4tWM+kMTjYFAKtlxhUI4Wf6Lhi1dxFaMy0GK6iLsM3IsYnfGh77H
vlKSgWqD9QycdCc0ZWSZ4O52yKW34rXXnKSkmL40gx0DQJZ/KYc0fWd0QRbp1DQXFW+8oGjURVVp
s2z59Mlra3pKppgsyTi5U09O07LXon9fFLoNIqy71Ziz86LPP0oaWrIxqeo75jdRF4/XhTAp8cOu
be1CtOmQZP6oSpL4k0u6RRrlKV8K0o5pMGaVmI5Vn43DNtMoGvMgjiqE/NDzoukqdT3rIn8gresj
EIStFu3YueSS1YmKmszHyaC6/lKOTbzU2Mlowce4TgMvTA33eYWErxtVFOu+m4T8NHgsUis5poRv
c9U7tDCZN6qVS5ypmB/ljVhFaT9FF13K4Uxami46FVXdxr7N66I/i4QXKeqXonLxkQ69zhrfhT3/
TMq4rRMfFaEXL/t60OQqaXuPr6pBc3kjhxiAipu48Q7TsYza+n2ah0VerbF26WePl+l73eVmXaMC
3LDNJd90qMmuZDh6dRBSEo5+3wp6yIfOIr+fur71uRfrNW8oPexJWB3jYeAbkntI+kM6mnGRTxpf
kthGie+q+WsZivD9OLb9tSBFqPwCF+WKpZRubTbAfVtWjIu0zdi2dKg4NEOvl03eTkWQV2EIxq56
e1Qx5qpAdhKvsHB2kdWmWPJSN0HhkBp8b4xzQCDU/xpq+KtqvOL95FCY+Lzw2nLRdX1+PlBW3sIO
cHUMEzHRKiXMHpWjzqdFK6IsXtZjb7cKZfpdxo3YZXkF86NZh1ehk/m516cyDVKVw9w8UcIx7jX5
V6Lq7IqiZjjL0kRMCzXl9n2Ux6b0HdAIDM4jFS3Ybba4i60PvOshkN/zh2tbjrWJ4odn7L59/Mel
zeHfu0e//vpyfkTvr08nj8/2vXgW9OrmtNvtnzTP5tu1YDIPs5up15MPP9DAf0P07h8V/DcH/zsW
SCjQt+9oyA808L4hvP+My8yxHoY+0EHJDxgnQjIluIQNNfw7Ogg9CMi8oJwHZJEp2Ev7Fx0UB1wB
s1DgCqGjfbcP55EOUqiHU6w0sB3gHxrozuNKn8AJ/Pfh8/d0UM7tjKfsCQNvAuLE4YE5jKjcY08y
Haq8zlyyGRoVQ5zRaSwXk4uqfkG6Wg/LpishoCskY7ENyRixbUEKrQIxubYISC+SYUWnIU+Xltuo
2niZhbDhl12RIx/F1MEDmlwdj2EM5mcbfGo5GGLDWkz8kSTV56wUdNsZHGZ+n2Re5qcZBBowcnWs
49B+LpwqP5cQ4uplBx6t9PsCq2McE7Yr6g6f5jr3IOQUkRB+a4kq1ySTcb10qTcPoWGeB2lixjNS
NfqqpRhu3JcI6Fbj1HARDVxf5QYPF3VC6DZM8zz0aTnI+l1EitQeWl5bdSi0dDdOIXyZFXka+Tgu
vAAXUWaCko3D2ZgNtA3SVsMySs1q4RMS1RsENalLePCA7yQZhjNrvXZDu5h+mHo1nBXU1htHkXW+
yB0+jUgF6y9lFF4lIoNLV5UpnS914ty61JO7SWoDEiiYJZfGZeVnGlZzeKY1nMYGbI+AfvLdGME4
v41gAhz3MNs+g7shGpHLJIxtHrRUxJMv9ACrZincU6W0/JwlCNauMz51ftsjeiqYyY+KWManNPWS
Y9WF2K97M5wkoem21Op0WxgJY6Q3y1MMYRL5+ZB7YgF6Dd/cA5qhKK0XkQn1FWlnhLuxBWqOJuc+
idGOw3FfhiNeDClJ8gVyWWrOvZzAEuyYwFXKLobfymXZFPCsBbn0iQdzjAcvC/1+ZB4PpCcjICNN
zrtNmeYx+lgLx+gKiJJn/a6fvsZhC5JAXaGvxqy/aCbHV2MRCxZkoQmvJuKSc9kxzfxsqLygxDm5
LBgo4BzkQGtzUPR0YG24gkgHV5pCAr9lHMLc4lmJGmBIZ7Ho4bNsOtAGUjtAVtNG0qUeOd1CrtKy
k0zKpgrKyIHyeSSLF2FHwPRkXzY3UKTpoyVqSnwa9xUYodQDAGxLhYivNJA2P03KYjwsgMOaINVZ
li87UFHhYzDLY1tqwTYyCenWSzpCg7GnMG8ztWby8zQcLiiKitAHjgMaE+LW3QwDg1sWkwfYdbOe
jHooP7czRIo2dJvztvyssIOLNRUya2DaeikZZC5j1+llyXD5uS6T8OpOhY0nQb6ps0d2NvZkVtJQ
dMNFT1sQSU+i8WyIwBTyidgjFidFuiKC6SvYSg2Ca2xJaVBmChSmlcgeZYWAr+9Mos1KsxZmBOGN
cQtgI3AcBpvq8yTrelPxMo+BmQl8yXobXnkJ6jy/dEls/aSK8iCrJRinsKNeTkSZdRbzvvN7k8Ny
kGFb4wYAtEIjnAXFS1Awj4KRu7QD+YQ1JLIdaWDVaAIPArvG6FbGVh/3NtPHUyUAwsaMcAVb4mTy
M0/VKmili+lZUnWRXHi1G8GfRpNeoKyUG8FrtEJZoo95NXgL2sdePUdyWC8d6qhfTW5sgQGCUYQ+
qXOY0ETBY+XE9vHF6IbyJEpavTRjZdZ0BFtONbhnVUB+tMxxBtdhImfbNO3UImnAZSAU4suGly1I
MGfDRQmKbnwSp9XnFIXVBshmtA6bmFxKCjov0qwPVypO6um9gwIF2wwtuEg6wYKBa4NGeZoAUBnx
8GWIpqk8jKzkw5IWeRYf5mFi1gmazLplJJ2CrgeUMhOynTMEXDMOR9CpENq/nT+KCWCtXcZ3qNdg
4UOB8WXVjvgy4WMP9K3OKSRnyIK+YNfopS1AS3vdgUXkosKnxgIrzHMM80nyMgqXnZ41R+LMjpCP
1XB5EoXuJkqtWZuYg3ZDWeGSzrpXG46TI1a29abFElWrO51nhMEg1MCaA1LN+t9KgU9b0+kr2Hcj
YZ1odntdj6vmvKt4OqyQceDfateoRRbTWR/16FRQVkpfeXQCIO9dWuIgd16UsgdV4qGq2y3koJXn
V1AWqJcl9vAZE2BdWZbqJGh7EC/NhtWdxeWdYld90Qw4GCpex6s7z2ptjMW6j1V1hQ0tiqs+isb0
I+8p+ImMzV4Kd71Zs7jhO50BBU7aKj/HcUsCFRU3RTzobV2WczCo0Bycwwg8sM4mfNpPHBxZBvyh
DZRVJRDOOC5w/I6M8bgB90PzfoGjFiiEDwUriwNhJ32UF66JfSLDAbJ3Z3R2PiXZbYJMJlWQNV50
BaG03hQNzwGiAoHVpO0AvhZssl7E4GKs7/WEJwGtanFji/zKRrg+1OHQoh6yr34AHkLrS8LU1uo5
EDlRZJdmjMojiDHqDBcShWC7HV3VFTV+hXFzCkU2ewRvm4iCTkXxByMrDqlcEf6rasgS6g/VsUOa
B3UjAyQTsAG/zXEOhYqmGbcubssjmeg6D89QzGygdfOxqNpVWbpq5UFp76xknZ/k8iIkjKOPo8hK
D+KEzUW4xdjm4FUTsHAoAy4milqyKFGZL4ggwPmla3jki4olQWlJvsG4imLfsFIFHiQ0q7Qgnfal
maCuNPSHPIlTSAtlP3Y+Kcp4XI0CiikbDWpZB5Fr+QDij/VRQ9n0Tg2NPHSJhjBnhmpjBq9s/LzH
Hxju7ImHRPHOTKk6lCQE7cUMSEms7DJSSRn7qByIn6SyPaqHDp1IGiHqO48Pu4zZ5MMo8w8skVV2
nFWOnVdpPBcUXK8CNtUaShy0++rGWn+JFSS4rtfEn0DJlhWXZqHqsV6NXqI3qKu6xTg0+TJX5RAH
jCWp31KXnKg6TsYTkJe4SSD3XU1tH0IcN2gZmf6D1km5So2s1zLs/9WFQ8BNIr9E1QAlFz4WC5xV
ZEVTmfik4fW5QyBWoQux5EM+XCctufQSGfq4d+5EmXg6z6eRB1a2+cqOHluHupPHpTZsGVXustKt
l/i1AGa0dHllT5opBBeV5sBP+rhcRsAbDtu8xofE1d6Ga+u2qW7ZsaUTCkBoxbJLK/5+ENb6Q1Wp
paen1E/AY/mgIekZq5KFBNbpTSl+B0FgBMrXFatIeWKb1XQ8jywNaEGLDfFcvVZzhKBj2S2GSLcb
ngJgzozeZxcO1SIpa30yJfy8NTlZNEWBLlKoNBzbMWs+kIF4x2NeZhWkwRLG9cBdvzRdpoGXEDId
NkNRrRPT2E8J0Hegd23eGdBvkl6SOlQb2VPvFIkKBRB55SKFKl0r+bhKbJpveyTlzktzqFFUKRQ2
ZJYHXV27lSdBbfxR9sgfp6ZdozCNA67SKgDnHy0mnkEggmR12xX8powjtiQN7gNcomz2Vng7JjXd
hTUqq0Vo3fAJGPES2HUNTNCgYjGmKF02FROXYQUeBTx/nS+Nxcb3DJEb5Aa6zuNsXDgyjgBahvvj
uIU3uvglbRPdgiNRNciu4eii69MMLyOe1SNw8WoakgsT4qGFOk3Oso2cXBfdgPOPVnFCoKapcLmA
GkpRBlEcTrVvIxquGxF74JhqIzYqbfsrL3VEQdgLifBNi+NFXTaQgcTVUoranhgHdmFo01+VQmXb
SYyxr+sxXU1TMy3bGMHHRJqVIBn60EeDAhWnuWXeoeEz8QNHmht9rTWNjqMqP427xn2Eukp7lNfq
RKSFCyB4he/zlqBPunei9lvIXZrDtKpG89GJskXbPBW6OfQqPJF2A15Lr+C1EW3VQxnOA+YUQeIW
vgsb3QOb7SykIdxY9TmsMnDqYZL05Qjue0Q69DmuJ7qWSWInHpCMeciPnIf6KIg4aulnFecQdUmb
jFACNopGK9mHPD+qUA3fpxYo1wLxvFGgPUTXS94CB43rGNhW0TsgIqJjEJtMVWbjIcLTcDGSHl8C
F82gxtMDLdce8LPvMv5nkmc658ZPmikY8vn5iTKhMLzoB8+die+aKbJDZZ3XVbwpRQQBM7JABVtf
930tB3DS1BXvS6gbs+1oIYouBmpdetgx0l20rNPOj7u5TYBGIO/sLkzjBli1Z4DTRWwCNgGVe6AA
oZ0pxZx6Fhpl9cLLQ0jeUlkP7ckI/aWbe45s8n64aKc5KSnGcriIoQCV+F0yDWdzWIF+baqPi8mp
NPW5LIGQvSwOTH4QB7y2BXNojcATExKe234qjk5HxqOeyjZF2OW1r8ehdUEs0hKiP+xUroKizIul
GFy1y1k6XlQNJN1VDEmpsUN9kRfVf5rRcwBBQw1aqPCKJgzx5OmMPF55UwsBcFMnHvAf4YnhooHa
ypWDWoXzlTfncT0h7oZhSbdlB0S56G2drXENsSVwrpyTCWDoL4tqbn89VRwGbV9FoPQyP9y+3x5r
oVBnysYkm9BqADS3lg4fJza17hMbp6lasVwDj7UFz1Lh9ynQtpcn8AxWTFF46g7PT7DALOY+4Xeq
28cC24k00YYPGnorYeEis2g1Dskp9lwcQZoSlmtDTRwdNWU4FctSuPA0Khp8qVCLT5lNIR95eVbP
iAX28cA7TSDhEwwenH06qYK2oY0TFm0KD5KGagDeuByMhWymg7JK0BgCnLnNJ6DVXheVsM35pZ7l
nbnuoTJvI5r/g+QNdkTs3X6UaVt0E8hkzCCJTnA1lsBVKpUnAEg8cg/yr17Ry1SG3hbPiRv0g1hy
1LGqJO+YGLt08lHaRPGmmWsvZRUVyVcXcsh+Cwoh+uUJE2gK76mRgJcjQKf5rt+s2V6XNcZeZcZO
emsac/CBxE5FfKjaOdUpBnAX4Pj18UhU570vyATFkyGPwQ+Mpp3eD1qAe4oohuyET14WJBmDP8E7
wW9o94zR8q48REk520idQJUGul2R2dgIKmCBkWUXLaOuqjfTmMPdOUmheCNS6GT48Pag/OZusf+/
Ev3snqu/9iNI2BPwnVr8UIh+8lKe/WGPRWh8IGG3OwZtAVc4vxbo254ESQ8k4bD/BLa6g4/TArbO
PexJgId3EZ8f6hGwQUUr+OPbngR4clHDo4scbJXDXgJIlH+mCA1PAu0pMjyNMgcNSNOwhC3FZM/y
OBnh3QbWdBuo4uIFiU22jKdCB7xpPo0i/aJQl/ilnZpl0Q4aqrnC+cMwpocKpyVk6OpSdSo99LIm
PRna7BgSZGBqnjglVU39DHmFL5NOB2PLBl+1xbRiNEeLKiqpDwmzXpVQewq0aHUgNTkvww4tUBwW
fsJUusQVhPMImkK+F6EuSKC7FCBUoUWSuk9AlC9b4D1+BQlbIHjyRXglWmQ5nJ7iqQtsJ2uILPUn
DPX1YOId9ZOJe8s8lFdejy4Sir90Ndxe8PJTZuGFJ1ED3VIrTQBP8EJ+Dp1dUszJWDk0S1RXnwRO
tN/Mvereg+XB1g4Cll2gRefJbV2rLXjpZhk6EA34zWXU5NSfkvQrSb3BFwJEaVXtFqiCi2YdiIBB
LxeWAGJAapsb5xaQMQN1QDCHrmTeMg6J89uY2E3CYKuBzaJsISoBR1N23qu2Wc4jEwa9N6Nb6IgS
UfjRCCIoM9oseYMnyFiycw1Psy4zB7fMookfcVbB9HtKlm0FE6KlSBdoij6kTg9+KFu10Lb4OhaV
3VS0JgEPx3TRpyOJoCwRXYeZh0EO+hLeLtNAzSkrA4eSJIjzBABulPIt6khQJ9pdhipMYVOFCAMo
cEyrckLTplcgPergpj2XW4W9yzslMdWoFiOrHJRnQA/wSM+h4mKCGunLXuEuICn8yhE/7wxMKkpS
tqUeJLk4ad3CRvlwKDVUErpy1qIGzkVanhqH00VlHVnKLk4CEYoBxASK1WZ5GeScn4I+fx10SqFx
AFPPevMFWA1gP8GnBGKI32GvWPSNctCltDAmByk5XKoFkeV0giqnoYBWf7rDO49UAdVcUKumh/VG
MaiM1NDKtVUFDVHIKYAmR1/ByEGrBZyrYtBOJUFV7GwLUdWMH7IYPgqVfKEYJgKWp/yuTM1pC+KC
l2JejhMg31dgJxLo+mEPbcuTWIJ1QK/kk0zhgkICwqoFZYLM9fROGEUJRtF7cCqU6b/ksCVmGSJZ
HWbE8SULQWmz1IWHY6HxRe6SMiBln0AAGruANmW5mnJCljWkBIscWhcLaH/AHKLYHSnnDetIEHxM
qxBaJ81ElqkEo4QS+LHpk8IvWgtaBo3ZADYppCeKgKFSBI5AdXG2TMcoWyKwE9jgYc67mJ/emRdN
pgnaOC1ZDixTi9ZCL9i2ifVRDnCzWKeHUYyK9YBouuzwbIapssEdtl4Oy/fC4lhASQJcCKhAUVY6
gFJvGdxp+STTaWUhQV+7iKXLMc/0StA4W/QeqPOdAswaDiZ+bthUQJkX3JjuwL7ZpKfNHcxN21Ow
A1AjaKA00CTD4a6ENHDDIQUIJkh8gqLF3ibUFLwXN1/MCH/0OP0apTA/TcF60P+wd2bLcSNJ1n6V
eYFoAxCB7RbIjasoUeSv0g2M1IJ9C+x4+vnAZP0tsmYk6/spq65sUckEEIuH+/FzTgp2cyl7P7Qq
M7o09FBdU0jPt/ZsH70pexZxSjXnTtV1lFv5HgQvDYfVEKfYZp9S1pnXC0jTgeoVhhBY7bXofK5e
Eb7crHyqOoKDuVZBOqujnxRdYIiZDzOnMYSR5oQu7ZOd1nYXtIAmF5PTeTu3IiGf09KAX2TLvShi
gmJsEtxo4O2Em/vHaLA+JtL3jqtZLcemJ5iAv40h/KQmjEZuYRpMdpHb1KfSI4KVbiHPscnyZ2v/
smnH1BlDEYvPfHZyZ2uWhLbVR2vZSFuR8AK7r7djZ2IxtXNz6JyU+asLY5e0RnU9O2q+Hdz8p69s
hmZhB7yMNfqZfJeXfORgMq+qcvK9mvtuJ0iQgkLZsJcKEd1Z5krmVLfF0Yvan63Lj8sh27PpmyBO
iSdKFOnB1PqbZwh7XwkzDuvWfaTer/e5SO7ENNy6dZ8FpKfx5ZLOFH6i6AqTdshi7K18glxRzQKO
AGng19wuyjFwyAicvU9nh7x21dmzldXzzmwysM/UsD7bcV7sOm9qspsFKPEynQymUBpRHAVRbKph
nxltFiR12t8B0DgQ4RyziN2D7uYxC5e8N/YzjLZuv6qkARJuW3HZRMOT6Ov6O5S9byo16iGI5Zz/
9FopVocosa5dSPgHbK10ffDLfPabQIuWplCm2fOZGsUu5ijaWaYX3fhTvYpDIUEBbnMr8dyLCjZj
eepBlcQXutVjmMDAK66jhD5coHVhOmG75G16a4+Otezp8UbiUzWQPiSu8/mXVOzuXDv82l5/X9Bs
KluHigZGp4EroHxX0BS+sFYFMfDkpsty1GvyM805XGTlfR50LVlW7DqVstJ/f933lMiX6yoUWpZD
Yx4g520l4y/KWvy+GU7m9BLs2IMyzb9Xk8iDucl//v5q7ykEL1ej8+FYqCkNKKxvr7ZOsVDpWg2n
YmGBbJmAn0diHwuYSC9X+r8i4A9FgG9KBvX/F7P/KAJ2r/7W/1X//C9MJIby+d9a+o2Tcv79v6sB
51/MErYjcFJeigHm85WhjOOIaVIquEjNcOVTG3n5b4byZocBD51VDHFZuZs1zN+UFO9fHmIn9Jmv
JBfnP6kG/glNYAiEs5xp0x6hXNme/FdoYjGr3EyW2Tjlcx2W8U/Ioh/mJaJBtoEz1alMjUt4V3s/
Gr6YuQgy2f1h+2wV1tvCmltg00Iq5pkt39z+/hd0pIaK3XhebJxqvRi3kfqy+M11N+b7qoRJZ8En
7dth5zdxFagiummaODuiNa72k/WXIuVcE855Abl2FQGQ6KH3c1rY5m2bOFGg7DEgym4QxtZW+abm
kjeRlFVJIPKvGSni9n8XpSCQLg/dWh/TEnan2C+2f1J1TwIX5841mU+10EXpiaG0lqXcGfkQLrJ6
XLw80KyJ0+x4QSnh1lryKh4mF773+lH1XRN4Bam6J25sOyOmw9GFLnOtxPCxSKphP1dxYAm//+j4
f5lS7LvYfYKsQdGSmYHvyFA5LriqD78n2Q91sRvnMtRD/mkW0eespYOZd9AS+ubrQNl3TIvhLu7c
Kyqn5xXyc5/lYetMxdFZuY2ppyNEw/JbOSvjmGfeEizG9K1S8S52hu666iabGq4JQaC42HpIc/kh
LrP4jBb+X3A5B5dvv1rC/63neSGsbeX4/x5b3slE/g0xWNvvvcYUh5hCDQ/HjcPuNXCcYwow8L9Q
pfoGgcPG7PMX0QP2+BIHnVdIgij0Gk9MQo20kLr6JuioD8T1n8STdyj9dkXUDrD1gVo3bO892FqY
ma4gQdk/PDPqgdatRlEDhkYzwoO3IbfkT4q+UXeo2qVb1K63ZjuZQ1FHxnNcaQUFpLbm3L306SQO
u9wXVXua/LLobgq7bMQS1PlsN8923mdzvROOU2QyjF1XmT9cyMnDpyIBUHvyPLuJvslSts5t7NCq
kEFpbnSBUDWknB8S0+inahcXts5hPk02JHjTXdqtGwCvYbmyyKqzn6Ib6Qf8ASl/iyQqhwPB2rQh
avOjYriY2V8DnmuW6ZDQ7f0RTXWVtaeexpY6FWrstHuCDdinU7imDXashRFB3jj8sqL+hzzpXczn
+q4L9dCCA7npKriZt9dfM+l1juGk3zMz3/gKfS1tSYvLt0SbHfQ8xbrf6aSPFTFSibWp7iYlF4AP
U63OJC9pr1VdHtQ1QIF5yxcDwNf4wxhxwP1yKKjtTJQcmXiibrg5y/LtPc5JKqxES/HdEXo0rF28
urHbHujv9JLsWveOQ2ZtRP3F7wfn3dxs14V0BnkUXNz35PvrNsNSu7WQ3nd45AVsF7pORfclUZFF
lJ6ydEg/VBFfxtEHSVLDJQ1+f3kAwHePTacCnYtF8YKSx92G5ZezMLbHVBhzIr/TsqWap1dqOPYT
G0n0F/WausVtKszahJ/fLsN93kGcovkMhMeg/P5O3uaZTABEWoUjF1mGw2i8z6bJlY1syavoW+Sv
la2PdduU0bJH+NL5y3GhX8us/P6S/3x4zwX/BOnEngId3rtchP5+hHDH0N+VM7HLD4vprGZ+sPU0
dGqfepFyvmpIp1ZLwxjHva+1scCa3Y8pqpPpDwvBfNvO2gbAJzF62ai4l8j3iXbs08T3m148J6l2
SwFll7orgXBZJ3zjxzBlalUhucJChgJVX3JXdmokw33ZONkSUjfq6t4vEzj/u9autfWJVn7VPf9+
zN4mT2jLSFYVghIYUMRw+FNvFwy8DI+m7To/z7rXLAJjyA0Gy5gnSQdl1pJ2RGPl7bZp+qneXlKk
A//pYJnA3RRfmFTAl1aEtre34YEi9Evn1M9VYQtieEb0Wieop0a/2FeS2jp/6lAs5E8lcikiqm4g
bNgnT2RizIMW7Osl8i8Jv4XIphiv1Jw3kGd/P1zm+zWGyzU2y3DEPYsZppf89kZnOVWNX63yuYML
IMp9Rn5GwtSufdqgYmoXOMFwfEqUc/t6act62Xn5uoj7qWmii87XBalQua7GclUmbdVD7vQNJ+rD
wTZE8ckp/XgtQ+jkMyHREhkJ9qWx+vBwwzyNIJn+YZuam/rt3300IhUNKeoLB26z7dDYfRcxWJlV
O1Zj89W1azuzQypCm6UYRYPv69BcXUFoj5Zz9CzgBrYb94Bw0pgRWqtgnnrptAdQrT9vaPU+iuOP
QTJiQ+2z6PP9Y1nkaPdon9fN10azi9q97HJP3VhmIpcr2Q0Lw+FHY7E+lsm8LC6ot57aJCTgT86n
uF0jcdIl8q5HLYbOufVSZ0sQZjWC3B3zwd6mp+6kzxKiNWePnxqd5evjWjj5lAdGUWyHFlQ4wQTV
lZ/wQwkrZH30ynlm7qSdLbx0qxHDIWzsTnYHxx22uYNhkpJgtC+Xp2srlinw6jnjI+D+Gdx5Kqot
N+gbu8yfZrhwbXNAHGiO90rSPbnWOo90AGVYW2hZ4qicT7HicP2r8qpIPY4GEHO5dyHYZD/HtoKL
+4e18T6EM/oulB9UzVSQtnzPmJDRQoPHb4qvq1l2etNAGW7TBVOd1cXFRi0hUPx+e72PRvRHlQEU
tGWlnN3vr9hpo0umUk5/yXXYFuM0qC38WZ2bc3g7sDadr1EmVxbhZA19F9+4BBbW6e9vw3r/5JKK
2dpUFvZLn0u+2xSrHIdW+E75WKqqpMFD1WaLH3WbtESjJO8qc68jt07vxs6LiThNgpoC7l1vjagv
wNeLMeituL0qIs+5h/BfUCd1k+mMn3pPGODd9jpD/59nqEGZoSK4mypC5cJmTwzWYT0mZBcXUZb3
284fKb4/ID1xIenIXMt5/BPF4F1c8/jaK2OTrlhbTfDPdnruREk1tZ37MA6VQRJra22RxI7rtm5p
ait1SswJ9huyLl/yEvcvmS26p21JQ8NC/nUfwZHjfq02XUt9ShtLbiGyRXllHlq6V116XO0lZ9dF
U7nl1OZCG+JRu2bLNvrDJL6LbB4ZkMexSVTb2BOm8S5Ut/Ca1zqrrAevTyR7q2/i7QZ6IYdt677s
Y7gxC/cWIU5gixMrt5Cim5aDRiQmabw529uP6jbv8qcCFpc6pROSgzZANFs7txthbblKUc7wMUtM
I/GQC1fLQ+PBY+1oZ1QNj/uHR3uXZfJoAALKMtkqdH3J996eQv2cQ84b6uVBxuMWqXrdsrRAi9P6
W294SC2Dpa/b9dG1qu18LEVtMiGzUxbxsl9Lx+zjgy/FMD2QpWqGY3JpbVaXclyJJlUqfJaYmopm
i24DYfOU0tkhrPVkJFww7SODP1FjmQxFGSuGou/dRPSb5iNjSyQw4fnTeXy2UJg//X4Q3u1R4G58
xji/bI+y0/hHqmtOKxwOpxWfR8S5RIdzeguqPI95SGWZxNWfwsK742i7pNoIL0gV+B9Z09thN7Ka
FBKx0eduMFkh/cIXxkF9WXvGR2WNqm16HaKeaf8WcmHAizGqSFkIeowSisyiv3NplUTZIeqVRzBg
Q46fNPY4nAClYOND4OSgep02dF0VQzkXXsVeYRdt0xHn8zYRaJ5ReYT+kvnjJ6Mua+7E3mj+j7nT
b3Xq70db+fJtosDDb4cAQQK7PbKg95UN6WBHR31ePicJLOko6AdUSGFEnyG7hQ6tNLL1RDuNF/iW
5WcJ8H2btpdGMcjZDlB7tOJKx6VQN1GZuDJsp3qOv0EvN05TNChnl7tVXXxXWbFCL0NfzbcRrmYx
fVCjaczIKLPKt5uwJX/shsM02d54C50vmmvkWEZJI9HQpr+rKsC0MJv7QUPfn712petRjVrNYTzn
I5thXPW0FMEs7ExlB99C5XPvFP2i4tCYTWgziLemxIzI36K4v+gTl8wsdNdiWlfKWpZic4G2NRqC
FiG6cxh9N8Y0oBTz+nlyait9HFQRRzupessMF+rTegmcuO/8nZ9aUw6LsohPsD96WszGtF5FfmUY
R3NCJXcAh/cSY9/gwqAeFnuMc/Hg18Y8f577WfY3ousr8YkTwx2+oyNy9MPqjnFVQ7iozaT76M9r
kR+jFHTjsNbKK+vAz2tpJaGrV9hRz2aZedX3xGrqcd6xVJb2hz/002SEcOc7Mzv1UdXatE5zwy6c
Y1SK3Ln1TVfk+XF0Gqsrkh+JV8meUZ4RRWp1s8p6ZEmvpu6a5KN0jN4x9lWlmsa9gKaaJsV1Zc95
G++zMe6n8XqyUSukh0iV02B/iipLthdOppJN7jzbjgR/HVeDY73ovHTyA1oWTtujmNVrtlxMkFGT
9IjsgNMGUdWkCLBjkw72FwR7jt1dsDgmEYWTJG1BAtKQdcHBWJDjOB8Ky3V56c8/FGmKuCIAMFdc
bq071T6vQ+tb42Xm6Ca2TuYshOuGS2bng3ucq8wsi8Cmr8W5aNgi5XFiiXhdPs3Rgm8iPdvEt+MP
y9RMjXuXRSKbioObS2E1F/mw+N74wcmknfpB6/sbJuHq3k7yR3SEkVivlCo6RkosLSH7hqjdJvaV
kJF2i2vUU6lZ3EHWzbxoP2UEgnhfp6bk3glZ2y0toygMaw9jfknbndHkmQaI7+lEVl8s2mdcr8wK
33/AWaFFw0MdzMha3pBygoQmvGc+hPsnZQmQ4m85vUo6nj5sErOSziFLpm3EJOwdXuoONfl9Vbpb
yFdjH3tu6E99zQJYK/KNY4/2gvc150dFzbIyfG3m8g9nSRdxtSIxN86bmW7TYzYqsez/ZxbzNs6V
8tEC7cQgNFMhqtxL1A8Y+D4VB9pKMq0QksfitmHqJfYgmEE1tMNjn1VDWjFeIgGQTwZ8TeYbL3O3
W06Z6Wa9d1hZXEHyV+1zJOZtgTkaidR4aS+CnxV+uQ3NOJq8lSPWayfuYaw6Lhu+Po/WUrbPAG70
MkN7bmrnPrcV7eRQTT4AEH0EdD7G/nX1RGvn85FuJraHi2h78tIOrBodvua4vr3a259kZ+cIKFIt
7l+HWpzf/vcgn98HUmDlN67VlNyAWYlkfM5TpOj6mFZy4aFbC7VvEcSWjFPjngI8rv3APk9UvY49
S43Ke9DxRWX6S2QHZp6Mi/PBL4eaURqtsuAtVgPGpnFKkTTpg9xYtqQ3LtEWskfd2Gif/fMI1g07
iLh2fqbESqnREMdUzmSekPhs1blxntrz8nCivGB8kK7yG3vbLbaHn+HPs05jU2+XSVTi8MOlblE1
P6wiVUN/yZPKbXjPC2lF/8hd8pDbp5ip7vg9vJwkqwtR03br5wEV67Tyh7qQtXL3wrCrPLtYodzN
zTHeEC1jP6VDzZ72s3hDPrqJ+U1H12qfTSeuWD6dTcbKw2tIIs4HtEfbzdXWuL1gFOHxUmziqE0U
bW/3X+ElkEwPKJggRByqeCN4Jq00Y3nKu8U1+yt5Xitp1vm9e3wdcj8bNbczpzLnQzgBai6eNWnO
OT+a7eoYD2RumTfumlbARA+NLo64OCojvoRr1xcN2GYBYABkwzQlw4Vbx9t2Hjhf+Vm+DE7mHXKS
xXm5lH5XzPWpV7WBALvw1cY5iLqYOt/0zYH3J33b8ULSaBe3ZTvw36WcANFsYzKBilqw/OJ2zPsI
UAAGKlc3k7geHx2ccKgComXd1v7EN/IBEs+ytYgw6ISKwdsXJUdsuZ9FFfndhe1zVM1/Gc6cEW/i
oq7z/PQKJ2d9kejsMCQF9e63RSEalqcmSxiOo3zZM23tFQwYhhh5tD5KNFFT/9DC4ZmcU39+9NmP
O4YI2fia80Q5jjSYgayGSZTrNRQA5Blzs60a8KptiZ/xU6/LJ0YActH2vH2aWrxoFjjvb1OgUNqH
xQquTJcyr/wAyGJxyhvZwAWpds5ibjXsaA8d6+oMsqwmMpXoMFStjqyLOGqhGgbrGXqLKMtBDVtb
5eClkZlT+pYltVMV9gXAhH2F4GPbT72aUkD4OPd6QqV0IkyHbruFSJMdqPW2wRtSuUEFFrwJsPis
qGJ+Hc48T/nXRHoWicsp6rROb32ZbSAllCnCj5tH0uk/KmCsJdojF8dV4+BMjV10O6AL3BICFxDI
+apgJlOScxj6TP6KbxFP5VTldmyUdrQtN21pk8V3HknkrSDRMjVSOV4iV4Rd+TFHIybuNck0qMIK
78r5SrxlfYmpWRmBTBnbM0RNJQj+lJcbSoWibENz6e/UU/MV9WbSms9qLpzi1nHaZokOyqq7Xvyc
Umxaoj0nmizsoCvAv0XoFdhCPYJITnn/2YjbLI7DyF5kAgPcJbdpv/tjOrYWwiwPaOKo82Es/RCa
SJc/rmrALiQYOB1min20guSUrmv7gzmwysvMt8KRHwp3RCxOZ2revT7JeS7bJgMgDm1bLttjvYSb
ohi3+Ocv8RZNyP63zZt25faO6gW9jzJr+5ltGoJ3LLA2eYkk6AQd3KHaehtpETVs5ZhsMbpd+8Vs
9hkbdduVfrn9zeuSJackEmEMs/3VGQ/fwqmIQz0vWrpI1LXh3Q2JG091MBkV6Lla1si3Lqa22nZ5
LNYNDuzoE/GiSMv6i3Y1WN/KoP9wC2653Tk2OPzq64Vs7XOkIWRmss8VW0Wb20VOVzWD+pifA1Z+
BhpbTDBYDaJoNxCy045WalfGaPiiIGmdQdwPqd3wzNAmM5ZSasVbGpeomWu4Y7Hd1vCy4USdc44E
kT1sm7yxtjYj/IR5W5NuhAwnDeykq8pyn2QFuxHS2NYgAAfegl4ON4PPVZ0psqvEkvDp/gB8vSvo
wXKID6xgi+AGN+c9rJz0EJPAq637pK4d7tqN45ndMGG/cdsKte2gYgR4SYIxbbd7/0N197a22y6P
6SSGddtXEHD9d4WtHuZaTJ0LVHUOjRkYMHdBHcBO+v2l3gFN7CYDAjvXArLiv85W1v/SoZpQDXoR
qeTfa8SAOFKHbRMp9QGnvW11+6jzeRnSjBmulVZM2Wtw/P29vIUQbIPvJ+Hf7cuRaYezzq239xKN
0gK+zeJ7fJwJY6ltbvl418Gh2q81qfOfxvmfF4R3A3AAvQyJMFq0txfME22YRWlEn9q54qCIYZX2
F3hBsdRed/bvH9DcWl7/Rve3JwS7NV5o/5ZJO+rdBeciU/DLC+fTa8SYknUD7RdHLrZ9mBGRjIcM
xZD+OExyyXblUG3xXGpCg8AOkPPoD3f0dqVzR5RSSBBojWJBAET3rkm3oHae3EW2n4rzpprI69jj
85BHxPXUG1OmIFEwIa2dLzkcSC1Est1I1sh2wJigpbI/2KWsbSOYCS0YlbVNy9vZHxHWAoukngyn
cz+rOYfZ3z/E+2lk4pQhYR3ZQLKm977LyrmL+HwW422CbQ3Dub4kQk1nV8PHRXhIh//z69kGE7n9
s32R99tl485kIxZCrtvXY2+OE7icRk1kxb2vS+P/CFqzkQNiGA+ySOBmq/4jHMgpAoke0+z2fCyR
JG+z4eYF+6Lq2u3A+P0DbvHll2XKgqD9hIZsI7KpTcfy9gGnZZ1Tvdr5ya2EzlEFl6UrvzqaDfOn
LfjPSzF1Hm0vvv6ZIvN9qCsjq1yG2IlP51RktEFHWEdWW/Ly+6d611vj02FoIPSyGEXqgH9ITiuj
T6JsbvxvRgZM/bqtLCffUkUty62cnLwRfZZRKm1hjYa3E0dhQSrahb2sZvchmwyC4B/u60wR+WXA
wTAZAvTESOcIbbhxvx1ww6Bf5KZJB83VMpJub9n4BFAbGMoa6p/dWtFoD+suBvP1gzJaqWIDzA56
s7wii4AaBKc5b0Ckri0FJmLclZEdx/VpIWex69toTnNzXsLIohX2V9e2JeUZjk2qavdlgey1D43a
cLoSNwEbCPBa4oYknTv/3GfMHYok+QFvOrOdb/I4GX2oPMPopCZYTQaF5EQB5KIvLAR6+Wr3mji5
gl9Lgvyc7lA5eBxizkt4PZdA+ctoTklpcaRQsm7pyTRagkS7RsdR3FbWwHCT+jmDeysxOOEDxDnn
amjaMm9G45lrGuRdX5prUHXar9Kd07hFNgR/QzEtxzlswXOC9ZLZ0fGbGN+19bbkwm1HEC9qntyB
AO/VXBLq9JbBGHRR0jgs5rKjzqPPUGTFgyQd9/F3WnpfNReZY4gNpOhGDf67nOtDf1o62e4ShOTA
wSBDLt2PIEt6r45CMdTxZJRBi8Osbd35rY+VCdYIqKXbz/bij2uN2Qx4dbUjN4WmfFtjBlE7n9MG
FDzesc6hORwS3ZpmFpYmyfDPhZK48y5tZ56sr6Y9L713C5wXNR8r7B1yzB8rJONU6AS0uceeA+WW
ta/qhbndTbO16mXTFIBChqSMpu2Fi1qi6Tr3u75bA9rkU0qV73uafm2aGN1RGUU/PTtGmS+YHSgK
ARxm3KrUXyoQITEEyL63VuBrjGzp08fOtVdynmSHKikcayC7f8n/AOS3/HXBb5KX89IoXrLUykXD
S6aP7So+nqM2nBITrQ6jHG7DyrGUnHIx+p85XGrvvql8URxwTIvtIInj6d5eUjvbLekUHVM1ylNq
yPWixIPjBMJSf3K1g/jLt5NbN+0LAyx71J8jFvVJxZvEmd2XPGe6Kb7ERlrvZhS+1MiIso4U4UBd
VmVfeY3xtc7ZjtXUONfOlDY7VyUJs2sIfcjcWe2zOh0+YN4CpZ9qod97C3Y0rFin/JY0w71lquZK
KxFflWOH3qsDGocgE2MNM/i7xJ+8j1hLtPANmvR72rUR5jiowhdVVTs78ttLb7XKwxJVdKerxlZ8
tLdUocoq9zDxkRcedeKznuvhiONM9L318+KYz2axBouf2fguGPV9o+gZICxDCIVxUx0/TPPqPRWi
soEYhhLtlpXuDas3LhXGrylWvUJeK+DDg+676keH/8dHQM0UHlUv/e8mLSjqLLMxP41WlqSHZqnE
3uzK/lM3KoAQQsGuQ+N+KTuMGQK7xOwkcv0o8b6ko+UvFzAjhm+dpTJzXw9NT/mVoiIORml7P7ze
dsudiIS+LH1oEjtl9tnHeZQ59VtZX9ldb7Z4IyX1k5F1zfXM14JcdY65rdDI3nq78ThdzqTZN4ab
jxeg8lg/5DKxdh7R77s5TdglrXhRJJTzjfhratrpRyvEHFqpuT51XVZbMB0aaI1ILli5SYHYGSaX
HnbNOuXzpTPELX5pZpPeLqZLIKbUw8NJbva2OFg2l/hj6IPVDNYVepIZHrb9aE/LN2OIoltlsn3G
buh3QJ5GGsRzObo7e6nlXrl9ddskSv+FSwG5okHbHbPcIYebkePeEaN6EYNUT3TM60BaRXWsATAC
yyj7jzPs8I9dsvS4ZPZ9/NAmS/tFz01pBe08zGFkYkUWZNwfnWAPLJCNNydrqGZvuvOtLinCah2z
JyyicK+KjfKxqtM2aJrRxGwYG6HG2ly7tBFdKtx+nzrPma8z+hAj7RCFwV8f9UE0CAy04iG+djyB
VWph5v6TFiRbO4+8EUfQrGvvnMnJDwR6xwn9dHVPvVknd/CH4JxMiX6w6qo5jtgdHbNmdJ60jB4m
6veHtS1X79g2asG1rIx/LAzIMendYcBg0VjukYPZUaBVSyc5j3so2ON44fh5c2zJj80gdjv/wa96
/1nOjfyc6ah+Htdx/TGwwHcjgrgbBeHhaHBS7Nq57e/Je0VgT9V4DY08/7risXWUBe5cyMZWdZss
mAfDgCUiGRmccU7t3DnxjWZoKbsqO+b2oB/gnEnuf7QuTaOSh8yRHcaOUXvnV4k+mUvh35elXq/i
Lmtx+yXkUp5jWF0po7/Ug5ruEIjpzxrpwTeZjwQHq13GW7WUbB6wtg+m7IerWbvTRTphpAGe5FXH
CHszJFgOzE/gGP9iFTq6jqJEf8TgLXnwgHT+alev/8yBH5/YbO7NaooebpWTHgo/stEFFia+dqVf
YKq6VJL1rjEXikV9l9MauIvnusGTBmvsg54wq2z6QWGXYK/rtfbVcAWBKge1KOvPsVz9kphdznvp
5t7JpBeJenZVH7wxlnQMtPguIpxcjevFVmuKGrmcycF37gDU7l3nthxdhHh8HXLRB4XfRNeTaOI7
0J/iVqileix6/cTvxADQqfnYlWQw2eBmtzP2kE5gN2Z66deN9XUQ0TCFRTIZN1CQhofUGsf2mOBL
rUI/Md0rTA21d/CNsvIvy8RrdvSX1RqM9OF3nr+WLgrl3h+DUkbVbS3gIVwtonUZa8eYeo2OdqQB
Zc7anC4q1ZYf5KzER7fyUcU5s07qfeI3+lMWp2O5pxW9JFdliu3aTujKhqkZRaY4umPXrZ8Wr8KG
+LilHsbOb2e+WzVn1Oopzi9zsAJdhKZL5hLa5RCNN6A4Gc41gxl/ntwV4+faKJxraISRuZtMUsSr
HoCgf7SxcPI0cUQ3ve2QOMUVdKfT2DvupW3NRpV9XuUSWRjPza3hD5cWwc648BSdimOLgg/7sbGz
h3sfixDUp1Zc+BoZWhQX+G0pf75PJWwerPNU8bFeTLEeJwrgDMOw1jKuJz+b8UbV9Bdu3IJwuoO4
t+LnsaaXGR6CIU5J+WUvlrnLPhSLcPxVMvyVMZc78KMy39hjjWWXH/peZV6/Wxz8QC2A/65mP3i0
XcPBXKxyr8yhSK6R2mbY4FXAz+Haz20VyHKhIeUOWX6qUmXj4jXZ002eAt/usjmdTzJGP7ZDPpa4
QHWZNi/yWDe0SRH3LoE10ZV3equ/FbY/o/XIIsTirsolECFY4qPZCP199ElNsB5drGNdR6bEDiKx
sJMjhUtEHcIZgCI3YZHpfMJDq3ZJzAZvSYuQSNrzhhqbsjn9RhBqPWefNEUT2HFrzv4+L/GXSfaN
Nde2fWOK0RkeaDKX0SlrPfUUj+PXdU3ihzhpvsZ+Y2cBZUJ5P8E52SP11keDw8MgSDiatpy7XhWL
VdxqmQ6HMdF+2LTNiuMm9NEmKEu7vNdV4aA+dZZg8FJFfB378hseKOvBrQs6avGMzAdtihGac7cZ
13PYqDsfc8d7F2KT3qXjf5N3JktyI+eWfpW23kOGwTGZdfcCQMyZkROZTHIDy0ySmAGHY8bT94di
9RVZkqpM927a7GpBlVRMBiMCcPzDOd9hBsX1wAUToNObvhqNLB5kC71217luctPBxXsa2q5PdsOc
jDGk9ipxA5jp/qlq8jYy67bcF21sP9WFbuz8Pm0uRWxrt2Yxi4spWaY2ScdS3actAjMfEww9uMNh
nUHOB7rLQzjS/bHtwAc6zRVd44SkUk0QXbtJn8O2SHKMO90oA9+oYlwNCDWHU+fw5nYLw/cnELvZ
V6z+JcAv9n6R4qacgnUp1JWnPA//DCJklOXUF/wV4keeOtl+ACoRDsDnnvMsMb4wEZz3iIn8Q6P7
1d6Vbn4PiVOFY+WkL3pdfYQyy6CXxm3vmnH+GQN43wS21TSf8ZaqM7RFvNKxmnMvxDgkzrE0edOJ
zuQ9m8eQJty6g3s3nMfJyN6L1HK/FPhRXwrDmm4wYCOckG1zshhlP7MUMIvtTJtlYGFXvXXi2KJu
5XDcLkLxLoqtSV9AlvPUns3urRk9LduVTsaCliF345xqGw5h2Kls7tmBrQ1DTHfKjRAeo17DFMpy
+7aUnfmWpmlfBCYwb8ARIIi9sODPDRnLcU2ki4TO7kAjimjhx1JRaxXJuYKp9knStaVhIfHCfeHB
Cz3ZB0k+HrW+cKJe5toxa23z46Zn2BvrWAwBbDd5Z9tz/jYQRsDjgc5z3wwxKq0mtq0bVooK7jhi
l0AllDQ3czfIN9zhM1Ajxp9jkI3l/N73C/cKNyV92iCZrn6FSMW/ZFM47up8hMDetth9p2wGi7PJ
Wb+RVDLG+8pN+4sASk8vSznSR2Xc4kzW2s2WBTnVfu6h9X6GETPjc8egB4Oj1a/D5BpPbP08H7US
NVzg9FNaHiaKqjOnXz3t5jZNc0o5n9ITdYnWXC3ou1o4xJtCcIG6IHcKtjSc1g4thQhFWoEMKsZ9
MjqseKoizAuKNLXb2tgxjGGjmtTUuP7XlxpidXFnwqfuIrqKuOBIgzuyylAZQ1IuB00381rcOYOF
kbUw2sx6LZGzgpceNW/O4z2LvGLWbwtCCzCE023PAs7ymlbdELo8cO0lStmreWUwoDIXS1SPS1wV
l8WLGemEHQwFQ96XI1MrGB/Iz/1hrwbZZi9JUogmiSZuFdY7uISsWgXj3DZOv0+o1erTkA5a9b1r
cVfbO7iPGTAtu2UH+BTrJjuhg0TA1deRWoSm5/f5IAu+B6Eh4wLJMZBSwVZpVrz9b5XmuzqfY5cD
xvcl9OIXW9lm+vRjiKzJbRHSl/42sjWNeJYXciI3SQE6hm0/w324ul8TEeuzc0DvvXK/tQZ+/8+D
hGKbBrXHAE6js43zyeERwXHcPw8pAwXvpqegnK967uuLCAec5W1xWNm68W3xyMsbcBMgWsaK0JR+
WOoLwTGmtmKRRP3RQUnpICk9Wb0tM2eHaT7NrLM+DO3SoI/Kemoceoek3UvpAXtEPthE+N2TWxOR
GaW79DkxF598g94Th6x3q2WRTIdhJbdZiNRrKCcgj/UsgNDICSWQz+ygbrybldLP28Va6cRs58bY
lxAAReuLnbusljiwj6yepTeUHzVUPz04JkxxgRi4d3aoYKqvel1QZaHKJ8th1zgdhEVodjUMkBU0
+QNGpmH5Tf1/9rNkvLdR7R6ZT2c3jR5bYWE6w21uLEu1k1aFiGz0WVBLrXzKscu7p5YSzsVHKRcR
zPVU1AfV66grZ09OoED0sfgK9YS0A0jGoKgcnqND1Fvr8thl2jRTIGjljgqUDjHOpW0flCP6Koor
b37T1nhegMMnU2s8ekVW2NGU4dhUkE1UQPwFrQEA6ZFuROVGuqOcUN1xSO1i/Jpo8zZxoaI263At
0mSPf2yMtX01GB6iIbMlqyXWRdPsxKJ3R6Nr3M/lWAoGlm5sJk3IQDGz6VDdpbtWnqMPkanbQ/+C
JAM5R6Ak6r8QrUk7UiAZJnonhlvXhM67CkRLHX47swicAxB77s4tnPKsJV2DxH4A8irR/MkKSYm5
gPPwattnVab16QE/BV+MOydaYKH5O4IWbCHxMjB7WxFScG3E/sOg6Q3vc5V7x5CQs/myI+HH3gbX
baZvGqIqhoe5TG40juHuC83llD7Aw1Bb1WWZ2ZEKxjkr4YLl4Ii0loM1ivyxmaz4Fvlm8jVRBp+8
N60zMrp4YDKyrtkcyEyfPnqzPdxPqkx5C9jr2Fq7VcNp6laYKArbfzQYH7qRnzfTyWBokUUTmp1P
kyXwN9pFJ461gJeDX9d+Imuo2fdmrb84qsPk66KPTFW54hzo1iXAl7Vc8XqaWWQOHfyRoKwR7vuw
kMdTArGSY75ekakm8QRiCYTzJtmgGw5l7S7mns0V+1+oa1kXEYg0cvRuGEOA39JF9mgl3eZqrpfu
1hrkcJOYBuQP3U6ku0egIT9Ms9ujhu5r3iUqBfeLUCncuooC/K7Vtoq3w+9eB9TUC6C/IvaRyUB5
SCMe6DmKMMYl92vFBCBYHSmdXTEi/Issvcp2K5RYJhQ2Mj/kLBVRHpb8PnUQbM24m8Opt5fPLqfF
eJmBUsiobEfvsbNVP/ByNlxD8AdMgcBy31plbF68tCxc5EvxUgXKiP2LpqXmGzzB4gxyt7tHQ5iH
aNPMV9w6Q83+w/WXMLO7XIXuhOc7GqYlh82kvD6G9Zl5JeevskoM1OZi73tnsp+1OJXzlckVwCAE
JtUSlLIyPhN/kyxBhUDk2qB80XfuZC80Bb6J26KNYWjuKiNPPxT2rKaQ5yZVHfV5lFqq9bbPzbmb
rIkxtGU28dUrK+ulRf0BGX4oP1td1bwo6B1BmtXMHlF6IuBKRi75Un1OoFkl1FazFmpUHrdqwHbU
MXf5UieDdlI5N3WkssK964e+Ofd2iwdFucUNcwH3qMW698zEOHO5DBLnTZqrBXFH7x5HtZgngPK9
GeajtwFja0KtbL9mxON2nUeAQlrDUvY1Ciegp/OhJi+ofMTFm0WK4VakuNRF2Fr2sKN8MS710qRo
FifjJY2X+QXsKdjXbtCxdMJvqbwy/o7cWY+ELfqPHuX+wRCx8dagjH8BC7bYgTbzwWFFeMEL5N3O
iA8Ocuy567zhFeF0fy8HMPKB1ze6wX2w3vuJBkZPGaI68DxQNW1GZ0Wei2iGn76ZWlN9yhl2RN5M
o9KS7rbC2DaaZ3ia4ilPLVGFgqn+ScraYEWHApR8m/dlYPqP214yD1JvPKCKaozYzeOueqGjbSr5
qETXCPuuBy3LKd953qaZUi2+bMQL85JXLbsGFqHNnViQ+CyHiaAKFgtWo899etKHDad1QmC+9B/j
bJ7sd5v4ieKYN17VizAWSu81CEo24HIOrwKVDbs2dBu5b2QONKQefixlo6cvMLQKR+nzaVhmppiB
Y872Xoh68r44NcyyPmgl4R/kgLh2qtsRdR76iUhbnCRBaEPi1ohMeqPO7OcFjzY3DfJ6YSNRTWXz
TW+1hfQqFq0ICHednJYiZZOaET7RRxDhN3E712DLGiTJk1VvH0bL62lhMmt2lHpuvCke84gFsUff
h5Upm/MryNqOwKduIn7W2OnQgbv2bYB9aSwBf4rMlnBqBCVZsMJ6bcdjjM869wkyIxGkxOeS6H55
SJN5dNtPA/FPph1ksVfw79Dou858AZNNw3zJly4unXAGsOKO+z9fz/26XWZr6LKnxzvrs39FBf7H
1L/MXrAmJZn7tWjkttCofgg/KuIj+MK1hrXUXywqf93Jb6+IjZtl5eYdZuX7G/HvJ00Gwzmv1/FL
fKt+vOL4Q1Vj2bViNd+5qRgQwY36rGH5yHKWgj/e8r9Fc/hXgUM/5w39l+KNtr/N/2fJRTh3NlvS
v+Y5nMiNYabd/YyA+P2Hfoc5eO7f+OK4TAw8QTRA2+XyOyDGN4gstR3EPYBgELF6OKT+jou0ES/q
YCQx3npoC/4D6GBBh0DcxFLYJ2XI1x3z3wE6cL/+cbcPF2JLP9KxxduoPraL76eLK3MyLB1Gl57n
1nAJmZENqWj54lxk62odIz1DRFsN+CSLti2DnoVJHOqjZ89R0mFiOirmHzFJBqVzXldXxLtybDbd
o67PD3QPlTgYubtoD2QvqE8tMjWbmaTF+IRoEIclntmNN+VUecgF2f+ZwVDpqwhixk2ofB2X2pIz
/7Qaay+COm/IG0HnQBYRisEU+FsTn7suliNVlda++fnivnsUcVHPw3THwcTmhmFYj9WL5apNsMIk
zBvf7NOo8yvndkIPFVTj8NgRvLF3OwPCC2BF8GmIS7InmefLw5zq/RWFe/VY5XDWdoAotDTMvW2K
X9t6wrM+l4+lLcfDVtXvDIapx2Ry/LMpVXaBOnmYM1NpG96r2du17SAnT0G49xP4QxL5YiDFvWt+
KolSDDK0/U+GOYMTS8WXZFwYThCzEuFqtu4HM1ensYGskRom+Tg8kO3aQSu9kA8408DcW66GdrOe
HhH+MuktS3S8eKLSd+jo8iBcWPfQLouLUVWMn5y5pSaAk4A3N0tuOxaN1ymt2Uf2wzrc6NOuNRsE
A1JV33NE1Hsglcu+szMvTJTbPZqO/27HxFUasRGHjpay0O/4JbXXT74AKYm3viaCxmbAhNvbpaR6
ylVnPVqzP18sFt33WcfDQxZsVk0rfbUbZ4rWZL6UW//PNiTnyRaLAOeS9jA2c/VUqqIK66LsrsRr
pmHPJwIhrnhgJ82EdQbbk3HHfizmFTxQZ87XBYlmJGcbPp3N31TDoxvpY5x8WD2XANWSzfcQ5nXj
88fmueK5JI2Llbb6edGHryW//y7BMvTgjjX5Qssc+48uJ/ADSGpCZFScx4FM1vUqNKvHGT9qhwI5
+GHVhvqRfZzJaHTob8xCiMvC3FkqS+wNLvvbZrbWz6OiXSHeoU8JVkmNSIqC+ACLziVqi2I6DHmc
7LV2uDiIwLGfOrfjiMaHyrtmlNp4eejls3aE2Mmcu+MajGYqv2AgWJJYsf5ZYwWeshzwskXfx+wr
xo102dYvyzTk95SqdxoZggZxEpFfikej1ctd7cn3TrruqcqbZwS3dQBQ8kuF/oVcCLNfwipjT4n/
MKy3b2r5yj4AyorRy2Ad9E9i8KmEFz8+ymnUbifP93fxIJMIK+1nDsPuzpTVvCdsoYFPmdinhX77
WTjaFM45RUdFFAFbZ5PbSju7cWoHYFI+j27c7ga3UgfQGeYp786Y+m96iIABeEoKWRZgcbfF9Pis
KkQVVXOOfGSS2b5AcUF9nnePXmyVD9Kzk9OIkJS4hMI6IQmcH6q5XA91X5AgIqU6AIx3boUaiYi1
phNToBiwqdFND5Ng9mIs2lHDa3ydBNFl3GAYkyb9qc41UfpRaygzv0ctYVXkGdnXSnlvTYv50HFW
/0NOtASy57oAlpvF97iesju0ra/4scSJMr6lyDJeHTna7M4pB790iresV6kk1aA0Lxsweq+zzoik
npRMgkUJJTEt7xeO3SCdOe/KRqHZdOvlyzownBljzudx4BrMlnn5Ako+o9nL9PapVfNTrTu4hVkH
3DVVKvxg9MtB3id2bJws5k9EpeHyJHrWHnW6/Lw5MQmLm4DE5DJqUFg89rn7XWKUCxNzNvZT6oHt
tz28ULBQexB2jOYRuRB+xqQ+xKiNEIdpk8bwNV33ntmjVUjBk3O4S5y7wzNBEp0hjstY/zbHTLeU
HK19JzMNn14q8gHXRTqZzl2hkOYEcBa9YzF4+XozC+U8zDywnywVc4sUE5feSfWj/UJCkDqna0Xo
RL9a9lvP1Z+FBraUNDS02BXBhEjosSVoykRlo6tzY+reuV2YrfR+XrPwbPsTY9DkDktE+QTYghYc
GaZ7SOHzTaG/Tuln6YluNzIqORqEQwIpgoQSVJ5iLpAsvcCJpgjNcIV0nWCdhvg0SrBhkzWOTCnn
VXsg+WH5zmSLTQH+4um2Z693v6B+0yPXWWYVrPCSkyC3cQUEYl6HT0yz2tdW6dlnnskg1KZquO3I
RrqL0ap/hzUzMHooY+sRn/H4SSvK9Vrp7sk1nPJbVVnOVxvbZhZkKcMxxmljuUt8kZ1suoOK0zbs
PNrkaKF9rlA48CkGeZ56z8O42Del05Vf2Ufk8ZnoC6YBOJumh7gVzjPPEdLMGHTvh2UxWY+4roxD
AxhdcmL4P78XWeYLDiPS+fyiHu9nlA1clUuq3We508nAtCr1OV/i4mqVMqFnxpLrhibpnyefKedX
0bfFI9O4J9CcoERhJsanwijY+RUpNyurgPZubaHXht3UYe83uyyudgs8i1vJxuIz6orpG5qQ9osn
xLivScxhjZD4iR/M7aKdlZGP9zXCEgXWWGnvQl+6u0XVTPDJZWAg5y5SHV1MA1/8ZK4RSK3xAHWj
t6Yoz/J2YexT5Z9aNmAi8Bqrf8zFNnLSZqu9Or0syRarsvwwmLpcUFfN7ebt8tl3K/1z7Pex2NUZ
6usI9519GEqRPTIl1Q+MtVy0BEPNZN8T+YHjGeqcbYxVaBWme7NMfXs2UKzTiQo9WkYmcSVGDeio
Emg9htBdqzNncdid7uwUwmdgdPKB8Lo+6mzbvym1caiIgW36aHZzeepcQYtdlbX6TNJND/cuGToj
hKLRvICPlvWuF/6C7AOQwDeHAuo21icZWabzJpLU/+imdfXKsq3Zg+JlasERH1d0mUWjhZNfcCIi
T9NPGayLW38V7pfRVuVRpnJJCBmzodwu1mK9uZNKLz2L0WeWecy6vMqaRdCqsQvqBhRtgs8DSvg6
IBfIrXRhtBq3I6qw1HhlrmYyO7PZb4q4f7D9njFpDi/j87BSQO4SfRq4lvQOlVrtGl/91mzZfVZO
op29Jo9fMr+vP0JBBR9gke11GbphOYzkYKSkbrM/Rg5bnPKkuNfJBnxpa/eaLGPUpCR6swLbQfVm
qIo+8EH0Ppsbd8Px4V/MIhBE5p1TUht6iNsPYMAR7NhqFG++C/g7EI0k2Eswrt0WaIJEI80yltDo
Mv0Atju5dr1J7rK5xieTmdABSXgfrdIq94OuDzcGScPOoKpvhOnQI+Lic785RKTjU+jqdPMXq4+J
7cZvjmjiPanBeHv5NsHGMgQZblNzLk4JZRbphrHNejdTSU4IciHyr5L1aB2o7ReppSVHizXdNnGb
firjmdgwJvMHfQMnM7UbbpREWMEF7niXQmHSSXRqxGpKEKtVGrQ41Q5HL/OZW9ZmUrwg8TdUkMbT
mDIes5ncSWk6uzZe10uhGfI8OcK44R2WCFyz7D1esx6hX98fK9myvvKt+tSW2L6Jyvskl3kaQsM0
1Gtite49yy/tm4F38wcl6d/qkv9b5vsChKJ1/ddd8p36RlDdzz2y+eNHfu+RoUv9jaqM/tgEfMik
/u89smGKv+Eo50lpC2C4/K6/98jO30zHRMHtczIw7N4oMSib+/R//09hwFeln3WxjgjAVbr/7/TI
nEy/9sgo3rESuLSHumlhiTD/IPAvumEtJkqp+xwPA/MoC+IBHBLAoXeo/oR4wDSpugMM61rtSbUm
aTiYWPATYj8203xtLTYagVu0VOh9VvTWI1WSVs6fgCRohR463BMBA7rimKy1Pt33Zat/rXROJAQf
XU2zpWgiMYoORgPntEnNwhsPjS+SHdyG/FzltfHdSmrCOf0NIqBhmMKmC77aLUQLyC/h5O/d8tFm
KndI1maNLL/U79h7IvDFNj4AS2DjVgRrKRXTN0toH9E/v2H5TqOKEKygJvb46qRjdsrWNSexkiLB
xS35ZcqhuQtdIuBRtZM+Ktcr6K2bebkfB+xokTSnSu0syTuGXr/2SDjaUkY+uNNLGxfsmlFU97TL
b9k09h+70UnzK7oiLSKf2L3LlC7wzWcgA8PSIUcOjAmTyNifEVV1ep8tiEZ6VrV8E8tLvDR1oHE0
DUwu4uSJWV6MKRhUBEny/PVPGSSdyzrN8wvnhmEfoI3rZDxY48532LqEuEwrY++CQCRmMLPkp0XN
iE1xH3Yhs8TqrHU1Ec6a7ckhRHnv3XnF5LJ0KbcneL5mZh6Q5N6tUW53nYqc0l0+s3ptnXveCeIL
VrPVTKuVzlGmD9au0xVqIy1Pv9NeiV2aZMWxw0S9nxLkRXabDWDyU/ehXQVqtZqUrghXVPNQQOA4
Lw3yGr1qjQekRdOORa9zjgXTlkAp2/k64QuPeE4DNAeLLtFNUOMjsYNyAPCn1uSNSMAA3ur1ADrq
TIs6eQQO2OhsvN0WyEYwwpjW8l4Ubdqc1jozBHunbKHQpHvZcs6qTtxMcQEeAIyH4QHLlYawsAGu
fHoPQ5dsU2NjdMHm1RkJvBoI8udSMcANkFRTn6TkSARKT5kOWPO8jZxNaoUzLBfl3zgySb9WLaUW
kTpApmjWl0q7Ge0s6RD0zihzNC+7oVVIL05cT69mlTJTKrpp2C0Sh+tpTpbUDjv2pVR3eNnT45KX
lAu+LkoCL4ylN8IJiWJ/1FXl4v/OsvtsXow1TFuyJYJGQUQ8NLHnUvfJJWPcnzcoAiUjp/GG9eGA
2EgTVtikfJtM2avRCHVsMmuQa7Wf3Ds1MaahIunPvZ1xIl3Lzt68qi4R84mVLFxxQiNKwCV7otTc
7Ko1TTnuadrY+tmG7hBpVXrTi5l1DbiGuU2QXHeP69zn6wPRie/a6tfcU5rTzKHH5M6+Avzs1j1o
4wq5A8TLlzludIpQsg8/oGI2mwPyfIUSWBfEFINg5bnJSbQ8sYCfmxNeGEKPsrKED1HqqTmdfotA
tkhW+D5p4qM9ON6NxYoN/kBhjvI4FSxXTor1T+RJjdlJ1+m3K465B9YR3I9M8enEc6qswB6Q+RRL
m6O0srxzrnmkkHiTNs83szE1F5ecN7R9UhUHz4u7XWkkiKsyvqtmn8g1jyDZWA+aXPRxb2Ezjxw/
Ny+NU1M4eznhVlq2BRezkzU+yJUlrW6VJt9zIZL8TbUuYmU2LB8ZsY2fO31m9awaIbjX2DpEWs6a
rDIc9i0qSYiyBpvV7Zy0S9SF3yCQKGiM2ALbdChOA4fahaENuZ0A4Bbh2lIP8gXOazQPSJBMIKxJ
YDsqIZeF/BImBspqdnFP2dMHDRpMcYtsefCoOePyg7Ek1vM4rZ9Ix3J6bMVbfjLkGfPoeJP74NiZ
ESV9vES9mWJO8QljxXRMNEqpgWsJUXXPj8w/xLWszAG5KYM343ZiEHBLyKGTH7y2sV7afn4hLxpI
BABQUvSMLC69cBz1Hs34mM/DbcXi87ouRsess2Gy1vD8Sh6MeYwVkaWiXNblWFlu7xIkK5Bwxmdm
NxPmEq8w/hNbh/+W9RR0O2xx/7qeekybr9/+x6krX+uvv1RVP37w/6Hpjb8Zpm4aDqa9H5uC/9g8
AIv2fCH0HxsJl8Lp73sHfoINxhbCiA/215rKELZO6fJbqfV//hfrmuRbc//Dttb94X//HOSAve7X
egpHm7ftsWDAskbD4mb+unNoFajQyvebo0Z1wz2TNk9MvvsMRJ9Psqhpv2BUGW9LTWYB0quXMrG1
kz65V7MZ0AxXa0qD34nqwUfne18O+rMd6wnJ5qhK9g2XY7QOmnVSUNhCgcV/T+AaeMfOvcptSsqc
6j6fJ/XqW9Ut6PRbS5tI6pZx1Cvbh/1awUgfuTFHlX0f9CG7Vpsus3Ulq+YazaKueWyUbXMKMn29
IE26d4yO8Bc1vW73YWAXSOYEPhbVZ9+7Mi+iipN+Rwjt1bVm0EguUo6k/s7k43YyxseY9Tp8+oG5
YHE7LOu9yJeLnvC7yFpkdZ29LhLpFcS4d7svzogi3xvXQUzQER9FmJ+qUusTc5djpjwiDnWCLpsu
xv6meVcGEi/FWL66xH7u9WR61FVxu30CfUXWDMPm7znMhhAsdb63yqWJrAoV/pC49IjTiBJ/evTq
mSRR02F0U/rvPO39g5GKI5HYl2IwqQvYkoUY1PlgdD0UdnY2tyDsuZg/ODTikxQvqUWyz1y+qjZ/
Jd/m6jJ4dgKHcZngDaHT+N70y73gAbhfrH6PBY7xoSjOqxjigNV5tfWFSNAaPijA0YSmIBmBZKan
u6zwwbNqY3PpWSCTlLF9lmn1ypQWmg0TXtYsiNu315LoQdBVrvdTp9/3JsP1dL0YHnH22qhfpMtE
YizS71bJb7ON7BYXzcXkyzl6DeVtjtkqaMTyvMZw3sreYX8CbyUqOl5ozLwcc5bAymDn52aBmiha
MAj2/AGdZTQv9RTi3ugJ2M1ea5Shu9Kc371mvYwmQTx5Ct2jaN2XbNbfyG+58/FghM6ETMfsjyt7
kGM7jx/W1j5mpF1yoVrHBOEota4HgLIfe0SJ68XBHsDIm+8Teqd1JjrK383rpgUwSZ+Snf4MMvTd
tyayqmemOn1Sng13/NCq4QNcju8V1SBUFUY/QzV/wK6N4Crr5Z6Kib0b653QMDLC3bbP3agBj/ni
pWnrfI9X8YrXzN3328/xPplEM3OaLOeFIOnl6MxcjpoxX6WpyS9QtwiHy9MlwgUwgiTjsivnJCYQ
SNghaSvjkZpvPDM0H09d5XinedS0uyJdyl27yuqO0nXZ64yTsFy0XWhqpfXeG90XeNHOjQFGhSnd
jBdJIFdBzh/5VWthkF6nV7CgDFvQjwFPy0VbP8PAfq5+pPkIRJeooGidUkxXdfFFkRAFKbZk4IyN
fbWySPaL2rUCNUmkcILnqDcVQ4wtLshx22tJflC9BQlRJz2jAk9Qqdo26A/7da4X9V5jYOWuzFNE
0W3guQtJfKvvMLqoEOKhurw3eub+CcFWpMyZ7w3Cd5Y1FaX7SJs4m8becqmo+FvESGW5DFuG1dFs
Cu+OReZwYFQcBzhqX7bAPuSA0yke1XfEPBfhFOefHjq/n+s/n+N/6Io5xX2TLEOkEHA2YBhs//7n
zXHusBeeiuYoaGIDa2jBSXrzNbNbij8ckH/+ar/KLuzfXm2j6ZNygOcdZeKvr+aLaaidxa2PCbd6
VBvFGQ8OueOoZP7ilTZz9U/m6+2VLNp8lxfTGUj89vT66X1NrjtbeUzEldkXr/7mSdqO49yYltAi
OqQ58U/6j1rnl2fkz5/lr9iN396dBfQSk4Rn+Nt///ruEgt6sdfF9XEBNrezu/EDaw1I1ZY4ThCd
UGRy7JfrRXWcbn/+wVq/kiN/f23874ivDTjjf3T3E0k6Id/z6mNXKSvKm8pjeYXPh+PiQg1YHHV/
fp9QSrNHGwHvjR33rY+9S6XL+xbCktTrhVwonrqWffT9Cj74oHamN10mh+ObhFgZFjSqbZPf1o7a
V4A05yp51u2UqK5ZXAdmAyGcEf9g2438jHrQCYXH8fDn7/SfXEKWwPJjw1DRIaT84RIyywwQEV6J
Y2p2e1Ba97q/3lcruvu/eJ1/9okKw8IMY8NLh3P767fpTwaDE2+7VlmpnroZMatB2r2OAjCo6Vii
zitu+8SoHspxuXd7vXpIE56hYk2+tyPn8laq5AUFBDqAC8xJbCfT8AGT1BX0xyH1OO6RbFfMJVLn
0M4mVb1tLgeQBRIk2ZJdBl11j8jrn2fFY38wM3HuM491qNM3F1Fn3+PMxqNcIPtTs9ccZi3/HjeA
s5Nhv/Zou7A7HknpPaYp7LKkYpcOj+tSIC4IzWG9J0pjy1bkz/Y97YuyiyV0DWqsP/8g/8kJA3aC
CCU4MK75DzAS4OZNy1a9Pq4TNEvKiZmTzWYSTBS6dfzz1/oH8MSWqYJfnm+LmFjykn79zpS5EL+A
M/CIzvpRdNm5av7qwPztTvrDyYKUi6yX7Vff9P7wGlnaFvjK9frY+CPBd9lshiJe37eTPsNCd+hV
fC5McSTq7IoiOt25NfrqOf7U5fmb5zBqN6tRYTnPreOY8xDHDc7AZQFESf7k6kzWzo2ZH5WWw/jB
tqZg0NfupkTcj7Plo9fzf8O3TU5iQWpX2tQtBBD0YevDXzaVmQYWq4/DMEvE52b23a65BNusuB3n
zUHIsMJzcgpUA+itbZCEWDOUo3l8xE6QIgddL3/xnfyTO5bvwkcBxTmM+ND89UupTdkT+lLVR6Ok
URjTKgszwLbkKRW855RPIKPcisrFu1a2A+62QzkADh2FJtcyY6md5tSM0uJNkERKdzSk+suUS9Si
ukvs+wghenCxXMX2NfXNPGL1pAFEnBookMsznPr3tYPZ5WZP+GSpqnBIhIpozCLVnxcKsUAiHcbg
Ox18OT0mtsNCWnF9CsnB1zkjsE5NwO2JAdqb9vqMlXO8/fMP6Z/cJDwztv8AEqV7+8NnNCWtC3lh
rIlgrSNKnDlwJ/46Qh8waCR/8Y3Az+Ej/8M17PEU5lgzMNT+wz0J3xeAjxjqozK7Gi9G10ToWc8x
TyqccIRUNlyS60KDNJocU3lOBZiUt6ihsWs0sRM0tS8J1hjb/8veeWxHbmRb9IughQj4aXrHZNKT
NcGiqYL3LoCvfxtsqVVi91MtzXuilqqLJjMBxDXn7MPEdSKtK8XekY/uW5OIk9a714A9Sbr3qPZV
XhhgAJt3RLO3KiWSwZkPYy6zwEhe/WGuUln9xpN+VXU5VkzySSlX130LORGh2vmzvWRuaqwii7/o
1cmB4Q5fgS5lQ3oiwvsJWa5y1eWzCfJzIgGGNikOeTfcRy2NpJuQsTVVtHrWNMCVCJBMo5LwjP4e
7dYFsfLBMKjWBPO8KE/G1fwvGluohY+HaumXXb8RJrmN823UKOtcOMM9tGEaCCuBcYesaZlWVEtw
mtE+J1iYS/52rVnPVQxPmQiK6uRZ6r1uoTN2vMFxGl2hQ8iWnqIUJ1roOQ77W3wI9hLmEgRUZtR9
fJgyPF51wA1MJNiBpniLrIbEUNySmEymR3tor1JhfQubIT8kwjr3Tc/Sth5RVA1bZNUgfKu6OAI7
P6et+SxrtPS/uHL/y+1NrcNSGRkkV9RXBHw6GnHFqijbNc74njf9baNz7iFvor3jtp7rr89Wu4Bm
jAyDSu/zns/DdjMOzbCoYr4MMtAqafN4zS4Z6TRitlXaBnhQpJuvPdWNO+SNGg1agrYmMKN1lZN3
TA6Id1XW2IamgHOxnUIC6LkPlpNjnKXGMyZux0fwEvida0Dath51SxVgswOMde6QPUnOw9Ao+EAC
ymwn7u7bnidoLdvb2qUl9br0qu+6W9PqIlZDtlpHdWKsKojSeMPvY8xAqwyzM3Pw8d1usL3UZXsL
YSnewYg99xwiNJndvWGry1zNt84f5+v/Npa/iICk/pN/u7E8EqH7+ldV77++5PfZmsdWkrLEsXT2
kiYMcur531W91Jdz1LsEIjdHPYHR+3O6RsH5+4ZyVvEi7yUfQFImMmv7R6Hv4ksSiwW1zTN0siEE
DHjasa/dUeW3FAWBso+ZLF2xpGETw8qmURkwtzda2WLEQiTQDdCXDMwoRT4KDFuE2qD7mzD6ibsU
0puWIaa1jVqttUnVpr9z/Y6M187oiRJ2qnQqz4AaKW03WY3ybDi3ehKFaoEkfsA+yhKC4ALcqpl9
6s2qeae1uGnNyEH6g6sSf6ntbFKCMZGQVgGbwWm8Y5Q2CfyAIbyDyiPyuYL4I+Npy76+0U85YBpr
GbMl0xYOLLVml1ZuV11izU/AkfreS5NORkhYd9WJZU3Uenm08zqc8fDes0aiUsGPGO1prbxU4ixx
HDYQBiblNfeue51Uuf1SOc6w0rxi+BZhGLtMVutgAGbXiFKCUQYkDsXE3ggJL24LrdwmgKH3MbCA
b3ZjVc+yweCzwB/mvRee+56q8ezi3UN5l7CB4h8+DwLbuI4IkKI/csS6jQ1vqWbDFAQbr7rp4hwT
tT6O+qodWIhSPzgAMIquIGGG5JFxMQgMjLk2ZRcAps2jCjMUH/U4bNFcjzdeI8eD5sVVzaaU1Sly
DS3ahWkcfXA9WDcxZH1j3RdSuw6zHDkya4kdO1rB7q7N70OWddvJ7Zj2IsBZ9gDsChqwFrqJ1csn
rUgbE5MjXvHCDOaszpQwUWwL+x78zTHF09Wvoo4QYyEJvMTtDodJ89XGGIyJ4DsOZsTe1fRNA3uz
caNU2xI9MO1BiU/veiadfdiI8g6ToH+GBlOcCi3osq05aeO16ia7F2KjerMFzbb4439Rapp9eMXu
pWQRG+mIafCS956Z14e4bAIOtcxvhpRCjhM09ihvtVtXE7PnCeBGM0xr3EdCf/880v73RP3FExU3
/bwr+P93Fvffc7BPzffvPy8sfv+qP6wS4jcyLx22D6Yx7yT+sEnov5FfS+SPdAWCDv757wcqT1Ee
nvOTFoSeAENGbfzHA9b8DWvWLA7xKFLJLDf/iQQEw9bXsncmgwqqZtp6nXDeLy29gw5YCwcr36Oj
5GLdokYO4h4H8zDIRZvxqF9g5ZDDqZUj+uimohJslLElNsDZkTIVUdL45LjiAwH/jESSXlZP1sTw
kVIZ8BhZDjXLx8BWz5mC4bEaDct49YJc7GWpp8vOs4ZlRUQdHZ7zASKi3ZNfE2ytKA8gjyTVUvio
4aep7bZjr+uY8Q34x5Onmo0V4g5McxfHQcw22Cwr9xXrULZHkTtt9MjedFA1VjoWomUPeOJa1L67
y4GL3MvQ4GnUN2Yb4GK0i+cQzexW9tp0aPqU6ingMHpjO17i18vYv7B4DIIron7bhyRu3ZOiOr/t
hlqu8tS56TvhXekxKDw3C4JvaQgsywMtsJucrl8lEcNLH9P+tnYYhQ2RuSRMabwpysLZ17nMN7aW
kNLb9eI6d7xDkCcrq1DJRXN9TgdfUh+OA7zy2ZHcJZV1V2P/WA+VqcNRME38JKrZd82kgS+axMFM
Qu1AY1muE1mx8Gf/u2qgn11VNmGFa6h1CF8GBi8iKs01WHHnRMyXtTVLkW1At1l812a6KWctvxNp
/oJtyL2tMvU+Jp29bgZSVnwnaW4mrPuLgViWjd0RC6+Varw1o9h563yFLnH8xkHQbEVpxLuuD+SW
1DX/sXcxi8Sxb3+gtEhG2m4ZXwUWIp3ULbG+KNVmazdLefSGLsZNXHebysZTTGKSXMMzlsi6SQOu
kfa/AaUYfgTD6G0mPVfusvJn4AF0WvDhQ5Oexrh8CIHvYYMuxleN+RmTqsnSryAz90cyseSiQJAU
LiIvLNdlQAg6tgx3FU6Je/B1O782RF9cpYN4CPHltsj3zWrHiZLcqIKoehJJ+muZ1d7RrDCdsKkz
WS5HQsucXad10biBljUBy8B1mSynTg0HFtQb4qHYVVOKGFAFSncpBYJt5ogym+MKYvBjZGEsaEf1
fJnKLltBpO3lKq4CZ9XQjQIO5cTUNMaSFuKrEJT7VW3L1yKtHP9UQR0Jj6VIn2wyIAm1sba+5gpt
D+SBRNBt2hoxmpPeG3LvfYKzzoISTv711Kvm0nTSzd4Zg/rTycyZ6rtt92CVyrjUqD3rbo1v+d70
G/qSuhNrZPveYSgcOcuom3RclQhVbkvQ+/GwjMY+2JWmk9QPEmICol9LT9C0rLD2FM4hbyy30dBh
xVK/5kHJ+54Bw9r4dsw4dV0Evv4yhdUAtZOg7HM1OpnzpBNAWtXrhgiom1x5nf8R+6xKrGjyFjzh
FiGyE0aSXXHHlWslCzavVIdebYpkqfoUKp6O8P3NwXmt7dy81wtE4emgLQq365JVT9gj7C705ebV
EGTeYwaT5TURTNVJQxhFQLxAqwMRqAZ1yVvH/BhNo022rNNQjDA+dPJVr0Ue7alAMbfOLXiGyM+C
GjWU0sW9gUwtwwifMghATxxh+zT5iW2CMIYKsUHlkQVRDOoJT1Fx7bijLOwlQROh0R7JyrH0VVH0
rHochYFVx9V8rXpbbbCt8J962seL2uI9Bh/lj/cpQMNjbWNJWSQFqCkwld7Agsiwr1BIV/sk8rjv
cWqtrCQ1iSLrDGfbCRluc6d3twUUiksu09MUsHPHmmwVJxVa4dEnZGdDxAFw89SEW40SJCqrVQdb
YdHGtjy4Tr21NMTc3Ksxz6/AjtawKA1tozuRfodoO17bsplA5AzgTW0tz1medsWt2zv0hHbVv1ix
L9G3G94RM4mxgI8uVrBUAsaJ7YRFf+pSfZEBHnivxuqNM6o+043bm8GZpTV9BFhD6pV+F0zC3yg9
dh8sYPE3JvIODoc83adg8K4LkvE2qTbqhz7X/XfEyRZrArECSx7seXT6O/JP9efEEdEKnJr7QgoG
2U8trrNdbFXq6EzORD0p3UVQKfb32PK/hdIQB6sqgNMFatNqObiNVp/iZWuEKCaB5oDLHP3pwtA8
htPibRtQCWQqFZgx7L7bApibtlafWWjvwDQuodz0S6q+8Bo/LSOEWkn3GAHyWHtIO1dljT2GiZm6
UyT0LqSIZnqSH17Q8wzLHl3B2oy9YGvzAjZlw958IQYz5NE4mc+GUdWchUi2X3t8K1fCmcT3ngX4
xsJTsk6wwO3spjKe8AiWa+lBoClFE2ziqISzg1/mnOhD9Yihq7rq6ra+WES+nthDgfII8xjwmCKt
zABAkRTWtLRYUe7Sqf+GzD86jUBEnzBF6meAbx7fpLGpBLIJOI5b6OCnDP3c0BW01MKWe7FiR209
adevrCGWVWMnKwwm7Q37IwXIA/LHPvMaDxXhvAGPk+KNrCI0/CrT18lY6PtQD56YF9mk1mQ6xYMD
XUsbDcQZ2G4A+2nPKveJYwmL6krlHnmfWhOl8+lfrZRmlDA48eoslGgfNJiUBFY1QdMsTEetYQtg
6uyV7ZGzqDvwFOCYLfIA6nCVzbuxBYgeEfDd9MGdDJwVXd23q4KVxatU0P2UGcbTwsF3wulWJzRK
eT9n0twZBK4EHHlBhv3mvrHHMrr5X32ft1E7/qK+p+qdi+v/v77fvQ6vUfRzcf/7l/yh8bbM35ip
I/ahbrWo1BlT/zExsfXfpMkIhLWuac1S7n8X+FL+xhMAWTjXgWnOKqZ/F/hzsD15CPMABSA6/88/
mqBYf136oi0n4YEngi1tHSwmBJa/bhp020vJ+wjkXdPQULKVJ/l5AXysgFicZt6pNIP6hiDu+r10
Enkfhol2K71q3Oamhjo1jVyLODRl5wxyU4YJtiA/SyvXgLtLlIaQKHHHBjJYsL1GRw5lNVloUML2
RaiSTWdKCWku9k6SfPBL6OUDaLhk3BZyTG5JdJ92ZJE1HNpa9x040IQ5whzMaw328rXKU+6VsGkH
+oVyfAVGMUarIORtW4bEJEWLOqlh76V6NWdnlW+dDONXFNfjhXJakC4Wjy9jPZFsUgaJszQwunzv
60AsJGUa/g9d3LBnvBEtcWwLZgHyAfvZlPxiGvwZ5/DnZuHzIyBZw+FT1eEywLj/60eQUaEz1Wns
u6k2vL1ldNbMLKQe8Ao1CwxkNZuPZOZdCqeUp3yQvLTSdgvmNImO9yWM0ViRk7z3aBHQIABylp1Z
fIgo0Z7yympuw1FTayuKWWJZLeIWN8T7mpICuw3CuqQNgtzhuvVDm7LJtsrhRLiKpAmSWyf0PuLK
rt5+ukn+i4bi017/lxeNLGO+gLECzguu/1i+o8SjfCvzO7PI/Bcxf/oBUYHPbBHVBQpuve9io8aI
O7RrM8xB84IDmTaNEU9XYBP1tzIRvA10h+o6yFFMDYVh3fkj/1YZUn4nSFCwQZbDddjZ4mRw9l1A
cjyiZ5Vbj3g9BDBDjwOBnMcoH/JtqNUYmHu052NRt+tJz7imDUq5oz4ZH7ndnWjmxK5lZbYjJp7l
DbDuFZLpZK1YsuCe9sKNFQGs9eKDaRbDexQWVCX44t7L2jf2DmbCXd0KAqzCEExZ323aCPEqN2Vy
dnqNm6lJol1ifNAVxfXC9mu7WSXxBFzbZO0B8EOxa/kUYzmxt9WnmijuCDGbk+fqVuV8SgsSt+Ir
VHHVaXRT+QTrqPzuphVmvnyoZ8AraKqdmhwBerxpdp4qI+ZYrX7lh6O6uLnor6wEviRlVZdm6yqc
4t1Yh3g/JjOQt1rUquumFbyhMgLCNbnTjvKMe1NLppusH5onM4Rt4gVJcDJNIJk6sttfRLV8eWZZ
uu5if6ETQ8pFVID8jAT9SagiWeX4Qe9ot1Ta003rdflWE036iNjRXdVO5y2JEeXaqYvpfZDutITd
jtfQHMbwIy4LxFj0cIeq1asnpzJhMYUp/kK3fKY4SlZVZ2cPJIl5y6SvLUYHvZFvUz77UwEVmO4g
mOguZtwloopbhayQvCl6TY5rbbwyQz9a8rgaNz013/xAZZ1eW2Ur1laryTXeB2gSMeifc50U083n
ZYuF0FtGkT1e1ZUlTqIs/B9F6urPrpY1T14smidGoNU5aiK4AFkJrnAF2y96y/VkWyHsyrAleh1r
7K6zt6QhwSgDPIxHQ6+Kcf33t+6nXOTPW3d++1HCuo7u2uhk0Qt9IWcMQPpA0NT+raxLW1u19D6L
sa60u5hgpSv8o7g97KrR7uMxwsdG/qBXXqG6C9UWrDjHi8E92MG4rPyDC6b5lXU02H2vGspgCXTK
f6lNJPts4lOxxweibf75CzDn41XYLHTRV8wzr5+un3xKGnxFgXObAgpYqxh5XoXVlimCD1KzyXnO
+HP7ht6dR0weWtraJur2VQd9dRSD7f/g3jN4MI/Fq6EcAe4enUAo2X0TJ+369xj1oeOFeZC6i7//
3T/P4y9vPs4uhx00GjR2hF9+dyxFJJKYg3WLo9yipocB8oOrmblV3dTwDKZoumLao65TsA3bNgNE
upB5bu/dMuoPaJwizKey3qfWUO/JJ9buW4r+LWmlEIVr1snXk9tEJ7oldRkgWjPkw0f8A+AtGd9e
ZL6RYNftdewUKASrSV06YsryrdM79bKMLeTBEIuBaHT+Ew7UeKe5mntoIkIWGJbZm7Qxgg0+ZPVS
23Qw9QDDNgIBSiyng5e4lVJ9FwGCLBQfsz2kKaVYT0bpbYwieSN2dActN69IGy/LPZYD/yV3uNWp
CdTl89bzYed+1D6z+LWd8IfAOv0DgxR5C8ph7FYZcRboOKvwQy8xi4CR9V+48mCSptn8BJnfGoy6
B3I66dp0ch3pGnjykV3JBlxmyb3O+iaACWhHzxid3w1QXXumM2qfDKAl61r2sNxSeQqJQV0RHanO
sQBa8YsLgSLxr5NZagXDpGYQTLQ+y8EvZQPP6qyjU6tuw1S0JMHq3GCLz2dzOqgKQHZFuG7IPmQR
QjneUIqVr7ZspxuQMkWyDrKG9rVycMnH6aFCjoDbLNMjyNkgQLNFEOQbrObz7Soc/W0cdJiUOE3f
5GD237vIMbUV4rqMgVPoFtE2pxy7wpBkrTMH9fFCmTNNJQVml27gwBfkZ00ZZtdAU6txKp29MrMH
NRSQ052wGdH8saXyKlu7MbixhhUote6jsjhWuL7CVQ1JYqfEROAGd+3OQdtDyTl/ruUQtU+4RnaW
lvQjmtBoWnvG+CSgnAEgYzLA74OQGsJkvvUCk4s1lo25BFnkvBsOwIya+OVDIWJ9N3mAtNFWTtUW
7UNYIBjHxLMsuwQycW9Ej40WQ3KeysFwiVXB5w4xELZnmlRE94TULWqZGTwNFk1Yhh8QUgUAgmEu
cAieOOiu4qhC2AtSrmeoY4Rdu27pXnVebsIjLy0a3qhmAGdODmvHbTCyK4IyZAOfW6VQEO6DoG32
oC45dSYRG2+h4aNpCoRdJlDAEJVXhjfekP1aaOspqPS3LMVLvWxpMVcjT3Z9qeUsHgNrSA4jFwJj
iaEojsDh2X1ZwjCeBQF4NJ96N92QbQ1YUTixuq2pLXdMKjzQ8c00/WAp5e7xNWrrtAOmiNrRh/Cn
19OwNvsedlljRwyZat9ZDLXGVRgR1FmAta5XrYcEBCGfr68iY0p/sIW8haiEENCibIUUTOT2Mh2S
7OxAobxI5C9LDgOPd8Ybp5vPJ+r/Nle/6GxpR//ebfOIqT3Ko9efe9vfv+gPp4019698HzmLaVlQ
/dnbusZvwLo4qTxkLi5cTvrO3702hvebaVmsrXQdnpwUmJT/vbyyf+O7QfFzbMeVkhXKP1leOeI/
llf8+DlAz2avNtctX3SHbm8XRTEGYue6Y55iVihwFNNcL6d8rIhtAA6Z+9/G3KXM69wgfNCh9SxN
3SiOURh0Z6OwaTHq3tjACiB5HWSRewnHgJwaKET3iAlyH3yvu0eHcA+PlgUDg9hX3SiTGmwkb/AD
CI38UbZoWUpiiFLEYTDvLT8vjkUYeCdzVNYru/8Uo7JsrFejpAZZSNv0Hlu70L4nylEPCWeM+s7G
z3PiQ4Tt7BwWzrpGLuYGKj7qcVK6W7v383vUUPhZyJLoEBcT806TGxbavWZSgC4YtvXEOmF9dKqa
J1Q2+wRAuKmzqBVUzSR0v6VJykC4aXuXt6WQcoe4NTjFpeiWXWKDKWAsgZfPHQZrIyrMlX6TvJnZ
lB8DIn8WljuZaAnN5LmOUclZwjdXmgP5DBLL8ChlPM7bBobkZjOLg8qsvPjepBNg7ofmHl+i9oKK
ImJoptRDqDegGqI4BXcx9ZXzWDZR3y4dW+F3nOopLBfgtPVq43uziNiZ2JRfg9ueqo2Gc/8eGKn5
2hHcjfgzHcoXMzDdk+0JcU8SzPwuJ4L3Iiw8ce8lWOA53gdxH0QtkUdpafHtWyNllF8XLatLTiXw
3DQSDYrgnN7ItXpm/i4zixlBWuXJZsi74ijqVBrLz39NRczn6pc2vTyVFX+Pc4ivIVs1cU5lrsoX
yaGYLa028x9j+sD5CYjJtO1NHphpyGR6FSjLe3SLxOhmTZz3KDqNnWTt9gVbI7YW91JYvIys6xGu
OUU3bVXrGXsjbK3XUgGq3Jqty/y2Vs109JC/8DozURxlIJJpGZsTL8iZ3xS2JmZ8bJMpDQ8oR/gF
BibZwdoJUN7hh/bLF3B11LWBj7RjZbEZjiGNIh4GQUo66Bkg/UBCaYslbd+WfTQtgiJuP4BfMm5P
KEwXJslmlCNFVafbNI5x2xZajv5uYWukOECyI5xhoez5xbsTUtYFCai8g/Wg+JOpcoy9aWfmXgGm
g0DWtOWLDRUWP2bJi/AhylzcqLdPnz+R3IpEbXrNNvbEs3BtVv1MB4gHyDtDnbTu0jAt1mXmIHsK
Uaiqr+hQGnfJRL442npdvlSYx/tFBeV2x8bFMm+CuCNWwpg94ZFBnPfatzvDWFYSb9IiMEDObcc5
hiWE8PdktvGoPX7+lkQ/d8EuHUkDgqFg8ctapc1VptGlnL06BYqVJg0j+sYe+Jzhr1bTXYvFJMHn
Nn+kODbm9ySGbX1uR684euhPj2Nd8N8e4T4xa6yA9l7j6N4CmOGCwPoTbZ0h5QnloI/ZmZkuxk0E
gfrHNFlckbGtzdeUkGkBt1hzs23RAas7OiJT3TIsE7VUTtIOHNdy2jWorG+ZS6tLH4/lC26cziAs
rxMu1ymBeAvP9MpT63bLorTADllSA6XdSIxYXZYHxnKs0fbbuuMfY2/0HvkwQSwQfypu8UPBMUvr
pnxpza4hhy6W6q7nKt7Gg5ttJtrRpd4H1k0Xtc17DAmGuQqHzmPqperOtWl/HVlzYcsa4y+YlkI7
2bqp8eoyYhQXU4Gzf9kOdWoAniEpkni6oJ92RJ45u0F4zjupx2RIMvV0iZbyB7zOskkYAUJ92dNn
8/6OeKMea/iUJ5tEqZ4fmA3XiJNMqh3Gm4DsUJ1jQhKAr2ri8AwS0lE/uiESLU6Mm1yU+S2ESKrW
PknjAipGKB+8YnI2uJTG76aTGQcf3+Qu7l3xkVrOpylBORuUZvGpqu3ou1Gp4Z62b9yXGTouDP3+
soi0B8yS9WMoTeKvEdoX5P640XYkFBjHp5aeBCR3/kzlG93NxnUe6NN3UAYJdwCCoKNrEXiy6GFV
mmTD+8bLCDDuSBqOQ2aRdMS+m3BOZhYQSWsAls7yE0US46jJOZG0cq5tODv0KCH52G7N5kiN1XjI
YcafWZveikyTaq1TWdZL6B2NOKUsvKubyTTCfa9723beTk7gvFdNlZRX2J2KRaJ1/iXva54mo7PI
I63sboktezaCAW9Z6zVTsO2JDz+VCU7xB780ikdCIOo7tsiX0KIpGiX19RA04tYXwrnLHXB5aada
97pCdb/D81CudWbFzwGdLmFG7v2EpOOpI4OKpDCrYDs5gEbk/iBRZtfXc56MMeyYZTBrKeWlIXxv
YTOKsdawAkjrKaZ0Fnu1OsliYOiVxKeewrCn70BXiI+tRUCQkletr0I/HL6Rhp2RS2QChtvoWdex
2a/StFtqArBdb1TF0lV6ew8wz32JoHcxCowM/bqLseNnulbue9vgqh6M+JvieD8OadedW6l/GyCm
X9HbElQgBlXaAPH89tTYQAR6JJ13I8r848jU44a4vvZHTyr1t9ELiuqVFWTa34C38INjW08gkNIE
iGVVP0sgXzdhKHzQSYm/oBRUp76ldQNCtmAhS+JKY2jXdd0i/5B4fgHtZ9+R56tTNUUgpaxR3hAs
0b+g6fBXAVb/i1d6FjK3IQBYl4dolMkLLs/s3ZMr3a9kvgo7Xbsx2QmuHLMj1SNL0SSYtjqUTZZ/
izrA0bimHiAs6odErx9bjkRysrlOEbO8CBns4yFuThoZGs/DEBjAvZKxRi/UCPRLUFiawAyuDWB6
V51TI9rAVpE4EneJLnAxOEWpYHyErckrnLWloWmkKxyU5NGxTjjbJpeKHoUnMvvwzKXiyY9NwOOp
DbFdFuYyR1G/slWarkTZcx1IxDQh2z9OCs+fVgEjBFxRHOEbD424wlZUGjduYNoX16vbuwISFQd9
juuvITFzmUxqozltj8gosRZlFzzYegWHvNailSCmbQn53tp4bZbdRXHR4y+n/NhICCX0xClAhxJQ
8qJrbXbGYxOGF5ywxiYx9PFeRz96HBtDf9JqvrC3AyQtltPvIoXydEWy2c08Cd+WOfEbq1aa5dHI
JiYPFjKc5Zg3w7orcnbKIf38oYNVeMM0U1/VPnMnTAmnIgnGB71JsUHAf3gMu/AZHbhPTKFwKShU
Hzz05Rya0KiWE7cxDnaZqZ3SA7kwcQiiH7L5HNo6HpBJZPjXgNJ0WOqgc1vcCRlRfpBOwclGHadj
io1iQdZYui0H030sPV54X6r6zo8LZ9Ooyo/XHIfDzo2baFWBn124PkAZVYvb0LfzZlHHobmaxqA5
Ynw2SXQLxzk5ziw2AyMqgzGfp66cTIUu0wurZ0XS2T/g7w7Ysm1r2oVem7Ixc6qdV3uggefSqswa
VK09yLjJFBkI0Cy215FWlYSS9tHS7dzuaigFHMYxbZdjX6EMcxx5TOKsP0+NWxoPnG8Y6IDWs0DI
PJVd4jYylk1iFbcYlwP7NvU0gxW6BtMPNwhlQT6Yb4mQerDxwKNzA+nUgqyZk2uwlXcBAT6nPGma
9dglwEvjxvVvGsqAK5mi4FjkoxEw5erzAo8jaQIMQ14CYEy3k4+baJEF4aZKuvFkQdA7V3mIDteD
Mga5xyLMoEjboxLsCt08Uhdhtc19OGSHaqiOpTupVcUc7prU3ubd5mm57duqPoje8rd14D5SqA1w
iWvSBmvzJu5H5i5WnyTEIeKhTA9NOOESjwieRCRsEti4LNK8YDou7em2I5PrTSVZyqDOkym5i3mW
kmsyc+5m4VLSMTN/H2c9k8ZI4VoL8X2sAbFb3ZvblvclmTEooOp/6aEgtRna3ldYDgmKui0QTkGa
Q0KVf8qpjFx/bYd5xm1RyOGHrzpmgZE/W5nZDrlJHDq38yxXf4oy/q0eWEzm/qUom4qNEbt8zIUs
3Z6m0ER+bNRu4FxwNFYXTr99m3GCDr8w/X31TgGfmMWhAt0862eE63+dgAe4KkcZUNc6dW3uB4NO
lLQ7eT+NTvPhAevc/v3Y2prXyD+NrRlUmgaTSonCVWfv8dXQBph6xIjbFLscLRzpPZTuDQ/m10Rr
2WWAt3hnB2Oa56B3OwAWtU36wLIB45ddxVac8uTjxl7bYLTrayT44pxp9kR6KA6Fxz5svTVYRQpA
ExomZVtmNx96oBseDb3ZTnfM8QlzQn1T76Kuo8xkUv2Kx35o7xrAHw3WTyGgRpOyZZjfJvqJZLZ0
07AFBGFR6wf0IglPjHuAh+XLAKn1g0sm/+FOfX5nsH0Gr1o1/H02DuWLnplKnQAzOmxHMo5uEmA1
/2bSmq7ZEOELMs0Nino38hfra7Mgam1bhwKnTCPc4uWzF87sSvxibzZPO/76GTiWzTZxZsrhef66
ck2okH27IWvGGud+mXUwvQHBkLRrf/9p/1VTgJyAnDjYKyZlgOka8uvV5RL6o1UpP4jFGh9x6WYY
jfKKz4d7jzjUyKW3Dop5xY2iqXz5pz/dJUkd1bJrzvaQWb7x83an1Ebm1aMqdnVcIkuFhbuKqmik
fmT/ykadn2q3Dk2ANmS0bX//w8WXqTyvHVqf1EEECPDy//Hah9jSfBBexQ6xNN+9HwKEghDw5H0e
N7TNJilO/LE5gu0IsKAzMc07Gr88cNIdy2lx//kL/W+8+YvxJg0Hc8X/X7ezfE1hq9Rf5pv/+qo/
pDvC/E0YSHN0W86LTotv+Id0BzyjqTNSBBZEIMHncub38aaJDUoQQ89lgDtVInD4c7wpGW/yDR3S
FVwDf/c/ku58vdR0iyU4mCPXRkhhmJwff73Q0d4RK9t16pwPBg/AAUcuZp3YIdXYGfobW7PGA4vm
PFnretK+tIXZPyQm1c+i8fLq6ad3778IOsS89f3p6TL/NtxvEvcLnAqsWF/WUWY+lokXdv1ZVrk4
BwlP4kXHXAjBdt8WHneC2b04fckco85cRj9V/KmknRrHJADIyT88dAjXfI8QJEiaioeJoYTYcm74
3wGPC/WrNfCX5+Hnb2w7NrcqfT6agi9YBOxZIZ/t2J4NZQWYCdSUPtAhucamdUbSIHoyIOIVJi6X
x5SNVG9MdGOLER3tUN0X7UeoGoDANKd0HOxbCHTL5sGUAxaACIYiDi9J5x0yMtqalcM+77EJq0+J
LpZILGNXuKz67Bcn7X9+DKAddVbD+EZAYH2184NADEj8JSTgc1hYBAztF2YiuTQo3lnpqppEC1+k
z3//8X853xHyYGBBx4ualGNVGvOv9dNK3dJVYOI+ys+5O4kzQOfunDcI3Ykue/z7n/TlcPn8Sdi9
dc4vfCmf4SE//6QSKPBU1eH/sXcmy3Ej6ZZ+lbbeI80xA4te3EDMZHAWKWoDI0URM+AY3YGn7w/M
qluZ2daVVvu7KLOqUkoZYgDu/3DOd5qbQArnrVUNQzdcgLO1KWS6E+3IwJCeJmii3HZV9XcPzfpQ
/PEx529pYfmhkHE8j9PhL485ywY2A2votN8W7luVQ7gp4M6XBxfl3I4Ms2YzC776gypbHDJt0fi/
CEHsTyqcnWuNx1AwdskJKM59ckztTlr2Ng3m+Zc0JrkVON38yA0bpzuyKlnGv7uf/t8vKvDXYwOL
EPx69jN//qKEN5LD4cbGhRa3esvI/kqg++EjdjAHznVyVmlWvCcBwzy9tOneI5cow38w+Z+DvywY
2hBOkCKVT78yLMcfkytT/28AO7An/vpTxhXNQ4SNibOVt/MvKgevCzLRpYN9AVUk4zBgBpmug21t
h/sBc3HU6VbcT9XsjhuoqH7UmfWhR49yKB2JGR7F04MsXQLl/VIlLypnRz/38KCk28pvRH0H27it
42hscuyKBD7mCgNOX98oafRkwSFrThITcrOxxFR1FgSGo+sN5YOVJ3fJXEOhL0e4R1jsngarMuyt
B85qY2azxdngjMuyanjz6zJ1g9eYIvScYuhCJQ+CMFIiJYiLhy47GUE3VzhkgmVroqPaLrn+SVcw
PDL6AHKlKgyZMQ7PE7YM66lNTVUcYt8AOopkO37HG0umfFa3xg8wmyQjyJ6UM+CKJ7MNy49skkBB
pV0Vj1kYa5o/4q/OXdyN0czP4WA6VnjbKsLGHdW1e9PU5rSj72fERt0StBG+7nhX9XZHsGt4i5Yg
EVvTbIYjV40F10sQGB3A1/2OfDq9srpQPrqEah7GMDesfe9Vy1vgNZgxBHYoIlQCEj3IBXuz+lJ9
9omUbOKsAWADIugp2YP2bHg5lNrNyTQG+66JUzztdnWs+Uc3XEBdww+6msgWhwxiEO2ofOY0rma1
MDAMtdlPV4fOQ93gjLO4VzYhPlnfCRRXPEnD3qZP6w/a9vW1RwZiGd+PqmVignt0zev+YDIH3OW1
V4Zm88x+haO8+WnNVT7YQF+RtUhxMxRDVehziJXzMIXjEKM0WxcAOZP0R+ED4Mtnm9H6yHcAlKoF
I8TXxV5gW8fwhaKhLAjL8QqViKgrsYHckrmC4eVYzL5ag1bKcLj2+sHmiVJxY/YqGrkLMYGleXyL
NcD2kgi5WsADB6K82qOD7UL8D1xe8U6v/GXjdxbzHIvaiUDisWNKw5HtjCp9Vld9TFWwd2v4NlGw
uJyYNQxcuL4prSiuN+Yed31mULY3SRZ8GuOEJ2MrGms4ZA5zihuKXAiY9T94mLXuW/CYveB0I287
Sf1qF/cTe7iwg+K8nxmJzUfR95VE3U+GYeRrdy4PHXU5bBEaiRdDVuy6bNujROY/wrgl4ZkYpnGo
65e8qsLqZHfMVHZFOngPyzjY9j4nDdS8Ssnq8Gvywa10OMTdhKSUy9g+E85mITAGKlHvmqFEtMfQ
ckGXwPpCXapg5tE2eFU6Yi/M8dzZrst0L7bx+fqrWQX4SU95Xq8i5F/k5IUeEdAD8dj2DHvtBEcd
EmBGEihk4wLKGuE7MfjFmNkcA30Z3uWMSJzIzlp6x0rmi3GFQpoEHBknLh839OXOnNOlOaWZiTWn
CJ1UESawwLoPsfbw+EBtj7TKQCUMOoM2ROQg6pSM98i6MYESL6yE2BTaTzNJEOONJ0N4cjXRfBd3
JJ3lkPQMPA02QTY/rThLzfqVMOc6PbdzRUvdK3chpWlIhieHqembqxnJbQKTh3c/1pqFCENjtnZk
rObVtrQRA0VwtHeZmbWsAhWVRY4X9LF3PfUuu9Q+Tj7bNQYe6zK1JnKGvXnZ5BrMPR078dnY7vrB
NZ9QVPNPKGxHSL7MGW/EZFV5duy0ZalT7RO7epsZfvj8+2acdCLWmH7Zp/2dnllnRqJVfDepqvlg
DSN784obLHxGWcDTXXFKdlvYMTB9hz6MLWTnY1E8wMUIWR46uRovgx74A75Er2hR6LwbVfGvbpqF
jZ+2qmE5iMJf//LrR1ecT3yuFRHruDV/i7F1V4EfC7olCouJV0eWSZHd153PK9+NVAUJv8aZag11
etuaDgka7I1T3GSp6vR4qYyUocGqBiXpfPUP7Bj4sWHmf6/7KS5wsBuhudbJQ109x9iczsGUZVBz
ScTluZgT703VxBhvdMda3R606K8Sytz8iniaIn8MuC0OQLvNmzZM2ldHWOiDUyfNrHMTJOF4FaeE
UW7nzm/JZ/dn+yAtfqyR8Nv5Z1EW7p0e12lBK+apeFFelfRHEt+rzxmVFGdI1pIKRR/Ayiyz5rTf
S4SEL4aIq32FkpNhrsMxN3cqfciaob8iVjtnhWR1VsKxBzMRrpEVPrO8mhKgkPW67jViFPBO3Zjt
r4oDeT5jjebdUOuJvaO15idKavS045JhiGh2I4uoOCwHktQw7GL+hbP5g2yG8MmYKdPPSzh05sfQ
kwm7qdgDwUFXFn+Ursx0QRCc4OGSfC0qMsic3C/NNA0XPfvkIU/QWAK/Z2+qJ/e4KI8vpxBmvxxk
WUAXrj22A8ZA5vAubetqukpmJVNI1Dj0nqhEmECF9ToB8DMW3AW4GZJu1RS03AJz+1gmrZmtUis7
YJVNBTZ/k4ONsAGuI7Oq1Cfq82zEUr2niUAIWfp4mU5ZKMx73RsxG+ux7bNdRu4GsdYWYIU7za6c
1CVPMilt5SQIcsKLpCNoM6rHsST51mAlEYJEVmrF2dH35c7UtmbGWloB4U8BOosNqknW4nM8C1Dj
svfaF9JfzSdInTxr3HThM8961d/VIXC+/Wihd98HLHRgY42vFlsULOFFMfnfXAsT5Fa5yeBcHHjL
00Mb9yGE2IQneie/hBo0DrO+znBINtd+J1P7ztKi9Bi2rpHZBOYYyaXoDKm2VU9C+YZqbITfU8Z8
/i4skj3iQ7D7SgtBmpbDez97HnF+Tpz6v/Om/meS8jeTFMz/NBH//0nKf3XZ0tR/kon9/lv+OUYR
4W+CYQlqVZ9660uy/M8xChMWZoQem73VycSc5V8qMf83jCECKt06KOFX+Az/RByYv9nWGiHl036R
Lhn8JyIx7AJ/6TXgJPC5IBvg5+Hj2X+ZF0LZ71GPeuoakUip2ckFaiD1ZxO4XiM4S6cAzHne+sMy
HgqrKivxMkBgMHcFF0L/hE55wJbEMShgknd5J1Ueob1uZfCIRpUXCEpvToIAd4RCFLt3bEVLUeMd
POZQFGDLEjVsVdOJ1PiqJ8sHlEE9yEtdzjleYQC7HByBrK/dONfnxqgmccpXrwDhbPETTAF5rg3v
u9E300E1k59EQpNp5+byOq+Iqa1yjenWdVf3Ft7yOsrSETtzCO442bCwD3fKbnlRy25ZV9oAmx6W
YnLfhLQIeq+HfrpkqKQBW6aDGjcde/cFeEEiSjS/U3nQU1cG6Cqa7MQd0frAcYcpj/pZ4Oo0oPoT
jzUPmHILwikM4j+itHKKo4w7tc+XDhydb9T8wcSIQwVAZ4RhHoHc66Bm80F5iNYOYGaHbdr3UwLB
drY01OZ52TBO7UibaKfvA4aB53hpINrhw5T6pJsADW7cufxFHfov63tc5u21cs2SNhHvOG5vBOKJ
bNnLmh3b+8aUrJl9taOIZViSFco9eXHvP5Osqa+tr74h++oh0q9+YlpbCwQ0dBkt/Yb11XnYaxPi
ffUj01di1FeX4n51LPBk6V5oBdnd0sMc27W50V99jrW2PGptflCa0weBPqYn6r76I3wt6hO4oXhb
0M3tC5e3cV/EGXGNTELeqnUGSZkNnQHCgnw0QQBdEW9Ufm/W5iwWk0lmg5EMx3LiItlanX9bVTMN
3draMUZB5EHkMB2f+Or+kqRs97jyNTdQF96yUpWHdm0Yx7V1TL+6yGZtKD2cYuj90rH8EBTip4HY
A3ZVNKGwTuIfvA10pnVuhu8xyRDMztAUFodkYBAel9l4Uh2pE2zm6HJD8P2PJKP/FGsLPK3NcPzV
F/MGZHgUaGCj+atzTtYmuvJK58zaN3gNmH8dpn5FsRLKgNjRXZvw/qsf7+nMXafsbtpALO8lArst
BfX8PJKTcIy/unqDvBQ4xGuzP61t/9zo+qZ1c2YBw9dcwJqIfHXXYYGZxs03L2mHjTLC+lSHWfIy
tCXzBdLVy4diHTr0SwEeZagOQxPwHPoxQg3XKcQ9GBIa7q/ZRVM7EPUCQgbjK4kUk+S5Qd5ysYZ0
y6L8xY06n9qwb0Axt4hy9BxuUG/8zOk2aDwwervkqh3zMgyjxrHetJpf3LJzyQVNQtJVJsvvcDDZ
zDORu8o2laMH9JtujX9t4Xrj3P0+UPqfW/FvbkXMZ//+Wnz6pf9MUvvH7/jHrRjahCAzKA3NEKG0
T8L4v5YLArwPvjZm0qa13ktMx/6pnSYwilADy0cBzJgdSvN/34qW+1tAjwpECKHz15X5n1yLJvO2
P9+LOIxcNnhkOCPVZu35dW/+YaRLXIgxtQ2WeNVa3ctkULDD7/j5lS1PwdruUkx3wG+a4sFXwQX/
8PTdm/L2UTbGYyu6/jySPERY34o/aEbjNMe2Fx+mdS4Oj8R4G31CjkMu2fboBDEHAegWBg+17872
veNkXLYboy5N/7SYHS0vkHnRfOtL2iQGc8XS0LEUg5SXQHbCzyNBiojWmyLkJUSYHBe5s1+WRPis
/1XXtd/KAHsKI0G0ACZnmfaYz1pEDu78VDj9Pi0dS54HBwc+nS26K2hCGqpRuMPoATbHb2br2WE2
AlFlgVBOJJOD5PsQWP7snsascQUoHHC6+RPsEIYmGCfw52zTxm3e2LUGH4mXU1ovVk+Ptx6+YiJf
oF95F3Anc7kd+Aj9oYDnecWOkzS60QthaeAfAu5A9Ei/n0QOfWlp4FZvSeg7Vgn7U11nA3m+tT1Q
Uehgp0Tgvs6TS/SNnaRHXIOPSVnSbuoxv6Csao65pZ7zBoViPiji6aowOTKOQijdIul4yXRG0zWT
eeUH+sIomiHLOL70CZHGY9nf2ehemIxMId1N4v0cdIyiYVSvGMlh0mNlLLR9SnTxzOaHFMPQzM94
z9+TjFGgHRfjI8i1nsmKUR2QITwDOm42aL/oVv3U3wdWfQBK9TAt2bNXWhghs+Fq6RsgLUVyA+/F
j+gBXpuqP1dTUx+LIePqzuytXnAJ97MkwlsKc9+Rd5AmFWJCq3iW6Ge3iD6aHeLaX15We5fKW+I7
FTYeaVrog0Isa5veRuGGFObgTI650QulSI4jeJomjcWGxAmHZL5r4iy7SzBg+vXZtJ/8Jsv2tV7c
zWgQq7r0bfCejdbEqsjN3kna1GfdzfNOtq7xQP2yxnknv2I7bm5dY3h0h4w02op5mJB0NfSM2bEu
PG8zZsLb2M0M/qR2MQuz1j9xLqR7PGbhPqlc9G+pER4mT/1q3KI6IatotjFnxwZ4K1LjWGfvDTSs
aHJpuJIE7WYoqh4+DFo4bI5z5C4GiixB+qkJxmITWPrJdGux6cri2Sjj07IgHa16qK6YV19c5ok4
73R+Tls3jAxiJT5xq3c/xsWPchNgYAHEB8RF6zkbKqPiupqK8crzBt74EVni1oZt99kMHhD1KaC4
3zTsShOipaaFLFDiCI5WIcaH2ZyU/1g6hbzzhFXVG0qQ7EaydcQGmAW7GBZYH5nlmAO7AP0xCBNB
KKo3C4Bt0lEu2AP/Nh6sYtnAy/05li1q5Xia7gD3m9E08Vgk4UQSVqD1/NFKDtVd4jvzeRyy+ki5
NyuUqTxaOjJmD1dXy6ctyDtWw6dJtZzhmorl3tPjmH7OeR/yrqmwZQ4tWqluAAj3r73L02KtI5dl
b06VuErrsCIEhaixtDXQDlokGrQFDNU59zDaN5wSGlxvIxJj59pUy7ZcEAjI1t7hkigPbRJj5gyW
75qlybOfSX1T5sYbr9SLtWRiUzOY2FXtcB6M1rnJhVVsMSPkV7WRfcR90G0zS2bPVZej+Pakm12s
bkaYWI2LvV3MyrzDtfqtLQnZ24QoK2A/lM3ZDBmb+/Z0Td0vH8i2MR5ZIvtvVuUCWyjCdkUG4Uoe
k5TXWDHB28VNrRn6zuLikUu3G+KhJ8JpGIgASxtCIbJ63xhihnbGWwsg37uv0P/iuXXhbzJVYtQ3
3ZUpyNps7hFok8WFG25Z75Il2MDor5nsz6+4LVwyGKrwZ2f19z50FEVPYE9HOxi+e3MOY1kIY2fZ
04kcrWBbjLjbwC7JAeS7A2DHGIyreXTTfQCfbVuLJdzhDqdWTVhUxI7JeRDMN5kKitvFENNlzqgX
63n0IR5ra6N7KvbJt8bd4FjJgRAUzdbHCiKYPRi/ze7AMhZquT1cwpFTa2HBtmEZzZM46Po0FLQC
nurcTWKqhzFY2GDi89g1Dqgz/m7hsdX6YMwtUc7EtkeNqRlweSG6NYnQVRgAzEfTMEgEKtotGy4m
j0Qs9E9hlodbO4DJ3K6x3P3QnkIDQSRjlE/d+t+qzG92CxKwveglduAZNaUBsWCX1jrdo0TWZ6No
P6ZiuZRDPF6ZSFiJbSY7t7T8+hbMu7i2NF9sLeZ8j/tSnBaSC46G64cMntDATTXw/CCBu4eRZAZJ
lyOoR4p/67bejwXeJdNhaKBpMfywmqK4wgqIjwqL1gab0AzYPTeveQb6A4GAaaSK4nP0ynCv5fID
zUxJ2m3IWUbkW3xhPxJbqNc5+oswea8k/Y4ogQzFhRVH6WT2hJUHE5e7JTcEk702pvuJ1PQXfmeM
qS4Fw6SdlwrHZVQVfftcBvxRS+d0SGz18NmNDtzsnigjJr8oiHuV3jVumd+HViNPjFuX66kgQkj5
BTs4HI0cpg2ndja9BHPDhTHYj2hh64ieCka6DjjXvax8t2p43BUO8tPoVN4+n/w5qomk28Oorq4t
01K7YV6caLLn9z6NYbLAtt0ozEYblRZIOsI2eO6FtdwVNjGP3KYooTapP+qaH5jk409Dkb/y2hfD
ZVB18NT6Lr+X1fhjRwK3V2qGnmWY3I90mHcu/durn3uPrucpdpPJjWM1/dHGFWfTi+QAXfqYH3Sa
pc437Jsk1rvEIM6kWjpL7FlR2/uovlGOztulreZN5k2hGSWN9eHiDHaBahTg66XZ3E7mQujgov0j
W6Dghyp64oiF/pnLeLhdhG3ku2lKp2POPPTWrbxpZ7IWrTlZJdpgN51xJUwh/ljX5YkQ1UMbhO4D
0SS9iDg1DUoMi3bMdfrys++Q46wvKjriBQkGy3m/8w5Smi6vTE0oxLHroaZEI7jiLUl0j0QprTYv
cc0AKv/ee6F4r5P2XKoUyXaOZy9iLfNBArj7WHuZ9dNMcuwni+OhIUajqE8SRULL/CDNxy1bLv1T
lEFJLPfYPy5sWU8xh+dlSo3yENbeHcbwq7jxB387cR3oI1zsnMfZm/yPOPHZ2lm9fxsObvbiys5h
aZ+5265SJTAX4NyykQvGPZTOrLjs5qGznS6LoOn2N7qwAtx6MToWf0Asvl26YKi2KF7n2xoU7SEx
u3wf+2rYmwzndpLPxYzGMw7oLePq0OKwfuE0K1644sbvWMrFI2DL+ChyPzsJl/HIGLfeua2xi28y
ojqKzUym2HNiZaTGTCBvMXyn3ZlMB16IVKiCkW8Znq22m5gAaROmrVNL9rmJgLbSd/cD2Y4vIljG
D8Sw0zHom/CKPny4JU67+wbeBdOi32Mp29qtty2q1aFHdUW4QDdUKH9dt1dPbO2tEF25M8J3DqVN
JEEp52mX5bwPV+BSWWoG2LO+qThYvO9JYWTLdgo0N2swOiEvYgfzeO48nG94rD2QcUX6ymLLgwDo
j48l1lHgb2ltXMpaZ69wMes92NBqjf7U5YmAcrHNMVkGG8cpACf3lapIq9fxPbS2+qgrjldC4B7Z
7a+yv3Z8ryvk1UbqkyY1LMlVV1OSlvXEsGGopuoJ9DtgD+FbB8xQxXXeoBqeKyCJTdKWzHaWEjtZ
J929Mmt1Xzpu123dhajxHPT7bsrN8bqqEZI4Vl6T3q6TO3wGMTnhft41tyCPtbslyV0wxkJU71kU
C9haQqxwRGvhSeg/KDezAC9CwabIeWyGhMRYjrG5CSBTH/MwrcKNyucJJLJ2jMjrc3MHMrvutnaf
co6S6KMpnTz7OKSe+2IFGalPi0qkf+zgOJjvaDnjrYCll1xnDDzxJ8xwpHdWkADztsaJGB3DR02T
Dl2D78SQx7EPzQcNGCmqzNY4LC5msmkgvr5l93rqeCa37Iiza4S+WRRbo/8JDcb5KerCWZB1d0N+
ANv61BdhnL0yFmb37YTqMqyghgB7u7slLyT41QQyOXpjRQluDqkRtVnnPy+5EjsGsIuzC/uy2GNy
W94EhfWVmpEplFZJ2AGJ9Q1/7HmB3nQvkYJ+T7VTPbA1dc+LzFTE3Fhu3dS0JXD/Cr1JAXWnETHV
AYvWgy6mFeudNzeO07J05jN+66kid4PWwHhqM0euTh7JStzFbASxaCz9kyFr4tdp3B+GJAv3XSGs
N9fRzrEqOrmJC04maAABCb9NesgSPFdd466hpkS+kx6bqncMBNOhtJxbW0N+Itf5duKTbLpBkCRv
WfOxNcuWUmpMrtGwB5pltaN2PDftHpuFu2tnwATAakAvmnlGKFtcpTvSgFK6EaP40VPTb5rQr45G
Bj7JUNwktfJq1prl0EfYQOH05CyOm9gBbxf6xu1gLzOQh/Q4suC66GKsIzepkWMgdCt35Zymv6T0
nEscQ3XayjY5xqAPnKLn4B+xBcyokKOlY/mF63Pi0lHzfTqI8Abcd4H1IvOOBfHzOwsf1waJenPO
hHkXBBX2RTYDDXav5A2JQb6tm5kcBGm2wU1BqGmE6qXYmWXsbBjI2a9fCExbrTLwKkurV0P2r63t
g1+FlOm42hQbtgkfQnOxom9aTnPVwVmk8VzpisNI7keCh6ywmT74ibf1lvINZ326m/i2Nlatv8uA
JiKB47C0H3VefgdpsT5vo2h2CCUK6Aq2vUOZam2IfIrPBPehTus1a7tEeFjF5i/6g87LXbeumhOi
m68bYKo8Lb1/MNl4R1YHdLFMkuKO+YMQ29HRY8B8VEw3/UC9nQs4s+06/tFBL0+4PcrdojBTJnkg
fqmaFi0f8unIVmTcKqPF9jX4TARk93NI9XBm8QjXNCj8M9uebZrOEjKNB6yfaJuz5VcT0GBoJUnW
vtOvUYrNNfkbzpJXp3qUUxElyFNepiHuN8x7LjYL8GdKqSd8NG3kd4N/lXo2xGi9UDg26SlWSws/
bjS6bT2NP0KzJXlytjf4xJ5ZmyDDm8jBxaIdRMq1g5dUm9UG4CW52gLEjQXu6wlKhksMSmFd1XN6
nRnsJiSbYUxUj51HADkn6V7NVEd1gvokbaxXKJ7lyZ5q56NnPLsVCQFj0qieNVEGn1JWxrJP6sAb
Nkw9KL61hPexeNVDMA9k5zZJbm4HGcQ/JjEW6BGmiRSAcFYPrQm7Be8rvJ8DAwi1d3sijSj+K5Me
R7uHYrTDh5oDC6mb7QKGzafYx/XSpYPBm1DtPFF0ZwsjkFqyhACDJN7yVUn/wnJe3k4sKVAVFUaz
sZYiMzeetZT1bgqIEtmNIpU3qyD5xH/hl4o6+LQS68HJGw6PIEvPoRRARVwuVxPqWVzIsT0ULLJ3
2huBZPmoNdxSnxdkM7zq5nPHlRRBr5Gb0VpngbJOojkc0XSZ3rS+E1R5a1i55VIJIwrhSPB0N6kj
UdRHf2p/JMFy1jzwcAilOBWJcYnDnlqndNsdK7uzNKdhr2xwWAh1yrN0Gf+1IYttPE9tRGVqRbHT
XnfJdB/mbOwrZE5jPLvkp9T3oMHqLYMZ/wRfzmJLNaQHehcGiEtl3CrLeclMB6dsbMitwp8bJSWk
sFTIZJc1lXnUOc1Z5479qSY+h8kF1lxRuB+SiKv70UBagUQIWFgz/ygSk8nZMNt7WMhkvw72ewxe
4FEF7mohnFVHtFyjfrm9Pz1y9lkbz3O7yEfueu5ahlHCzDE2Gs6l7AKDOUuWWbtOFMUR19cFbRyr
/MV2EFZnKhyx9JsVGjqRQovhfjTDpdkX2SzferNpXtdst2pbGMvyE+EwOzlzLoy3xqu6W1+UxjHn
wus2cDf0EW9Td+0XtEjg6HP2WRn6QsNJdnY1z+/UWbxaiURnmpvBbQN1gVDmdPxpZN5n0pmz3ISp
0Z9bxtD3i3ZYtmS+wnGaCQWQ2x3vLCt1lpuOpDa5UX7VHJiCrrq8AdDqsgZIEj5h+ijGMr2VVlaj
OF5muc8kgTSOiI0bM+vcKXK5DI5ZPD3NifuNCsF9bOOEYO12Ho68BzO63d6kuQqeVUDWgkxr65H9
poyATd0GZh+/VZps0byKgwhqJ6zxkibduFIWRc01ZN5+0w5TekUNMeh9ggqYANvMG89OzfmD3UTI
/JDERFQxJCLeXDELo6apPHNT09xQ3ilc85Atmu65k0571bYBshC2czBvkIKGh1nmpIRyLrwSdx7a
NypzxROp9yaqtHZcXkYC1ja8xtB6bAbU0H2RvFzsUY7XPk9PCyFbDQfV1tn1IiWiNy4swrC7MaFi
mjG+IlSqBq75tRLilHkF6eP/cLoUkWEx5sNRBmmzaQ3dUrQGgBpgjGD9xP6jH91RDgyfRCEJPp1F
wDdh4M23+uTDTZM82dZJnGgCPub5YS6IVEOfXWW7pdVo6v2exltbXNGUoJXcTrb8VJTXO1YE97NB
Wb+wGTtLdppbV47qkGCsu2dvar3kORX4FtJMRb/umnd927BoRAYZPPRux33KWdbclYsxvRj4Qs82
KzW802B3L91sDC+FNMSNqNR8sCRqMZrX3r7vAd49hMC/MfGacXhlGKn1jmSxOA99MD1als0wFHwd
b2lTc6xuKjeowYBgqCVsqwfu7ivSdrcjmGdIIR15XjdM+Afuk7CzS+I0LVy6g6dcvukKZ/TQJflW
F/3dkvSAg2H3WjubMdSTWPzkjKO4iOoynT9L1GevsdlTqC0eXGEmHR3ZbWwiN0metS+j52JONbh1
k8bhMuOR2tLsZLjc+/wgDRWIDaPRqw4h8GlSYtghTSiuJbb6nsreFNcNEWbfhhznPqdsVm1Tg2wb
/Mkxx8lg3MuilTdE5wXHKjWTHfpOeSBPGImjRNi7MTo1XAKSHr8zvTW4xJR8EtR315C71B7bsX1k
nOkzpTHShznNJ0wfyM80u4wI/1x1GYfwpzGZIOPNKj56qTtsjXkxL+HEq2HnBO1l7YqNNYM7cpn1
Sc3udPYMf1GgMsstuA2Thyb0I+bNHfbQcLwYnV9c4/F4rwNt7iYkTfs8mN8SFJyR5UADiYOcsaIZ
V8zKuvnZyGzoE7ABdzDe7J3Bg35IJ9lHUzcjrO4bZjZNUeM1CFlSp7Y2t54p/M3gNtSyQAFfs9KZ
I1qFBWqmJnXQN/vxDjwKc2AzxAmO1GMqH7SbEleQctnk6IsL5llTcW34LWIp1jfMWLF1z026Nwvi
5GBE3IBB4/8XeHNtPd8qKJ8bayqew94CicBhDUl9lxEQtwrI38K6gx2bsPBQKk22vVGKbU2k5N4y
C+eoHBJmkvxhCSStAqQmArsEqJZkubXTDLBG3r4gQc/vQKsQF2EdKayGw7Q40w8DamVk2cZ3W5hi
LxYqZE0Q3EHCNtjoYHyrSOK5V2N7PzZWOW9Eg5d2A/iiAzJn3AaAySJEXOmpBdpw7UzGh2P446Wx
6g5JmnbQey3IJB3ClQeFsj+poAxI5Bxd+Q+70v+srf9mbW2iqfq3Yq7yrS/+rOX6+h3/1HJZ4W9s
hHll8PoIfMOspn/XcnHt/cbgF5qX5ZJTFXrIrP6xtPbRa3ERCAfLzu8M7P9eWrv8EmtwftW28Y1Z
9n+UVrMCs/9gzlk/Ds4WDnxEp3xqRFj8+h9W1oE/zVU1CudXKhaZf5YrzkTwFsCiITp8yK35OS8B
PO372S6rqO9n1/2p4xJxFevcprX20nBQORZEoPBaAr8TEF+DEkL9t05UBiHhsF28xdtkMVcQqek2
loopskvC65GA5yPCZZxS0qc7JZNCfUvhBXdwQMaEI9uZw8zCFT4iezsQYpO17kYDFgq7iPkaYS77
esrXkTydRUy98Ycv8u53j9L/orS/azJEWf/nf5t/ti4xgcQOu5bn/Mdd7TV/+ekwgMG60S/uL9mr
KYRZn/hpWWw6x7aLS5hAxiGM2Mzq6rP1umx+cnzWsB3ci7Hj71MjUtff/v1H+rLY/ctNxUfyQUu5
PgYgF+xb+Nco7RX0UzV9l3zgQnaLCwvFpDgvziptPaSGlxF7ScAVHFEEtDIYN0UOP3ytXGVTvDXM
Msl69EfXyM+AunrC2Zc4WZgtlZqvYjewM1qe086LoV97S9F6N8tSsE7aVaHTg8HgahzZWfz7v9Sf
bYUOUu31GSQqCaYNWo1w1VX84SGM0wKxfvF/2Tuz3riRNU3/lcbc84BrkDHomYvMVCq1WpZlleUb
QrZs7jsZZPDXzxOSq8dKVcs4993A6YLKLpGM9Vvepax/2DOtw08B6jXNbVXiMnzz/oNeAxfNg7Dr
xoVPIJLB4EVmvn97ENlcJ1cM5p8MmcrxTtoyLnx749rscADTuf9hHpoAr3AolKU1Iq2bhOq2yII6
//n+m7wmlT2/Ca4qnPqICtCBMrqCv7+Jg+ALJJdcPCm6jOI6oIED16qHFxV65+hSUZ77dwcZ8luE
nL5HYBIyCkffjsO8FTZl6H0vJ8w6ub019DkaT9EaY+77/teZffHbImWcObh8B7lVTj6P4+/115FW
lAXKEO7TgjJt5v+AwRKmVBbaiXWHbo4Z4lKLCYGC9x/8ZiUFrCHAscKmX8yha1hyv02w15dDL/Ni
+L7Ykv4gVSEDoo6p0DK67z/KeTuFqEG4kJmhNnJ4H5u/5wAgC7rV1dNABRlzIupH9efSHTmjtiNm
Xkn7YZFrbFeXTdbXwj4JVFqs9/kQtq23qUoORARU6BzIj1jfgnei92aMYQqV9JE+TLPvI977/ku/
mZiApruETs3s2JBdjw40R0KEWVy7/l7rsecteksW+U8FWTj40jSVICgDfNjgOfv+c523E2OcWyH3
247ru87xsRVbjr20fWB9WwPLcaGAhEE2DdswalPonY5H7lOSeftF+KjTEj05ossedty2shZX3WUV
naB6k0Y4k3zD6QyXPq8Wrr4IKu0P0e79t2VfHC1gXhDHTrNN6P/iG3e0WYJkbvtq6ptvaZS5bEVi
4HG9GSilsKhWbSdanUqEDcW1hZgsu2mofZ/LoBbU4aneFn6iv7MAq/ynoCbIb8hiH8fljXIggv58
OYD9uOV0CZYpEV+GRMp43KoK/bhxo6jsMjs14lBcw7VHTQbuTBWbI9oib+KBLqS36COswnF5WDX7
HsHEZaV5uXNzEM7dxl4z0eV71++MeXeXzgjKUPTNqx9inhwKVR4VwfWG7S+DL3UG7uO+J7PgHZ02
l+i+ODgPfSGCb3NSS0SZ1vt19EJ1p/pOqNsh59/MKHbnnCAwSkmyG6Qzl5lHV4TF2LznXmux0WPa
UnwM6NqcMqXGXqkONsOcu/xN4VDTxipMhEj84s6zpOPHkbIFl5nuqAaN2wEdoESf5Ink0Ra1GP76
SqbG06wE5NK1JzGDe+iiLFCH2FdddlX6daRPZ2dY6gtgI3o6n/A/YC0tETITeoeRkaMvEFZLuSzt
GEsBrMuj2GW3tVE3Ymnf0GajEvTrA4Kc7GTe1KEtRb6zKZIwoIFds/yGJTGHWImAs4X2/xAL/pGF
LfTH7dBS6vn7d3RtZwHlymJEY7YsuYbKhpeuAWMweRllbXTSsEY61ygUiOvkZVQxOJsZuSBq0TU+
zPNI9QlJjglAuJNK80TPConadBsDwQYEEHZ8Hge9WS6NxOn4pwe3lUWDN1xe3YLla8JwT7PALJcW
kzD2lKqlZNUkLggmvfUWCi+mPuvE4R6eWxF55xZ8ZhyhYPUwhs2iciO+w8HoxJ+i0haMCZ58UTmf
ATNRpIjJWpvYDZF4jz/TpJrmI3LZiuWq8yBSJieNhb9DugnBC/N2/UoTmoYsouy8Se91Pj8lkdd5
6lwOCJjlu0Y3sFF3OFzgK8/MjyF3F5phI68EvMU8aJ5y8y6IXxmDayCkbEEddWADd94qhH9QIvKM
nmWVRSZuixU6gdeDTy/8C6pF/LBFBBtLlE3uSzPGnaoYwWmZIaxuVlJSflNJCAiaeKT0Fu5pEZgl
akJrdddGNf+/c+jKUKTOR84GQseVKMOfM/Y57Cq8HwwLmUAs77zebGkfw5Jm1yOMwUwEA3FjTU3K
8dRdCJiTUaCg1Q76oKCq5dWVKn2HX9j1aOTSoSEWM6ua0mU/7tCSWJ3gQOcQ9c1dbt/JNMik2uGk
g1P0tk5LrJD2wrb2AbCPFsmGQic+LrIp8qW7RNntehNovbD8owHcGK06uua6JlCYG5q6AVJSPV3p
scTzTMS5l31onDSjq0Csbma4zpQGRAjoYlDWWTbYZaZh2nWIw26Xchis+aKAHsA7xhZshO+oCgIA
xV7ZqfmYOs510nxCgzP262tEvSXSwAIQN517DmKOm5MRUSHdUfoA6UPtibh9wRnEBSt3iD1kBRLI
GQXHrPgO9MbCR43DVvPNMl/QUsVvO13SlCZcg31heD0ucjCLB+iPWYnU2rp2X+jYrEt7WgbWUAwV
tUguqPKs/FnnqqmHlBl4HJVDVzNKu6pgPurNYlvO1F0PUN44cnNa1MxSDVmcu6DR1czvkh1q8h7o
dcC2nDoZ0A21t8eWuj8d56Hjz8Y+NucSBjXV8lGiRcZCSlG043hq/UUwfjRUOR0Uo8heoP44sKBU
13tgYpj9TuN7AsnRP0Ql0PrkAn/FiUf7DiSdds9xyXWkdBtyy1cxpcHhJALvzyCM49SxHBcRoIHO
pdzTkdjoKLX8D4ut+zbZcEQF/qGFWcknRU3f9BuwoybEMhUr/b2KEJ6/+pWHcOqbwZmbzmvkKX3U
qJMnSZrPaIJN+brSWIXElOy6eK5jijTAIj7F3cLH07YrOe2VnkPeOMypzql9U6UhGzufVsJp+oCT
GcFfy7rKZvNn2m88Fu5KOYQ3RwbaHPeDhYrsvYMRHWPsQc5ARoxINLHZn1aSsXMBUcOzAh7koKOI
PQsdy0EW/YhF6Opo8RWWTdl/squlvJPQpCg79z1+xOeQlFSB0IOa2u8t3Gbrok8qWgl0bkNvC0U6
675mnLnwTkKs4p98VI17dJxpCDzOEIrnD6ukxgQ1ohybC9pOc0sTHen4AGdr30PqeT/PQaSu+45u
glHNtCsMZEquVZSkR/rcHXPUc8gvEBBzbmHVQ1sEQKxMSL/2sy43fqhLV27a3tLjA7I7kw8FZdR+
AjUL40jaY6Wr42bTSr7fmGDHyQgglpusRBm6nNd1J7Nytft97K6o3C5sjonKfHE127bT7pUME9Rh
CdDWu4RiY8PFJ0a6lBrDzY3nj66z1cAugVqJZBzkDvK5wZwj0Ndvk6BMDihpj7uusfG5j2Vt26fO
7KTuHp1PpwbKEZYrvZ7YC6ybtmgq//M0dLT3T+021G13Iht7We6MwsV4ZQ1jbd36lj+s92PNqgbf
IUT/eQ1VAsayHAVUyVMaJMkK4lCFrdhJxGuQhshG2NYr9V/wrRLpWxcLiP4ZkOxUeVQ/pdgiqWVH
MV13P2QeeEhpTGHbhBvXG4LRPh1j/KIwrSvsoBSncWUV4hpnR6sogBm3hLXpjxQJvRFsVxNh+9rs
kPXTqzgRHuzV5Lp3+Zj85lf0bWsUHyFxgcJG7XgGFMe11FZe1QafKd+2rb9r47mPFfGUnRCjaBUG
RGMxfoHtvl+0iTVrq0el8bT3IJpxrUgOEjZ3F5nwsecCZztgzW5OuCqwTYSZWfgzxvscVnwC7tAb
2jm6WLvEIiSFiwNW8CpIq5xbZqxxPltPdRjyO/dT0JjoD3UQkzmEoO55Ww3AtJSnU1dl4gsywjWv
4rRWiCVjgiHVtKPHGXBMBsNAZB/BJW/dU98NiIJnm9gNfQN4wZxleYTmz3yBcXJMZd6rhsA+wWdN
rN5B+m5JSFS7ZPzWWTVVaIJtiEuQKgDJVPXmQKxKlzt6jjyf0ATI5sgAtXVobs6omxfetEd3gWdP
+E026yfchzr+rIklzjskZg2i3ZsBXVvef5C5OScLPzRsPDd3JG9Uw/V1+kfkKk28KhHzXtGtn3rx
baZt1OyFi2DNJapGimsR1oWJpeo2NCELYpdmjMamFqPzc7IGXcgdottqKmHX1dQN6HPDlKCWbfcB
w88Zrk2I9FzuEUNlbqlfN5jvNIxj0dBoHLdColdUbxwvthjINsGjsjnVGWCvn+WEcCNUKu4V3mAa
LECRh79HYu3YQpupRQqe+lCd8hubahRgtAqnxhgLoH5plmJmEwfcBtUSB1/K3qH29DKNXJiOc0/6
N413URcvfLGX47fSgztSIX2XOikUQNB1zu1YPqgiDPLikLYiqeYzn3BU3a3A8PkqZ21N8anvkWdP
z1q7NkGFPeYZIfjsapPIR6JjsVTU65xlm812H447+s1EKTh0mmheNS06JAf6yoOKbmiguk12KeLQ
5n0AIZl94CErxKcqhCjUHab1Zot0VWcKXjVylAiVK98Eak5Japx1jllgXjxlnXvauWFJnJ283K6p
UgmXJr1mAtWt57VEgah6mHhzFGY9wqPEn29rMwL5TySga37g35u/TVTSrzdzCWveMOZ4L3eLNo8J
DQsxJSaY91rzti/boxjphdyV09wwqf3AwVddeounkq8qmpMM/SPoMzA6q461UOIVTEyQ732QuUx4
WbuyvqpmJ8EhMymHCAkPfkHlEdTOjWZuJ0vhj3NSA+VVd7aRo6dYgSxSDkuuIeVLQpn1j6pHRRoy
REEPk8NFz7536c/OWNTgS13WWWW7JgnM24CMzXZgxrCNfEl4SeLJPI86WDEBnYFGXYhQ6kWdLi5S
GY8qdRYGJX6JfIbEVsQaQxP1fG22QGVBifslI47WGsbsfkkSm+wLtKnHTwk5C1R5y7KW71AB4LKg
AmCjHYWvDOkIfkzJgD+xaL3pDqCQhwy+NTuMv5VKk3SHghYzJZEF6hRtKETm+ZdJ27A+4iFOmLWx
oqDb7JbIQhUl6+GIEKPIoFnvGXVz4q5OR8571oVtjTYm+QPLSSD3xC/q49UclS1nsji0YbCM6UkN
Ap+IxomclFSlAH/+/WXr1ao0oVVpVQa9rDucFLvdqBROASg/z6Z+hO7Ds0AGlLi5/mAjn1mj9JCs
JuMOpDUykLMTmi1Otpy0VwJvJ4JXPefJaQxsffoolnAd8KNZnBLkqEtOwcUGqj0hCRzBwOwF5Ah+
jfTHnrMq72oTibq1yym+xefaZI1LgYYH3alcIXhyRcA/ie1A5cotT2hVmizwJbEoY3ro1ABWoGTg
gTu04fCKiFYyXl9FOQudJMlm9c9pXTOlcL/Nq6Opwk14gnV0PI4nmOX6xVXYUhzhL4JaWG/QLDcH
1sg0wgqnJ5xl9QYLsmGlM5BCZnn0GtC48kS/nBx43JtAt3IKsyrfrxr9Q80Iihk0D6PpFzjHBVbs
0JF6keX8bYlHk2caxHIa7LAJQvp4M0w93/uHRx5X1ShTRaSnCJT6qAEQOL0ud+q2riN7FOO3QMym
e/OyNErc6Lm63v+6t48yOm5QLUzDiNbUUWXVTZN2VVQnvmU+mvtEnsL3FEEhhzXr4P1nPVcDf68f
O5SOQ8cL3BBxgbddqcE2HG4UhL4tXjWRyExpha3ONhj9lG2IrAZu8CeraDg0ptoP0B2ZVNlFYHtH
8CXXVCFMZ0OS8pqz5+Vk/tX7qPvEpAhQJgfuBECYMz+9//pvhgpjE5vAFr9F0nHXNn/+WxF66eMK
y9QweBwzCCgAOu3epIVcrqRQ7z/qzZrzKAwjx4AkI3XV6LjeTRiVuWDy2kcUv2HWH2Id5TOWdqHZ
IiJOcEX+w8cdt1AcJgZIsws9hQq7a5i2v39c3w1elFC/f8QlxpxR48Jmu5kyTvbbxEUUX+9iSbxP
MKH5+QcEGLv/wGlXBWfvf/vxMNM1DQLTy6BNGjjO8YqcQV2oWSbeV2oSpI6gWqlSRXVo0vn3n3Q8
ym7g2XwtiHGeRnHsqGoO66iLPCd3vmK0EKIm3pYmNUfbwOOST10TNb7/wNeSlDRNkAZ9kQJGrIOg
6WgFjXm0cpjoHgEr+kTpSY8KMMcch6JmXuO+KxcHYkmiU7kNCyBDf3KsNFzqVx0cQi3PNZrXYQg1
OvDc19NMlojEQRvWX7vU1kl9Qi9rLU6oeqQyP30JW1SfmtBY+KAZobC8FMUtDM5JLyoB4CI9m18G
p8oDU+Kh9K/ZxQ1Wo2QLK9xiroShmJto2EH5sqJ5kznFyGkdzoG5LJWeGrT809hm42MeSQ89343h
RPHIQRIKSiG2OnV+gnIFej6ITivobrumsExshS6ICbus3g3JYoz2EnMm2ozYJkSfj18PqKvltcKX
Av1AaM+pWRSuCZryaHyO+FzHBMtxjqsuVZshmRn/KMl7KpOuWnCkg6JYUJZ9f/7fLLgQcVpbBJDS
8bN5s7QnMosUcIx+aNLOI2ZN2tGkQHIdTQTwq2T9/iPNvv39yDVHrXzu0SASGqFG/XrCaZRp9Lij
+UEmwtQYp0yK4gpol1tY1/YAkyiGFwIrr90vDrR0irBor/Av33+N4y9Hr87HodE2plLsuef2929n
Z41e+cxcpg9FQ/nzPKsgqnx2i9ntL91h/Lfkvf3QIzhDyCbyBZwmVIuPFjlApCRDU2z4qnCzWe+D
PDTLIs9bE1m9/13u0Zbmt4Po9yNUCem8eZ591FFKYAOVUFTcz/UwAviLKV+OgLYpo5LpZgissRdo
eFf8I6Rgw7pcAk/ek6wFffRMCKEEQ8pj+vd4KZbEoc7qm0A9S8hQ0pBD4HuKUoApay2WKQNE+KGx
CVUkTJm4qOiO3CnL8fg4qwi4i5LEMp0iOBLmvCYhKJbuDPhepst9DafWf9GD+r787+RH8w94iqND
hTFA3tuz2aeM/duOaYCulazEtHyeqtzczHFDqwIS2NyQOb8/3sYt7/f1bOaUw0sAuEDuGZmHo/UM
OpSaquPHd5HfPD9rCiidIi5gQv2Jo54j6KX3XgLSYRTg3Jkq6a+f0OwxFQJrthncwA9NPZNcsOWk
c9HVoqJgFflkrZcDWxXNBjRSivlUexMJEzJHMekxVs8mLfnV+KNbZJpIVpm77J0ViRX+TDWVmfA1
yHkKjj2EwxCGzIMRoTE1XitIzUzmDlHLvAG/beZ97DNTWP7VQmNHsnZzeh7ce3FMlcPbaAeMZvOH
+zZ6PX1GpppOvu0CWAq4CwP7aAl3fIGK7Db+Xiov/JL3IPP2Lu3RA76WrU+NPx33ECTkhYYtF+9a
P64PFXZk9yrJbKRtIlynwZp7G2lpFJpEOnafY/LX4aZcBpVu00i5BwjDHytabd9V6w/wT3sL+iK9
HPEBm4vmIsUO+YobKTXCC6kqdtaQe3+t9JEVXlBoyW9aXC/9HVVD+PirNZIc4Dsxb5FRu/G5lYq9
X1reFfbTCsKA7k7oiZf3KT3887J06RLk7Ug5rylmWnijU34FNRFg/gM4cDOtnY3kZtuHdy7382Ob
Qo1FM0mklDCSYTgFnI+jYOhN95nnpeCgbMuvwWQG7QO61sNTabX9J+EPA2FRPB2Qmcr3tAl0uwWf
JHAPm2WG4YxfqXOcOU6QUFIUbNI8/2vCWpqqeTwVoIL75m4F3L4j/LRSqn2Wv7WF/dEftf3N1ePw
1cHZ73M6BZiSLaK6KEJ074DYZhfvb7LXhzULgrYyhxkK7fT0CRSOFkRD+SfsYBY9MV/LjXRjhNNF
ifQU02aLz+8/7PWGfnlYCFDOXPPEcMcRCTYIhHa9rJ+EHVZghBb7zqmpr2JuU1wp3zOg6KSpPtIi
BAD8/rPfrPznzwSrQ8uGQ/wYNjEFg2wKv6+eOmja7cYrsXrbVx6o2z9cE8+/6f9fw89f6bsuwAMj
4+zJ4yRygfPtovCUPjkzWifEPFwXm4aEB0uitAxva7eKb7MBAsXGLgPZ7jwFR/RUZYHYLSjj4mSZ
jeJDL3p5XltQ17lvkamgrjjeVxXBC+qaVbtxR8f/aKu8/llNXnRZU579qFzt4pxOnrpxGsfGHanA
66lCXX5jhZWgelPQi3NmSWGtl/oJDstIK2Hq904S2I/2MnpoE0vvD7HQEQiPITFhAGEQ44K/oHsc
EjgWFkd+pNcnfzKDD+I2PfWavDws6/JYgxF+QARy2U1uQtOj6y1x8LF1qnfvL4HALOZXMxMasKbB
g6B8xzV+dKE4RVzRPkjDp2SicUA5DW7tglAecgF0ScadQvbyEFYjnHX07Su6PU11aKhbXaEprcZN
GSbWh9VJ/APsPApnfSy/VqDcg21fWFeZrsNL7elT9Em9O2qg5YfGYtIAagP6367jQtsFImu8DVsJ
3N4l+d4Dm/+pRZ5de2GbnWLoFRwy1G0+wGUqx10TDxM4/HT6bAdu8dGqIy4IsTjz3kOtA9ZDnyV3
cynTHHENmw+AyCXhwCOERf+6y2mEcCd+8vEUuMxS7f/lUNXGeqoooAS9P7hm7I7HFgcEYlBBNhse
S/BPlISZ9zB+6jI/uLY6L79H7FLrXQHu+dqZjVHW+090XgNfWVVI0xnULXgkDwjesbWLgztyX3F1
/sjb3D+nbGZV+GFq64JCJdw0BBE46YOkf2o9u7yH+DVeZmiJfrSU9Pbvv4t4u7QM5h2SIbpHIHGP
wYD9XAVDlNT1j2ShwUDe3sRfm35N1Q5dgGDTIUtChaNqcGBFCzjVuzwVwSEFDrujTiIlAnoWnkB9
I8Iv2VgqU/qlhF5bQ3oFUXM4dB6WtWJKk7MkCBN/A0vGRflDO5B+khYvPZgbyP9H1Rq0pxbDss+L
0brCTUPxF+YQc8gh1Td6mbnO4Ae3+wSXN7xInay4rGjzElF6FVqDZVfWQEqgNp8omp73gSI1JRYZ
Po0uAh5pVcJC7UPgMqxE2kVbQdXvxpNZTcsVRB2k54W+0ijKMtkOYB+u5lYOA8bh8A23jF/jnAFO
mftTWyTuX5Cbsy8TrnE//czNjI5ODqn+/dl5e/6wUiSgOaBrmGq9qet5Lp3QYpmLH9iK2CGKtDL/
BspD0zVkysipwqd1MPoQtfVNq3xGv0motvrTa/zDgsUZiLAZPxTpYxP0OkEDKTVUwxqWP+JK6Amy
NROC20FaXmalGOEWIOELCXPaIyEWn7ToDj6kUa9a1sn6yyLnvw3kjwp0z7sHShu1ZY4OsJbHiN21
mmbVLEX+Iwlt8akTznDrlnD3Qgq7F9yL0zX6QeN569fVWbl4ztVYh1xkYTkuN8ZEBEByPSuIoZP3
E+R8F2yiLis+/WHm3oQM+DYAn2eLg5kmqTwaMlXBSZKdP/2g6t0ln4ksUNuikojqxgA71xWqoKc0
rAJlsD5ofqb4KiNUhhjGfIpd63AfyDK5tMO5+AzJd6JDwi2wR7C0ZLiTHFOHjnbvy0T/D8/iTrc/
/s//enyqshoHAZKU7+PvRunc8II1/9+r5l7/mP/jAafGf/iPfnEtoE2AcKYQTjk8JO8LCVh/6eaG
8l8hC9VnB1PJC8DR/xfZwg/+ZWDY5DOCmjOb2P0vsoVvIx4oCcYcCt4Qx/mF//c/X+2S4ejn3+kE
r8NlqvQg9ilVkpfagSRePwqXHSU6+lFJQ0ZukeIVdRJ88Pq5vQZs8acS+usb9eVZ1ISfdQ0pQhvW
ye9lWpD9KH9HTn0WejNtH6Wd6xyi871mBC67Dt2m36biH1L711vt+XlGXZFiLqUrmgRH39ZbnhvC
ted59FaSzYwwW7zJF5xtgMp50HnB6J14S+TczWjA3L3/8Ne1leeHA9YVxGbMHjH60cd2lo3owNDX
Z2s/jk/oDaO1QS89utTOutwu8SpRg7f/9Mn/MMQBo2USa7PWjpsvlOLyfo7C6ozofLkpyH6fFDY3
tOyzfrlJbFQQ3//MNw/kNLNtHsfqJes6Lmng7rCQ7/TykGKYdkHKi6yBMfKrIs/6Cq5SPLz/POfN
uIKBhjRANVoyuO5zQeC3YpweHI65eFEHhHJRcJxQ93U/rCTBClYuR/tWT5lzHZW1jyBb4dx2dETv
MR4J522KWQiM13AIb0ftukYEOUDesW3TAXdluXzRbvSHVUBp+lUYyTowfQDEN1mCNoZHz0Xt3963
riSl2WqcDlT9Ev/OqlBFvhiSEsN7SAeg9brEmc+dJgUEthmMrQJ7UN9aEps7KipCnGdD5J1VaJI8
Jt4AJzAVJWtpiF1qb2vkXC+oVKTniuCxohdtTBUB01dbjI1WhwxkwPbaojoDqdddo30bLM41jEqQ
v1NoA/Sy9HLrjGK5iSELoBCGJ1bwLVJeq3cCOp86ibC9yy96L1huBKeE2GWRKqSRkLD+yvFojW+7
3u1ZcjEIUiw8BvTSjPBA6jg/WKWQyXHUyfLlavSl8j8utZ4vQezhHyKCHPS59H2kMsxBgIsO+3RR
w3JjzdzKsugQdFjirn2Ycrd9WHvbO+OCJMpDTKF9iCpP3djD0FRAGQ3MZ7FzeUJhKniMenu5xdDJ
cTfPnvdeOi63Vmc5d0h0YCW4ZjhlSLTtz2otF+jYI1IauGwCcBriYLmdfJI28Ks+2izlwANlncX3
bl6gTT9Fc/CICzXLbFWMW+87d5Nk0lDel/dztwaPAjOK2yzBNr3zEKTY6yYbUZRbsIsgIIyX25e1
muYJBhGpl83TVVYsFGPyhpoOGWf74Gooq6dwvPB1sXoccs8lAtLVWdFZHRxvKEvRs2Rd+ldKy+me
YhOKRmOBNNAJ/APWiaqF/9hgOPtAn5TN31XyUureCP9XOMv7z4boC/TprQ+C4KK3NdNvOMuoPGqk
+pVwGVJ2N9KkC9oUyIAZLwwAp0ySRPLmbEpzkt8ZDPVtNvtw0Z79MJ/H319G6L5ThFcy7rc7GVkp
4INa2tfPf2eM43pbaTvn3FjTg8W3fkzDUe1mOAd7iGMs4NRsD6B9c3sYhjyOL5wBQPBWDfNEDrZE
8paKqdODUaU1PFFSi+z8euzEgHoPEkvu8qkVtY0QRtyAq97jRKMRprP4D3DacRDEdQBsL9BTLbxU
BtxmrFNtT/m8A2Om49u2rYMS8n6AQHadAre+dFepHzDkmp+Utjq0XPNhzW5mbbnzXwPDn+LTgcz5
4KbIba42Qi5WBLuwAcW9sQIVMM7DHaJN6QnYdeqiaMfvpQemO+3gQXsdKgtR7l0HWFmjbTkfYnAo
2EtCIhfV1GzTFnUrhJ007iX41aCy6nwZbLfbtakWm1EvzgeL+uXtjPdEshljFXwdffxoWF/D7G0T
mS0XKrTUwY+apEKQwG3KjQ0tOUI/4AmunnMtEBU8J7EV12CcJM5/q68v0aOqmPAFaXqscJPstG7X
8UlmKWrzgzWR8LG45bkfI4e4k74aJIq5YXyPrzl8ecfyP49pYoFN6aiMhPl1DknQP3Szx5HthB6L
DmFElpQuguEpdfhhw7m83JoUeTmhgJdmB5xfuaVx9z1Fgbx9COiA3Vc6RUE4TKIKWRel0Ltf0vie
uqpz3fpO+6CHYsEGqZgfQUEk9zlGABdV4xZ3uWXnf+X9ysaSGmPY2KZlmNFlRcNGoh4E66XecY02
dyKgpY/B6m7gM5K941VRcI7Rki3/WofW+Vr1lrWerQCiozN6YqBatk47LHuvd/riXLie921NVCBO
+ro4L2UbX+Lql9z0OIGfJZG8o6iGVOHYPyKaak7/zLkfKjkBK2acFplzzgetk53LpnW/TlY8zVvg
A/YV8NjwE8SmAg1LNZ8BALXUzps7Z8u+DC/8uOmjvazdGmd2d5n2q+/eV2nU7gAcoJylqnTe+drt
Qmr/fqAgx8R4/gG0+VY6Hn+/5cbqPwcp5dNvMpqzftNh4Nbs16jJwGImxeRvi6GwLmGMTQxdFbf4
HQTJFx1iop7BdfkQpnB2cz7pNHTavsALJx4egAYTi5hi9qWHI9K2cBTT2sFPPcnAu3FY+GXSX/fR
oM/wO4muLaTT73uQghWtPWMHXOZ4HMcAaQGjASffdBMrBVgWoJ7FMktpSmqYAxTBr+klc5Z2wuVM
zyW/R8GDOwWZLy+HmanZlqXkHKwmYHybMAKGmLXwevADqlmCi4ebsihbFBQSF4/Aslfg9FLFOagC
U1eXgBEuZVsiKBKZKkjOZVJtscGA0uTxeBHMXXkK3rk/ND0PfjbNXXXOgf98BIYAiPoTQN9m6VPb
SW+MvmMN3nHGr36abPRTA4xcQH4PTzXydXDwvZ4VQS84eHzOWocMib0dCq6IExlAlrFZo/90nmny
mtOX13LqAA+pLs2JJGLL4voKe077ruz7A73s5WZUxL4ViiYINJZ49biza6zTJ135y5VDRQMpM9Bu
D7PbtSmeDoq3zqqWb0UvikfWkIzDW7/DrZLbQox+g4h1mnQIfCJWocIQCLgvzqdiyLstPET9Kbaa
4EGkDger7q38El4bcq0FOsADV4ZDATBcG825WYpLf/UiPIng/nwqUZs9R2LJ+jn2nTzF/gJHNt6Z
KOfZZcpdkO+B5m1EsTo5OnceuHgcivuFBksfQnXjTTIzol3DjJcBzWVUwSLkaqueo+pTbGYUopr/
uNIMxCtrYBotBzndzeiCObd3wYDx6UmJ8r9tMPw+2txcleH8SXiUDT4pGGmiBf2ZJml0WxaRFFxV
rVxRh4uSTuOhVmRW4nzOI6Ll5HSZR3QdHcINbJaDk8z2Yxyryyqjn4IM7Cy0e1pZKLNBSkrtc6r9
6bVXjWqb0YA64X/dbqG/eV7ma3vF9He3DfI9ZwUory+LJbNza0xijOBSrh4dVYfERapGL6G1B68Z
8B0IMNaGG2+H8sLXFHK7yvuIbG628/pk2tOLxgcRTWEAiHRhG+qwm2QsnVuIhYD0CUN65AnRUHEK
IhKQucVPi2IpQrxNfECNCB3ssQMswQ6ct5wKP+u++2mV+oNc/PmMdU1gMHU2ypitjUaoVjtlY749
6OqwTGg/ERvHnxYx6X3OJbrLIQyeLL7/wQd7cbW4U/2R2eZerpfynJsPRQzkfGhVI6kbVeIkkeXV
hMrxxmOoPti6TT63lpge+sb1rhtVGZvCxCaAXLrTUpb1TihE0Z1bIr/6xKXN+jMQcXDuecrPMhzp
ZW7XgLRmP44OVr7+CDrBhPjIhePCF3iY/qFagEomEQFahxY38LDRIIY5QVJM4zbcV5yGY95cTJ1r
nQn65u3VUCB6talSTptM9KzIVcXMfUzncrjRxZzTdyXs/kPnwD/OSiLyEjo6FBYcShDHaf+q3Fxy
47WHNngO+uFyucBBWYnvp2tvsh9sykFmUMsg7fdJ3F6n/DJGOSFvxvZQ1iAgN1MYOnedIYpt/MVp
LpBBJ3V5Pg7ff+6b1J/nIgQbCEFmChPafP9vWRcpeenlOKmg3lWKx9ECr1INC255c2g8cJqq1rdC
pJzFnTJR7vtPp27zW+uAnI//k2DsQMAJXuIYm6UR/y1nRzSHGYsQJGuj3r2LzKmbP5sR/nIMB+nz
4JnIGxAdh/vzK/xPxe6PFTsMpX6brd3j+PgfP+oxG/X1Y0Wtz1TsDo9VO6RZ/+N12e75v/y7bGf/
C0hRRN/DFi5Fs79Ldnh/ByEIQ/tvR6vfS3Yg8mCyS+A7xh+LwuEvqyvf/ZcA1RNRJuc0p3Po/Tsl
uzd7F7UNIEmgg2zeAkDS67Xtk1omxo7jUNRBuvVWfHNckdz/Nij/UDvjE18vYfMQCoIGVhHyD+qP
v2+gsVFWizjGepgKtE6WcEAoKVThlox4/EMJ6c1u4VFAyjmQfMCMb2B9TRUvHXnwesDzFAQjIl0X
dF1REm9oWBidl0Pl9NYpLDofwSYEy9//0jfDCXiYLStDx6EwD6vj9Ze65RoFhiN5oPp/51bhXzB8
du8/4k2RzDwCnNH/Y++8thw3zq59K/8NwAs5nDKTzU7sNNMnWD2pkIFCKhSu/n/AkWxp7E9aPveR
lyx1IsGqN+z9bDhvy+jq19O2xe3GOtGSeCHUMxKqV7C3AEltK8ARL7//9Q9jtfTre7dIApgNuz4a
IJdt4p//IkdI18dI2h1cmsqTyEsLi3SEci334vJUjO6LGytZrlwhIb557K3LFXJw4s/gyxLG1dU0
moENgxm+ZpgfBxVEVL31SEoAEHmGOx3eo2plS6thPJJEqzaL7KOdlc4XO4PthifgR+WGHPgtwNlX
vXhaDYiQC46wcu4IUoJsn+TOZoDD+KqzuOXuE0ogLQjaZOPKqKT1KsQblSUOuLJ1HgH9efceUpmL
DydmNSJ8IKugF3fDWFn08FG8qcOBgAvTW0YU83yEZnY7kEq5c8ryByvMS526X/05fGRBR+2Kue7U
mNO7GCmvojLzt4bH9yydbKZkmyFeLkzFtiKOqsvU9zaJ5DHIkvtG+8YmjWrCx+xy2Kpa+XfT5OTr
yPDjky2c18CwgLYmab/Q1MkgG8fvjm9EzxOms422suxujqR47n23WA8hSZ3RKDZBTaU2qXg8zOiU
tpk5JbdV562HZNFW0pzceMIkoUy1BoEfAsdCdOwxz027lMUpVHhKhIRFBPvINDg3cA3Mm6qxYotI
k7b1XxCqGG9JPrb3xHLyfQjMsJ+BhYw3RZsOB0a7xJi2CBt5Vz3CakpwlDWN+tauZE4SaMQjUmIJ
JEoIiIKq4LDpwd6NaWG+4kli6jtKQjaIJR0+k3gilygybZ0N6HfPTArmbZXW1ipezFsJI5p8pVIr
Os5Y7s9xnLSPzVy1D5ThZ4Yezmc5h/2zOzj5QRqJdWth2j8gwKLknP0UCl017avS+ZzkradXeTqI
XRY40wFVSfTIEjbbGwiibmdh1A9DgTquG/QtN23DGK8pzB2aLPm59hdzdupjJLYmD2di5A43abxI
AOfEZyPY7fBd08zEfWCtIku8Z0OeHPmyt2kUJwBTVN+Nemx0/pJZTFwMIARUoNV4g24qX6UJ5d+I
U/rRiJW1t53UPKBgKQ5Qv92jhxTwRgOKZgQjvPqenXpo80TT1GOjEeajE0v90Rk1UFQ+NOcRQD2z
IN/eO1OUbHwcYGy9SzqbPJbBRpqSnyZyh5y+yDDw+9pTjGk10aeFSPWZ+ACCZMiLhV8Zq5spy0g3
rBkn+HD89szV8J/kpbFCAcxkMB5I8MMUvnL8QsG+TqwztMpwF2d+9FrXoP7KnIWaHySkljhvkTXr
LWpN85Li9TzYo/Me8L7idBZPWABdpjy80k46n2gOGW0BsF7NrtFvYoVYjo1QsvbnDL+sbB4zCQSw
kvO3VCBvxNqfaxRmYjySWj4Qb2M+TpoQnakWhCQx/qkj9qJzzrcVsS9fWpQ5+MA6RZ4GRKEd1lbn
oxvhY9X4+raMZmQjnGdmetGalDbWM1Uwdg+D0TgfnNvhMS2VszctQJYTKvptQpOOb9dt5ru4yHsb
u12jX2pW7XgovfnI2oCANtujpyAYlpGsQdMb1+uiie0Nfo+zCGHJcgEwhTYR3AhBM1mUVnXXleGx
GO2XvEyAPcVWtRZhe3LhvoJENeJNDHX+VsT595g50Br68TYYbPcDLFrzhWH5eI8UEWC7R5e54Ujw
71OdTWfUEQX5jXZLekqab2o1q0/1pAAlp0vuK0l5Wq9ZzVcTmVxT9iPCn7poaMznGHneozNn/sYp
sAVbzIiROHiFwxgi6bdQNDo+J/70jdxB4x4NDKbQrlrnbZC9eglIfKhoBGXIthjWlju568zl9KDF
LPbkCrnngiG3ZLxMGFPZhQYGM1jWUgZf2X8K6DK0IXjvvewYZmGA+XGy9pWXQvtmNb4ORp2SKeTa
W4sorQMhXfUNHirv4PWed++j0GeOLMR76G1Lkeo9OHFefsRDL0jDyg2spHDHi1Q84xOx1iznGzJN
+tx+ciWeZ1WWbz3A83dscMmd3/rzW1c5yC1T1PxZ07Z3g9X0u7zMePJ0kB3cvGhXhc9DxuX5Awgx
wTayxXwv4u7I/aiOY+ZwZsiJLMub3iq1XWzsoht+1hX/K/L/psinviYu9i/W8k/10Cf/b/OR1/3H
H2v8377wtxo/IobPpcT3KMyX9fu/MIiQn9x/mIuqkvEJmix/qQp/4yCymo9cZofADsmZWNbvfyjz
2afbyPBAe/r0vP5/U+YDXvtzHce60AJZQ5ytT9oFbeRS5/2hiY3MjhV1DMjBda3xkXqPYbTbesey
wPYSgMrYILCxL07hj/uwduetNeroGFohA9C8Vs86R2cLgqJcW7IPDzmCZ5TBGbBuagDOf79Ktnkv
CDNzeKRJZYndlqgbt3pVQ/6gbLdfEScXEqqNJMvys2kd45mlWFo++0RiMn11C/uprwAVN429RCOJ
8o60rO65cqJk1QW9u9FDS7aoMYDucF4yrLhOg/4ZwvGjjnR/ybhP9/jdXJzM2VBe0mweTmQbcDkG
CQfmJEuYBc4MHR1M8FkrPziWYiq3WTb3HJdEbvbd4KyzvJ59JrWmeUf6iT2tlKvjzThN9BDBJFEZ
alzbh2WKtzVRga8bT3pnsw0PKKwvjUkp7vSRdQs85aaKp3KTTRHo0rC3t1hpNPNvuI49CoI1D0y9
DSuLmbhAqsOphijVade8WeXNzMZlF3hGcCrhp60RzVGmugH+FFtMxIaAzfLWHoSmLSnfT9KrgMXq
5DVC9faC4s4n1z4YP1dWTUpGJ6ONibsxvmtabZvbouYQj9ZLRWTejFXszE9V6+T5sE2xKxmEvU9o
rFc1nvp5NxDf0a7whnXz2vRqd1wZbr9kkXiZvrCmDe8iERGrpULpTCsCxKTalyzyD9hIp31QVkjm
UssN7qey6i9G0AMo0SmKPjwZc+eMK5IpPJjhgNIy7NT5liRHZEf9GJWMwgc3vzN0iu94Y5QTDuA9
5ve5paTMCmaXRD/Vy4BqxTfqiBVoxqmaq1MQV73ffga55F3auVGI58hQTY0MqlJft5l6jPu83FeS
xBJUwMHMkmzHiMkc5r07N21/iTo8tf6LMtFSPRmj9kOxNaKsKKO1LcphsncwO8OJHQZwCM+cblVa
QbrYAcmquLYK03ojK2R6VJOc8TgDzVncBBaDwtyAfQ3EPorXxkD7Q6bZaLwmuccta88BUUmMP6fb
HGxbCHFUfvNmIfF9kUx5AfxsNGwGPNmQrdckr7FX5eUdHFLbWpeNNu/nUflsKElHideDTAiUs/qq
OhGglRzqqjAIiEc9sFbhQOwTmehUU0Y7veVpQV4RY0gHS5xrbwh0F/eSsfC9L8nX68emWTNnrxQU
zsa8JZ5nuR+luZ2qYj4g720efCQqr9EkUQgH0mI3BJ2oW+IsrJaGLouPSejH7MUCA7xY1yNFE/3k
sdWzejA7FgkE/TjnpNR4Tq9x7Sw1k9n1l2EMqgdJ7so+kO4qsUbvPspGQWpwM900BSUTGHIx/1SH
/O9C/LsLEQ0ZN9T/rVN76T+SP12EP7/gdx7wku3uMUyi5uLKYWL6z4GXZS0XIWpKBrhUSdha/3UR
2mjUrGAx5v3zCnQC8t5NEyeOxXx5GXv8N1fgL+4efiNslw6OZZMpLqapX8fHNYsauIKhvo2IGZ0J
NoLBonelj96hLJFw5RMULTLZRHPTeW73zdI63U8pYhYtq/bQSvxpsHKmh2zx25epNV0Srb0HqOud
ifW/mNI4zFcOBwbZJ2XpMxjhsNNwC9YQndC8vsA6ikqSikobB4lQI3edWcTGfVSClDlxKrUdh4tl
1SE3W6DppZXPyTIeRQDRMD7GwYSDKgpCOT41Iy/yk4Fh195iVbbdrchUO9/wWrokFOSENJj82Kv+
2WeoYQu5Eu7MNdmWbrkeVJHexWWZ7GUA2BzegR8/V6WdPM997Rz4o8BmzIPxRSVl+hxmLoEBkKCy
x6n2kLyRWjZ7qdgldTx8INNjOgOzhdQvsiqgmmXOOqpHoKjIVMCeVKdM4ODgqJlzNdlbpcxR3tjB
XFbWOoPEfpdATzGOExMQNPGcj/rJ0BY8rA0MoGxJXmzw0u/tFFLCfozNupf0vyK2OH3LHM/bdPEL
M21vm6mDwQ8iGJ9FOR6vj/n/ToS/OREYUS9y0v/7RLj7/qX9FRL+2xf9Xh57/1gG2SwxWWUjyVi+
329j8Gt57LFgWVyMVwnqP6tjhwMASTgbloCH+rr7+H0Kbv43ZwG6+V/KYayaHCsu6F6mqBCTl0Hu
H8rhBY6CRCkZz0458yG5nfPWthm0OK7MNBOSIHV1Ux7TMYZuNRihZDKUq2cvbP1jN/fxU1GG8UzC
hWPftlbm39ts088To0sX8RA39MLFGiFNtcaumtPhEw12iRYhkNlmtKNhF/VhemdPobPOvZaetRln
PscWwiYPGcldL0pvDc9H7swxLB/y3KxY6avhEkGF5WOmRY7CTamTa7RAsKfWrz6ZUsWvJPIYZFiH
dXQpkrC8tHYPtSifj/BwqMWYnjz40psvplW0l0kQbuBE/PozgputoZz+tKyY8ekxhByhD23dxA2Y
5uWyeB7Q3X0EQSkPKVNdRjuQph/QcnQPdDHJG8X1AAWoJrTaEaO9ixL27NQpCQRYnwBHGJLMtUwK
71Yo+xzK7gXFB1tgJI/AxN3RsdcmPf1z1Q8MMq3pCydyy8IV2MXBNMb0LNOK8q1qvO49rWYi8CTv
4UuRZ+VdSAgzXXkynzjdWJMlGvxeMYaEEJPaHa6y2Egf7KjLDkYh7lWeZcD3pnwzJx4gUz+KDiZn
z3lKquFcGVZ6l1gl0zOAOPqJ1f6wy+HzrHs/t+9ZvnUH9C7VbSBNdXY7WgEaQ+cDXEJ9yiKrf2Ju
XzD1yo18W9kNAWFtYofHsnGHWwg65k6CT4OuVVSPRm86TzDr+s9OZBc/tN2ZzzZxuBs/nyqGG55x
56SAOD2zx/kiGk2MVRU9YGQvP+FvGndWuCQS9ZT0CsLtXpmesTWcdvomVdfdW31Tn7OpnyB/LiF6
GQ8O8isjir46tEgtIxaLS8iYnYohVZHkW5dG7rFiiJev/Ej2Wx2X86o063FHnsm84hb7GO0xvKnY
Re9dx2vuXChZayIOy7VhE5uJa2fCQY9jbTtSLp8bTNyHQjThwRz94ntWiezBbCI6gpx8idzLGgpZ
Lza+hrUTMiAVHasCqQgjXVEsDDeEsQWcX0ly4m5BU8gts2HQhP3YKs23dmJQRdCmidqnQ/cYIEkl
Uk2Oj+1SEcprcWhc60Suq+fIzb37kCKyXarJcakr8ef0F3upNfNr2cnlTQlqLdUo+P8B9O9So/rX
crVTFaVrulSxzlLP2ktl612L3PBa8LJ9ovj1AaS8cow0D+TXzgfwTXDdCODa4pszb5HaUUQPSz0d
LJV1u9TY5VJtt0vd7S8VeHEtxvlsT2/dtUQnSkM/gTiicG+WGn5eqnkUBeVpmInWXZXXcn80pDfu
qqULyGK4C2sGu0tzwPriNbAqWgbyhOJm7UoZc5KkDekgZf2tuDYaw9JzONf2I722IiC8jFcxLg1K
dm1WiqVvca4tzHxtZxBy0No0S5dDVJ711l5bH9HYLX1Q8bMrYll3bZJo55eeCcMOC5Zl6bD0U9O1
uYp/dloiKJv+0jvJMB5qFgRpRSyi3RnzmuVEOTUbl/W6emqzSYRfXZFDeVonQWEq76XEliSDbdh4
Rr4zhqHPvumgaax8j4egbZnrcLn9rw74uzrARIH+V3XA7Ueri4/q2x+7A6QLyxf9vgrHi+IGeKZ8
0jhMJzLpNH5fh0d4UVjZsiU2f1b7v9cBDt4Wygl0EK6/eLFZef8+JqNHoLl3IPYQGYE347/bhv+6
W4VxD4wG01dkRpAcfq0KKhS7bQnD/kAamkdM/OiCN5yEfsEAMa6FIBnnDy/Pf9iML2XGv3yhFEMm
wB2MkRSvJoiOX9fvPebU3ph9fUAU3T5yyY1EFal0/9c/hdrq15/CSnppxTxU5/9mMO49zGAs4qYD
N1m6V/YkH/OayN00cBtCwxUtetci4pSZcelU8HeRHriJ/u0XWIRBTDnxwPI3/yoAGAaACaMO+kNd
cK7vJpXMOwITzANIyvBM1Fd74hxvu72OsdesmtiButw2qZGuaa28p5rakPgoVpe3hG0vOjwLAmo4
q3wHII3/FlwhWkqnMFDkTU1GYqvHoUJMAVnjPyTz+AsCUG57gJOHBJEqpZUvT6XvyU9xKvWeWEkW
zI2wyPjC7QktA5/VfDBh9j77jt3ctSq3nu0JhX7vDPFJIQz/CInSMjFxjvpHwt24G6tifC2GSu+B
OVfn2IJx0sZpaK0VeUZnKD/1O+iR5rMlTL5QTSniUUk7ZPk+x/GItxpiR2PWR14qJJECGZTFos11
nb0tgCIjrevsbTCjsdR0sptgqpN7T87VGeQQd2Mh7GLVBGn7WEOwEKsxUBjY+4DEYT+Zb2dnSg/E
NagNSP/2BKpVPnZlH59mdP57nxTXo+ypQi2nH18zsxxfZTb7T7w79nZGHE4t47Fl9if5VYMcW4vA
4hlSlSbSJq4J7J55Zwh7Nw/01HyGoLgCYKxQvlpGepDMkn6ogY0X3CH9os22e/OZ3J2JzXGPUqCx
HIq5e8tQrp6nuo7OZRnyipAfRQaaWyr8yz4dIdrOotl2TVzQs472lqlYfml8hAOoPQm3tOv2qxvz
j2JBV68B987iYJBMuqrcQX6dIHO/hOxv9n46FMc65M3lqlAbUBUIUDunaqut6XfFsSHtd9XPpC0G
rjHtWcTnF6EsNjNhIu+Qn3hrstLH77mpibrrezbbhWlyaFj1ezrJ8TUmpus2kiPfykn0HsNYyNaL
vzhCuH0X58uHnQv73hAmsXkRfwvpBSTwRQkCiTznURyTavwOyk9DOCV/V7i8E/EYkSPNHb8hS8VF
WNoMvK65aJDxRh6VO0P5TT8Z7FTrJI4vvhnLr15kzreVSvSLrUpE94B6N0XLMt7Iq/6bmfnWc+qm
apOIYt5ZaJ/XneB9XLjnMLF4RJmXj991y18/59pmWD/zTrh+rfesE/SPNh+bz4UI4lPR5Z+V0Q2n
ZUl4L8IfDCFQQDPtBSLTxaV9TDrv3bS1/AQNfyAbnGdzRdJrurcJB9u4bvEOen783jPpviOrmYdy
skcC53mj/MDod7F0m3uIwS5ST+XdD5B9n6sUY8mAKP8dMCRPa5DPu9aO63en9PRN5hje0xTqsFkZ
WRitw0rVHyIMWDliwocT3Ub55vrHhUtIa1d3xmWCPdhviGKab1WoO/LPjPyi694KV6Pg9bF6hBlT
kSExVWZ66EE/W7iLpnTvTWn7tSlYAPPUYqFZ6ySUnzCSR2dcIwFpvLYj73rfFqH9FuaRlfufxxqP
99e0HdzPqVVhXDqwpqgIqOxnYtyALeHp0bR33kkJZ3AvTq5ZI7iTfrEI7ljXWN8Z8y5cfKyP/o7n
0DPRGduU2fjNOZqG6m6oI3vV84TRM+YPvdkZj6iiL4Y33LllU+7CJPAe59bj7Awm5671BCLm+K6E
VrAxAz5EcJGTI7ybF8Zj5OoV8bAdXP0lDZGuuOPwLU/s8mhU4qse3OSYzMQSVtbQnOtyVNuC7Is1
lNH+Gz5vuRVpdzP1Mt4VqrVO0wwd2NJtsC4CT2xEI9I7F7vIrRFhhVm3c3zys/Bk5I3cpIWskP1H
sTy6tskq1GA/LNE9rMo0H2scVsUPUI49hG6vCvZDx8o3cqsL/Il0a6OAviGlA6msn6mdn/CBlVlp
3aQ6nrYD9rrjrHkjbWs0j2aFv6UM0Kg0vRNua2WQd730KKiEMkJdA7p8ozRvFDEEh0FYT/Qm0Q4d
FQ7ACi/O1ua1/9o1SkF2lJFBHzXzHq5EQea03dDW+ZZ6r2oUS3BxSQiwzeEoVITzqoBNxhXmy42O
u69OrYa98AR3Hhd4uBsTrrnEnnqiqn15QZlrMePPu50Yh2TCc4CoKQonNthjtqKTn24qosmW0LL8
MzmWNXmIk6/3ETkhis0dNsvIC6FhAJmhQnTkI7PYcOcOqPmODeerudEcIrTbOeU4CoW4vnWLrrlR
czwTamEi15qaDhVWwqeq25IUDW2KlchK90SbN347vczKyQhALYl47KqDKsC6GPXJYj3+gYjGO9q6
nJ+brKnF2uoiyCdeBPU61g9pToThGA/ylNM/r32MiTzuJCBD8obXB6HwMWB/SHHAvBB9vipXZhPu
JKhftjXFvMIxB3w1crJPgS9SiEVa7dxYjyuGo8ZOJmisB1E+FshBgOiZ6pimIJsYR4wbYQhCS9ny
74uUJ953CI8OxyneRip2b2EUuzgNlHGBiRLeWXLWJw2QADmyFyXuFkF3+R1Z3F0CE/kcTb1NUoFS
eMgKwI9ELCf5bQO64NgkZYCbIfHbm4J0OuyJgXZXgaeCbGWrortJmPaErMYy83tTliXBlkHlTxsz
M8cj2ER2XqXR7ger8D6rYkjTDfbF7OyS4P0VCZpv3lqdO84MWipANp8jPNoHlYCSXZl11WHoXDwN
QeKNX+oMKWFfqKUuaOTjNPUF/egIqSkcy/TGQLCHognVQsDjVybH1hnbcyS72l0zFGHVo2ovZTEZ
xt06I/viHqNOepiTqvliN6HRrVsETst7Y66uJRL+CO6hwpoPmddVZxxCHodz038L0U7B51F2ne9M
JBFiBbBd/6iKgihZbWCoy9nY8aRTJgQxyK6N8HBiBkmKVzVpvPs5TY2LUTcNfy48nd3A+A5bD0LH
dUmRhy7Qn5ovhGzPzTbxeJOsmdsZuq88/Sy+ZGpbz5mlu29NFmSEDnkgtFYAkdDTT1qzmYLY8TTl
krJsKRgR+Y8utoLEJuWbbfi5aOf54JodnppacRi3Gd7ZsrFlvEk8XAmsvmvjUokIlpbtiHsGfvmm
8vzmTszX3yKSnxxjEbrHkt0uYeOl/gE4M1ylUUB5EklpPXAMVt+chqAGImP8kVt75Kgk/hMJVsuv
o7tG7xPLGF5JFuW9s6QRVmso4XovoGzcQEji7x9GtRGCu7ym2PrcdIIcRL2Uv5Fffw76qTjaHX8C
lmPrOSwn/SPU4HgIY6q3VZbi0EtVp1caI4vN7MUpjrkdyce/7mEwOv9bExE4aKXZByGxgETyi1TZ
G9DhFQQXH9jAZ2sdpE22xYaqd7WeeCrSSm2ixAl+gHkaDynxGzvDsj/CrHlTlXC2qcc1ZXhKbIam
rG9HtECfmcFUt+ns5DemWTrv5L8m0y3p1Mju2iQJyfux8o3ppvMunXghcbpmB6yP3j2irmbbTiV1
AvvgMxf3jDbS0TduQhXVykFt6uWdtTF0XIg7858ML9A/ylCY3srG8WKsnI5n23d96g3wgMdh4MFJ
4oWJRZNCPShy/qMZ3EK1apftzc8aid22fKyg0PBeRku5lFNIReB1Vq6Z+k+ukzdb1HrNXQ4W8pwB
Cd+NFq2eGJPxFXi2wJHo2cV76wy5f+qLORjPpJQIXqQUb7UxdcyBPZEnJm4m7JTGYZkTokjwbCw2
LuqnobJf69i1Vp0k5fcYQBoXx5yrZEOcOP9HTCEVb0zGzUgWUlCc48qj0rkBWtd9w0kxMX5S1FKt
meCFRK/JXyyqqGaP7FEJFhMlVDBZ5srQFFe0MeaBrodHO3S7NzOjxLcrdA9MRut2XQIzup1aCuYw
QcumUVXu2hSDHOO1cGPmaj7Ec08hRyjX8NqnBWJC6vZ5wtIZKmRkm1anI8U8r12UqzA9zTMvPh92
49JmtnO0+MA+5sxO93GeBNU6hDx1xHJYf0wkUX+42uJOtgvbBq/I++n0YftABwCZAUT9alA0W35R
dW9kxndv04TPGYxY/d4vNTWo2WKdYMFSa5d4ynGlC4VPahbY3zusiVkVOKwJ0+CxdNrh1bQGGwWt
XX94Hd5V06WybSy6lk1bzXzy+trq3myQDdSARXPXB3BoUOFM9QcJHuHGAfga8s9uH6xRG/IZ6cwB
ufNk8S97pONf62pabPAzghyq8pWXuswuE84isr2YhtiKjzpScI4uojLmnadZDBSlLT8pnJpnS9He
dg2GSIFHE9sg0RA+W799y8G1r0zbIx6kGl9Z09JWKXar4dJ5Q8tq7sqcvpxQTzozVc0/0NCLeZuG
M1RBv3wYp6D50g89bY7piXurwoVVqsRHGsg3rUB8Pl5/68mNGB6QucSDURfLe+Co4mgtH1VMATMX
Sa42DU3qu8eUdje1CLXJDVX2llk2HenSNKSTSeOUTK58NOEfqHWdcQVcz8CmEtDB6LH1Tc7KisVq
q+inHZ+XamkGyZ7UN7Pw9e00MtW4PoY2g/CUx1uah2kw9K0r6DQdMkofr502Ch72l2pBYpF3hiia
7qOorPRQuFxkBdzP8xD73vralhnC4GVwJR0Fgx5e+mWAMqeh3uUNjbhKkh/QXfXtzMetWk96UYeq
iRlEKJgamM2UX2TjTkj1E9S4oEYQhNfB9CCXdXVCdBqJz1hHj9PMX2Ti4qB5nvkI1pFi9BH72IpE
bnprKJ71lriQxbsNbmJblXxiUFF593bue09cNGbLwGHs3uCHMImZ3Vx+mh3kYCuvV/KryOh0O7PX
Lyxa6JfJZTsaS1MLPZxjjU4qPl07ZCOksQ67oGrXrND4TqVNkw2bodk6Fj/+2jcHLh3alDMzq+rE
PRqm8d004detYtzpOJxLLinZmfnu56MJFX/XuLTkqNbiZQlWnRts3BuJq+Mc9p38VFvMLpBgM8sY
ljGOIuzvfnSpcNfC7DncDbv7VhdR/T6JljA3U0ZnFXDO1irhJUw82X41K4c3BDWVte0oW7cduVMH
Uh+i8/I8S1YTSy9cdzdFVzAJwj1HrYH+HLRKL/VNCvfyOVmmjUpmyy1AYfxuhTwS7jx03wYZ1x8k
Gon7YGho19vl+cldCi9OIqSk/DnxMnW4lhVhxGRK5HgdSgTSmLe5Jv3Asp+vdwOx5O1pCEVyH3Dk
0+8zvBoNz72H5edxVagImE7EKyx1bj8rpF3rRasAj40KxKUNgYOSWc+N77AjRJx3jBjMHXVhVufZ
GaqzZ1M8lMt7ALy8+YyWuiXEh1D5DTkdnGauGF+1ojwhOyY8m3VhPxtlxWHLOfbpJ27CL+ITfaO/
vo5icI26x9Bu4hPWbIWwjkFGx2nSrCkv852AlL2T9YTVqKfILJclVe84TJ9qaNxrbY71e2EbDAYV
szrSCinRegoWx4c/YDPUgyK6PDzXY3YKeDXo2PVNW7vijW5KYzK2y6WO6ya6/9aZHlqa5ZcmoFoy
yJDS6xGl8H1gcrwlI5+jPHK4tcClUVs7PGuGGV8mxZyCBWGZHivI6yeFhOkjWI5KvI/2ts2d/H4O
7Zy3MvWYNhiEuciI+yGhVeUz2TIVrPpA3wIFw5gsg+F7gMxw3/Orr3BY8MFNWXRtmqJuvnRlS8kh
u7k4Er9F8dikGK/hno+jx6s2Y3A92iHUD0ZOvAZ9gTe2GpX8RFWS4Uie2JKvcBRH1C2Dl94pg6Su
lZKUE3UdI/PQo96MA2+4Zst8m9uMMq//eP1gEsjGFUN2XPvVU9ypDZfKsQL2+DDBntihJ0n3tar5
QKcu7qLA45ABgyvu3SaYPbjB6XxLuDaVsAr0buryH4M71/426WgcrgO6oGveXZuOQC1VgJ4kpXDD
HnJPA8dfrI5BkakD7BCALyLZzMsEvKeR3Q5ewA9D7B+e+rivf1om/4TG+iMKa5EQ/zJzt/DDwnkA
2eMgX1hWDX8QGAw1bo8mk/3BTRkO40kYvPvARwEqehWftMvRlkQU372ALBvAdd1mneccEN+8C4K+
L3ib5AlJo74h80J+GgasypjrpxeOhHn317W1xf7k337Z0EJp4QMBY9n9yy8LbywPRsPpDkbqmKux
q/wn3dCLmRYmJYNIP8rrpRC1RpqivAcVbTLKOOXUPB9Zw2j1+mb/9S91xZ7+eTcC3xq76vJLBe6/
7UbEwJMcgb1BSuVIHrTIiTcdtqzzrIxx37ZDsqF7n7facZhNxANDtqzh3cWUSyfnjvklUzxUKJo5
DWKv/gZHNngMfdFsOWUpDI22livZe8bmr3/z/9CpoLK+vvtBQAy39YvfsbXJWQM93h+EYctTHDG3
YXJP9Sgz2T4Wy/B1duDRjJyJ753mFqlURV849N5vu5f/rSr/blXp+Atk9S8kS3Ay/pOqn8/A8oW/
y5b8f3jo9ZEK+TyM5Dr/IlviqYTDhd2U/+FD87uqHwUkm0Q6GrZeTFoDDoffdUsI/h2Q0rg3CQ5n
k2n9NzomN/jzam9xmuIaYAOF9d4DCvgrNJpauoGrHdjnGdEV0uiU9UaPfdHm8tPdLdPwaNuUAD5W
Y+hlcoUJYf5s2IXPjDO1Dt3YGOeY332rpVHuBOAPrFxzd1uL6pDQJJ5CqYINuQj+TT1UxpOsOvyf
lcA/xmJr1bil/zSy/4dCQRzvaqixrVmNZAy7EDr8jrkA34/QVMk6fxWNsbPPJLpnfm8GlZ7ASJDc
+uBuTjD1YR/L+FHN8h4V34atLysGhIgH2TXOimI4XweFf4J5T7oAA2O4IN8Gz1KE5jZgL8eWCaNT
6du4FWKrenMzjebXxPBTDKmdsWUvYu20Oc97dB2MpoW9NyqveuMGy9gn5YzNCndbTO19m2t3C4ih
/0A95bCpLEMk/g0+qBLwiVVauOO0dMkKDKOD7ob0EgCJ2ZQWg6yGQ4t9n6b2bprxIPrsvtWRiX0z
n/8/e2eyHbexdel3qTm80EYAgxpUIvskk30jTrAoSkTfI9A9/f+Bsm+puWWV7/iO7GWJBpEJRMQ5
Z+9vw6CIjZVCnEq1XpFRyDR8TU6nsxrQRhDqlrXHNJaXkQEuCT7QrcewbtMFcuflal/Zi50wM8Gv
4hj1bSrjtRnoOy1OsCFF06PT0Svvu+UmqpQkQ8WCmU0q9BtHE7in1OeckEprHDGrUmScKmArvmWO
m3KWWy3Oqq0z1wVBj0JbIdaUq9oRey/wjh3eQt9NTfync6A9TlZcrqBkOWSXVRzb1ThuOcl5mBbz
6WCWUXIvkwrFGbX/Wsqh3mLAcrYoOYgRH2HXEwMKi8iFWaKETfdsieI1kpdqrOwTDarDVAQ5NbhV
rxVzaWjk4Q66glx5FKK0C7VNmtT3ZSse3XG+SMxBrsJe2FutiPUNRL9oJ6v8dXaSF/Zfe0fOYQNe
a2Csh0PtWJPZY5PLRdyY56x5JhZ/2EoMPBJuE954ZYLTbwlDM5cxTwoCvHfh+NotcaZG5xzg1xkv
kz0b2NWYYWjp53myRyK83GqTxMm0dwr6Z/Nc4L3MeBbQrNVrGVb2PpptBiXRhDA347+lRvNMJiE+
ZjkGazA59DjKqd7hB7Q3Jej0rUhyskmt5KExRXgJ5i7fWu7n0Gv14xjSMnYqod2TmJy3TGUjey2z
OL7Ne3rFRSt07AHL1DH2mntEd8TvSS+9JUjAXrftfAm/NNu6SToAxYoEUz0M1Y6py00xMmrvTE2/
BiEyb3TUUBujZTzAMcBcR52FT1Im4mCYTeBjrGSUYYa0RHrz1Gq6WmtmVD0wOuBTdAOLhhEYWRF6
w9oZ8nqFfYSZvpPoD1Ng0xXV6BLlPdVTF1WIhdVsrJo5Le5SzZqug0rpR6NrB2flCRHFPn2jaCMq
l2ltlwtfZfD4LdBcW35VdSE5M/EXtYsCsNSuJKZUs9PPcS+iRWOcHfoaAbKCoraWzKYuq7l19jLK
UFNa+vsYRKS90b8+LkrMVSK6O92ND6roxdGdJRy9xrklFbom7cqinMHmsJqHTDCwHLuVWXtvqstu
4wmEn6GuUQF0JGzGBoNb7WuO7HpLP/jUdPIiHvj7HAZ2EHkmZtJFsaXYopXVtBXTHpyRkbQYFNvx
a12GA7ah+a7FgbsnEJzRQSoXV6gilFt3p40ZlybtH9zSeiiay8mUW8Tlrx6tORohqLB7JIR3gRmF
fi69DfhvbJsMr+hvfO1BaxMDPAVnp0nwqWaGcQyYEW2TzOw36VQBnOnSao3p0d0D4LqiOnsRor1I
Qjs5tM746A6tXMlYdH42WeKgaJ3ce17/lBFUsa4q+VVEA3UFEbQ+sav3pqFO0u6ac+WaxxjmPwK7
MrvMJGllenOdRZDSAityfRre75zvdKzxdkDjW5U7GzrxOkBqt6mHLrugU9bs7JHgGMcKvH0GQKC1
ohdvgoPG2RqdSWGcZoHHkm5wve3crF+PLlcs5vm+BsFzTaLrRWKwCUH6GpniYFNNjTDbNspxVnru
3FWYadeCcuE01e0hbBDP9b2lYVlRJkwqtpeI9MNPWTo+D4FSeznJL6UyqdLCjHmD2Q07Ale0LU0j
x5d5710BLr/WQ5pyNU5CfvHhssIr5HcAGn1CD8pkLjcDlvSxjiFZ4ug/GJH2RLRNgr1l/GLFFZbh
TClmUHPDWhMTBhkEYs/6Gx8j0AO7UGOVG1zqW9Uwp3Qz09rR3naIjhysrUmIuT/albELZfI0IMjH
M+/ek6dxatO6WVVa+G5plSSaIwu2GunEK7sSxtYppbsx7Fw/utXS4bfZyWdW1S0hDOWauQzq0c8A
1YruwY67AD9+6Gq1h0NtgOBEfnuHHHl4BGGUS15FHPsJOQY8fbl7BX3NG5AlRuQc8pJBj3Baa1+b
5AIbvqyEGTxYaigsxqHT1LRIBom1Y/VOUSB8mLqKxeCFDkIuZq9v1i+mUosRLPlmCyv+dIkV30xj
H2fG/x6vf3e8dhAp/N3x+vprUbRT1r8WMeLKb8ycw5f//b/Mbz/4lxrQhmVjuqj3XEnDkX/7lxrQ
1f9wMIZhVsWN5MFSoYj663ht/sF/WoR6pkWOIqaBfx2vF6UgpiMaWJSzkJowAf3Er/47njWm/J8K
Y5fCc+HswNoF6SJ+BgRnudXOeaWzqUtSbdfKKGMYHtlgnU1iy72Nx2HA8tGBNfl26ETtrbA9Ngeg
mIa+nWvYEH6U6RpGy7bLnHXEwUcjES5U68Z7q/ouuBoEY7h8MvS1HUOBJXQerRty3rZFdDvZ61lk
nLuozQ0N5ddUsddEcKA2TRLNaJLM8rGhgsTdV0dnA2oWEMB5fghMzWLLokW8aTydQVlU5vVdmIKv
Q9TmUXsS3Chf58QS2O4BBrOp45gamJ0jheEwSjEaFfsYrdlXzTDCt2HW4suRn3l2pjJRayTk9kWU
Z1h+DMkgYUWKI/NRRXj2ptQG5xopRXbq8RZcEXnfXfZDS2EQJLMf6AH1cNn148YdAnYbSUMYG2sa
+uM4qJXW0DbL8hweH4xLuhGZYz24DR8zOAY4gGqh1xUCgEMBMZvDRx1uGDd6K5sZ/XGYvfy60yxB
xMKc39AJLvFruc0VTQHIwMjaiyNdhwrO4hz46RDJLfB/vfNZLy8LiTJvM0kxRKsGbkviF47+ZEjZ
XajSfm6J97ozABW4Oxev8CI9SUJwa3BXdkWjrMcxS80t0zJ3l1chDud+DoJLgCaQWiw99fOymC8d
p29vUWG7yQbVH0C4BQ3XLpA4G1qc7K/zBR7X0rnY2aF+bSv4BJwLgcwZqKo+GQt4rsmt8Yr0P4dm
LKiZ1iXE/ANWt2DrrAVg5y0oOzaO4gbjgH0J7OAJqK5Ypwv6bhJA8IoFhzctYDyhOfl+QL6vl0bn
p1gjbpFb6FeEdst1MALXC0W5SxMkMDn6BT9SesmsbwHyEZsc7BMvcLAIw+vzhuHNCDxtW34g/aKF
7sdDDox0If4hdchXc+ZZG4MBzzolc4lTr3NT8rT5HE5PAEyiVb5wBOH7Ps85zc954QtGC2nQWZiD
Qwt9MFTQbQz8cNCHIu0ZtXF4qBZeoZNV1SUcRe8oXeKEE0B9m2YR7mYfrMO+5rn5ACAifjF31QQN
R8GDXScfqMRKUNC4aKhup4WkSKSXDVVR2PkEY9ENcPdtIS0NHKwcculgMSbfyIzDN07jpIFQvjOh
ew53Dqdv+FJOnUbGo2HzLGx0J4lPotHlTedGQfQ02jOUQ2UkmbVl+MmQiGbvxPX7+AyXynzygCfr
qwz+cY+I1IpABBml5jzDTimSA4JSmpdZOcO8HhOdrv6uKbWmv+vj2B7uOjA2ADHpQYEATmHjJp/S
tGvmYj33aYGvGwWC6U+V8NDWtObIyqbiMPxEClOY+UnEQB+6UpnzeFLKYvGdyPXBth+Py7mScR/e
Go7ULvN3q0OsNnX0V9WHhk1+E7TxGXkKkY7qyiMZQBaujCJIO+zh+AzTQwKiUisgsoBCvi9SJTAO
1RYCGbNDtseLhfPovzv1B4nuNzu1gdn27zbq/9Okr0X72n6/SX/7mT/3aNf7Q6Abp52F+t781uf6
U7HvsX0b7MR0zKRDwIRH4+zPPdqicbbMCCVyb4TndMH/7x6Nqw8aHgkRmP0+dv1/skdDLvpxjzYM
/m+IQhw2aMAbKNz58+867TWJ9XZlKjBImetSpWr9uSm6fjcH0XjMwtrZzxpTXL8chumLU7bywknt
pdo3jOG2LJW+UpBYXzOcJJcpkv3zDA7hXiQJeggB9XsdtrY8Rxnr9pT08T0VVbZLmSzBjhDGS1kF
7iZDI3R0TbHpprb+zNKc7EElATMl+HJkGsqc7k2vUsDVTLIIuB3BxZAtmx69IitOgbQA2zBCI5e8
uCwdM/a9LIBSnAC0NPp2OBQxui8/1wQFtRYChKgV1BkWpSs6MNmuylzvYkL8A8JajObNqCnvLOMU
5dcU65cTIlc42KVVb1GpZjuIEOGz4cUee0p6DYhHXQY09md9InNTBIohku1RKdaV9U5IVUR7ahI+
a1Nh+jDdumsQE4CYErSsME9GpPoLudnJ9OrLACUOYrXF+TwGFVyoMn2o7USA/cvsBA30mOy9tuvW
gz3kyEongwxCU0FKiIOrTkXDTQdP982bhul52VNvUL5Ne2tKmrOwkvGG42XsE8AZb+H7qJM+ivpz
Tgdq3Reh3FZ91uNxTLmNcBxXdlpk+74Y8EOmtvqieRZYMoeel1edzCI82AEhUiqmsZOihFu3TgCy
A9en5moHCu10Hdbl/GT3Tb2r6955D70EXF3SxSd4a8NO6B4WsDzKr8mjnjE8UpYcCTAOtA3sI3Wq
wB88hlPsfZK1YL4DHuwYVGLAuj3U915gx1AUUOcNLRbvlWqs+CnobOprwK93dmlXuxw/hcewrdT3
zpghB0wzy7pBoRpfhni5t5OUGfAhiMa3mLkMIigptcimsfoLXCT6tdfwrJBiJwI/me3sjUoR4bkQ
cMNGZZ0EQc8cVUT8SbkyfgbJbJyLsHJuchfb2kin6owlxTqZg1PuG1WGVzC32vtktjx/zJkA55o6
VEWAptUrHPds1pX5qQBnc1mHdnqIjazaJ0lmQ8JL24w0t8i5yqrhZEaDzeNYN3tN7zakdgEcUAgz
wQmnxobhrnytreErKo38EE4VSPGJcO2yDuztt1AQiQbJstO3ie049LXQNj9Jt7gvEU0/tovkbdYL
/aYk8KJYwXHXjo4GP2sFdkw/Rz18WTpJon5tgyZh9oa3dUUV4L3h3492NHzI9QCc9+DGHIoo+ZsN
SPn8hPQo3wwMkw9C0fdx7Sy/k1bbfbZcr29WHQaRriwOoTmIYznUO6LrhT8L8CdwKJP0Bj9edusE
2V5wwDiKYC4OdpqX67ZSRI+wWH7qSi8+SCcPtuBOaBqixQLsPya3VavbX2dmm76VEls3R1MKS8pJ
nyWRKQ+SdMObysxLny9U6phNadTVwqiu8Q9u6VHVp7rp3YQR2tbpknwXoOa7xG0Fyju76YOgf4Yq
V65TYRk3iR5a+wKgVutnuPTP4MubN4tAAKRD+nrQR7krjQFvZ2YobbO0qp4ZRdMcqThrxyvGtIgC
5ym8mtG37TTE5zGVuyP9ph8F0nuycFdhMG1UMRN7NpcK2SY9o4eQLmpCe4vEx6wJa5Y5Ugc5P+Tz
qdTG+pKeMM1dQ3tOzJS2TxjOSPoyT65YAVBQNIXwMy1+St1BP2R6q29KnXEHGRslrYloPgVl5N04
uYt9m9YVB1Hmczdxp+HuYDDnFFX7KhJsMInuuFCcRd6hqrX0c+8uvW9MsKDq3Uxscqv0Hj12jfNs
R9FT49rxBQKYF6KrxZ4dcfaxg/bnNrRRpJATd9HiRvI7jocXubKb6y4J6ktER/WjFsTZ+UMegnCL
PACvDNfg8So6HLX1RDyruRcdd9kEbrmNxsT8Cv9QXQ6OV73aVr1sLkQqPFOExQ+daaA7FngMtlbi
hVDSsPKWUzj42Faia8MgX3Dw7OVYW493mC5xw6BWWU9ThzplNN0TsiwnIWETR5Elk4EHzRjAUKJP
4JuFiTPhO9gV8dgdUm+uHjIV7GKDwjKdgvk67S17U/UkatAy1KmblFZw/sUILJjHn40+NI9AD9OX
AbPOeli4hD2AnMuYV/xE+Ey1p6AfyxVdKA/Jl4jXeTHoz/QRgz0rU3QIOnM9mcK5nqFwvlU4AY9V
52rbnACeKyMusoNjawFyyrC9QSPqPoSQ87aGXut3UR+je+tloPnTpImtFUlCAab6c9HO05s+K5Z/
1XQzRedoM5IgTorprGtRyWsnB90a4Ciw9LR7VTk4YA2NgkYnK1qs37iW3rD3J0l4TyW1+KtVnU0+
wKrupg7rbF9GvNI40mRK7BqzDBJtArd+9xqEkn0WmZCrB+0iNvPN5BYo3foi3XeO+uTgvlix1jLY
dtWgPqed+OTE0aseqHf6cp/ccrwtjBnL9YxOGqkAksFCUu7U8T0FcXWsIinve4ZRjymTj7clOuep
CfhBglw0HvV46giVqELuQh1pQ9Z9t8twds3ikqNWEYrVbCL22sRm2dmbJWYbm54j12oYlXtdo1IS
z60I3hXxAGCv+oEvTpsis9pqPaogdKw7NXHq2eVRVV7GVa2VnyoWUM5eXk/zgcK/TpGoHUkKAxI7
JOaaQ156MsKpOKomlp/AINQvRGZiFw9Ihj0hUDeaexXNUbCDWZbNaNzaYS6ZxcGh+uJGY6s9OHUw
Ohsj6gOML1qclodaxta6APawI3eg2KLJeWolbfVmDDOIWHyTKIqeRmJX9iJmBAFQU535m+PWyyTH
yQzfeWNfKNpY4UonbGCVghd+1GSv7TmLPBRzlG0i3IJHdhDtLtLi8GKUmeGHhTGde2aUOGka5zh3
w6pDHPxKisp0bBhTgD3T1M4oRqYAajluWbOpUOdazSmOD+TwpVIgrSmDbu9mFhkZtRvvUJLpPqOT
m3yOWiD2GoYVO+wOKgiCY5Ob8bHTQwx3WeaTZ1NhOhTdemJY9KIsgRRwdKZdXPfxNumwdaOgCzZN
nNF3hrCCcR4IKmEvTFMdvua90uk4d5mZ7xw90N9tFXCMrtIqJmEBs6fxRbiFcJ9o/xB++AaajJio
B+xZS25uXGcx9K7/FnH/P0Wc5XCk/bsq7vEruSVF930R9+fP/NVpNf6wESOBPUJC9tFP/VenVVp/
4JLBO403WCygwe86rR/JgVivKQvopX5fxYEhl+ANoBZS+Rm0M+Q/qeKWGu07rQ9EKJq9nuQ35CK2
rf9Uw1FaqDnG5bt33baDAh1B7Ahr69vj8/8UZf2syXKFgXKSpDd3MZ7jI/ixUgxUX5sWbOS9Isbc
oBmIHs4dcQlSLo7XuZDWIZtr1qNy7qpP330f19/u5XtB2PJ9fX+L9nJxymi85Xxskg/7x4sTtEZO
KCke+9Ama3srG5wh/WhwXUdHqkQn9zUEDuWt2oIVi70p/jpqgNs2oqHqyxpjxp6CXK7r3cy3yO0i
BYXNunWTgtSYjCFTNzVs5pyMLlUrg9sc3u76P7gJCT0L3AOaGPbpH29Cb+yKzJDZ29czAvbRLudt
ruX2IZbD9FDTaPIDI6Us1MjfYEKJnnzwOOA5ZbiYsWOP1LfCHK9RdrorvZ/jnbfIU3s3RXbsIU91
e7TGeay67YRKEGvSIgb9+3ug8fDL9+BK4REZ6dpSfMjOvmsXtLaFHV0O3h6iIGpeTq2ExOGHkWXy
/vdXWlRz3z3UH984FDRky+7SHPk5otLpDVxUBlf6MDFMH8pD4dbHpkOxjpI9/4cwgeUJI4yXPjaP
OBmVyxP43Z2ZBolhuZZxvRALOCsK52tFFMjf39W/+fyWmHDkUEjbaO38FITpwUlys0Fz9w2GAFCh
yXtlefE+bX8Xd2j+m9fVMUGPSF4869dFIQkN01vOintzRhc/4wJh7M4zMy2BchOeCPxYEcOCsuyw
5i6ae1y36dpOUHZH1Ben3HHqm2YSdFdFj2Ke9CvMJr1BPEAIVPnIlJjdkGfzoQ/R+hJ/oKO2BqM2
gyNalPoIUrDDu2a8bxEHPw1ijvd//2l+Cw794SlhjoURnaHDEo3gObAyvv/WAjPIONQ0435YML95
CPBXLuhfbYEAlyk4YHyH72PWAAheUME8vMkeoDKj7Q+Q8IIURrwEXZg2K2VfwcSCFJKz4032i1xw
xDAd6YMP5p3h5ZS6zcDppBEBA3mdeiGaMTx0C944CgtzXSzI45RyBMDiC8tZShECFjlUprPvF1Qy
u0sEHi4wN1Yo4r1G8Bx+EuDKkWkbu9Yq3XuyX5JDQvdqXUAX6mCbBm8RG4+fM+U5wL/ur6rMgODc
z8Cc6fhnux6bAxWEicPTrghPVKLM6AyF5T5tyvSxw6qN7xd58wKMpgKavkzT1DLhBieNUMvaOYEN
YzoRkeljEGCEsCCoHWQL95Vq8ycEWuk7eC0CuFPdg1vtNRFujqHUIfcV0fhM/4BScIFdE8qBVnoB
YM+1J67EAsUG1lVAMM/j4QpgPLVDkjmvOhxtbQSoHUHW1hbEtgaaZ22HMaBQ2RxBAPJbC6PeoAk7
jL1WnIHvELAxYvbGPQLIW0MHwnjuYvk812WWQPZcsN/tAgA3gNI7ETM5e4z0A8kL+YW9AMO1D3Y4
8KP5TAm+RAEt8CKd/cVPcoDjZum5BypD67UJRHsNpLstDh02fL+WrXWf2ttiwZdjVKXtUFvWK42Y
cot5W1tb1YhsAFhF81Cga/NLYsH5asaECQ6Q9AFaehRZN2aAlY61rT90gDdWRLHjtm4i84uFw3fd
0Hm4mZrsMg6IFNEWLHsfZmqtFlQ7diflNzrlm0k6mh7a9irxxvCuSMJLWqMv0QJ9jzrw74EBCD5p
xBMilFcThux6wBXlaws2vnMCly5jY1zIUQ3HgqJiVfYzyC0d7IXiWLxC/h+s5AKkJwGRJL28SHyb
FJ+T5gKuT9sRN8ACs9cWrH21AO6RIBBvmC7Ue0wd6HDYjOSabQh5UejSB06wyK0V/dtd0y614VyW
F90C1W84Vb8mtPFuVNxC2yg++Pu6mVRXM0OtBa9iwCCmaXqImM7tjQXfL0teF6EhrYNMW5sIsDbm
ABs5khHKoi4KlgDS4q3p7fA5QVP0Rch2esZwOxxz1+0J5vIQdaIru2h0rdrVXRr4ODD7gzJ4v7Qp
xb+STZTt6JBka9BC9uRcr42lFZnrZDaO2jw+2L1ebC3djA46CImNnWHlTSZFQ89S8c4QdXEREz2M
QIdxFbrJAleaQhQEFrM+ehXTRFGqaacJROAfNpsgAQfRd81QnvWJEiuoOBTMPXL3ZvHZ0KaiQRmy
c3wYbnG8Q6DpsWBxx81RLgJ5XCZgcCMdMxWQgqfZG+wrkxf1TCu7JgIt6PBe6VUJGWMxu3mZPu+n
JGneIjmGW0pVidm1Ky4KB1eNpi+omZKwOcxfnE4Wn1G5+HGRpOGco4MO60Ux/wdFJdLbLLRRkS+u
5FSfB6LgOBdqDg3FLMW6x1AW91CIr7Ps6H7WMRmTs4ZvJkuwpCUNN0kiwHwpshKoiod9bpqs6mxF
8Avk4tmjXwlcAKkxRuGyQIfeYIXCrB1dLUrPtaMsc/NhDIOjSAdNVpiLU3tegARe1j6FAi8YfWJ+
kxSqBvwy4tsCTSyCPQjGod+libOBlu1cfTA8ZkJCdhVxc3sIH5nvScg1nFWwcAXCQxCcNceevGmk
pqBZOAP3jzG22I1VolpPEHdAW3Nsc2foeb3Dk+CcSDvRbicuEH0kKJIkL/GMOFPkvMCmwNmOS6y7
BYzAvyFywONJomgD8OwZ4zUiI5Rnsq9L+DjmPCD81K2TM+r4MVgUDLr9595agkujejyQuSr8Pkui
bbmEnJaFujcCzfSHrotXTkrinKTB3QSF16/SKMQQACki2vHxy/Stsd06uoBISrBqMjmQqsdCQVXG
C7NuLISLF16QMyAFoEHWRuGadnQe4SLl8+Fje/+vPug3U0dU7/bf6oMuX9v29S1S7deu+2H2+OdP
/lm2Cu8PGiuEZzFfXGQ4y4TxL1yYtUwYYe2bxM5jeERJ/9fwkdrUdSWwKX4M+hi6on8NH23jD5N+
/HJMtqgBbFT7/0Ag9MtZmCsQ9GU5Bmd8frufTtyexdkyrbRq78bZe4Tje6cR3wkgUB9+U7r+uyuZ
um6TQoza/xedPwnkhb24lvfu8ubkevVSFZxlhiBSv6ki/t2VltABSyerACHi8uffVRFhpwUz7clq
37HI+IHSr1rSDVeinh///uj7by60VBAkd3A5nWv9eKGeJhk69rlCQZ++p1n6Hmjxe8I//5PLLOYI
yTf+y3fEZjGjGiG9L9CIJfVc1vuWYtxPx/g/+Oh4Vj14dxzjGR8vBeH3H12l53YZcUd9kDcXsA3R
65cmVuDiH5eWBC8I8D0m3xMNjZ91abLPQVghnNwjsAXUqabbKRwfDW16pAv/u3zHX+qw5WIW6YeS
CTYVyk+3pRlOybtZVntIHzA2WvIPE7cOlgbrq+5SxsY2OdjGFHT//FF0BZUmlF5pC9QEP36eqEuB
IgAP2WPrKu9UQ0PI8bT0UUt+2xpaHrYfqzDukRqMVQESMW/1j5dirKCmGMfeXlOMJXNVcfY09eDu
nz+L31+FJev7B2QBHPYaTK09dFTnZDbjY58PxbFo/rOP7rv7+emjGxAvl/DoeEAyNa3FmLzOJVbw
379exi8SyY9kEUGdzukDTtDy9Hz/0CuAYzbe230nONEzaC3ZbRPyBSz7uY6ltgfbAXsIMMrWaQCU
hU13/M2nqv+6lNCHdJfymfQ/05Q/PaEEYzhuTsLfngqyXHPiJD0CqeR4PSPf2niA99aG1xjbmj7k
Xic8kwAQy8NVaxdHyIhC4NghHtwdQ4oTZExvHyAZCUP1AEDa2CqZvk/0Rw/hbPSXlWwD6ITzEp/s
YSEsK/4KarJ8A3DC9BWb1p6YkJwiyDOfUmmWBydIgpc+xyo75KOzJx8JYtFUeDti393FACJCv50U
iDs8lRgDmZ8fui4qNirNik2HX/eu0xL7qHvz8FYHbDRGJ/jdhcFVErs8DW7bU4hKNyo3k53pnzF/
oDZp+X00nFWv5CIy4O27alt6YXUFyqtcd4uahgF3sIg4VYbgsia2ZCcCPNq1Dg8rqendaU2lUVdx
d3PO2pknsvPBEyJikaxvURjToRTsQoUcjcXFUWKY8QzraOcYmglGL0+G3pVrF+8TMNZcw8Olm09h
1DunMcT1E7pl9igG+G91a1WfKE9MZBD8j1ZyMKpPVW4zfRQBQbaURpXX+ZY1sdyMwqato0EVeGwH
DpfYv/MbTYu7l4CP5hQldXUlVPKuG3ynKhHmU+7G70yMgjuUoeUBSj+/fduWpylbKEMNxmceX2r/
6BqlxnibjFiV2VQ6igaQeZSweNAcwSA1Iyz4GIfLjNAmsf4cWpV3lYiweCeZzzgbZcKHqDIy1cj9
pdH58eZlTISPM+l7F5HgI2Puxm2qiDQuHEF+Tt1w784mtxSi22GaPLLLkziA5yFa0qO7vpz9cm5E
tovhhFWXBoQTby0ihvdRUGnehglwi/EHtem8ErArLjSENE8uFjfCAtP83ZRReeQepw0iEdK7dLfe
0yojgw155b1VlDw/TqMvOYUAMqlJo6jHwzOCt2lG/HcAU/kKOqRLzmo0K4IbcchpPpWF99jSQVhX
tj5rPjYEbzNPnovvvuoVmWIDISVdoXFEV26RvNLS04iT5z0SsqRyib0+27U0GXBwe/3zjP1n51SY
abaD1qDzSSrLmeEdu0DFmjZEISxQiXyevar9Ys68Wwx+J2OdDU770Ev69mFiOyc5EZWeg2RxVg3g
oCM42hgM2EBOvJHyTTgEDrzUoVkcxyAsQPmgh0yb5B0rvAe5U1hHfhFja4T5tNbQdIFGBGB4DlOw
1irMvF2i8Q0pi91XWSyskYuLl4z74C7pG5Wuo2qMvhaV5+yLVEB2EZGYL2xDPVft1O+svMyblad4
EObBLY6DHb+3gEjxeXRQyJBoodz52qlGrqN2vCM5BsBg/1lFU3zMAcBvFDqiE7uxvIkULyW4uXED
zKK/pPL2loZYtbXdjlYTk+cn16jmk+6N23yGFBHOY9X5+ZDi0wATFhNVlPFQsyqO11EGVrJQiXdl
ca4F1MVbny6hh31P38pqk2kzN6xu+YC+zli2/srmvs08eY1bzb1yh4Rw+7F1b6y+M87Yl4z7xA6s
46h4olIW1BdFNhv+N5RmfcHtO+3Ma0QLEHtMoYa3VmvocYYI8vzITt0bQzQ1Zsns1XFYKJuG9UNE
mryZ4xFKQ9NMa0pQGnmOpdyboEwbODSKlezjsKc8lFuZnqPVnRIWMVOVazFw6QZEDBB7dNOEbQxv
JM4hY8qQ/WCt4wmmG8BQ9MqqOoQXg0UYJs2uq7ZejvalWZ4yo+JhgoGg0AEYTGYp1FdxgMctFyA/
PlZdMLWfutQ1vuoDqxUqooyouNk4076Iz4lDp4JyFbnewGFmpWmdc05CZ9tCMyEctTF9h5gqmjrl
oiIX5QP6A4+GAA4pNPiYPzVC0BXfMJIZvWmwmYqCcX8Y+DSqimMwq/ymVaw9WsjqMXi89GmP1qhH
uYJCBFFHWKA0tgJT/+wZqjsB/eBIXCqCQ9psj3653yVoF3a5F2qXXRNfWbGFTChJ2qtpRM+Pkv8p
1q0BgCUgWoJ0gcHPBlJLLyaeM6rzq4o4zussRfvW5GsQbO8M3kLf7uIH3ufHptfDvemWSIjCvPah
4FdXhMbDL0G1smNx/6w5pVqZkk0v9dgNtTjKHuuClRepj/eo5y7IUt2oSiRWA1yOj0VW2G21nfkO
0IlZwyrFGe2zbxc+USSj2udk9zY7sEsrEygQ8/iP5NnpI4U2oc6seUQSj4SzUE8PxVDr3soFp7sq
0oYkW2KtmAvgoYpzUGgfabcfybdVbj60uZkfh9oixIV0KxzSLsBCawnpU8ZHYF/wLb5v+tZkALPT
sP7lRDTd1oxRBlBVSUTgZ9yj+BwSYP3jysyD3j0C1iTBKRDKkpZPOdAopBleI9/bKWFK6qJM+1o5
oDaRbsvD6MoKcdvkNQszxNE3dTuyrk+uTKfY75quuy4ELsgmsZWnYGohTe+qqMFnYimjh/tmtC9u
qqcwRcfsjpHECFHYIAV1Od+DOySVpj8WyNnWcaV/tl21r5C/wOqy4Ao5WrQ1Be8XC0d/4ziJdmlY
xWK1lTkZkbY57XhPTTruCb5wlbnd3qxVB50peE0jhxy6wUw3pg7XrJS18Zx35nhGq0TYK6wdfV3Y
ptKQxlrzmdc1fAszCfMxNVoNGNKI4yvTtEM8OrqLpZJZw8oWLN92yOmEgo1o3sH2cOFU3PA+hc0F
NWxy+t/MF61fDqPLgdgwGfYunPNfqsBqjEvNtRUpksQKHVXf5u8ob/kEh44Wcf4/7J3JkttIFmV/
pa33SMM8LHrDmYxgzIpBGxgjJWGeHO6Yvr4PKKkqFMqUKve5qbLKrCBAEHD4e+/ecwnhYWuV58iG
SEQ25BWpCFRPWQzU1mBbhZXoxIurRE6MlnM0KXXapAYHjZXbubBNoNGlSAUkIQQcsmuSeiHBW+yi
kGfQwjtYrW2vCO+Z3NknrNVgEulEEuqnGd4trFyW23Ac8kc9SdKP5zWwLBmEL/tpTub79c78TLr4
oawCcE4rRteRrWDWst8VPO00RbZq9XwHL4a11+y7o4yU7mG1Zs8k2WZfjZYWAwDG7rHNAkEUpzBp
NFpEby6M4Hd18zxM++l85kx1j4YRvYd3PQcvMiPWA85HFAZRKeOFyHi/9F5yKnN1F2Jz2Pz6CsyV
x7sDGjqVum0b1CbBe8kB3E2niAD87DqCUq7LkM66UbI1Kcu4utDssfracPxbiYPxV3cftDGmzTrW
uK/jxjflWInDK7PdLGdxbXptwYpZIQguu3qVcmMxrgjWWcu9RpBlf3N+BffwGdxtbPbGBvqxtgwz
ZlvV1HTboWWP8+vr8VOdTRA86SfIB3hCuC7vqkWyZXu3TiCcBdTbW0eLKmTS/e+ewZ86FhyFRoXp
IiYxPe99I0YlinkiLvAdw8QZoceqUdbYlPH+s8l3s8oij4+dOyC07vnXX9D8uR5mfzBPx2f3Irqa
d7XoaGQIxvM+3tltj9Qkt0GUamEYfET+SQ8cDeF4HWhO8Fja4yNasOaLVjtQHhhg08BnFolekNkg
U9Nc+Ra4oJq9nJ2JHZvf4JKxQfupCY1Q7rWwpWo8n/2//erf9KvpDJqsFX+Pi3ka8bOV0Q8Cq69/
861T/TXFChALThmTgb5Hx+Vbp9owDBLxsLqgv/omovruZJ31VdwtdLlocPHAciN/B8Xof3AL0/LW
ffDe3E3mP2lUv3vsUB05s2YDLxArEbDjedV4syqEqjcSJ2z6K1V8itp8Feevb67GzdcV7a286d3C
+tMB3t31YrDyoh44gA9Tkdwp6MonwJpJAODy068P5XAl366phB7AJsQQjCgkoEWhv+vVjUxTcwfs
xRE4/KinODA109LdEU2imTXOR9DCBMSQTAfxkun6OUGmyp2RPBl8RE1UfCIL0Cf1M4JTTnt/CzBG
3yLAVZ/p3IPZu1TCbjX7QnehmORsEkNBAh5vC3oOVfgwNnKTmolzaGVq3KRNRRE1IusuKSdKQK2+
JRg5mZ2rMcXvO8TAWIaLJs7um4AcB4HEoew8dkmVz1A1wYzIfFWZB0FZ8YFXs7rIw0aRgMuutd/Q
Rsmt4sJD5LoiSGu68g08hh+ZO7sLgvIKkNbSFKg9mchc25pHrZfKINbuex33PfB4cPUBgWTMBuUQ
EsAtknb776rxv8gyMaf71pubd3WSp29e96tT8fn//d/LioE/e4fT23Xj2199Wzd8/w9IuCbmOvJf
SLGZ1Zf/tdcxg+HRRRjExGdeAr5PuCw8dKgyATAzBvAQe/E8fls4TD6QEQT3LfMBaMmEsfyDCZf1
buVg7SItE9WkA8cOl9/7KU0yil5heifmqgw9H16OZtzpcTMd/S6hmdikProAXCevreaFD14ciP1Y
lOFBEwncRgG412OXfsndWm4ZZcPWRfkPmsLPtAe/LtoVFD4nwa0hg6URpwN4V019ToVpEMYW5Y+2
SQhZTe9uGcVFeKx0Ox5Wpel1K8YBYi7VRL+VhTbNkVHuvSrVcPXmJ/uLpe3dFo4rAHzOZOJOdeXN
2/of1850ZrpXXV3vB8zEN27YBttoRE1jSjl/L87718d7t4M7H4/p26x4A4sAxuXH4+F91Ycoy+o9
/S/6nFH+Gk1IFzAnJb850rtFez4SSG2DlwvyxHk/9uORJuUazMbcfN+HTbsioZcldHS0rU8+zH1n
5vaWFkV494+/HqZQuuYuNxPat3evolQ3274okU+ALMLGpCmBukgnKXqlBkeMi39+NNIoIDcAP2CA
9e5iRoFPKnORglIhJiw7lqKYNoOLGu6ahvfDr4/1fhQyX89gTqpl9sykGsX0j9dzyCC/FJme7Jt4
yK2lFYe8apuGvgv8AkzXYzxcK6GMy77Nut2U062kWYSC8dfn8fMNxDvRZ2Sme/Pg7P0ONDdabyyU
le4bNTNshnZsV24Uhg+BO3vKf32wn+8hdhYgN5jCo6e1z9vhNzsL0VCOS+Gm+9qYptvKF+1KajzB
dVxn8X5sE15bXhlk/m+O+1df0qO6xk3oBmy65nXrzXEzVJpJ5Nbp3KfpQPPwa/aQYvpFmaj0nx2L
XQafHwTsxfh52ei9O5adaD1h1HjzEqOJVs0AKRpTlBgvIgQ9H359Pd+tt+djsUvjUlI228770iUt
pKsJjXtoGiecSBWBWIec3pux+vVxYKS83UR9PQ5oTdzb59vV/PH6KTdvhVsNyT7USQmBfJXypeyx
NAkwsmaKc8LeZCAqPVkgB0jDtV5E8fHX5/Du3pnPAQMBC90My3RBJf54Dh21UtI4knPo2miFf7Ux
cV5qKAGtkU5a5Dur1rXG36zn50v4tibnsLMv3XWZ0PAOfT887whKqFAuJcSRh9aTSN3iQGT0SNhQ
GW+FVZctXLJqKBf9CGZtGfZq7Pa9Ww6fDDeH7lyTS3/IwjLcRbpWHMKEFMZwSrXbX1+dvzpPZ3YL
zI0DbPRnOM3bWxy0VT95mrYDJ+m+jqOyxbJrclJ8wpwyekdnrfbYeWqet9aqPjvqnTmi2SrDcI83
wL4IJAblIfGtq0BzW+JmurhKSYUKvN8V3D/ftejcKVTgY7Ajcd+fqh6UEiJ0jyU+0McMah4cZiB0
rVz/+pq8e+q5Y0gN5yfzmNTzn+/fjYkGFTDEGboHGjzd0mtmYFZmlQNI23buf32s98v5+WAAXE3e
jvRTyCv/8fYc/dZp7SFlOa8EXnA/7FY6aVtLzP7ZBtMiUZxDP14YavBeMCrQtq4cuf3dSbwvd+bT
sNDHzC00fuizmOntSpczfzV5MsKdp5BGwjM2WUxlAIpjH+GwuwV2o786cZgsk0QxViIrlfF7Qlqq
v3ALnZ7DHAoS4Hq4AXmIxaxt0prk11yqZGlmxXTM4zYkr6sx76bcCr90g8of/TEnMS4XdICCRrj3
XjNkB8SbzkUndBbctujNOwdW5D1geH0nATJdxrQ01Eont++BONLpdoxCSy3yMu6uUd7JUx6O+uuk
sY1rtXoEdj6UIZkYCCwPZdGQM0ubKtxNrWG3YIFiFS8sDzHoQqsym4i1xrRPTNiMP0tVWB96y6qh
CszJfUto3PaXvJM2Exg5WPEaV0x8jCyebNthaQGikjA9Y/Gu2ggfPw1ac1kWbBuX2Ip9xApJEKmN
Hrv2trfRda+YZreffI/EBfCN3gu9NOHfVUbK/cbTH2Ubkmc4fF0L7dY3W9ZOvVXey2SHzmpgYHH0
5r9tnYrTGB3csTDdWnB7Sa49BJU1HnnPMM9oxv76fHlDt5eEO8T6bQ3NODuA5MyxvZJoZx1MvYiP
GeYgtW6mGGY00jdWK2XQvpQTK5RvDBo5Uhl3ZKUPhr48R+qopObaIUVOyN3R9fjBZqL9pIROj8+M
yJO2MnQFq9Tmc5hWgWGVdbRqMUy+Cj3AqhoyXou2wTSnKNFOde7TyALFVKIRXWgm17awzOQ1J5wE
Bn1lnxgraWRHOC0TvDApplunRxlO4SmGGwIoh+tktLuYND0j+Zi7kqUJX8ejMep2vrbm+7Do0c36
Ku2jOTNNAmQdDDYwRoHNqOzI7F4QkTgdo34khCek9ELS2XbTbeFour4kZqKFWoX9f5nyBciIwMgR
LltusLVOy/MU92SJVIPP3QsBBHQ7gJBqp2IqBteptAc3zrhgaNLHY6Tl6SHz83Uw4RAfhA1oQ8sB
CaaesYtwnTJYwXFFBIi4jbB17nVflBd91NtLXI+kN5st7A2rnA6q0d0dxrrwIZLeumIucMKjkR2Z
CGfLMHS8a6ayW4b29ZI55rDVoTa+kJjbz2zdrV6NcqFligQ2bZiWYIDNpeGWYhMMFWkAosyzJVfV
fCTL6zqJyvHARB+NfmNtesW8nxYxUF1NATov+jlggq+Fn0Ggc89yJlqSEVsLYxEpyIvAHXCkn3At
Zjk/rEOgGjTLCTk0rQ3u5g9uiHScRCHzgvbLEv0EQmJJlHEWFPoymwy06/AsVkFtT0z147s2Hl+D
2jwRGAHMTCssyFN2Sau/M8lp8J8bl7hgRqN1Drfd562mavMjuX4H7Ne480z6s+4MIrLdh64LL6rS
i54lbHeinsfhEOcFC7A975EKc7xyE8s64uJubo0EjK7WobGeJvcy85o5989Gt9IGhIc3ZtR+bnT0
jSNCDVAnKEuaBTL59GBUNpOmEL7KpYIlA+kwR4+56EZz+uDgpyC3dM68k50ZXEjDaK7ZKNnxqndZ
LzJPzz+QbhV9UKbe34+Vw/6hamtMw/BExyNxVdY6xGK4sTPpf0ohxu0HDNf7uJlDS6CJWUe6UHeQ
sfo7rx9HECIKkwXvH+QWVd3FS0zUxQ0x1NPS40kjfkHDBbYwsypcipG9SOYDV8pKt126upewFJXA
Q22UiAsvCjzmdJQ+ivuP5LGx3AR4nbaq7+AzCkT51wRyPOIsxyDQz4E4zQQvIgJVzvCObIl046Rm
caHVsFbJYHdudDW0G9dTESEfUX8xE1gkmV2HtFc6vS+/Dz6Ca0En5ZRmmyw71sl9iefmYDXs2xcm
eqXd1KGzw/5RSkqEXMO4L7x1MYpn4imdDYaD7kXZpf9F2kM2LtzSMB/MwvGeBiBv0xalCo5+/Oho
LBX7sXJodvU0BVeD1ri3Im/xc1VVvdRk4+2ooINdMBimZJqpxOeatOF13afjoZHW0Sts/RgALc2J
4TQubScAihfN4YFeHtzSjINLRiStRfGfxjZtCoGxIIHZahDUR4qsF9wPjprQf4SAtkkNtP8cJr29
9aRG1wBk9sqvGnOFyHIdumkJJCGMnG3vafnG9WUHsTOxP2RjW91EskUNERrpHtKseeQKJiuL0Lym
C41thwbioAXl0aV9sAyLwLyBMeDsnMazLoMomiNzJ2ivTmOsCr+vkD5M9YZMVf+kJF+JhaZZQhNK
rKUvK/gRWej4xFSUTN3LfoZak7PxWOqEPyrdr6518HVrmtaVu6hbLS3XI0wwG6QRgp0cjNiLAyn6
ga8WgUEmEokwJ5ilkC7Gz5Jy/FJavbqVZKfCiK6Drl0SNso73Q56Al2qzrmiYq+3WeF5FABGdciN
UfJ0yfrYp0V+U7uOvPZBx+2spo0BKQc+ip5J7FHMaLj4Qv+iaobwSGiJDyuvK16zsvHcdVYHzZMd
Oc3GdVOgdE6RhMvaq6u9BpV3Xae5ePRIjSDDYwCYUNk4I5yJ/MU2nLqTXttpzyLQavuoVuxl0X0z
OIpLB2PhpC6MkEG6XqVrfvFknRXmnz0hlatE1SGJjaR9rMsomqM5VPVK5Hp3mIZUW/kB78AmtuBo
OGO4sv1M3hh6176mImPN/uqVDwNxxk1/9dHj2Jpd9a5NrbjQ7XKIv8TaiFQiaXOyh2xIUaEltS+N
G5fHwanNq6R31ActCrtXWyT+S4T8pVyUZaDliEYmH7+DMxbAzEFSF+VOc+3xYKJ3iNaF2+GyMpIr
PSualebDdlmkDawj0nKMJbuo6Go0R49wEHIYLBLs9k6FmZmzksPOLlP9iLAqX+VZzzujMseRYbVS
qCpZnGIFKKoZdkYI9MYQRa1WJLRWLGfjFN37VmqOy8Ex1d4JBl4jBt0h7sscV13UTtoDiBd9Q5wC
vxsvha2l1/JAhJP6s6Y2osKIc+AOBVdB+MnHkPY7OCS2OEekgoDSPRNfpatb4ePomNZJM2vti+mq
/pIk6ejBKSGVGBUfO9hD8MEok25Bxon4GNbosXLs4WA7kw9sjEMg7AC146y5c61HHNYw2CeWV8IA
uamKR4gZ+kL3NfiNyJJSr5zox5OgOWnuAhbZuLQzBv8DmxNoM0y7jRKvjE+NvSgtu1oGQ/Ka5WZc
LjXq5IWK0UuOLvoYsBQb5fafJcSlLbU8QaeES2wyw/eWWeEezLZwlgao3EXhqA3GtmgJPw2+dcjt
rKeDcTE6BTAY4zTVfHBcKX8LDzlbFMWYb9HiDPeNa8ZLkwigY1p2jCJ1C7IuyCK364A009hdAyEZ
YGCM+S7QaQ8Qgj3yPAu1rWOpQyYxUMlYNm8dNkIHG1Dmug2SZoNGrL3UkQJfZsawzVz4gRh5BsQp
g7uS/QD5VDcWsT24O0c0MaGEHTnVDfgf5aMHYCt4MxgtiHBckRtfYiQR5E7VWjVhSwNAXzTBRzES
WiBGtHCypncwRfoeG94tirxTAhC+CpFW6qDQyqI9kGP70hfTtcrCg6zcD7UIjyy5NIzyRIJmnL6k
TfQIpeDOM8ttzW56icvzFOhJv52QBi48GbwaDlwkgmRmAKrhfKhyGMx6Zb4OQLUPuRaxyMfmPncF
udWmDgu0vhhiD6Fg5P4JArpG1ENXG5U0FQFSRvU0WdOfAyg5UNXmpgHg3i/HYIyedFIYp4UQfnaw
Bfpp3K5ozxIL29wazcfz0A3tTsn40mk+6H6nHhq/CYjFSUBSRTHZ20G2FE2nnjVT+Ouh7yQKhJ6g
WSW0nRjAz8/pWgfHSrxntwUfmQCz9ldt3It90ri0R/t0Lie8IB5I6AE+qycisxdIBaZL2Tma2MTF
cMcIPviku96oHbQ6p6FD4FHr61uzM3vrQvpFS74o2o/hJjfF/Hlmk6WnkaZzT+NinmJHiHyCjddn
tZg1qXY6c9NzlJctkQqLjP3QzoP9r11JRaLdqgXlh14uoGnqtj0lZxYgWFVm+OJHWYiIEnEo2RMt
IwY8ohQipk8htUJpRlkUcdurVcXyQp9pnmmMlQpfVESBEGow6MsK6UmaTMNVwzvuEY/DeISARJWM
jp0JfePqV6nmJN1aBiNlh/JYlvoWzHppzNUJfMzuczqZPWrg0bjUDQLljAjOTpz14UtUaDS5I0DD
d0bryLXrCCqRaOr0VxyJrnOUMfG9C8aFxEjFTt0+NWXH1iHXXH1bG5bYs7fno2HFopqrKNBx3kXT
xjM86qvelR9d0vhWiWD7R8ZbfeOICbZvV+7JaUNnzCt/b2YtL9LWIpg9dmgKtBT5vvLoEcyTmvPx
utrW1mPlCtIvLWY2GUg93bOL5/P/JfAL8w6npHtPCECwxbY17UxCJ08EyVODDcKkS4D27rrHfIh2
XJ9nPRN5QkHGxUxEDFw9ls3m3Ciuc0Rb5oDcS5GlsMoLNGWLJImxURH2cyjiPju4xDduXajgT1Ui
+QJJyieyjky3LY2XGyfJ0YkpnV+9zHTOGdziXjjlcJPh5tuc3ZlYa4mIq2FdYanle9kFvfDaoexr
OvTqS6jyzZatGrW9UrknVl0WoutNJroiNC9ZDJRBdaKLYFWh52lg8+hFwf2P3vkSalcNR1kjkDFL
6Sj600UgBK59Iw8kLZkmlDFZI1O1kVnf25c5wsErx+idC3jvTMgmh+ZVOGWH831Hajs4DPwUbP9l
/piLfLqNZQuRrhsQt/NqqMMvWkl3DeqfPd3CV+Wa5Iopm8H/5LcariqCAg4uTcqljfD3SFpmua3m
VlwLE+HojWF/PeU9Ejv04RCzuAOkzagYmO/8gXnq3kdmoK2DGCMREWL08z2yNIfS058LnT/JSlvs
vXL+t5XkahnuwA1rWN54RDrLvTNh81ghPtKfMf3b6SqTWUAwDfd9jD7+0vDos67OjSdDM8Mvk4Eu
piMcb2tNfGg6kKtJKxGYAa/zDrTZYFwC3g0PHfGoJ/JChxsyyXh0tJhHGJwHs8lehqAVjeqUAc0j
GnfQUPi0Xa53sClD447igG9Ymi7tr5B8anbAYV9ugzIxL6lbxJMM5stbkJF7QG85HTuQy3d9BoLk
/MCabRZ/KkCBn4AwcehBtd0hl2O4l7RcUTtgPzhBvSMikI4cflYCuEWSYfHxX5VDsgdIXUoPWf9Z
km67DBjmoXkX4UGX/DoSaP5TM/AEhmoM6FhgDJGig2xQuePRogV+rIsufBFohwgvdSfjghhK4xos
fnhwcoszl1Q+zqpkOdzqANMJcBT8xM58F/Q1rTmndmgpODbZfZmPDxYanOIu8Sb9NUJCcWIUqRH9
E9c805VwSBCiOt0onfUxsLlSkRtpDxMFwRcvrPnCgZzvQaGDefEcUBpJhFyVfcBIDp6Ha8TzPco+
UjK7z75LnbykwBie2yoZPg4zUm/RsiEXtFLriBicEsS5SVrapdF25VXcS4W2t/c/1Z0dfkmqITh0
TpyP5FPyZrITEmVGxxsjqJPcAV3QhC+p65BP1gpLhCuvosG9yuukGr+2n/+VR/1GHoVBk9nw36uj
yDatxOlT9Vbm8PVv/qOOMv/AvIrx1rG+ahn+o3IwdNKycPC66Av8wGR8+h+VA2bdWSZIJB1jPqbh
JuOAbyoH+MIM5MzAd787g/+JysF+J9pjlMDQdtZbQbQB8ft+ckuDtdZDbdIukNQ3abBhG+iP6ll0
gV2KQ6oXHuaMDNFljIO9leQyXlpBTjhTVEBV9GY0wgjn+2AHoZ9Zx/KbIEmT8fx0gSmZRTfqqwIn
8xMnSS6dqO/A+03801DtwmbiWB+YxfUNSe2RKtQQX6LIdkasYr1P6ksMO3OpdS6gwAO6R0stM/Jt
k3HRQPDUX4B24CKsXEkX6j5tJoQda9+Oeu8WNJ6Kg+skketekqhC5CxFQrF0VGmVIDbFpJHSRap6
toxAPNAtO98L/z41v3lqEDwbjDz//rG5+tz/n8Nn0X4e3z443/7s25MDnQ2CNi2kOYiC/sEM0v7u
gHf+cPgnvmcyHUIPx7/5ris0/uAxm2dXDrpGxgHM674/OD6O+tnjyr/RbdjZ/8gATxbG+zkyykIP
Ahz3PkNVuLA/DsnMRpTwlx2xCzrCI5elsOR6jBiYXWBNw+KnU4XcRw5bqUpPYrXvklLexjVRYUQK
GPRXBCAaEqXnfbwXKsTpsyDErAfepRGOg1saR/rWy4h2ioKGbeyg9diwjNha4UgIHwazdJ7dsjvR
PSLlPC8eOsjQ9zJjPtiK4KGa9755WVO7VETJktVMXsVCWGTaqt7mneGnvnHXukiCZS315wBIhYsh
JzHvypL9Zzu/h6tZf+Ti+1z0LpUAT/xwhUa/XRmEY9yF+PbWRasFX1pT8GqrK4t3bVfQqoLIzbuW
/mV9YoQvcXux/55siqLzhcomJP7wMV75/ZOlhndWXyA1YEOTicnf+iyAFVAftZ+y1F5SB/GHrdO3
JlujesSUXwRF8NSlUxMty9zXn8/zkfPezzGJMS50knBxHfCS1PBZTIY/CyRSklfbBN1Sn1RULbEM
hEN6RkLibN/CxhKpTxgY803tRSnGPj7M4GKBA8W4FH4Ld6R3mNuMGXxMyD7KeBaMWOgmDjqflheI
XPw6175McQ8m2mrCQxYP8SeNmLWrGhHJ9nx+7XxW3NkofjBaz5tYyY9xzpL2XK/sN7pQ5ZahZYeZ
hpRjjFcaYz06hOU0l0meZOsW+QYqooWSwF0uyQqK412YU3Xt3FYKaxM7HrZSa5qRPmk4abRmq+ww
2dW+E7YEbZl2aiPZujyTy+u7G6MeqV25Veb44IJ7wa/Zl2NAWXF0mOyQgxPMFY5zX8EDfhSald/H
tRhncnZ76ZdWABu78zcxiBF31RSNBZpIRRcgMeOndESKnqOvoovOj+3Tm0TAKakuu4ovmU6OtqYN
2ZbANgN7kTkNxFA3kC4BD/X0Qrtp3Po24rM8N60vvWsBfg1FUVTgW6YhXkVmmmSbINVlfJVB9HSm
AKc5PBxcF+bStjp+4UUnKNvWMsraO/rHFGRTn9Emn7MPpQ793C0SDGdR728NGRiYYmPrkX5Mti18
tuUYqmJiTwaZFP42M/T2Xlb2syNzdQnE8ImyZMRrRJ8hBoQ7aXQqsvxYROEk8RW57oZE93AJdaJe
qjmHJTpHsiRzOss057S0c2JLO2e3MP8oKO3Ic1ER3C0DpO26AKm4myAErfEzT4cYFk++yGgzLPs5
IWaAbblwipEhSCjoDvRzlow9p8qUJo29JVYrRheS1JmZaEsg65xFo+ZUmqa22qOak2oGHwJtOafX
yDnHposJU1zoHnzTRXSOuvHn1Js8aBK16vHhPXcTqTjhnI8zijQlBanai5GffppTdEo2Vf0iPYfr
jKkFC0znb07TOX5HS+coHmJ/G0TBEMDWfWfEoNA7Yntok08fBofcjWlO9WFAJnAO19Wj5jrj1mw8
/IkQ/Su5EFFNwVViW5kVUNIGm1Ri/FIlEUI9CwVhk0C8V92cMdSHdXVL3dw+BXx/C/g9nel9XVQe
6rApEgforuC6RldNxKHRoF4UJdX1Qm+UgjiOV3cJaFwsBY3KBzxk+rQccpEtTVGkF51MSUzsxGwk
TU0SNy0XiCx+3mEb61FJ06/AUqI3+CpHc1+FjXdVYXd/oLswV08mkKagH2ikeGUuSaX2J3FD7ys7
nOvMs9jDdDtWpdalIjmvLE0mwy/0jLMDNSrqRWOiw3N+imoM+Pfn2bIgYmzlajrLKmCAjlVj5A0j
KrSoAznas+nTtHkckDIYDrVnBYRqVpfOLZ28I86613uqvZgWf3nF2368akVWjZTO07dyWqCIufh3
u/S/qKlNBLbsHv5+u3QdJz9UGN/+4LuQWicwDJkUMjJEetQZeM2+bZR8G421h0rxv9CfNzslNH10
KbGEufyXg577vzslBL86ulGCZ/hztKP/QEj9kzGL8gJSpAN0jEEFytdZQvVGzRX2OOCZIjn7btBr
Im7SKbvDb00BPxfl1kiHK2BXsiGVla5hT768z6PwgiN5+OCUfv1iu2n7pFslHLCBFeDNlfwLkfMs
TX2riePsTOj0DieIDtg9G/nenF3AIhyCKrX3aWdXJ4e2/E2jxzNEbeDV3iT5uA1qSG4tjXH7N/JK
nIDvjo7AiS0kJSCtSbwwsw3mh2sTE03oqqTZh1H4XDTEyqteJcFxNgS6K7d2vEtEYSD+AS55F4Md
JB9gvyUfh6mcPnkKevmqnkbrEOVRu85gL2xljgt/zXTPvfVIZmXGRJeT7mAhL43awlHFnA9hI3a8
FMKBsbSxaV7H5oh31zOIHoSO0IzsxTyQ5wplCRj2WGvwyrvk9EKTeIn8EoRHm1LBtX514bX2tBYV
JkJW4HJDNVh2C01afraJGiC3yyCE9WAltv6kAX5cE7j+oBhmMnGGOBwtPLcur5CZQI6MQSayRlnd
jukGGWXaZC3SScIvmzxKRtITCDSt4zLGrTyQkpL6hbPQyKa6dPqUIFkxyieS1disJjqr/0I3YuJF
+AHcHe+3cdPHubsdAjY0OHJ7OkWu2dwFSktv9TYh3g7wsv6SI9hfobjQBRONIVj3yhLJBk2IzxyC
R+luCP2IV23TuPkChIV8MFQVg5bwerVHTJdHLKOlvAOyRHSsYfVIARIgMpvCyIhnL0OZzUlabs1k
gdxq66IcBNCsKEpM5n9xoMDpTTY/a6rZO6czTSy+tkvbynGePST569hxy5sMu+OmjRoTLKoTo1IS
kiTQCA3URocIuBGSdzl8D207gW//1MRmt0GfvQlk1614UoM9StHibjLHju1/pdIDnIl05TvSO8Wo
s3cTPd51kNdyNyYCFZI0JWMZj6Gly0ye5FcEmWW7ZYdsXISaPxwC3wgfGWqqnd/HBFvmnhN/tnu9
uzYqY3AWSekVnymksgodDNbexmEYuyAbocFD1E0ObkUPNfWKZ+8+Psd3qa9ZXinikf6eAWoy1IvG
Y36+RJLAvj8dQljWfi2zT2WKChBtoEi3pl71nzI8/whpsrjg1VeXdacf24a+5AlLEWigoOxs87pt
aUNOaoJ9rVtp9+wOCT5D5qXVadIswHxhoAbBUwGb4k8MrFATRSAZ2Lls/pI1kArGEXit6P6OBhDd
VveksVadNiX3o1WN444doamWWljSIaxQ4EcroeKo/jgLAdjCzSHcs++gFMuoz/QdxUzMqwCCo4j7
pF415O2e2go4t8EQklt90Kv9CL7iDvzbvBjGfP8Miu0183nvCshDE8zQG44m5u8Gmce5J/vA6NcN
dSj5up3dPsnETe2FSDrOHpXvtGsqaqWk6usXlF3VS4/Kp4XG39XdioYk4XdsAwdtwahBveqpUPox
JUxIvwrCnlZMbdbVSbQ5Tdhay9nNzEs5yeJcJ5vR3lqm5xJJk93VkJjTY97Sta0IILSmrN0OMwUY
/QhK6fHkMKPT6wP+Gp3/QvcX2NxHo0Hq7qIysII8l9GQJy1FqlOe1CgLbh0xtTinJ/eqaQ3OGMNK
pSEBk0m6sCH4bBvfzK9HlJhEXVcJhrPWIE2J0Dfz2q4Y9oCv8PNr4eRNsST9oXJgOnTdfgBnYELq
lnFxWWiCBKKeM+DeLWp7X5LyNUuFGCcuCJkN1apshfdRI3GJoo5xYbDMGZUj0PJd0JjQS3wAsI3X
v1SGViHuGoMCUQw6gxDV7z4yQYpnfVu9tob8QAnt0toNUmcuRfpbBOtWvtIyO8TKHvsN+VM49RjY
V6TJ205K2gdFxTG2ZjmXpo3lZUxG8IOZqcElXlY5fzpEX6TIzQyQkn0G3qvSpmVuOMOlnafVBSOF
+FJ5k0D93fjwyGmEEQiI6ecCeAdDBdOcvAU3ELtW3jMTXzkALhA0ORVYU3jm0nXa1iclBFEFMSgA
pbdlb42sfp2bCvL0AHQ6kWNvCL8gErGw2qd/N47/y8bRMAEjvtnu/GTD236uRPRjDu23v/nv3hHX
P+Q+Sie60OcNyPe9o/MHxlw05yD7YcPNu8Dve8fZRft9r6j/geXbZgPlYNlCY/FPtop49d7th1D8
E6sXwLfEe2Y6Lgd6ux8KzKr0w8rPd5YfvfS0T9C5ZtWatt5zqbn3guyRUlfNs18Yz2OPcV95tHSG
7iBHoponrTH3Fplte9YjRNVG7+yZ9uRbALX1ytMa8oi6QHwhbJx3PMwwHtBWv9Rgon+kU6/faSb5
mJMm1crKUdnUfpJsQq2cyUfeHRF4/k0/Jat5jnRRAi/h0xS2g75p1q1mEtTT24LBFhLzrriG6eIw
+LLlIs2HvWg9ZMEssAA+em9pjL16gGhB43n8/+yd2XLcRrZFvwgdADKBBF5rruJcHCTqBSGJJOYx
MX/9XaDd0RatlsL9fB/cEe4wC1UYEifP2XvtMTgiQkapaVh3A8vJXrfhJ1eyuNnDkO1VnkVXrRlb
F4ngO5lmEd9arm62Dklet55QWxlnTx1hKp0YiUqoXTBFqv9akrHJQ9+D+ifh5BsY7/AiHVCoCn8u
V1VWu3tHD+a2kY3aD1Cv14PM4HMI8dImo9hJtAWbOHXlCt7ZV7uf6MG3/Snx03yXx3ChkpmIAobU
4ZaruhoiVZzzWu/abNrBpLkJpiTbdgYKKDD5hHWyjz4jis0+I6KoPmG92eWsbrPV5ueU5thlnHkN
xQ/AFuTBXXbVVCIctrbXm4zn6/RzN5fxXSoieRTaaIGhFYtUGFfxfS2M4B4GO5CQdGKpMnK6soCB
6ssgquJritPhc+Db+gV/jP805iJFoVp2AwRnBZUMWftWD6nENZZ5d2pgAl5kgpWKNHjnwAuwelZx
otx1otBGIDR1LpyMUb1pZ9a1LGZEB8i5IamFZtVcqtpmPhwLi5OH5wChz8Kp0nYFv0cvwDnA2MWp
NuYO6JVXqHoVIx8jXAkb/jW8OLBsBMzs7EElX5TdG+7mndNFNGLwlNhZiXIMNtWYx+U9cX/WtWAI
fSEh51wS/Jd8qSpgopRVKg53MdLkXZ4Q9QdliNmxA/iIjmFYoMqR41bj4N3PA1BL0Q7MRpB3THhL
PfmVwoM2Z4xnoemoPgwhukWV1nJWG5oAzSJr4QTCPBsnoGtsTa2HvnRAirV8pLK7xQxRhNOtHXJr
Ol0wpQdmwfz4egqnMxw8vmOOYv/MlqUEDeG4NON4KW7JdOQDrXaM6i2jI5SXPSCbsc2r54jnbx8D
OiX5jIweAnpxEPKCQy0APgacSi31S8w0aW91onp1RoSHQVdWN+/fLAmSytv1hOfOXFdb3YXzggkk
oIi9VRB5d3LkHpRGm7/RyJW0L+Eu60QODJYmBH0UwdMGOMt0BkbTPqox5z8kBNo+Oj2LyMaj4EMy
qqFHDTL58n6nJTi8eFuGPjQ4a0JhE48g4jxSUG6GCsocDMGkWztzjdkXONynoaAy2ra5VHekYMkj
ep3xbI2w8KBi2FgXOiUBPXJRO+TBJyOfuWp2MCB1ZXv38g6VKczSvcF3PV3AyrDPgZl456E2CCng
jiSKy3eCL769oF+cHOAGwns+qAen1qipSHdZiH/+HYEyU57cE+Xl78us9bfvVysf8vI+Didwexob
WIsMuPfWZcKZm+DOXFr1Iql3ySbo8V3y8d2AMkBlS5lEzw08sPfsNXJa23UZr3UyX+uCNl893SKU
Z3wBWq93CKWhlA9zknF978puuxtzCG8jAqxXWRsd8qR5cwb/AnUuUD4CxrFEn0ctdqKP9gAOn8JG
uxvHHL1L1+UDq8CB+2IwWJnKtWcX5bnlPYb6X5RkUMWWe5ZV8khRaF277LY2SAzDjasqUrdVsZga
put49Ol6JhsdlCdRqODWag3s2qOd7DwyNCgNGffv3TJNVgQiyu1UpflKVeBU+z6DPwDAD2x4Y71Q
vrJtsl+RG5UXdRRXFxTu6Gbt3DoK2/neWO2h8Jw7zLYwyfpO3ND/hdRPnx7I3PepK4nvK3S+g1BO
l3Iq+i3mgmmT6JlIA3tRMlWuCzCWudi6j5L5Je+dtT1HxcohNWtXtSD1kOadfJXuRdJGa1RMXGD2
p7uxXloCw5TCV7IeKVttQgRQ/IxTjsfDFoeBRXhjemDrAe2AUfSJTwuRWRtl+VybnVyNRWleTqmp
Tg03/j6ZXHPjIN4wLThnRr7Q5qc3MVXnKvbUa2yr+CCH2vyiXANKaZo+tJZGIjcZYsuzziZe1N4a
LbBe4TxvlwmzXIIzZtYD0WeHMJkF6dgU0GuQnjYAwjrXL9HUIt0uvOl6jJqhIqqjj9t10dqEbBa0
PbZ4MIrL0nKvM9b8O24rdIxuYN0KYhi3A4DLcp3TEjikBbB/qYmP1ZZdvWoHQNec23j8yxQVaPW1
y0rCJhkLbRKr/2wioUYdzdvet2uHWIDuuynNZ5TPe3Oqg8eBEctKiLRfOaAT1yXIsKtGEho2Feba
5TFk31CEn72E93ChxabFHn85eF24pUjwXpi99GflxNZjOtVLDaF8sdbSnU4IgAbSDe3AG5kCJo/J
AieVWuavOlDJa9s0hKI3uUKKpRG39AaNAFcOu1Tzt2EuUC2hy1JBUt4JiYo5jGoqK2E4q6FqvOuq
r4YvhTllXwbg3NcuOahrhwpr1bjxvGEgg002b2OgHbT4ahBKuefDqUzCy34kGPSk7cAawY2yQSOr
fpHq1oidWy98oqFk3LhW4zHNt8eai0igBEASg+FJ0l0qp5HcMUUQrsraIY5NzgPUxLErrxEuK+xt
ebANaiffBroOnhhNtMiW5jjZYoUpCnyCBdJJnLRHKoV0b5llvY3HLFjDy0SpS7v7rcht+8bKw/Zx
aOLhQHJg/cmFPEjvYiL8eKZ5NagBMZ+sUL6r+ZjmVGF53xsnEw3ZumI8cygDR68r2i/rJJiCHcQI
j6+V1XtgtN+UzpD2NgjPMAyYV0D7m10mymZf21FPq4/kCmqGq7FMdtIw9kC6CPP05uekaUq4VVi/
1uNQN+vZSq1VHBEli2EDrQOC1P1cou2Lo2nfYNBCvh3gVcp0fzszxVulfal5c/XezTTU2X2d6GHp
gRnPoiX7uKj0K+gvChB3and+5Ya7LgvQlUFrQ3q7hH00M4+4EPaq98wzb9DyBmNgt6qgVwEtGJwn
UY37cRjxzYn5foJHtWzvrVXrecl+Kgj4GHDfZVazZUMevmId34uWVx4hCNm2j5OO2IkRdTVRUUBq
dXAc6uAyDuszPkIHGbeXHKfZHS+CBC5pu0mMiIBcV8xnP2V1tS5UZ7jIUZMqgkmJlWJIwjvhou7l
EQY/teIHyx6dlGGEvBJo7BF17JshAn01ZNOIBalGz4v8nkF8Euapg78r6TejRzzLCnfnmGToAjsY
YjnhovYKK2k0fY9IWe3lyhVBacMCzT+NubwzTL/foVzr1qHshnsQx/PWmmZ9HSZOuUt6R161zvy5
nkW8nSv3HJN6z7ymbc+RT+4QnZPkplaV842oGRx8djF/A/TTXg25Mnax1b824UQ4iGP3oEd6sSjM
5In4TIZcTqRv/SGzLwfl1udFNLe1kRJsJkN9AUER4Hvrkq9DG05rXDtS8L5HXWrELllPiFbTmnSh
vmfyGVRIzysEbvuxJb8Vqd6DbxDCi13wYl6G+sgjXxQUu5WscxKprXRNYMr3KLP1Bq6nf0KP6xbb
xFqK/nBq2m+mHNoXlTrJ5TAwmrM9LQ8C+dCxSfx7syfFY1VTyxgLmzk9IrAjR2We5XQpY5ylKO3m
Txki2isd5d/ZgIb5Fgk1rqmhnZ0LMnGBuxXR9zrPeesbdf6ioA6xZgFQ3nWMPXeNZTbPlC/u1rbF
eG4DAmqpgc4iTpwbelQhOUN2Jk4mjYyNmmaetK4YnvBIdBcMRovLOes9rIlTm90s9hrkh56IvhW1
Nsn4SGKgsoQq4Zr0G4VINfZK6oDM91680GTh6EPHOscorD+1jaqeZ5EX3+aoJCe2D4SE5VoojEmd
ORQPDE8ZWluzR1Qv3FVEVgC5rfkYT5gEq4FNFnrV9DoOu+HZamdr42J7wnIDMG3N8HVpSnHwmzqk
KElKj24wiTftg0BcEOLfILoGHcCK6rmdmQbEw0wukdAYIJta928QXnOE5m18aGqw+qNRvKYj0cV6
ChTbR32ZNl3OPgsXMJ7q/jaM2upM1O68SRFsrWYku+Tdlh5pvSLeJL4XnPhij2z80CP6UbkjDcs7
Zq4RNv+vrmJQHrfTb9RVFjGOv1RXwQD4kbv0xx/82fLxzX8xD/xPrOW/mUvuv3BUuRZ9f4CNJAqj
e/y3qOo9cARrDe0hf8lc+I+oStL+QaJDleW+hwryV/9gVCjFh/7PQm6E1uXCXUL7pcA4/tj/IYO2
7QsVeyezzscLI9HVZkjt9DySHPSSF/0MsaeVij2FE4YrIpjTayHy5jlJXF3RqNDGrRUqntComvpb
KdrgKZ3tQF7U8Th+j+gKh8SpI81ZB0UnjHU9zrz7rMDfBsTMY5ZqabjSeUAohWMMNkDiZS99PzmX
fd15T9imk2YFHADOW8uwE2Z0OeZr/H7HyJfxsXf6bJtEoobVXfgO+6tcuC9sx7LXwlTHMMvma1K/
eprwtTyngYF3ssP6/9aKOb8Jjf4qJRMPj1URJ89zIOqvMgj7TyNF09rGPPLGVpyIIR+PH0zwUd1W
Lt2LzTgJ4s5Inb6aFYQfFNhyelO5YdyVRcKarXqMbD2S8yNYSMXirz2LxPJSyEs7StIEx9SMmQnh
SIRfKiwOGbCnLbV79GxNgk2L8NC9aOUItfJJ17yfrCi66Ry8a2VHPFo8ZOGeesk7QT7CNFGOldjM
pMDd5xGB8vu5iDJ4HaQkk7Rr2egsorSwGJSBiHyZLNIyAfU2ylxHWd9duH4DTy5IyfkM0mSboKCZ
6XaXlEb16F80rF8rh91FwdpbedegRH26dL3qzr3K60M4RWTnGab+FhmA8JCc51nJsNGt7utsseIp
z8COM3Jy/IxtlIEW4sZSgTJXXjgnN2DpSl7ljuo/Z4BSkX/J1rtgrVeLzXsamf2Fyj/B3QvaTUjh
sc100dwUUdesyQdmeIoEpN7IYcTGY8a6PaEiE9HKjcbw1murN82ndAeznesYLxIRh0OYZpI2IuaE
VSxnhk2NcI1DwGDiKejQqvSiqLezj5YG4Ybbf60QJd66Q9Nvyqpwdr4hGrVKBN53q/TJgRtjME9z
q8PkCcN3MPZ3s+HFFF4Wvc12z5w3Pg+Tim5z25+s7IWra2Pgj3KmQulqlEVk4GCbG+DW13ic8uA6
ZHy2ya0Sd4fEnTw4zCi8ybIfQ49jUIGTKzHfS80YdyiEReSpZfXFgQHdskEMcrR3CYkLaDZPUyvT
nc5TTNUJHLMJMTxp3BAikLRjkZUl86YqX9etFewSwAREBZKNxh6cF1YoSARIrQsbjRZENItWUCnP
vMIPzHudy7mSwXoyG5PispgO7lhz3rtxrPJVL3GfFl7DHSiL2rwGsj25G607fJ1N4O9iCrKTnTf5
Nk4mdRSjP1x2kMiBnefpvmY01a7QvtUXrq67k510+ZmhH6b+uHSdPd7m9mz4+m6OeDBTokEpFh4t
g2Ug89IXD0jEJiEsYlXGiX4wCHe5zgYQ3bpACA232bpvMErijMxJevS19JlNJ1RlC5gYKIS37m12
ln2X3gpZPPlkP0Cz58E2SnFI2vDsukVEi8ZK1sAYi3VC2ifmeTYfByZj+XpM3eVsl8MDJX20MfvJ
P6qSub2duQyV7MQ+u4RFblieUkI0GueoHJnj0/KdERuI7q4cPwWpPSbj5ZQ78yeRSYnkEsJVlDLJ
HKsoOqmuVQ9KOd1FNbjZyCKlWVNUydqxAsFpkDg/lkiK0nC+MVOeXva7ye0MBPqVAD7vUM5SHjrD
p2C0SInZhjocgc3M3bolg2+NqgthbJzW13lHI1AhvbxIG/sr2g463yEV3xgAUnF8qHm5XrpFgpNy
N2RRug1mUWTYNDPOti0SHlT0bP73OJ54iXiiZycUj+1InKVB6h9F9U2iveGlN1EmEkxPljv9g63p
VQs0RHW7Rnv5ZyCW3m3UhkgsQi7/5wTrvu10xrWTjsWN1XfxZspC84EsowxmuWyfFZPMBSdT3NV1
FG4nqzZ3WSW7q35uvWNiItpbZamRbhmzZCy6Udzdx1KUJy/S4qvQ3NICigB59HVxRbaBplpzLObY
TroeWzbXoGmm+9DKXQ8yKK5mhh3tpekH/aV2suBgRk6y7hOd4ubyWDKz8MbydXKIaRnfwtogEC+l
FchIQoQb2kM23q82mk+wf6Jdnib5dWxnwWNUzOgc88rRX6bYjmkqGn18afepJiwWnh7d8PFb3nbp
ehbV/CB6YZO7lygQ8hhOUXzU+rFGeXZJoP1wyVCVfVrmmgn3Wx2dHbez7oGF2gwRkoqRSo2LmG1q
9KmqK02bxiWtQZe0BViY6gNv9PEr9uTsgckAyg/IfuN2GES6Nm0507Lv2pPTtHeoSHRyEzbCatvP
Zu367OlAMlup+Xli/lOAR1FN/Ek69tLXbEu3402Uml5CkGXU29iVu3zbWW69mUQ/0qhGYPwCwsDd
BulUoOWOWYIjcJIoWJohWIXR1O0HM38YxrHex+kQMkOKgyOXMtt0RZHdiWoCj1oolJ4Gs363+RNy
+P/ug9/Vx5YpgLr9dzkdsZdN/PJjifzH3/xnKspHmA49NmpixHN/UdSpf7mo4ojDsWwMPGJxJfxZ
JgtMO8soFUWdKZbq9T9lsi3/tajLsArwunxX2/2TMvmjZI0se4pk5lnOn7H2PxbJ4bBADaqyO9h2
F7brDAwNSByb/BbZCbQbtM4KuriErGzevYx/OVc/EcwtI9i/COYcnhtQXGBZ8Q45rv0RZF7XFHr9
PLb7obP7LcBFd2uxLmwmFeeH/+FQvgfUUUnaFR9D1/Eq9JaVgxaTFhmimU1pK+AZbdEZ1pt/fijB
1XufdCPE+0gEtXAqTFK2+2wc4/0o4MGQGZGu21F1x18f6sMe5/0ECn6TxI+I6eojmXPsWRozhxOI
GZIw0sm+K5rOfRuZSYdFkKx5ZYKvDzAlVSbd1l8fnHvwb1dPgN1ips9mjzHUj/cOg7UgEBVFIEAT
F0DFiHTNkvU/i0rnJzqgwMn1BmQC5PsjiFOHntC4Ubp946Nd494sNE6xsVZLxy4n0uHXP+qDFef9
cOgT4Ilb0PHIxPzxRzl1b4vIajvwtG5LhdG8Qn998xCZY0bOL4DX/Ons+q9pA38/jY5t8+Ze0i/x
En3E/gVRmgyU7t0+MUmVLaAYcbH8cvvr37VcjB8fNY4i4SB6QPAW0NiPv0t2gVWkddrtBaPZlTCM
y9AghsaChTWaaB9/fbSfncW/Hu3DreFKM6xDJ+v2xD8DZqKxD1oG726SVqvS9xHdp+m3Xx/SZiH9
2y/Egug6ggw7bkjW7b/qPaYodb1h4LEjz14iyJLZU4j19uiWs3dga5luuvqsoHFB7WO867amd6oc
cegYRO9pIvbbbkQ32Qyq+j6OwjhOLsWzHbT1PdsXGvlRSOxVPf9mYbJ+cv2XmNCF5YsL7W93nKdD
FzcFj1E8dJJ5izGky1jaYSBnQM6KtVWjHikHyqi0oswe5RdzhlbQWV51raCarEPilG/IJPkzyOC/
3pnOT78a6/PyhDv88+FhSPzMTWcna+nkRnSDIwcwAvSR2sNAoutQP46xYMc/uBhaymxmaF8QqqKD
nLZgPrb9imBsspcXfAWzqZWw0GwHhQeGkAiRi7Czm2vbnQ2cWQym675tNwNGaPZrjf/UETP2xEw4
WPsirteNNNSOIQL2GwGMoyvHE0w8LCpGRlUfOLQcMueCuKvHDizWdSonzOvoAncNGdybwWhvMDQj
UIwVuhasG0APs+DSjKZFS0xMR1KQwxY401s6iXPrtWS3qXDJY4zaGz652P36bv37A+I5DoUBTz0Q
VaU+3KwjBMXOGZaLrqNr6mVQPp55hH3x0M1Bte06NKf/wxEdFmsHFvqy3vz4eMBO6j1/Ttt9A9nU
0nKb4bjxC3nZCGbTqe9+/vXx/v5u95a4BjqA+HwpfT54GsnZQBUKWoHhbYYxnUi7Y1gO2Glt8sZ+
fai/36Zwk8EOsD/z2XW6H27TsEMBNPQlb0EPt2Rp1BZtzU795gT+9CiS3BXQG7QWP14y0huNnDhf
XnduYzbIh33j0NWhd/vrH2P9fR1bKNDIPqkWScB4R5n+xUWQxgZ8mMpH0Dpa5aZkkL1zR/S+ri7K
lQy0oqTgxjdh1Jwa71Njh/tSpvHvlqUPdgJehPDMMcDiKcAGgnP8x/ulhuk1x73Se0k3czuAqN4F
Q9LumMXE3lrIWR6tAlF7Y5avWTmoM5yHYR86Zn+Vz7M4OTD1fnMF3lu2P77E+E7+wjvnMiCQ/3Ch
UdPKYXI6TXAgo4Ml/Mr5xgv1VkmNB9s3X0rYHZ8UwWTfdbNuux5ld2lHG6RezFVCvbNNjQKGIJHV
QF8LZYXdVcQOmuZ+dJIElXFovTJxtHhIFBAgts9mQuSS4X+qvKQ5WL2DxA/j5oEJ81fVm/fuxIFC
aSFeHnzt/KYY+ftL23PZB6BYXlwd1Mk/XgMH7k4aJNwKdZJ9Ksid6BGOG7NJ8weV+28qhI8Gkj+u
uFI05j0CD5yP9VzI2NgIIqH3RdgVR7Nxtr7ZDahE2vo60DB7I9VVz5nDQpnVxnTTEeC3dmPT3vhe
UQIoz14za+yvYShCjRy+dAlR88zSq/upIOSvamMwe2E0nIopuzbM9nel289/wBIYJNgwsbouT9Zf
npzAany8iwO3bDSdQ2ZlO9zJ4SPOM0qqWiWbQGNvwwPZUg80OaL2+asXqwcg3v4R9lywHokpAKVR
+newY8sHT86vsxMUJ8HkeDdU4cQIARIdDY1s18R19Zvr/ZGW/Mcl+Msv+HDBhzbjC5eT3k9GEsLD
9otTCwSTmbUJGrLhFdq5yMIT84hGbDESyfw3z9hPlm0g4g47Tzyk1Irej+dQZ7TTGhadPb37Nz/2
SKy0evTv4+z/5n5bPunDw8yRoFX4REMo82NhTwBvVykUD/upCR9SS4Sf6PsuXIWJ3YSDMxrbpGt4
p8AFivrrNfYnb19g9Dj4heDFROH9449sQzDNQWJCk1DTc9B6t6Oqaf0Gb6QJfGPL625+fbz32vNv
v9WBtGHZbLgJbfjxgNj69QhYWu/ZhhfnTlD3TAGzdbwEa9HPryQDP5RxhmRmqihuaKnBmAybDUqR
3/z0ny4pjit5s8C3wOf34zeJOySzUc8dNnhluzGXEY6MQHMiF0RZH/0uK+4nL02ynASXGQA4nsKP
GwE/SUMoHFzkqRn3YWUF6xkz02/2iD89vxadDO4kTi9jxR9/FXOdsLRkpffskenI9li5+yLx127g
GUf8+KzRvewIoa2z7RCE+ZpuQLYde+MCvO3vnuK/b8o9rI5Uy8SPKEKWPlzsAVUnCjkcKeS3mkRz
qnCnm/lq6he0UW4Z6wo40R5rFHDctDN/81h99EguawhvR0yAjNCI7Ph4r7WAym1RmM1+smT0rVLN
omVowvZGx5aTA18o0aCWHR9A4qSPerZ3AaBuQKzQx8xrBVJ5MKbhqo9ESPht23bWYrnQL79+Jn6y
0JBfJxUiW3pjfOUfL1mcWBpZowIaNgf5mxQTebQFY6MVpLb/6VjcHiYAI8EBP9yFuLbmtvJkvUf6
3NwR8OViLlTBRdK0X//xr1rSIFxWTubiCjDID6+giNkYJiy33rtj0EAKnvutZN4F+hLqwa8P9ZNF
jGqXtgglIgklHzsV9hyESdnxo2Jhhihniuo+D2ub6E89r0zURCtZRv8wCma5uchfdGm1WNgqgAr9
+PtCkOfkYjlI0myrX+cLDytOAOY1JnaoX/++d9vwxzcE70JzyW7AdMyK9ePBvFSWHWHxnEzZmJBo
gc8xF43kgMsrD5YxTAPFg9jzNlvXuBOMHTvHbtzOoxL5HZh9Hq5Y0GM8BnrKnuyqh2LYFKnXwWTL
MNjDKYq+EiZoXKXCc/QujDIiRnVhYcEv+ElY6V1GMxu/d/CHDMIU0wX5rIDYpkbN21I2pA+HaWQ9
uJ2NmiaTUFh3iZWP7lb4VWR/9gcrzl/dhGYJEGt2MBEsy0YEG8BmTfSos9KajllBd20fxVYut4ZZ
Wad8Hkdjr7u019dOXnTelWToENy5hLYVO/7dINJsaHQ6rjrpp8WGYGIZXnmqcLDaOgINYAfd+r6H
8Ric8BaWB6tJSXiewgabpx/FT7l2BTrbTpbJUYVDWK29rsR4MKVMsrZ5NRF+nvRsJ2G2+BXeEa3B
YW7G3pnA0/ZTYF7khg5M+g55ZW+q3FlKbFTZ9lelA/olKmAKNnuybO4rKNNqX7ZEX9/iqe3vixiT
6XYyal+dTbgwDDQmIChHyqxxV3sjQ3iJgQ4fC7LgeQ3/0t8XzaJoz4Kl/WfiTExXtXa8xySqkVtl
ebloWCMgrklVYVrxujv6vLtu8YcEi1MkMxAftoULbzZPxoOxiMsEcdAEc+8QYu0gjBbnAPNJL5mn
pYsfxZYp4PTFoxJ2/UksrhW70l9BjkhkfThausXbkmNykcIYmO6ht9WLAwaoprlFw+Hu5eKPoaab
V8nimdGLe0a1GF5kh9a7wFoz13hssATPKwwQ+CbIlDXdrbv4cRw/b7bW4tGBUQVnY/HteIuDRyxe
HupZlFU4OcbF5+Ng+AH6yEx08QAFvmSMl6QdRYVWyEAlITCLayjFPlQvPqJ4nvDRzulNSndpXLxG
6Tjam9lM6+3YMofFBQvlTjFaHxjzxotfCdLIOTeicWsNXrSbyXaH3Y+/KXh3Oi2ep2BxPxWLD6pY
HFFTW2M5wcT05i5+KSw/1cZbPFSqLBHvLb4qhVz5KMzYPurFdUWT4mRb4y52KmuXOhOwRBxaRUxu
hyPv42767ODU3Q5EK6zwnX/O37VgIUrhY9+pYtcvUjEgMA9gxuBCLjIyhPve1lykZdkiMpOL3Cxa
hGdoA/vbehGj6W7kvYg+DRahWmWLZG1Cu6YXEZu3yNniRdhW5F7/JjVit+kP4Vv6hwwOq+y7Ko5K
cxHJlYtgLn3XztncPJ9yG8PMRr3r7OxFcpcs4rtqkeHViyAvWaR5XmodzS6ciKBBtkeiGFjuRco3
8kBsA4ADE2iciWgE/TxFZAwA20eJNEDn13bzbFgCq3YIJt+w+c57Zdjl91HNaXUQIJE7QOaNAn9b
ole5NAwXsGKqPOjJGXmpxon2rIkwvqzR7TWcqVWbFtlm9vL+IaKrf2tnif0Q5EUaH4fExSzmx/W1
NdgeCuV+mFcjrl+ST7T5zTUD6kn6u8RrzGZ2UfE+/95qL3S3GTyrdTI4sbgcR+3eS/igbz7NfVwr
BcQcFKO9uZlBzzxGvZe/NVXDXH/KtfWlYJy6YaPu3KBxrZ5jvxhg7Opp31KxPHiTTJ57zedMBp6z
srXr03uOeTwW8mhLHKJ04RiDJIhldrjsuBMi4defo9Crv9cVCpIU2v1nzFbxIQH/lqHYaNMdliX9
CZLbRJegHDB4BU7ebrpZ83BghnfWqSkJtHFdB7W2LY5dTViCooUMfAAY1C5l35QfcgCNeEvisEfa
MoTz1kN47yFoGIiaIYcPl3XOaBAtDlEM3IPGcAr9JLoHpkeKu2oAGmNYqIynwl9gdapK/egitGe+
qpv2T709dsMVsWThTeyBwUIUOl+VCKcvZST5VFERKW/G7n3f2s5MLLyqoZoiuILwXH2hdYcYGEU2
w2we1W2BKmU3d2O6G8qR4AylyPfE5N6rdeVEzg0PUc1DxdWlCV+fUrB9N5C4q29NHzZ3cobor2PO
dwzHZj9PeHcBOccH1MLThcGteVc5TfXNWXaY68KdsVindRLvObPxwRlzPtaARms1sj5VFi60udfV
t3aqms99xHmdlaq/l7CAa4B/Eae1xgx/Ctkv7zu/xZKHruMGEoQBN6z0w5sRRCAiXxdg8cucCAnV
qLIHAbdIDBDoLy1ey2gCfYJ+DMzQQCGKKClYoTr87TWSoIfKmpyb2CmDx8qNQgJOuvKLG7rppu2i
Gf2HMQegATzqVacTNjHDXn2aGjPYhEbXXzQ5Px7/zfjoETL1pQiD+CAq/hreUHjT+ajG4RE6VODw
TJlYCPIomjTAct/6tBkwTMJrjfKW/yDofXxM4ZAhX5+rslvNPOc0WuCYTMDw3zzV6xcVSoc0lImc
vobEANyCUYXMPrGd+ziP+idZtngrhpIvmTlmevbaBqJaErn3ho9xDLjBEN1Mbg4JAJh18zmr5/HW
c3X3ZFZjeo6Xy203gXfpAJ0+17LnQCkYNPLzcPhQZEQ3UnPWiA2abs3QmN5MfJZ7Y1wIcTTtg7Od
J1gjFyQK5C0+sQTfwu5gfPQRrLygQpLGaYbyGOFFipAdVjSiMHCCrF3RddPNqiAOtlhj8kEnTZIA
0UOx4QZnGbHlWiE7qqcjngrEUVHHnYSHFxIRbUTuNNas6CZLEwhMuTWXt4ZIaOISDsu1NrUX9UdX
lF4Bn6x9Kz2oAMwu8mRd5wPZ0mViPcmwGjb9oK1Xt0+gOfHo1XesFvNbaScgnVy7WEB8idO92l43
O1wzXElGVXFaXN7kem8OKbI0l5L3gaQE4+y3JquZcvvXsfLquzYoaPzXdoXWZqqeR8Jw7yzcLTeB
W8f7FroMGeSeOLKO+c2WUBlxLIyw/VTHcWHeNYanWePLNHeO5VRy8rDzXrEnDnZVB+IMOIqt6Oy1
4OVgw3hfIK6010Fehfs+y/qDdHMuDa/NS4F+rFs5KoxvXamrXVVI/dhUPSSIOXprw5L/S1dVtQn6
SnxzEJDuZJXhcEY9uUEfX6ydXrh7i/O1YqIpQRc3PIfvhkcrx0lJEQJATybBk52FROMY5T1Ezate
sSSOphmzl2mazdD5yXVN/8cE6HVK8qrhsKmLgy+3riNF0j0WDsbrZmxcja5BLvzkBPduYJdHogC6
kEUXDZdVMGysLcc8OnF76id43zHP5pUZwnEvQgVALSqmFaU+JaDP+I8m31ffiXCrqQJPadmLlz6T
pzo2LZY0j/8Rut4WrlWhk5IX+GTlJ+ptczWZY/nNH5Y5U9nuov9j70yWWzfWLf0qFXdccKBPIKJu
DQD2pESJ6jVBaEt7o28T/dPXB277HNt1T+PZHdyBHXaoIUUSicz1r/UttM99HZSCaVnEhrRPyumF
QqLwohbRsBFjtbPLrF65g0KTS1yXoE7mD1Tg/I0uD4LHouRF0hUzZKHnhOOLaTIjP0lTuceQamD9
V9RzmpvVRnaddcwxd67MTM/v+Q+BKA9hoatpTjAGN7x0kgfprEDcdbTMeUink8f51/xwY9d+hvOX
7eJYPI8wWreI5hH7QLZyXh5PJTbDIbqJIbL42G33gTFr3yI1GDa9o6jbFmLYyomJiQzXCrEqaj2S
Uy65jck+srkwXxLT2gJAKumiSViASwKGXmiTBXUz1/3Rp53+Mlamduvm7oxrITcfq2hM/JE97NKX
s/xpMntebOj3ExmCjdXLsd4I9oVe0zbhmqhy9X1m1IQzLGxjqPN8DOIiC2HAjUXFslZN9KXkifTH
KmlAqESeO5OB7YTNht4Mk49kGtNDOBS7FvMXkR1TOZUTZI9Z1V/amHYELsVNbMxgcZjqsSET3W1u
WsFTlpb4dE1icCyBiVc5bXxx1IY8Q244R0lZth+oEZgdIpWp0VhnnG5l6cN01JDVs3k/TWV/Y1v0
wrBHU1IuOLsgCjkm5ywx8PzWyUxLV9Ngb/QyJeEyYobWU7PTJq+5bhK715CIkdZK7lhzhXrSxcp4
52L3Pk2MNDjViR5bHTjQ9OAOsXoh/3JoEjHugh7ujiPTG+i35KaLQbDqk4OdGPDQZCNhPPV02dqY
+rRRcV8pV/I453w0ZdH5eWTNfo1jHFdcES1FV632OmL33Je6+KbN9vegKet3dqzZeybzkkVLKk84
7ZWN0RNEbEWX3082Oxb6ijSG3m47++FIxp7t0LjrdQq7D4pRDuaqF6oUO5Fq4OML0y7PCh7n0Csm
UZ5RiqDS6U5COLfLsJzyGbWS9zxPinu9dvJ7O0ZH9uKJBTQBQPOVSV39VgCc+qoDen18XeEX1rgA
MPaRUaYEzBleG3Y8vG8xh5ycYl/uEooN2KdyuKO4Y/XG3RLtbM5wnzP64UtlEOuP7I85mdIVax7C
lN67nL6VL9lJRAQ5dfmP1CxQFeTcBu+qTLRvadQsKB9auO4kDTzvegqI0DeDmBxyNQfyi0Y/JV+K
vlyxnlOreMCyzsIgI1LcGxG2fbkxCWxFKyDHfDwi+kewxBfE+iObWjH2mGXwbmkWP+NWUAZXdA2k
FPAUKh+jwpjadNXjnS7XiYVdalXg0qLyADN7Tn7ULOQxnq2Wc6Na9BrpxYrKqQ2bV34zDvCx3JsE
xZxVZLqTslWmZQvQMiENMEnn7imJaNtZ2Q1YWz8LbN4lUEZwD7KxC977pie+FwInWwzwVv5D7zoe
tauNSVsNJD3ef76YVq+EHdAtQ4v9WVIXAEAJ4y/eervcGi4mXqO2ZeqjBfHSG5pZPFj4x4ptFifI
PTgLYg6Y6ZjuKg0V6EyaFqgVATpSX5SyPoD6oqAkNJm3+rQ38/elwkIPaSpqCI4SF0O/peNFRDdu
3/Y/ehtt1Ot0q6LmT9Gix3Tq9W2BA/MlJwdznxJypiSpctTHIarktBuR4YOz2fFH7/Re5TmyK+dZ
x/SlccqbxkJhQlXSA8d7wrWL9h9NK3QZXsVeafn+GYziV8zpJfZ4shClZC+/4/tOsq3bkbli45vH
Ca0JsT76mcr14w28nfOuQP87EJtUyCqWLTs6aHT0/NLcgIjSMFsBGFSDLOBSNzlwcxPm/kVaWSXY
Xzgdtip9HufsDEsTZsayhcxEobfww/QIbBzoPJA96oGZdLMb8s64z0NnhJGRxs8zZMmngfDGz+HY
X/KgAqFZSuHl/1l+6rOspiYmJHaNCf39/27iz6aU5Y/2n37XY8lIJf/zt/zh98r/e/1y+L1caDh/
+B8gbKSr7rvvzXT5Lrvs53P49Tv/3S/+WnP/rzyozDOY0vxjD+qRqFf3mU6/519rP3/oNxOq9gsa
KnBrF/vHlQD/G5jH/QWTARYUfZFYWQzQc3+zoLq/aPjFNFVVDdteDKp/B/XYvxADc7nCMKwxl+an
/kJS688GKCygeJ+ubgM8qBjO/jSSMmwjaoDahgfqyOAIGCjB9wMX7MYYCgwyGC0O1LskyjDuq9o0
wcGWjkuQuG93jcj7rVEjEastpK9/MY5lQIfC/Lu5HU+NP85SsQPaQF8Qv/+oQI+SroiUecteICSW
Z5fowtmZbabiiRJYqQev7yHWTMVcxw3HttBwyQBR0pYTMQm+nKLQ7iUOi7pZV5PIxctcKdSARfXQ
+mYktbccJQpFJeuBMxNfULgfsudRzznSplRWpt0qzo5o97wygf221HgiJqYIsKZIm6cI0RSzuUJH
J+1rWX1x2CqB0xLSyBcArnsAg6MRdp1oWgPjXcNfBFvgDo5xx5rXPbkl+6OhqUGAuRmbcSAbSf0t
n3KV7DS7WsTQpkqQ3EvCS066rJ4Ml6Ls0ELMQCLh+IRSCCLiHgmVEGc4bADoP0OZUbYQOJtDHSYa
/GlDfsZq1JxdBgYrCJxHxnWHqrTloyhiTvwukW4hu/YYABA7jEqvrPBp1bj83QQaG8Mh9urRRkFY
QOHstPJCbeMbpD34bbEsy9WcZtGrHgSV8FR8VTdKWCr3tAK4I3Uck1xTxzieANQ9ILJBaJuwIzDQ
LribDrYWbpxUMb81MqdwBAi1N3JqQW9FlrQvqpNWF3jrBncZB55yP4tlZsum5YYgiDSekrCJvFFT
YvjL9ZpoEBVUbjY8TqpKlWRkFPsR9ibA6bzYVKJluqY1dudLQl/ruaAJdTQwfInZVTxjBu4L2JR7
69wOvlaH9j2ven107LShzDdTD6FmuAfq3J1DRPctY59CzV4raBePpSAqVA8a6eK0UwioyXi+NQp9
PBm9Kr5CEdkbEzPjOq/56xud7R/yX7PW4xI8Nq+7uUFUGKnjTavoI+Vj7xk0v/ktnzTwnOFwUUU/
3Los7EdrkN06M2N3a9ZRtm4Vutx0KhH5g1rjElGNQuvJTD8ULGM+0iAjgs1AqGPy59q0X6Hqm74y
ZgrMOrdDTxy0Dz0EnJwn0/R94ZTc1OyjVs44NjuzMnvoWGS+3qROLY4fiEjb61ccHH4y0HDzFRPX
X5Fx4oqP068oOfI7YOXUhTCXXWFzVKUqj9YIXBGX5UKjG+HSuWzJLTgkarbvxQKuy7UsOoWIVExq
Bl49rLOzb/ZLerCPNtmkWyj3TmB+5oM52CCXhuZxHqritBxoePlAkd5YC0vPWKh6uhMvV9cVthdm
C3iPlBIQPh2N515w37fg8pf2nkPykxsN8zeBIX4dDNLcuwvVjwghqUwIn+UtK+HwBjoAAGDlLDDA
/AoGTOMFEsjxBWBgubADC8YY3cq6IgXLK17QWEiD4xU6mGPZSzztCiOcrmBCAIv9vmRLxV7vii5M
CAueOacANOwXtqHMzOHebsArsB+JgB9OhczOJhfGFhGYCRixG0CJzRWaWC38RJvl4JhHbga2J8jy
Z4aTNQl2o0XRhvNxE9RDfVLAY1DlZ9Qq2mVSPgrg9NlK62JzBXezPtl8RrGXaVN0gOnZ3Ax6FN3F
+pA+VblWPMIX1YgXgbPOK0iELM8svpZM088kbBUiYWYMXJY4o30n4ylTXmGAzYM/1rV70Q3aQtdC
zUPTCxGaG1C2ufu9mVE1p1wbANNGmQ+Ks7+AJap3hM1W1BAqDZvWMtqpetLTqVdH5jFygY9BlG0e
mLrNiRdodnSvWbr+UvZ5fBHTmGs72cjwjgFuRWKfbXfm6yKS7+WkQi01IWhY22YZRwVs2z8iyObs
1vBR3bQo8KUXQp6LsLI6C6md7NKZOmjqlDkG83AZxwD0p8m9uAqyQi1s+Y5bjYcIXXU+Qc00Nslk
sKVN9XFdD1a9Zm0Y95SvB69sbzX+xYeOdZ6LPIUpg4zBEcLrFqKVq+Y6AUCrFictROfxxKSzAVYx
JB/ccSCB1Ld1R0GdbV/ftp3iRMdcbRSCkgZ/ZK+JtYzsz8RQh9XgUJKb1qPxHGtttU8qIe5cnPY8
av6p15IWXtdKjfOoVCeO2yw5VnYKJyf4HCWKDudFj3MyXBotpwlURSqrKBm9naxSbM1SqfiBedTP
BRe6ibnPGW4Z0am+rnf6Ci1R5wjMvzDZKu/JkNb3DUrV0bRqikslHOA3Zt39Z29k8pji/Vw1eTlu
l33Jt0xJy08+pZbhm+RSWDpgtzlrgKjRSZY9UFhup83RcOqRXgwjEtCe5CxMRprKZK5gornGZlqG
l6tx7tRnO2nbYl3bdfrNbLEYrye3MJZoZMhEMZHKNNPW2OYj1ZZi+Cikk83bKo17xe8ADL0hjqbP
bOF4u6IPxUz6s8Ic4jKp9kM6BtY2SXL4FgZjyGuzp3Ej44EgA9N8/RzQOrZni1W+T2XQbloOXdDa
Vd4v2F5IPWiixbth1Tm/M+6/dBIDa6LJ5nITbfIbp5baSbKccRXJifM6/KMemU2leCqj84cPiNDT
D45Cb1LRAGdNmmH6HFuqQ+IEikCLchTCyUwoIx9IDAwepazzyxCp7W2ZJNM9roP4Ycx61cDtiiPM
a5i0bDopL6G76BOWY91E1MGvxpJL7BSTArBW7ijlAhyM6eGxchOE4MIMC4jefg7JWH9zXOAgaJeK
e8AnOiwbTEtv1nlSuuQm5xaA7dDMeyexRem5GGNO1FbMplfFWad7ozLD1RNJ0p9qbab+dWAdSfwG
KcKi1TtpXvSE2p/7nlMbXdDc9O+5amekTz4DwdotM/vQJ83CV0WnrXdpzeu5GocgCri1Ipx6ZWY4
D3h9zVVZC0Xy+UI6c5qUhTZyjWrrULmS3DTRlI6kQ0R+m9AR8dyAQLqAhBbvNYCbbWkzwvHSOFU+
OXMqB6cUdbGtZQNSQAlzBMNIm7llYO/pqKmstDudk1V+cKrYPQODq364hWrGnCGp/8TrmqlLu7Di
MVcDvTV2wKfao+1MOtH561nlLx3r/uuz2B+OeP/eoe4fnQ//Gx7r4PQvIZx/fKy7/d5//DFZ+OuP
/Hqow5P9Cw4z5JDFkLNUe/2N1Q+Y9W/nOJPSMFUYAn3ftOhS0n53jrP4ElZqlfGSzgEMt9JfOcf9
2X+r2pDceRgd8obLNOHPZr+oNce+aCq6wHGpP0MwtfaToXHXtOZMXU1RXtersSoPhMm4x5Va3a9V
4DnrAczfttNlfbICtdNfoZCnNDBmTXSsRy4sbBf1aAGSMqdnKlj61zbNmxUkIuZn1YTy4fYOwd+q
TdrVSJNzvwUWqGGzlOVb0Qf9mTLFYCSoXQwdkGuWRkYgzbCJczPdiSbJ/Y7LrfMEMdqtjcQH6i9K
RoCqYUn1ojJBvDSnSdibaHSGcOea2tytxjThVNrRkc4cPU2/uHjrcxxaPXPcIR/PQVDK0GMzy9+e
V/lEp/EYp4LpTGNy2qN4s9rKSeerhgRKdugcKJc13qppH4LzTlbMLUeuZJ4gVE6ad3LoZXlu3OsE
Nu9dvOqXOUn7MyQKhnyC0eAQYaXxA+5KkCMbscvdrKj9xCxnuBqE0u8a3BfFSjGbsa1ujFR/aquq
FTND0EAt23oXaFbcbfNADw2xdawiDTeiidWZFYAKJuhyKUvPrSHoNtb8duqVvSm1EkhcFdYRUFNE
iYJ7RuxkjOJfZEXOyrj04O+8hqQBFW5WHFCumUJ9d4N1TvGvy0QgbPJN5VTYFzhJGjY2VCVKgnOg
TQrHTbzIg2/J1sBAVXe9aE9SVXqqemryseVOlcxyqYiMsmAFtbNfPjjkfEBEWvNGGbnXo8naQwbW
t+26Sr3VpjxpjcZrpMS8kFPTojPUew2DCDb12xhnOJ++2qFuc9pvUzp1gvv/WfD+PdaQ0Ix/tuDt
vz6iP3STaOb1J/623hGKJqtMWtnkcIx2+vf1ThO/6AYsEAQrrJcsq7/hhqhFVFWgsbrNZIbwDgKO
LKl0/s//oBeRIkUXC7phAZ+g/O2vLH6O+Sc7JqEqkto8LcITqGLGnzvcUi2oO0sE9i1KK7X3AW2p
x4KpHX4QBxuBAKWi56lBRk51wd7McWVRha2L7xFZjgf0HPo9tdJ4pFdkfEmFEh/x944orrrDCAhW
C+wLd5ZuuVLgS4IIyfSwBvs6DPWTWtQBxVw0Ehj5kRI4uYUWmiS3giA3eNY6czbsG4t9HkxYGpOu
9nNQ+Ksiz8wVB0Rrg/dQ19eJ292nlds2XqIOwSkDTXmSnd5uJ7uvD7rbDF/Qid/NvIUi6UoKLgZ2
32oVV+9NnqoQ5HObMbr8MJpE4+9Fzabxm2vzOE/RuEPYMDe8Ucot7WkBg3nRbyLV0ZqAkiMwDfQj
VJ2W9xtLZris9HhIzkoU6S/9BF6+M6oV+bjKl3GkXibCUJe2q4sVHuuXzIrdp9Eap/NYjMa20t2X
cXTsda9OFDz0+b2ZKPXO7Br9lrKvZt85BrTEhAJJ9mrD3rKj+MZV6ClvobPwWlccJ+30CK6FprBS
6b/JVAT7KbAMinu17PuyctEr5WjfDU13at+RTbmjDOR717GzZM42vlqaM9CiASQKNh2rcp1nzjun
EU6qgr6T0Slf8jh/qRUeuqgrHLvR0JNFUKw1kMlyTaJL+FYlaJEXAxXWXpb3luYZsZs/iHkkIsFk
sdovn8inupf2hgkt8yVo19zS9I4mjEgIIuhlL1aF0vewQ5nKTxhfQTN5dqqFFzPV0rtpkvM5YAvu
R7NZnyJDZwsaq6PFoxglOG5hbs0kw9CZK0b8MNgyO1nYQ0/RZBs3xAxJp8HeuENFbDaFlONn65hZ
4cE1aP0uVdhYYt+k+2swtW0ukuEEDjLejVYhT23gYI8c7SH8oryGVFHFpJzwdRF6E9mQowbZGAWk
FeotUHHVsxt3zrym0NXCr6FVeaGDOcUYJ/RYZkc6nqu0hkun0nGuh1G/6SMdNUzJFUof4BMd+zwH
HdzCSYFVWJfN0pd1imuelKjtih7pST6FjeBY3oPL+VHCCV87TubuBPDyU2MpX/ZsEcKJoiTxlCBk
vN4oA4eEmUiBsVTiiER1X9BFU1rixLEKMG/mDoPEjGDct97Wso0OJ/iTU8B8mEcqRXy7j+zt0GA4
Adk7vLqlaQBQCQTZDyfYdC1OJr9Ih+lYDorZ+g5M+wN64FCt8kCJ1hPG4zvMkeWaTjSsMTZpoXY0
8FMyULxkGDC2TjZ0z/i3ShyiBY7wJEgVT7hhTIkeRgALSSj3HZc/yQbmwjw1c1GwxYDNquknQE99
QgA4mNbx4MxP/VjT3jPUGs2AKvM/d+Itac3gJnKK5s6GaqIFTvPIScS+uEa3awpjPg+dCv16FAcO
5THieaaP+zjIAYkSR7jDQK5gKtUkh97KmR5SmVU3gHf0R12vk3esF/VKsQEFd0MzwIqKo2BfqK54
GJNa913wpMZYqTcwLsH1lsN9aNbNaUpQrlk81VsMEoUPUjzyixyNslfhT4XGoO7nWvtCXbFvK7Mu
9hja9X0uOyQ9TQI6Kiq6HHmTtw3J51UQV48KG0Q81LrRPgB0nb7nakXNmiJoZ0mAd4qpzlFWNU6f
BJWprIitdIsjsFrFAQu5qs/tMY668anIVHNTV0Xo205v36jMAYHIsxC5pONWASacN6NUo92E73rR
SVHBzHZSUAcs+42b4IyrzFW+a0mtAFqLDJ+kevcjCdAITSsuL7K2New4cOXKWv0I5zxc11qG5ohc
QSJfKmCycL6/6XPYnpo8uyChd4fIpV3PaJrqyCSgvZsLiKPD6Mx3qsYZUUZNWnstWihVQ3azzU2o
tWgozkqmTr/qRGR+DxeK9CDGz44TuJ+yZmZekHLibpBuTpECc7msrOGlwuDtL73qFxL77ophgv1G
KIhrA9wZ9l2KQ7Q4HW/goCksWCGuHHoM3ylmx4Ah6vhWC4piO6ul9jEg4cF0n59AlSK2DpNO0ZEN
pEtlPvNAE9OI22529myFL7Oq7dk9qDDtDM1ep+rEG1wwNFuJuL8fqjR8UUaLbFCXS4A+RXSXsLkv
PAXC0LOKZ+XgGrU4oA1WDito4O5YNxVftupJCsW4zHN3B5gHv1GG95VRS8q+tesek0nPF5MtLT12
vC1cDfvbHEY0PCmXFHUX/3VTOhCdg9DH9u6wV7e7Tei02Zrjd+6rTnBi8JFyyJfdfsGwg5/GJjVU
WLa4oKJNl+OzC9uOzldgtLiGg/wUWg3L9xAMH1GsVlulV+3j3EvxqYksY9hRQZeSzT2jIusBm/6T
OpnE5t2gBrJqiH2DqL91OtGta/B1TzKPugPupI9kTtp9lJBpqtN44SbA4+/mDNvvqITyEMOMXZtx
aF5kWJR382KKRca0ekKL91jC9DcMfMMJgwrCGRj5/kWLY2WXzb11yqs4OeixtSmNpPZVxmA47Z+p
qjU9Fd/7Oi6MwBNhnz26TlhtO9yWZyw3GmpUhQG6Dr47FBLA5oqiLSxtpBoASTsJmOAUMTY8VlYa
vvauxBQg+5KyM/xXqDjzD6ISj1FeFL6eJuIhDXgKrZa2Ps8PA0xi3PSsqusq0t4Dia8yL00MtFV5
yshJ4T0DZBZo5lNWU8dZ4zNdm0rTbyElgIIb0+C96aaRFHXcvENEhZjodi4kY73fiyHpNhmS7UAL
L9UHubYJIbGlC6EWduOH0lk0JExAIISTzAcXOpmgNuc4tkdRErkn4JP3t2ZGco8MM74iVWRPiWIX
D2yqKOGsHW71loanPR5S8FNl2WpbV4TVLSLpJrcXcWlUUdYhwa2K0VK2UWLmGzXSw5MgsLBugNPt
Qgi1uCGxft8Bzx73kZmBeHe6ZjUliYXwNryj/Cc+bmWLiQDdRudqEImfWo12KOem2FjOMH50DmMF
T9b4ZoNU2paXZmFdePZUmyurnMfPIo2qd5tUq8o29yMP3WDFE/mRd3m9SWAil/5UKM1+kqrDoChV
duHcpLYv6pS5nWamxU016nQ/pKaNqTmnNAr33BdeQh3PyzxwS7ORyCxXxdaXJmf2vT7aZbYZMIps
VIo9KRYOtMPMOgBTnd1m5DjqLjAU9YfD7Nxrp6ynJRdSBf3g4ZpcT+Ox9WjWZGbvLdz2hifVCcx0
ILFMFDpuC97qd86v4U4fg2Atiq6SHpUHKfUdnfTpR5Cresjg3dcwI1/rSG1oTadjj2SGei8qbkge
rQcJZvtW+xwrkZ0JBrEg9HpG00Sqb4JiJjz04IxUioHW6J2o/Iy7vCehAv7PzR/FGKWpeQgsJ06P
7ei45eMw9bxqmJNGGp48t2CnTE8cmQP01kwTvV9gIVlh8k8Fmk2IXtAGCcRA2mW+V5jHvwbKIJnM
SuuVnynfFbzsm0nvqz3Q8rFhtkT+G0ttfOh6p76pK767pBv6zeDKozuv2fCIJK4Ylq2IPOjbWDC8
YQ4zFl9NoAJjjEdnjyNh5grmMHcrOvtxxmbu1Y1lf5lZRQ3ejGpxhPoxLBW9zaWhJthL7LyhyaLK
79UhivDRlBPA92jodmbWOstqMK3Y9elMz9nCcOrPl6q8dGc3mbnGm6Yf1ULijlMbtgB4JNeUT4wr
y55ywxMKj6emVQnypDdfJDaokfRNBQxfaoru1WoGJo5X7jKQJPPjrJ0gWwbnMAHL4qmZOz5Q2BGu
+gRym992s3ozVaHuJy21q42RMXdF3bY7/FCVc3a4CzN8H+sO4xxuZU9W9NWPeZI8hhRavqG125yZ
ZH87FXP4AEZRbpzlxQ7yKNkqbsvpy9JzyCJBPzSYwsZ+bSN+7KdE1g9BkKstbcx8a0eJxz6VTXFp
Q5fpFk6K5yZqtFcNR/JrUYbPQS7Uk6nj/mL4pyo7Q68wlReuCn6hV4/CzasH3PmyWDF9L8QNZjTc
AFH9wSwV12M1jyHh4oiiW4fUTuzHc4iDQ8UTdk6zKXtJVCoznGQIYEfS4OdPnaZvOQq1T8Ci4SaS
bfErXJrYscIKRG5YbJIGUPVqbIrZa+zWoj+gxt/c1oS6VzBqhm8zuz52/IoFerccEdWEk0argnHk
pQnxA6v1TIYAF7e+lo6irXWm73tae+J9NM/JiXx0vM+pNb3Fr8gBFklxZavKt8wp56cohCrv2WB4
oUJOLBqqlU4vKUsFPNN+UP05EfNZmUoaDUAKbFu9zy4MeJyVMfO5ambCV1qtEu7XU7D/7Hz9GIr7
rkgCDXsvxgjOn8tGVrOak2Wwucbdvbj2ZgYbUz1AjpUkLuvXsh2c/KyliTQI19gcxmqNuwDRBxk5
fhfZUh2wstrzFz1u6oDJgiYKO4JjFRe9Mr20xViNDK4VSmYo2eTA2951qjSEDn1G6KLyXKMZhyMv
SeMQ9bkqfMZPue9/52YvI5Pqkts5HLfMdupHDA7j8+/kn7ufPpv/VXT5XRkXrfzP/9AWe83v7Df4
bmCbMdQBQw/NwfqzoIzqOySZodFVr0hrpbggTDVGTjTm7BVimUH4rufGtk/0g5FaG3TNjRVpa0cE
N1U3r2VJz3mvbN05IWgSb//5k/tTfvnnc7OxLgEvgDvzZzZSrlFaqQb6cFtVza2o2CsGu7i//esP
gj2LGLkKxfr/U9StpB059GK7iHVIUPxjK9mmEOXm+jD/M4P5V9Y606Fl7p/MYPbFV/xRkAHHYoff
b//Fh/Tnz/zmrDN/WZDlV5QC0qTgU/Kbtc75hWoD0EfQSMhMX113v6mS2i8CKx5jGYGDDlEcXMGv
qqQhfsEqTuTZNnDYQQD6S33JfFD+eAWBlDM0ngU1eAbKGkOePxrYGKpE8RyNymLcH1ckjLIPrCmM
arvr2Da6jnCnZZorO4XBbhrq2slepr3zdfCrLTNgvND9l0CaO890PL2712Fx6KZY7PkpmOHLNDkv
5uI9twJjz5xIPzfXsXPSN8YNmqEz+zBf2dZKkGLb2HYeBCbUSzN2/VntP/Jlnh0tk+12mXGX13H3
3GfFvE3VavxAD2QgjpuViY9iLIPy8To0N64D9GqZpUdKyo3WoBiV3khSSovrLd6niBVEGzO3u1nK
8QxsScHMfrPRHQBYpcOwvqG0ntSwkxjb2l1SXWANo5NxHfIb14G/UmS2gYyED2AJvrwxMp9vOzmp
WMTwC4SuHD454+AhgHCDbYQ5zpENd30/VUn4oTNXICOvl7AVOlrD8sonLK7SnoBHYSYYcccqX1J6
54y4HqZ8EHAj4/TWMfLxHlAZZdbAXSdMEEIMxFpg+Pl90REkMif8N7G4067uiQQfBZhmJMIxh+ht
aezHGIg9GBO1MzEj8jXsJGMXzJWWEdbirGK1oVgl09wdCabg5pgXY0c/Qzn21KvfI16sH87VBdIo
U/aMjah7gFGHPtxpuEbIp2uv8WIlaRdTSbXYS4rCVU7DTPNJW9ANUlKF5NPDPZ/mUOtesnSqan8J
Np+GoKmPbLH7Hy6yHjH6abG14DWKzr1ZZOsKOStZFYPLIYGxZn+TKdi1PHcxydTXahByINY2jHNu
aXoyyPckIQKwGLnryktrI7wrHLfQdtxw4ktUpcaLHubxvTtbPJqhiuZBo6Blw2jbPGpXR0+0mHuo
66XPY8Lxoy/WHwaJ/YVJObAB8itvShE28NoxCyFFiWZjXz1EzOHxEw2LtQjDIi4jahdL5TUJDfsu
uvqQ4NjhSXLlnH6aV6dSF1ECFapzvnIXI1O9WJp4H9MnZLDoToyJvJGL9UlcXVDaYoiKgsJEB5vC
fMXHFTrRYp1i7I+LSlkMVVoZmjeM1rpyzW2+wicgiH97Q85V/joWWkL3bfazCTcd2SLR3fWzHrcE
oN+23uj2U2IjBrmjmp0KrAxF6+lSaWf6aZBYg55Y0GUaemM6RKBidvVg32lOQqDRxG1iGISMiIC4
ODi4etZy7LK3IODQqmVBn5GNZWbgp5VeosNJ64HYEh0sE3YgvzWnmtKnWL01q3w8tQjyOAsTy5Ol
pL0shUgAeTpdkxaGj8z1cgkkKq8XM+Z4GukOzk9216rJnYipL3NXZoXT5sGcJe6bjORbYd3qWq3s
hq55NrNouFdSZ4EZNJQtGE1/6MPCvim5kUPnTqnRGRfPTZdP93Xp6HvammuvdKwQ6VFm90NjIKxi
LfHNNAF9bbjZWlS8kUB7PcJKMfu76DZPuD7yNvIwJp/65MAGmt9kKPW2E0G9dmP9zWazSvuAckgS
7EkETj3N0SS/RllsatJ8jpiFga5oSl/jZdlA25PnWDXf3K4KV8NsICMMvXKTzFrAKR2bztSpLwX2
Kk4RVDCl01cj+2M78xoGrXpMYh3+tYaHeaPK6GlcoGjkAJ4dAaU+d6pPi3dsTfXSRZ0alxQeAE2j
OdtDkty1dfHKxpdj03QURKM3uVo+9DE+43wUrT+oxKTJN/Yrvcjg/iN6Ojt8minS5GIn62VNYiay
b2q01UNjyGObBOFmAti31RnprzQ5IS+aulBXwk2jQxMKerEpkp7fOFzIG/xm5sYeNE/nY3S0ebdP
atjQqqx0xUUlgb6lx1nZmjSQMZgu59upCZKAzw8QbQeawH09YZJjC85BAIkuu0+VcSCX2XyJMvp/
7J3XcuRIlm1/5f4A2gCHcOA1JCIogzIzX2BkCmjtkF8/C6zqsUySTU7NfZ026zYrsy4ioBzHz9l7
bf2YxqFxNudevdVaymrsziNIt74g7RDd8xTeSbz9G/TzYCpHGysyRAC83+F0CS2AlnBvNPdzGhLQ
bdNFE158shut5pVIaX72UDzyJs3XtFrz2z4LgpONe3/FPAqzGdJqBAD9mRegkkuBzz5lY/AUtXp9
EpUcrsXojWdxwyDdwfl+i19kCQlxji2jIXKGeHSAgz3abVSvmJszESTLfO05/FKRooAa+/bG1TwJ
dmmcduY0e1hOZPYLLWxxOQ/btpu780FZJl38rrUuWWO080TFkj0tgo0b4kmzTY2L5swEJry2A1Ht
UVxF360s492i+d6uZdrd8BBml16pZ4SHLBukwpHb2Jlb5ov6wuezNkokzSGfTfM6gz+30bqpurIH
45vdNw79aS29zReSuq0krju26Lt2EKnBkxGhfKQucNbMi4sdnPiGmKDFYVo1jDB6xzva7TCRdhiP
B0fxiRzT2TloGZq3zf/Vyf+T0f0y0f7QgnK7zNT/3xrzXxb/WS7//a/+XS5L9182f0pCSFpsI+K3
ctkk/BmrhQMz62+Pyr+NKPa/BPx0CJ8maM+Xkvi/q2W0TUykbMnWEFEtYqh/MsNHZv6qWqZxxY7T
kvxNxzQY57+qlmORFk0Sl/7YS5LuvQjwyrogAmsfMaPdOYWwOpLdE/fkYQclNz0mLHYgNXcDWYgN
KaxZ4y4JYvPRafHAl3jCb5nNEpNqGeN1NZsAReQw237VmHi84GMR5KrRi5Yp4T/USYRrbNhV42uI
TGIZzxHSRJepUWqkOQB1Pnb49Ott7cUhvY9pGgy0/oTBbBjRFb/avMPZJ73J2qVaa129wDvSKEBr
X449LYVaM48NKZGLGdymuNLMSESHnvY5XYPJuRBaE5AxKqjhO7A2x4HkkcVMrRfItuv+q57zozZ1
HqifHGWJJ7CYZmDQL1qTyV3N/Fk62USfwjYPcFrAdaeOKhEEaYPtx2yX5BaPQ/6LnSwoSD4n13ya
iTMw5jj4MTtLElFqDO1jxVCNv8sve7Qqu30sBnAFfLdI4SWmkGliUNxVrVteqZYJ5RlFfkiLhKqa
3nIkSX/L8gzDMnNDPqoz45rTSLMJ0W3FhQReQIiMbjKUQ2s5gh2LZ1gYIREcASBTBtJzoxubwJN0
xXFyYLZ0GQjhozyMVV4txBzvmvU2js4Ty7P9luu368vaOwcpVe/pVA7nUecJkELMm8kFLohXNmr3
pOEAvUzSKF97kwujyGBonAdAM4KSxOiYsNKjlsUI9TusrSlQYu12tvKJxPLEOKJcHQBXp521iW1h
tz56MMU5g34xi7h+RspUf226UjxWTHLMNUQH4ohfuG2GlkPWUTiNVu4weaexoiWHndy7FdjrTgDq
idrBC4HxFOf+NxHwwV3x5NlioyJteHLnlGDN1vDOq8pk8NNNtK+sMSliP5C1mg9dN4lpHweddi6C
ZRc5CIkGmdzcgm4V+ysmRnZqD4gAqg7gA0JvhAajd13RfTNXRoOGoTAm6yLCrzjg6swsfItukqCM
WTsGsvx9OE6Ej6w0MuoqYny4EI0/Met0v9YYwehfeQMVZEWaIvdHY4gC4LKrB3pB9K7CxphF5wdl
o5Gg5FSdfsjqeoofwTl5ZHrwH9ASPD5fJM6l22loWkZBwYXM8/4s7lX7GNX5ZUAc0nnW5bH3PaEv
SG9emIyCtCPyWllsJEq+exvP0A62EmXfrOYtHKx0pzv8ozLxl9Qzg8RYCbKaEDZcYEMm7L1SN+ym
QCxllSCDOhHgYVKeoQfHocvr83prd0VoBnv2yDP+bptdGCNBg6lyIuqNk47hTlOiDX8QACIyf9Jj
wjX7DuzPpMbxDO5Vcig7eogIzW9goZ+rhIxMAIgtociQe4YlQVMifNtaClsuMJ89SgPth42dqc4C
EuiDeT+6BlmcMamcE4rBy3Yab6krw40Mh72rEvvBaJCIwMUATUK28NXg6qiTTTI/l/RPrfUouywS
Qal+kAEuKaF4dolttgua7kSIota+xDEUfK2bdPDHJWiUdCr3KqGduZ5SAFrWEkhqLNGk9RJSOixx
pXQ3ccW40z5bokwjxn27aYk3HTX+LSOFxxG/pJ+m5KCWAc4ozLxXc9VcwHHGqbsEp6YvEapLmGry
Equ6BKyicXHpNoBzWMJXC4A92/glkHWJZi2WkFZQCPXCAEYwvUS4JkuY64SdatXJ8FsZk2QZGkQq
pkv4q/A6GGCqbB4x1w0+G0Z1T26Q4sEYyGklPLZrnGw/Rcm0Vc1g3PWGCL7R0KT2RClvHRyGcshN
XKEfOqccUt8EPsB0L652noexAPUl49+qY87DLhMamqbJU1ctmDrc0pskJ0hdEcLEU+HM8nJql0zb
/iXf1l2ibr2/Qm+JvzWXIFw6VdElAWz1c1GmpFLOdCO+MHvKGU31zQqvu7vLW0XW89xXXyuko4/e
ErULWgmZxVDMl4UryjN61Y2fm7l7wvFfXLRLRC8kqAcZLqm9KIAZcS9RvqgrSPXtQC4ZR3sJ+wW4
Ru5vuEQAZy9pwBTFDM/rJSTYWuKC7SU4uBdECJv4BVdzHjF1InqNJKcycPeykulRa8Js08CPWdVa
B0e+0ttHnrii3sTdwCSHLRxRDuVpXBKLAeuD/VFc6S7jMSDRWB8FuAgjsnxBL2nVM/Y9gIROfpot
acgd2V4bJzLzed2/RCY3FunJhVyClJMlU9nBJ39fRl1/Ey2JywxLw23l1e55HYhvmtf9QogTfnGE
M4LgRFbbWvZ9scQ4806lqCqIdu6XkOd5iXsOGwvid/INe9B3V9DymJdo6HkJiTbj6QtYUSQUS4C0
lM0TMjOkR6Z+SKMxxTxF3HQIcW8FtZgNgWsmsBU6cqnFElFNi8+4zloMqGk7pKfCcC4BxBTn+YxL
dMmpmlbI8si8HqKG/OvWyOdL2jTBtsrbH10S3QF8oZSivohn01gNJlHa0kigMwa6qOl2sLhiX1yK
GeK3lYW5bnyJ5C6C+EmQ0q0Jp9yYA8Hd0RLhXcaEeTdGc9P1xq+AlG+3gfzvafJrkRn6pl6iwMcl
FNybaChVOoNTjDlfy5Do8JkM8WEJE2eKXMHiI2DcDXsizZbQcZPhpD0xoUkc4z5egskznnmyTQkr
N5rW24slwLzSk31DyvqxVCPNA0LOjSXuPCP3vFsC0BX1J1svLL8EZPfrpdWQQhMkNB3NcL+1nVIt
1rh8Ny7h6gB5vgekrePiJLcc+9AVE6VsDZXyVJPNDpPsey4Ia49nYturJcC9WqLcAQD9lPlAerXx
o3WXtPeOn7Q2ihaxFNFXQDoq3MY1trt+iYp/Qa8b2hRuInoSO53q8UoswfINOrGGm15mzR7F5CU2
WGttS8LokyWWHkEm1M4lqt5kADemlXMTjHhD6FPYKOGXcPuOftgaR9JKEk1lw9FbWXzS8e21pN05
84OC3bUUm7VRXOEkRLwyeGeiKn/ZcejXIs9WEYwarIxXM0bALFLtumkJF6zyb00GhmZuxzuMpNeV
oa5w7F1QrcVr/vDEe49cf5qI/QqghaynhNccVRDCKtsk/201Sss+LxIwZ04OWDDCqSgmrJ+YnvP5
WoD4PPu/jd//ZONH+OMC/v/PJpWLp7j4+cd45K9/4+/9nuP8yzMdpoxLfohr2h6Tjr/nIxI1t6tL
KmS6twTCshX893hE/staolBc2MAsSQJl9r83fJb5L3Z77NKIS4EJJjz5jzZ8r7Z77rIiow4HZrCQ
B17HCUww0E10dTPB67jwtvZ0gUjmt6vxzgiTs/h9gmlRXxqOTYYCEFt2cy/sg9+R9EOXaaHwZp+o
Zqwn7rLer1yHS/rf1/x/cZTlV/x2FEInyYuJOIosvrXat3L8qT6LIvjsRDAb/X4IGZcWhjAO0c0n
qZ+meFPPzx+fxfInfpv2LnO1lxmnZy20cCFfHcLBGsy41gUoYrmM5zWErzFOlzyH2xyBI/z4aG9O
6OVoHrt8IoNwE/Bk/nFCoz0qzKNsI8rQxtTK/8S5HLdZWGV/tY3+c47OOydmgFsnfkzgQng9hNNb
B2XSaHBikRveQQwDNUj9faErWqUfn9Wbed+ikhCw3WF6kCj3ms+MLEWfmJg3ftEU3XmaqUXekqCC
H+cRL9KY74lInD7jZLxzfpRb1POuZRMx9erGYeoxhMaowZ9SriJiDfp/jWutAo3/+fj83gA5OD/B
JBOjGYY3DB1/3rXU1Kq5qjQqyylCDZgFiBq02k0OqQC3QEuyvq4m6sk0m6MLwDvjJ8dfnorXzyh9
KJYtvCQsTa+emim0qkhPw9Z3c23cOgUn6NTD/ccn+Ur28PIimJj9XNQPLJGvudfEvqhJeaLxlaqN
vRwixDehNIPLTID2mXG8sb8j1pQMi2b38aHfe36YFNtCJ6tgMRX+eX092xqNUJiNj3Fq2lYmM0L6
yxMp2ZrOFMQMGVlMESXgx4dF/f/27UdxZ3Gygo8CMK9XV7bNNKalfd34tlY030vp6MM21gexlQOr
jh0wLmbuFpAg2gVHs9W73dia3IJkNPbT2A/7uGqaBxFRiSIyapNNo+RJ2GhPNzALkJw2Trwrgwa7
nRr7ndEHYOJ00dGzyrvkbiK1hN23hPvkwDt1y+obIxEGbW7LoNjo/Q52HESJCJIV/I1NqoGFwrAw
MWpkf+fETXnmNF1yiPRMnulAYr5qOTnEq8ieogtab84ZEAoAGLrWbiPNZi4T5h0P6qhg7XZpdw7K
ab6PFf8YVRHKMGCnjsjlMYhzpGha3W9aOed7S7TnVirU/VhM1mkIOmOvdTLblphuDlZOWG3WGdYO
VXaNUKYyLlw9zbfIUkcMSGN/Y0rFH0lddS5ndpw0BMS0IhDCuCDNj09hwrIbsgU8BUk/fPcUU7B+
NpErOsHIY9ADdKHc/zkUTvAlqhhhbNBWz/fOABOWoZTxs2lGNqF2a6lfWm2N0XpMMvWAOwYbxOgo
69TDI0GAyAWmV3xRTjZcqVwtc/HJdrBKBopOWmACqV6EsAFtDTK9UdzBuFES43iiXSah9VO1mMmH
SXU/knm8t2bx0yMn/esoIGxZnRbjEiXvWp+IrV41ES9SMVg/Z/bh3iqCBO0nNStGklXcBDuY1UOn
8/dyMLRrmoLpMffs9iFeHn3EefIMonh0UeVDwCa5gWmDkZxAYESeYWFCFwVXvAOGoe+hkMxkijvY
GD16BluXxlWynjM3PNrg5fwl22mdiNlZ13VC8GXupn5iJ/1tWs7draLCX88o+3gwGFudshBbPmK5
9Oiy9kItKbtt78FhdT0uJ6YXI9jkDfx1GqryUsGyTQ6JcPBTZsjhIDPHtEG7JjBuoJiEpymM9duk
6ODGL3X+lcjo6kRA/feG1QTPdEhgaIxCCy7F4JXBOo2k7BZERYdpJLCupggx7UQy4hrHi3WEzFuf
17Rqb9gZ9gfHq5zrQDMh11eReS2NPDzHA4yEsJ5PCuQFY0271/0uqh3gmI1iMNiNpBOnGDqeFcNH
8DsDmyiTLfu+nCL3l5Wk7i8tDNS6ZTB31tA7fI5om2/DrrYQAyC7Y2KnPOjV3nI9AtKgNzDifmR1
y5Vs+zEjgKPSfaM1Jp++gjjPwtC60xkRbQNwnj0Hs4095PxmbyNl/uKKoIegYkcnPa91vyeO1KHN
OqJcxCVgrnLLcL8boP6ONcrky84ch6cGx9ZF0YXeFYwV8y7zFP6fFmnhdgQ9ejYIjL0mDZddWDXu
dRI3xdMU2cOJDv54PSaRuhyxbJwbo5wu2tqzz9LKLPZGbfdrtB/ObTWZ7kbNE/F1g+b2a1sXHKCG
PxhhDwzUqZnpQK6YzpMcWDgOMX0ESuKdHfRfUOhVvoqyMrqtmz6hq+e05FixCOGLasm5gqAwIh9C
ZUJ8iioH1AVtFbcbCkoYFrpVn2WDg2IiKusIbm2OdggJPn/TDiJnk3gS24Us5iO/NrwTRjkfp3Sq
z8BYsY+zAzbwiVMgx7TzxDu4bBZ2oB6cjbRC72BjZ9wp5ifbCl7wvgEfR7y7gxx2TatiZuKtqy3D
6OagNTp87Ihe3w5ygraVAVDbrUBYu+4DaMyEt1PgCOzJ1wVFwDP+XcUy1qenDE8TunacgIpV4Bti
S4Ibeil95pH9T6kX806Ern0mCqPYD4TwuKsF1/zUpqXxDFlosXeTrvqr9brsYWqZGsNMS48v/3dR
OPYtpCJU6WOYC5glcrga5mSk0zWpbe+m5bTlGX7R8Lgbi45/s3o5JCOHlNKhhZJH85ygXTNT+nOa
0mvG9NluenuJQrEaU9vGIIAuigroBE1ecWMVY/A1saLyoY/zfA8XuNjb9hxs49nQl1kw+ea17q31
sUuPTtk9AXJTB1c6bgq9BmW3G6T68nlPWTyb/hIKMZeviGyNdpEXX9BQ7i8MDT3wajLK0S81D3CK
WxnmAWYKNnvd7fMjsuQxBVLrwP8HxDz7xI/wg/XRmX2U486tAWbpi2r7+RRbLbeuysk0siu3oJ5x
6FnOVcdhXxDX48zExmi6HgtBrd1VsTMMsFu59a45G+elNJtDl5nRD88AiJ1miXObN459Fhiltw8d
BNQgo7CT4IF192xEm4PJnOdh8JjbFUXt3ELa1rY2ypS1C3tlH+KQXTfLx671YBppCWGag4PmFmK7
ty49hllRQDS42UzWk5ETGVRUPODo4dIjaWDxWuoWwfCWXvxM+IYfRKu3d6CJ5wcepPCahn14pZLO
uy2SvF/DUKYR21TF3m1M54tiL6pQ3wn8tUNBKU4WEP2nAGorGcHzadb0/mdfBNp9LivCkpRKjI2r
OX/fp1SNwa9J58eOlkmf0qqMS0IjtLuQ7PBr9AbTEXNdt9XsMf5adC2TyrIfdxpUtEezm6zHvlmY
vHY1XfKlAmhQR9pmwoKz0Sor8iXQgos51JqbEkPMlk5KvkVYh2V/uerKzqNN2brulVg0JAWhb17T
Jmc4jQzmBhHCng7xU8mDuBsRNpzJOiq2xTL/ySdlbitUTuux0S1eYgaIx05M2VXgGuHBANFDQPLy
LM+uMZ88zXKpK1zrbGaqfynbYsEFSAJYLURZKxs0wZVeJ/kBiKbzxQvAaqlAt2y0HnwMobdw++d6
vkjbcqav1C58LM/EOTGlEUugYdxEWvzcpNN4yaIwHQROzSvZzDOyeBsFwdRW0wNAZ9vGajUk25nI
9500UmZ8Hp7mLpXJFdoO2DSmSI9Wl9tnyQAt3ZCDxtSnGq9q2fLplhEEQ8nAgrzROZfpRuB2jleu
EXlbvk39gc45rJgAzvYF4W9QFQpZlHekmxa7jgWHGqiQ4PIsoa4Iy+7XpDv3GEcy4qQGozrWgTPs
TEH/D11god21ul6Sf5X3VMyWyRy0Z9nQw5ZXE4V3QsstBizh9rWJK7kv9sooCBzpeJxymLNH04uN
Zz20pgsrB+hnDYP+jEZHdKsxLs2VZrUA6VtezJhp/HEeh/nUpFIencGatq6aGhRSGEEQxvdVvco9
B4YNnFpWOibE80l3Rt55zcxKNqT8wx15AqFaecDnzjulJetlEHqdmGhOEQ7Wgd+iWdvHujkfAAjh
kkXEvZwRoQOjWGNdiC6ZHNOp7+L8Voxpsy3dpNjOVaQx8CjxsZv2JL4RRODijCvqWxPpGhStWDsL
g/66g8kIgBej0JBoP91ayR0I2S9mh4gyI5bjnNNIN5lesnLaYdvsXLcZtmUWin0QxP0KoL8CzGE3
IG5rXW6pEKNjNeMgVAz/RRWXTE2d/LsstO/tbF8xUzB3YiR2krqtPrgRGhs5x3dDGc3rxtVCn9UK
W5vWr42FnhsGbO+YH3zRCgLMVGKWmKHpW29gkIRwsxry21ylHQqbjnAmK863qGziDTqB/8etioux
QglfkFuconDbOnHGHKVkHLPH5hB9I9XG9tPRyEjE7XCI4PUsbytSuGdkgjpt+1xEZ1HiVNdAPaov
WpgWK77q+ddWq7rvpEI4t5KwhnGTuVV66Pppxr3npXsUdp2vRThkNrgGrGvLbebrBNPobYXdZtvn
ncSkPS4zlNlxtqMEABA0mPYIhEl2fZ3SjdOz+Ag7cupWhqqfvWbOzzAwmD6gR9sDDl+GaCl2LlkV
KezqZ8p74+vIdvzC8BACrhuB27mvE5RCouyG62CeyoOaGImRHNruFByUjcjx765SwGlwphru4gZ+
1jOE3npY99E8XVmGSk6FTSBLR97TVweoegrpMRKXk+upryAn5RHTSPEYQD8OSKPozAd9+UI6Rl7h
53cjfyyK7iyKXUbbjMweoSPa/qjqgQCGsD/DPph+V4DwySswuLmIbILrXlb5j7yV+hq7uPWEeb4E
jQbZ8mikgrRexQ4c+jBEp6kvLPa6rdURpaSse7Ng6p4GNjxthJHRZalNP9Neul8EcQlbXHUuQJts
XvAKCQF4TNKo8WY+hRHmzlWHIG7jTA0rWZIlfkJY1qpypM7t5Wt7nNhVbMrInFeD4W7Ctpo3bZzf
IVhAWqpoaLHKr+jZApL2JjbFRvXYmIm5SZ2M7gWamxokIZXxvvQcwLxpXp6rOROHpgkopbZhPgUh
hLW0cjtMRu2g5T7bJUf7OSl8NKuhsQ9G57gPiiQhqD+du2cXsxDyYzDspqbO+Shm15SKydNomOV9
Uqf1l6qrRrmvNEhkqxjAc7rvy0WdhqIU86SmipOFu6RYt1jOvqWNg7eka4bkyIzsZzi4A9N21zgf
iTc9M6lsvxcVKjQygloiYdPLuezhS7amlu1VKuv1wK06T/tqADBfV+qSRmB4mVAMrRIrS1pIAnZ9
0YROsG6bRNzw/v9QBZKVjm+ax+QYN7IZKHyeJUORVKfJYIVZ9DA2rcmHSxpbg7yTE17X8pk22Dcr
aYdv4MNvZ1T+1k46jEcgHBn7pJ5Z2SvNXPOqZbeobsDNRlHd3Ng6MPZ14LQwGzod4izQI5snHnJf
ae2jyJHnIkVgvMJ7JQ8RejwfbWr4DAW3XeFaL9HdaeBSw1HesdXhexJ6+bfFIrYhgvzRGnHZ6hUG
Lv6KQClZq1srtn7IzG2ueppaz+EcQGVIBxfngDklF543D3tICVwxctb24GKXUa7HRTED+Sj7yLqL
ezgNSRfzwjYesL2CmmqKHG9na/ZeoWC6Zg/ywIKcXo3V7Bzr2mlXalDOtsqK4Kn00nmdNYNLm9BM
Lonlg1VqY+tfCbxhPoTfmmzIobgpkDNQ4Wr0m3N1UO5ElALhItcSsxbMWkdcYuw3fxkhPuESFcq2
6WJcXHjUr4g3iM7JxQXjUiUetv5pDrTua4KtHyJ2uycPOdkSloG3XY36KQg6x88GAnVLlZZ7Ug2y
W8WKyxAc8ojn9fq+ybq7kCRwJl26czSXiBs1NN8ir5B+gr95TebdeGQh1Rixe/05pZw8DlYeXrZh
nVL/lsWvTiV9vMlU9WzWSfWVuI+uZgtQR+lzqRMhC16jC87cIUg2dEuIJAtbcdcJbZzWOK1s7zLO
GhyKZVHjljQbnPu7uqCNvHajxrsspia7K3LGeLk9oY+LEYNUtLDuHNH+HEf4LfpMqdLUZnPU5+G7
hIt1tAmogMRgs0mqe8bbuNcO6GkM0KqGrwmRHHn/7S8ydx7ykNrYCsrQpyrMiG9xv7ci7jbIZRd0
C9/XaRj8bnSeJFuQMZnP7UY/UUOBoZK0ibTONb5byLfOrJKoZKc2aaSg7rsKA8PvPS34FTmmfW3r
mji1o/erHi3tIeTVuxdCNtHGbsnDWnnNGGxa1yAqExzCXvfGbitiqDM4gBEW4237xPD1tgsKPc0C
V8TkSApnASb9PpUwW88pZUz/VRL5fASGc+947PtDh92tJ2nkf9x3fW8IQtYzM3pMSHiFxJ+HC5ta
NzR34nCtsu9qUe/ZAQAKDaT+ybjFWDrHrzvnEMNJRWW4h9DzdWd5nv9uajtzN3xvX5r0U9D9gEuG
CgLjCg4dR9877qw/RcGyo0SF9L/o3uOrwrBnmcJ6kzmaSlPNQ6g3PjI260SaEy09UsA+Ocp7F5Vb
uPSwkZGKl073b9M4awyszsqZwbyMQ3qE7mtCEkY86uRxfHz/3htHWOgmXYsUBEaMy0/57VDp2BX9
BIDYhwIF32Mgnsotv/3/HePVdCe2lXB4W0k/FwpXWLO33PwvJNp/HJC9+3Dw/AGv5lG0McD9eR6e
l7hDI1Tjk0HFg9Dp4ijKgm55P8RfIo1RS130i9mFXiv8Tf3gBuZno523rx6CX6x8Lu+fx/7l1QDC
sivsGaVX+6GBsF1BxV4PRlqfk7tCGlDlFZt/el05HtZAvKO2MOTrd6+mtnKnyqz9vMBmi4LoJCND
frKevH0WTWboqKfp7wjTNV694F5oKDwPWe3HCndCW6GwKKseugMNzY9P550jcRJ4dYG02ouI+9Ut
bGN0j5Nb+ixtyMu09gz33F3VJA8fH+ed22RIS+gG94qV68Xx+NsjD9slNb0G8t8c69sme9LcDN90
sY7r4Pjxkd7S/12iBn471KthIxtVJ8gXyGBH/BoWbCtcYc/7yykFF6Uv5vsJXd0er2fQbGpLuRu9
qYOvCLuQw81CbRNGQHvRspfOMfljlrHm9Gi7SXVUJqbMcIjmi4B4xRsAROaqC2kZU1ypbSaw7h1l
n42XQ9nRxpo6J1uz1wa2jQ7ukxNdyHmv1uYl3AVxKi/AEqP96vUjOEcjl7zjmraRevTyAkxi797g
Ko+f8rmTR8J1GKJkwddmXJiQuPgYXMF6c/JtjKZobdQVurXuniSWYq0cSEtlflMN7gWB7jPAFFJF
23Sg6RCbchU0CcLQcEC32/RCHrVE69ajVVo+A65ho5Qr1hwn2bCPl+ephZYhAUyD2QXyL8mJ61mG
hF1xhh5XS4AvBhiiP8tgKD75aL3zrJFOb6Dg4JvFd3+Zlv72rAV5XzOGnbguidae9wZBjdz10Q9B
EKATD8zB//iRezv5RRNLlrNNIgdg+teT37q0+h6sDzC5RY5I0yXfklCqiMur1D5wwTUhctXvIO+H
fymc/uMS/M7ry1hbX5I+0Ky8EV80ITTPqHMKn73u9KXHavWtpul7BzQ2+fmPT5IpL6sRGx7++3qG
znCEonPqCj/vG1qjpH4A0yO8b0MMVnMg0Cd21y1Ttmk1CDp3Hx/8nfOkrjIx7pMWj5Tg1aMOP6dj
71kUfguRaU8C6104hsx7k6n5x2WAtSxShkRhhEf8NbyAjWBLKH2S+cJ1H6eJ0FLhosxuMtP8x48p
5QaCKYRRyDB059U5VQu+K+y7jOFiN2yIJ8HEmlwNg+3s2H3++KcX0NJNTkzgCWKU9PqzFaJTL6ys
5rTs3CTfcCpKBgk0dtvMTD/LAH/7AnIwShtKA5up1uvPV82AOHK6nDPTrLvI1B7r2f1B6vJdODif
1CDLu/xnfcqh0Oc4nBprvv3qS5mbUQxfiGmsWZEMTcPEI5hpJbN+BnzSH+lVfFaNvn9EcluRsS0v
3evPi1VJt1yOWBv9MfWqp3Iy7swFswa9A/FkJ87/+a2j8MbbTNXBEZer/dtyZrfsO1QgU1/ruiM0
I9+y0qvY0T85zNui1NJtHY2MiX+ei/mqkCIPdYxj/rTfa0IDmgd0viKhcfvxybxdKjmKAUuAlVmH
uvrqoR81MRZJYqR+Y7KtZbu3zpLulyycU1IrpmogB/DVf7JKirdfSo7KwoHjDFIULrY/L2GQz8pD
/5L6ng2LYMg89uJFlc4Xo8eobib7etVOZOmstNLC+wlYhqy1Vpd7NdbhIWOYtBsoi0jfrm+8LiVA
uKooDpayADKRfYY2xrn3xOD4oWrtT379uzfG9ZbNj+F6YEX+/PHMJaOM9mbm06IqtsnkJUdtpNnx
8Y15u8JyidBVSs8gVupNyZlbNZ+RsMz8Qkno9mXv6ymhsFJ9VrW888LC76W2ZR1y2MP+eTa2zMyi
qgsWorEymWYH0WF09HH38dm8twI5lACucNmUc+3+PMqc6GIMOy1FQdAiuZZ8pka7U9u2zZ77BGL+
x4d77+JxSgvsBeU8uXt/Ho4ASYdEDl7RKQ1+LNeuiZ1T3gSPHx/mvZdnCbWSSHLZGLx+jMcWjO1c
8vJkse1ep5NBnz2wf9BxLXdNaLvfh4y0OFQs7SefqvfWPBSxFnW1986mh/6JHplkf/shwTKq0J7m
JNxVyUOVzLcs158c7b0Hnm2P4GFnZ/lGLZhxjtIhNdavQvCJuWPL0yASbfPxxQST//bTwUWUgs+R
icz51brqdWLsbPpuvtsN+gNi+3KnoTheBQmOCBr0crhHc1+uu1KBa5+K9NLOpLmPXIRd81Q5TJcS
4MY16MRscBnKdl3y2e7WePfKw9Ne3kyctq8LnwYqnT3kOV+b0aJXqOonQy1MPdNtD7F0H7uR7oQk
G/w8K8z4IR369hB45beIse7sVAqCAbhJukgezD4NOlTEeXx8Id+5jgy2KEGlNL2lPvzz4c8kvyEe
KbcxEf2oZgOLVIWiKsgYYk9PHx/rncuBD5kX214Uq1Tdfx5LGJOOtVhR2gfGD52Gwya39ad2ygpf
Ah7ZohlWn1QY77x0mN0Nh4qGL9abErtvsmlswpLTS+wvURxqa8HonmZmM69MMdX3dTPUG0ayvf/P
z9UwkHPSkaJAfL1SWpqH5shtS5+92mXtQIQDeXdClhyuojR8wIwaflL7vncnubS0AQjQwyj76k7y
rgyqtUg11vSwXmMVZjRZmOo01F7u5w4b6Y/P8J1lkxOkhlpoRxSLr95AXLRWFIPQxbgdIuG2mmGj
12W9MZHF/W8O5eme6ToUjO7rj2gFl0LlBVs0wyuLawKzcGJL5ZzFnWF8sny994wSS8/jabGsvNEB
9+hiCqDc7FXy7q6Lyp+2DWet5f7FYX0ipVP9868PC4SO9wjcOxXiq9tmjDTcRTsX/gwaeKXL4aYB
81nRB/jkQO8szGiLdds06Txj41ju52+VaDUPyEDwjftwsR/Dcdy7c333ySNhvl2V/zjGq2cC3F2a
WJC+fVS9xor0HQDfdmvfiM4JQEINYM5DHUTe0FTYmZLwvhwaMopsBjYd8Ts0/zokUQUZzqU1IoMx
DWM7uBNR2aZqjrNlRSfhhWTyTH3wNaj04r/IO5PluJE0W79L75EGBxzTojeIgUEGSZEURYnawJii
hBlwzMPT9+ehrCyJYouVd9d2rcxUWaokEQE43P/h/Oc7KzsUGmS3C3PUccTMs49a25znG0cwCBwy
4yru1qBEcVGJLt/XZdeemWMTYf6Efuwd0B2iwzpNwwqm27tk9pIzptOW88JBpzXaSXk14ix78PPg
Pq3zbsMdzvcltSLMs1ALHVAowQiZVrWLhsRBMZhPlziZphs94rv//e19bW1yinuCdQK74+X+6TZd
0y8uaxOt4FMz90+4Ir+DD71nJnoXGYzR//56r73hxNwEe5TvUcZbP68YJ1kqLJ0WGN1NomtO15iD
nE999Ubw+ut8gaRWisKfWiZlupNDxA8LU855guthUB1Qkt4qlbYIh/wvTf6BTtQVXenN4Fif47Z6
I2WyX78uVVruKMn1y4AsUGUDxs6hJlIv66dkNpkSaqVxi9rdLHY0zslxGj2d2+djsy0Ai9LhqtjI
G3yEHaS+TjYZ57Y5GHvRS7DjqMNYcOqMwQ/aWEH2pyOAyU0zeqDcW+MtHqEYsUE8ZFI5em/lstv4
q4P/Qp/JPOxXFe8yPg+Tpeorwm9xk51AZExm75no4u9LZvOTrs92nuFZD43tvPUoXnviuIEIL2Ae
gQeib9kPjyI1OwcM9FgdzP5pYXYoXCbzLBf9+MbKem0v+uE6LwOjUY1lUQfQ331HU6+oN2zAsu5+
v3xfOxBd2zu5lGg8p/4QP3wZs2EuspFtdaDp5G8WpwpJxj/WOWOc2NK+MXT26sWoV5KzBEy3vUwi
3JbNqGImFRGOCwi2Xs9GqfbIwBBU9ukbt++1jQC4ChUMPbL3S/BbLIvtZkgpDm3W3lqdh01PtHxk
6vRrnzK8lbhv3Enx2rrw6KyRwDJL5b3s06xghbi/xGnZXCSMeljiwl/hAljU4re1bSQHqZp+M6vA
vktBYh+WGGUzI/LVlR/7+R7CwvLBYy4AjXYE/PuN+/Hqx2NDpIxE/TZ4uTHiddcZeUKYMzXqqx3E
D4k1vi9smsm/X1GvXsfzyRRJf/XczM8rqsPDNcExojyQiSqqOf1TtRjTth7aNw7S18JWilNMr5n6
D+/Fe2hPATJuBFiHHuF40qFzm6rbtnaA+ol3Rd3cl0XwRqHitQX8wyVfBqzZKguEOmZ5gPl8BnLz
ayALFK7uRVu/5bBqv7Z+yUhpkhE+kgu/KCPgootb3OyVbDPW8rlP1LcpDdzNWOAPTvk23hjKSAE6
Y4KTNlpwbAgtz2pR/gRj9xEHmeRj1PjdYbCQLTPawrBB0rfv4xVUj1/hSIgnnL+fvcl/8B12Tbyx
OlQTRodtT65Lm7X1zZwgYHi1Dx7N/Jzhec1MotpBavya+uMUloud7vCjs94rlJcc9pbzxmp67S4E
elKXEgfr9mUDtsBUG5S7IvJT6znWJSLsTfnRUc6RmunHPl2mNy742iPW4xlMDHoUW1/edgUgaGkI
hg5pExiIY4aWGX6y360NMA3jNi1M/f0L88pX5FzX08YBgzi/ZJeBu/h4GtjFIQ9iuUtaDI+qhAht
yeruY4ZFDDTx5M/fX/Ok13hRVUZ7A5XK4hUltX2xumJsM+nMFuXBLddggxe5+14mAo91e3GOSV0U
D8oq/W0mkWyddMp+gu1eOaz9rkdLdGZME5LZNz7UK0VMVAlUffSu7f2S+8azsyrMHNk61gg9mw0M
AFWave+itoMP4NohKwX5lFPsgrhN8PDrcuTX8i87tf+156R5hy9r7nouHDkGrro02qyf9zATaYRb
9mnJ3HJm0xrR4ubULtZbBJaVc+Rxeed9hiSROQuc8wuKyJgZ0UcFrjDeTPZk7pclMj8lksDb6lfz
E2FxhX04S4qxiXyPsgf+zZB8XVBksmWPO+lmyQ7BoNy2RtUfErfxdvgeeLhFHK06t9+D6Jrf8doy
iYKZ4Pox8YfgojC9R1OjLn7/JF77/nTAmEH3dIf+ZeGIchuEkd7m+xf5/D5hPvcATiL9mAoj2f/z
S6G+RGvANDrHxosAhKZT00BkLg9BbSdb1fh6pGdW+UWQFPHH31/r9Nxernpd/bXJXjkGX6b/leEW
w1SmJAejE/khCPGFiY8VAhSYhXFbeYU4itqMbvoZA23LMuJbq8d+ChdCdaYqsz0/faB/5G/9nwFE
/wMS6f8lxqig0/PDs9s+9U9/WVlfP5Vf//u/ruqKuIDS2b/9ranK6p/5y8CBetwfEPJcFg6HAs5c
ZNl/GThQZcF9L6CfhJcfpTSLt/dfDg6/we7JP3DxoyZEDYyeKG/+P3FwQI778xYCvpQWkE5AbfpA
VB9frGu11rkVRUvyzlMKL7riBPuaErhfTuPmy8HjnWaWIo+TLA1TW13FJ9IY8Nvn7oQf8xjcUhvf
TBrQJmsDb60miP2ytlawKyuk26EswZ3VTd4WH1PKMZd1t5rPmR3PQSgQIaN0pAm8bMsTZQ3JaP0B
jYhnnTPKN44Xs52201Wr3GpH32iucKcu0Ecvbn6lRCA3WFpBJVmMS/YXBT5Kw+JEVq3oZ5f2Mz5e
jLlZSXEux5kZtoWg6yvquoExbL1vBz7cSnDxlZNspMbYEThNTEsN3sGgdnM+1mWmwjatZuTwBj43
4LBr8HiT5uQlBnN8mzJm2gQ/uDX7ODud2tgDQlWQNZdJIFIGwVfRCrGdABz226EuMgy1mchyUHtX
IDktIv0OCFaUEzPw5LnL5joIQO2pc8FkWHfTKdAxx0l4zhfuyHLMuyCL2ntqyut530qmeI9eG+NW
xBkcKjm5szprfZUUO4vd4apGPJ1KjIWKhepqtXdXxlvEZpJJ0mPvk84MJs6bLlfj4B1XJLS4SW9E
Ry103k1Jjk3RGHKKzeTJosxFMDLPSD3Uxe9Y0FbMzxHdeJ7aKqr7jyOds7sOd7ObgrBkfkZvq7Jv
GIR33zhnrMm+tirSUvHeKyOxd7FJrbtQaXgLqC7NcSkR405xzuTdCfaCyzms66VgLjyVWJYjWMpv
hajbnanxMaiDp3fUnMfQTNMMAN6c19tFA2gM5IUXWCvXO6ZzocWmaNfzOnknUjXf9e4g0y1WX9Y2
DdqkYvykjy98v/ckWyh3e2MxL3MwK3NESkSkcU742mKRBFentlTxxcJXwGa0pAPD02oiT3+C88Sc
tTbtykBcdHY/hdKOC+1tlomDrIbPwIHGfoP7lHOjK8pQXaSKKYZI8xhjUbYvZwhCo2YJeVzuCtN0
dSZWMd9WmjuUnBBEwKk9jND9CRCvZeZHS8QNeC+rG7d+7lbn42Q61ynAGaB6fSEvXQ0+qqIVG0dG
OLc5VCQ+Y7b3NSxpKOJrN+mY5Rike4mRQkflBOBS0oJeqhlJPlPMve9yDWYahKc+ZN16zTi5c6tX
NoDZDrdh02YyphFXcDuWEBsmEHs2Umc9SMYApq3MbzW9gne1hkfFKl2PbSMpq405aKnC1QbWbnwG
Hjw/i1LANFGjumdrooioXKywYwnYz7V969LPvYcVplWl4VaeEbmXuYZeqRRf6gwp/0enqZkcyJhq
uJxT23pEV40ydljWOqbRbNp3xJgDMwCd/c3wfFwke+7GPtc8rqEvvpATB5s2JdfYYq3bBGE+uvK9
sicm8C1vrL9IHx9jJ5MIzeu8df7sNTSsgs7I71DGeeEXFobFyggbHKfOJ9OtL/K5gQyYZdkuGrMZ
o0ngZLND+XTCq8oPB3fO9r0TM0TpDX16FEEy3PeaewZ2Mr/Hnx3iYFbf4TBwGWhUmqOhaRgnwE/z
bVBqPu51QUhyh0ea5q0FhZ/ilFNXz15qBoxeaUKbKumT7pZamuECwS1ys7u+bH3Q0uO8zVnd74VR
Q3wTE/C3QGPgJnhwuB6K7TI7sRd6GhmXaXhcPZj2Zwa4yKgS0HLzhCR3O5uu8wiiKtjaGklXn+B0
Xjt9zBPyNMfO6iurUEhbRm/+Ysw4fY2W3X+Lc6qBuJsxTVwk3dksLfuTVa0wEjQub9TgvEUj9ISG
6VktWD2qoqaemFrzTYfNYbOvAURjtwejzyf/2UoEbncZM/79ZtFUvyQbDIbv+/gb0/bmoRor79Em
yjWQ+LQBkinogAkUZmw9Y7iBlSYIIqPFr8sf3SsLt0nm7Q17L2NhfYibQCH2d5KLGrOCG1gx47Zv
TJy9Fo0yZMCpf0/Vusk2jcYddtjI4CUt9LjI3LihEKN1vjKwPmyk1XwtNUhRzHVAvdyqr2gdZhvD
hrq4av5iwTwhwXJw1Yx0uELvBGzE1jy/SrBk3QoNdcTN0brPNOjRU/7y3pwEngeGmwR3Mpj7w+j3
83k9R6kM60jqgazUfNeOKv9YBnXzMfZhTVZDET0ocG3HYWZEIdF0SubRlh0NWMwqW9iV0cJokknC
nWwl37bezL1l9ucVvDmFpcrwQVJDXzCagF9k4NS6IUOud42ZmDdN58X2DgZnfVGhRO83pYZwOtlS
aldJYe0YmbG5j/30Sc4eRu6a47nMGumZabqnSOF8Io4xjU2tMaBxn0wbNzODj8uKfaspVw56vzJx
PejiLt27SLUuvVSpe/z62jg0nNZlXCPyU8nA33yJQXy775RGl/7z4Pg/CHv/s/j5/1BwbLunMuzf
Plu/BMcf0+5LXXVp9WN4/NdP/Qv/4v6BVTTtMoRjZFUogv4OjwPrD1/XlXDjoEuoPa3/HR57WJ/p
AQR6sVQwPZug9S/+i7T+wJkWyaCD1fVJ2P9PwmMu8UN+rTuHWGNrCRaBlyV+yS8tYRIAOYl7DOK6
PbQlJtTU7lsshBamovq2c0gN/r5BN99TvB+JTa9dEHmlSS7v4Kv10u4s51srSzENzbbgbwXq/TOM
Gecbt/DR1WPi8oZi4OcE+vsXpKzC/aJJSg/gRXlFwzY6MhciyDpxn7KAC9iIwu47Z3yL9/RzGfR0
KR41z5qshSLeywS6TaYE6aiQx7ycnKfUy3Aq6qF4h64Vi+t+XYMHL8dOscXW+u73d/WVb8lKQu5O
vUxQKtB3/YfmwdTk42IarTx2VibPK2S56Mucigl5xnrLN1qz4ueM6vRFWYFk70ghKYi+zKjmmhlB
7IDlcaoB+YSeas0xnDImcnE79eBZE8Go5KKc545OBoWY7pMUnIHbuUiNjWlVwRvNsV+/vosPFrUz
5qxc8swXXelMJFCt4VtwfEm+blAyBm4aOX/8v12LCqFDu4lyFG2Gn291nOHTnOCNfWQEVVwP0uie
8Uua7+AsqMffP1Wdmf67SKLvM3kzCaujC6CY2L8ofqW9askVoVmMUfKtQ+m8G6zSeONpvnbv2ISw
H+Rivw61mEjUvN4q8FHACuGY+SMYRR8b9I1Yc1w4fv+NXozxfP9K6NcFAmvc6H/RDzCUI8YVS+9j
ZqU5QJSRa4rI6NyQJFE9+k3uPEl34SVNg/kOHaV9HmOM+L3a87+WFV9Zwa4p2fZ0gQGTyJcLJkJH
HEVuLo+z32s0XCUIaqPAv1RGxwpFg8KcdG6B4wN+tAga5by8jsImmR2k/Uc1vu/3RCI/k4F+0r9U
1vMicOcyV7y8YzTfmSaSg4lRi6NUxHC/v/+vPWxAf4z7ILvE6OTFioK50tat19jH1OH2BkHMK2uQ
U8JedHkSv7/Yz1s92zehixa2I9/gcr8sX5X0NSbqyriIMLgCy2W06rGifve4QrK6GauF3eH3V3yJ
A+SSCHxIyFyX1czE24t9EJktE+GU9y/MqE0ZQ6vwAe/abr7DSHu+I/viudoONhyJn1n3acwrVc59
ffSMSk1bP3Xx7G44/k47SM+sOZyn1UpX8nBjFduUGfw3bhLYkZ/ecoeDH49R1MJugOxL19x/3lAw
JMpQj9jyoitM0Lprsu7r1DX2JE35ENZmifJjUxRZi91WnSG12WkO4m3bGkW5A3PFZ4zKiAcZOXH/
vNpl/wzllqULq4z3ymoMdl6zzXCycsSUx6GIA/nUJP58V7i46ZkZP9Yyp3jukUy12y6z7HNEkM1j
P3r10Y8lTIiMGxguOVO1yPuNdsdUY/DQrwmWHAlEaIH4lfQ37Dx8oLFlSVwyPFJNG0OhFBBLUTVc
AzHd8YS9aBqUraEcJbhGiBTiuktqVoiSQj0uGAWvZ0a0Bu7FxCT7EVJWCUm4FVWCtU/SP+fQlh49
VVnqohTpcgcTab4xKA+PeAaBnPssloBH5q22qy2MGCV5aIqatdfn7lMOwWPdyMxynhYRdM+dUPqE
HkfnqVxy6wsmJ9ZhbLzmrsUWC8cvxva9NJagPOjmOeEUOJwwgkrTPekML+mMx7CMcmNjz5I7GqXR
A1X79Cyy7e657Zj4MmpL3DPsxf2Btu1RPYoxAhqd7lkFkudUulPwIBjif87LGBSca/fkbl0E15TB
2+ABFxL+LSNaQG1EFb+lzBgDWHvumxzMToOwOVErTuq96twC24cyabNDLKmPhAuVKya3E1cuAH+X
1btIdGBysjTCZz24NDML3DFwD1RxpmG4Wwcr7Wu84Vg1Oeq4J8/NuZuQnCl8jLW/VJvRjDz3Qun9
0hi9pjvr5NgUZxTj+DC24+Em2Paci25N/ZAVHEPnKldfXCe0ZniUTtn7OLn4zbT1Fsl50+cRIHhR
2azlMTOCh86M+LXMo9PvNOz5Rgmfs4iaaT7vF9pMFuw4x4L7asfr1eoVJLLQlp0nIBvOE84FgRXS
rAyKLb4ONFrtFVs95nq9rRW78nM1jtW9v6bLFcwS2EXdjDtRBg7I34vUbC9wQRnPY6qJ/BYMQjeI
Tetha3aRC8N0TYHTuj4GNB6p3jX9S/NYYralwhJgMTAPvBhIqiUs6nW5zwPT2Q01juMXuUmLo2JN
YkhvdtVtrzrGILNoKL/WTtt/8+VanzuWN1wjaSeHW+YMj+shZ2fCHZCNazLBGYW9sahPsGXbbt85
i/tlXj2x7fqqouoMgmpPX9ObQgBg6VZkdYWfxVBfB5jJwqlheO9zjJ0dtly9ulpc8tGmWqKjWHqv
gYg+uY8qLfv9Uqn1s8v83YWNYwAuIJNcP1fgy3doZQFBipHH6Ee4z+X5VH0mt/f6bTUm3TY3W+9M
B6MUfCCUYSDelsauIQYMKVRTAfSxcmRjwlqd7s7dkHe40+SNOs9aXFcWZ1i+RnE94X+ZGrdLUJef
0nyUG6QqfYh/PxK5RtPZ85ahfhgmfkqtI4JjvBnGVuxLVfOLfOMaU0mT7d+O8EzJWzsRW5dhAMom
eUPfgZKm6/kxpK5uVtMlka5/sGyxONsqpZcutVUENAnw4nKIk3OcPjsMx6kQrPVi7KyyHj6o3G0U
+K9uP0D3RRNkfim8rv4EQRiWYyDmfWdE9nYo+BxB1Je3nEq4Pq5s75cu/jEQGUyeqBdbGfZlQXVj
9oO6odXHojYQcyBoinpxbVgZr0TXkTHsaoUf3RF7CgJsy577ZsNu2z/HrcmGVK+BuF/MlSWLZ3Dw
0KKUjvEbmh1zh3ki5fueKtIYlh7jlqiKjfoxEpIi9twYG28pcJLtAs5jf8C+DMtAWR/rttC/Tcxo
Y/K0ZwtiNyYwUzW77UwexbgDIZw7ruJ+VJJXH0lhc5AzgocDFjOQHxTLFss2CB3Y7VbFo1Uz4oIR
G6hAHFhoDITIRTB7d7LEV98WNcqwGz28Ywuv73ZVJqevpT81MWVBw/kYuFFwTuG2O2APBaCmmuN0
AEieJX92Y/+UKVwcHJnG8QZbzab7xMzqYLzHR6+2D76V+Ncj5KaNW+AwlDANf8gMsO6LX6kPaxCD
6UalPH0Ynba8c2P1zSrWT7Mlxbu8t/oD+yrW/FYA9kAOynqmVhM/U3Of3seDx5Pjjc+Y983xxJMx
AKeQclSO5VbR4X3lQAqhlFioctO57OObfOjiCduK2TwigV6uGlq8dxg4pEbYlvkgQpenkG0IdoIH
oxpn6EqiL67mtpXvYBEV7xohh7sy9ZsNxmrdFzka2Lv2q/0n3jn4xtI4AZMWWeA1Ox91Z069O5xw
XgM/2BRsF0HkQP3wMeicxj8jZUzvpz6m7zAM5hXEH+dzPrn0GNoioeWaVQK4Bs2k60Au6VU7g5ky
gilww2SMuycrndSxRK+/q1JnOKJuN6JQ9jiKnQm2vL1BMDtuZ/TEEWW0yJv3CfMD926u1GGsbKY6
MPe8NJcBC1DqcmEwxtMjxmbNsDO7TqYXc4p3OX67pkEdM5r8HI8WcwIylwzdQUP9LgFq1x/MlIbc
xsgHGnSW4Zn5YWDxXE+c8N9AMXdXg1Lj2cxBeKyyriy2KkiiLqwF6UXC5naWy0gA3CayMDB88cbb
2BqZSIa77SjWZdE+YsVrh+1SONTfLbZR21yCfqN90hjdLNsh2hRVbV31HgW8cAkasDB+4Uk2RDF9
rS13iPaB0WiXz1ieS9lYOwbIMRkcvPSuK0XzYRBL9+AXkDfGmSIw81hpmCOOgKuQJFBraEFsbTV5
KRK6NXk2y55zqDeXcQNVKS22klt1M+LhdkYB08OOuI7Sdwx2zx/MdjKunLQHgZvajb33DRstM7aF
eLZ0noMnH85c6JpZu98iqPYfFUrALwDqvefJ7TFGNpWLxS8uHABss7rw6E1hIfoNAUSTblvcsIaD
16tvTjLHN13GsGQIArG/0N0FfKvwiNkmc9osofRaoF+czu8McBQ7y3TpGgYxMXu86naGmdSY/TgD
s/LHfKD0akhv/JS4Sz1svHjN3pk008wQlHzxDmA7BniVNRu3Ca6yG87sTsgDOtliHh5mGrZAFE8p
xj8SCvx/WQt1fG0K8Hep79da6BNAM+Av9c/F0O8/9i+tAIIAxOA09SlV2Q65z9/FUAZP/kBQzSSW
sMhaf5QJUAInNaLcqSsG/66DOoAC8SIIbF2FQR70j2QCLxNjPeTG+AuiUaTVDC6/qCCtmAkORjcw
STcWQHuqdB5uW45jl9in6d7wS3lZKORiTNdqDV2AFcYvWXjszLLg6JYs2oW0RNbW/aIP7e+nLINZ
6jFGTvEUjETqPzyTV8qvr15auzj42uPmlwQ5NXJBvivk7RrMXBo4FDaTywTVwBtcZot99mmEx/i4
brpofbP+83OuK31UHXrASJetKcfCd/w517UAAGP2Wdi3RUl5buMbI2EMoc+qLtJaX24uSad+/5Vf
TOT+dVGWihQURn+1UWGPi4ZYBdatY1XWfYW9y7lVumuzR5wbPKjeIYFLbS4+iAF5W9IP/bOraz2F
4XIfGlezs7yYqKYDGhXtVnRKT+hEiXgIgU1xHFVEjShda11tUAIL1JkTzn6juPGzOvH710AgTm5P
N8HEgubne+dPsI0Z+LA4pcmQ8qHA/qFAXbL3u1ncFymjzHNOUvn7u4ew56capH5ibsCKpYLDhV+S
GyCeednstOKW+oG4r4wVSwSvSr6ZGb3bRazznSNJRB2PoB7f/+GtovqvL6ZnCyx3cPMPWDcvK1ZY
mZMeYEF56xouFRz9wiy6XxCPzVutAvGyrq01RxgQekjSuCDOEz/fYUwacdszB3GLe8Z8ZyjmF/cj
/uhFeErm51zKp9F09dtpEtgqb+JlOWXSMBv/aV1Wfxhmn9gtdbEZMdTPH8aiyxs0ZmTeDn3DSyIJ
3OtLqy8J4tMKm9nfP+bXXhKPbY/3kv/gEvFCJSVUZqaGPVq3p5JFtWAgu5HxDG7KM+tj2dJWOBVr
myZllePnL67LMaAytWTQFEOYXvXRwM31Lm4cMo8cO4pLJlGCnegxSk6SkWS/WjLeMsfHzQhRIX3N
/e+/xKnN8WPBnHvmEc3gqsFREbBif75nGT2AwV8CgYFeZjZ7IqD2cFo3M/CAR52Kbgp/Yt+j9XxJ
cBjsYqJpkFLEagdF35bgKGf8/WydVjJcEZnds9+ab3VrXtkF6ehR2DclH/YXozNjtoaRSSxxCzGU
G3K6zaCK1aMwI3HfFO1bK1ufoD+9xVrIK33OXAhDNEleirfLnjzTzJfu9lRRc3pKJRCB9B822SSa
h/mmtV2qhZSv8FqhKZBU4QQK9H065NTH7Grpn+16nG8ykx2ASFw9pkg7L6Uu4J9uUcepgQogTYJL
cjjofrQ2Lw0DWilueeJaMx/fKJ3yDV5+Lb4Jz5lelEQ9fWrW/tj2WplzQ7mxxLc1q2QTqGVtt5ln
ZO8au1h69BAJqFFI81m/JeXF+C8dyyjZB0mcArrXPhhUWVSAGMoadwTT3n7E2lprfrsBo2UE6Fga
R7AftjgMB8w7JpPxQRnwGbemV9dtOMXY9OPdBrpgS7eBNwOdDhIchlrwP8ow/5S47N4yh5kc/a7M
LpFy19cYvnnN1q9bcwgVYsNPYvHyd6Jeii8mFNVtQbadwCtbV7AW85g8Lw71uQvcaatt2nN+X9Ad
LvFKos12gxQB3veckB2HkhLQ1vESDOvwrzfUw1AV2bTFKdN7H5zIJE0W4zbaWmNDLcCJmSsmVlna
jdtb/p9Uilt/U5Ud7hUr3EMA38OAdb3VLKlxjg23vLTigXqdGqGsEOMAQh2hoHtyjNtbY7KFDDOH
ytyGyg/eFiVgBXWDfLJoN3MgE3yJM0qdMfU5VBmsEQ+AG2a4NWgtpMdgfgkNgp2HIxmfDhfIpy6Q
hAmVz25DCMhGPCpOgS7FN4/KZkeJMrLJ1vwuKiRqvazwtIoqHziZRSJ8tVmrwfQU/pgYQl65dt1c
GjPjwXuoGWWCciid/XMZp8n1mAf9F6p6bh3GFkUbM83aLYbgMfhJ2e7bAF/khiLyZJrrJ9H56YU1
+vOWoqv159LX9YYRu+6MwYJob612/bkMOucTs0ZO2LgqeWahzF/jIcICd03iaqsdtdUmiTCbb2Pl
bEvhjRsWVmmSoEXVPPvhYuDZ7df9s2zwlJ1B5ql7w/HT/DhiIgLKkwku3DQ91FCY+WPcQeV8W3ql
D8G4X6gdIA5BZhtZ/LewJstRG7yIDYGn/mIsePX6aB0xbU5G1+bj5lgrbZdmKX284HXws9KlrvOc
O10BoD6asU8wxA5O78CfPHvXYVBKTZlhjA+zwVxreKpYlUx7DZvRC9hXgpq9Il1YlWHiY9m9l1XD
7wgQ2j1iC8+TdQX2XyEKMJpuZutvJ0Rg2KHEyA467JEeWwAvt4Pnr6gKF1c+RQ4TNCBKiFf7giZS
pjvtGLYGD5NlUcxfE43odNl4JPuQJ0v6O9i3d2HDG+pvStJS9HiNw4cj46iPhHXRAzMF/jZfyvqY
V7l135iO/pfwDrvs+5H9me0sAiQlgzLeCtHzNzHUVCrVunNhmSZ/sXpwUPc+Zd+n1uKkDnuqjR1Q
GZFdD4DBA8g0fKpTwT3w6vmO1jqHOmRvaml6jySG8y8jh0PUy+jJUBzvnpHCciuDVqJW6Ab+8fRp
y2GIs9CGm3NTE3ZaOBCny01zikXywpXtu6oEfRzHI93plRriKIkMF+uEjV0DpMLZcjekpBs2tnKw
yC2O55466HbR0eNice9FufCleCW5Uk77/hnP+/kOnWz3PLZQQICTEX2aOU0TH63sDvcEmhkFp20T
xM0jZUGi3zntlrtToLDmVJkvgPy4T5Zul2hR1yOq0mA3W372jKafJktKOHReN4Z5bSa80m4dmdcd
Ytj6kmXEs7P0p63qhoOnQ6qiS6J3ZqbbHzVk7d2p4IgKgNOcNg4dqoipgye3W6GojzXVg/Oma3V7
gZ8ZqUcwTw2YBnrB5hTgDDpU0UrJ5+/JD9ptbloWZOW2gMpTbKSRNxlSB4S1V5Oz+JcJbKKnBJ0z
YN615QMqC49ZyCAVVQ1ViuhPyOxcvDq9QninII8c51aHQZw8/badbn05dc+FlqSQQfgEd/xP/Bg5
gEG9srfVOlWBBp6enfpNbAP2ucuTvkbh6Z3zdeqjPRruXboMGGobScGnHQcU2dPEidvr5Xlq5pgx
zY0wB/DT7jI0ivitZ8twpaaYUcgSWApRmluxaocEnjsu1DwjK3JYwN9boD2WCg/zmHr3wHaAXaCT
S89oALJGiqRwnpJy4p6CPuf7nzaBvLBp3qcVd6XI0+ASbBO+eAFvmHL15cuJBhDwbsKxXqjHTLdV
TwIkwv3m0EQ2TzW10KkWHOTch4kQNKjorBmJ5uEssft0aibmIF9K7HZX2laxwxvfth2f5LQSwY+L
7jilbAGOAOCxw7OTzUfGTdzdBHNkIYUEYRHRUZBsTVYd4bPZiuAh7Vd0+z3paLdb3V63UH2alKEF
+OY9nWzn6SQgsgyfHCDISEPoAYr7yaYhq1066LOyzwe03tJAPVJK5kVvxDTfnL4hJxExsnYTCGnF
p2enhHedDLriTIzeI9ehL83WbYaAkcT90PCXNAh4LL2O0la6mcX3iPF0bC6ryYpShWGf237Cd18d
RS/Q8g1Q21a5beEn3Z3uWqvGOdhmE2b+21Z/nMRFBpWnkXxSQ8/7CgUAeEVe8Vqtix1tPXu19wMF
Pz900B8+Y47Oy4Vmjd0x6VoHBgpLfmCBo1pI0si1dxPdwMOSOjSmHTyZnbu5nap2A1aLniuAHrQd
4H1TRNRR8FDNJmkrmvjzHPxFja21PxUX5ejy08WQWM17BmhR0MK24kavuh2CSYHe+2Yrg/4UCzZ5
QpFYp+SyJ19JShrMpxvwfS/SifuoZTmnjbWNPU6c09qNGCaIkY+r9jB76fIno33R7Wl9SmuIzjIK
AWcAgmV+5Q0+S8Q3h/YgnXy8SOKl9f9aECVorm/KG/NxU7aj7qlWwa5YlPMU40Z1f1oVLi6VK0L2
SFy7Ev60aCpxnTm62kDrC/6Dy6A+zRmnYidaUNxsvMaiCNE6GU1XenFkVcxJKebZqLu2cuL/WwiE
ABwIS1wLNCIHlpy4R8NXT1stJfY3XtRwwmgPg32tWDRDVrPb26l4h7HBevtdF2Aawho2eIa3h9MO
KPOebg4MdG52DzSR47vPuEu2N/Ha6AOIEZDYXqaNGmldhnXcjtG+MfyA7WrQnzYbel4zm06BTYV7
me/KRbe3acsED8G8EPg5Md97WPB/Q9Ave4OpxnYWuKPAbHw/CkAuh34YK4YYusyszwEGoZYz6aqQ
NPZcIU5rVrtJ7bu9752BICQ28uCBZgAFbzXr7+sF040cLO/94M/lO8t2viRGhAw7yLoDVixm6LXs
7Mggsm+x3cFfscA82y4pNc1tmxd45njMUsWJtKQTEkhKngERyuI+oH7gPqcYUYW1M60zVL3MBnLj
Q3WPG6hkUATL81Sp7MqWjJdsODXLczL7+VAJhVcxMMDqKqqpmgdzQbzgWlTrEXuywtrO6v0dgrne
vGj05n/B5COFSNzjSLQHWZPB0EE7P2kJKmo2w6Yposl4H2cWj6ctFX82DC1gFKT1LScVkW/j+wz0
j32pGYlxGC2e707CjzwGlH3q/Q3NxDujE+Uc9/7jZGs3/CBpqig0Wz5etHoUm6xaiwiiiU+KPwS/
L0rYt1cHkxGa1wFbEu6EwS7TZ7gwsugh+h/2zmw3biRLw68yL0CDS3ADBnNB5p7K1G7LuiFkW+a+
BHfy6edjqgpjyzX29Fz3TcONQoqZJCPinP/8i7OMKS+NYaiGRXWAwFKx5bXsaaU12gGCkBFT8ah0
r7AqFfuhcrUzulOYEEqLPmKenJVlpGJPD8ZzLSyd85P5HW9rHrJbzVasP/Rc2b/smy6qiJsZBqix
nhYCD7l1bOoXigJKgDhfBRXw1TCKilQOUiHKln2vliwh7CsoUgOFRPjS3FjhsjPPc8kJRG8X7XQz
il9Fb6nNEftnVlyrkBJuMke+Ut4qDEggncLJnKdkfe5tm6S1PQ0bFPWG/sZzuq7elm3TbbKFiEav
0povKlqoB8jBQHamy64EzsMtsaE+cGsDnU4iR3FytvrJeohArFeztI19ZY6shzlctoNLyYwA/rsV
EvYJSparmzDNbWdtTa2+4crRQ1R34+MYWfNVxODuserCdNWwQtid6XbmDQdih/jBylXdn0Sl3Cx0
w9GnnC6ctVEb404PTeVrVxnmt8Tt5leS8frvZTY2lNtDFnrUVTohAY16pVGUbTPAFZieqlWvOggd
5G3JIpFrWY7yYBpjfI7timSQxIo/5VUb3iMa7mE45BmyncZUt9hMTWfXqIJHbH3Tr6Wc+EtmocYN
lXLhhjdzodCxZmo4aL7dwmnyare33liX/57wPEwVgs6Xb8hqV4ze6vhr+yNvHZXxbwc8q9fshaTC
118/89d0xzYXtacglVYAtJMsDJb8d5S3+cEGwsXW/zJj0cGn/prwGO4HHEF08GEIoTD3FqXwX0x3
w/lAUw9gxbjor5Tv//rPnziezbv//yPxHKvln9AiDJORgi4Jsirl6kLEf4cOpkkfJdpMgTlZU/SE
fXZRrSzkT2RXzTnCD7uG+lLJ6SYrdULKCJOnKbVdvwjUakNSRkGaCXFzT0Hc5bAPwAr82FWH17G1
FBKzosSH3kq4atjeFI7CKL/LnoVCV2tQPm6KkPHqZKjhuh5di85e2PEuyE3zPmmH4opAjPmcgZ4M
7Bhk+EKrCoQfJHl9sEgTRFcZoH6xWVTIp6RHWnl9HCUrwMo5tZTRTLYDX073jNqq9oRGBftSqds7
lo041E38nJCc9xQzd3kIZWF5Qo7FFp5UuMb50PAqp6muZ/jaq3xsbnsn/GbiUeIVAb+UPKNbQZ7k
xnXTCPaWQW0Zklqmhun3qjYWPpTblqtCxZLARP+20WVbbeTM1SMAZcsYVS+22xMMFBzMdf021pyH
oO9OWkA4CNyUe8JWtatxIH6M+hOmnTMs/5NflVN+BYD2FKDzZ58n0CSdwmeQLtogvMGRrN+mU/os
zZ7WrCzvx0SZ2d8LwmaMCPoaoqkNI2QsA/Do4hV8GI1gHdiJ5aVwufgKEqYFf9qVaF3t2VaJbFOU
DaHb5X3YuNnHcuoE1DyyNo0iq3wZ4oEAJ370ihbZUMT228zVDTHU8y4QyqEVk3wphVY/VC4uRJS5
nMqLW/Dg6LB7BnOHoBhlm9nK66mP6idSdh+sJi635UgvoDVTeGUR0bnm0NV2hBI6yEGdxwz1nURp
ODyGIggPIkd/zCy8ybEXC7qviirrgrpRNW4hchvnPJYQngY9AkQqI+RnWVTcG4pGbVYXBJfopXHX
ZK27aZygWBlGZDHHsmDAxaTBRBnhYn0+SndbS4PUrrDSNAovouoSzUSpj3KsPOva2B1DoNJug5zM
fIQ5Ex9FbqnPgh++aqYWQ5QYjvfK5F4icXPqgKw1km6PA/BLuy8TFUGUmbTTd3JTZoXow7Ikt9C1
h1Omw9jywkKk8IBIOvGoan2aS+3+Mi7490b/h40eKtsyTfrfR/nn1+E/Tq9j/LX8ca//62N/j/JV
4wP+l/huMVRApP+DrklTEffDc2Z4xcDwJ12Tga4JljP9KpTwRdbEmOnv3V77AGSgYY66TMYvI/h3
u/vvdntzmVf9zyjIRO7D5U0HigDmv+4vgQUSTTiEzyK5qnX86l/IDlgCqiDWibUauVQTHsXxkEx4
9ZVNruxLParMGpjOLnblEBMzozTTt9oIu9xX1Moko3rq5+NYWParrDN7FTNfr2eJh3FoIZOG4DZM
4l5pgFCIh4TsqCPzzUgNzjx1Chm5AS+RqedeM2dr7Vtomb1G4KXV1tV0bxR10PrW0Lfq58wYGOZ6
s1Ao8uuoVIv8EDsK0ciOTVhdj+oXJmE4mymZUhZtauXcRzoMqIEgRwfRA+MH0c61l9A/NQ8Nx6+2
dhJQNvVTLCFXd/RKvUPOUqOS43CMtTjt1uAIdEpEGNqymm5Mmg0byHVI+ChmrvMznht2fPr3Aiza
uJ3+tAA1bZmj/+8LECUl7q4vPzFp9LcP/bX8HFSAGCtyDPy1xFjQf9VarvqBwB+MOASYMlbkSxn2
N53G+UDtg9+K5bI8mSzzLf6WFWofWCaqgfEL+ggcd8x/RVb43kuYcg2/DWFATXMQwiHIYHn+IEiT
owJBNWu0Y1FhCSD9Psxp7utFdBdEaoHpXBmBuF8lKdPjx3jEAX6ssCurvcYFQCFIu9BRZ6v4IxO+
joiP8AVCBURyDBdBA3GHCxFeFog7tj/c6X9gyPw8nF1UK3xhZ3G4clDy6e+/udN0Q4aZWX28IHXa
gkWbQ+JeTb2tnsljpNf9/QWR8v+8V3FJalL8riFEUSBzz36+WUqcIarvyvBoWe5V2TLA9LMec5Vt
IoArVS+VitxpNbQgF3tcScskelvsXKsDgTFDkiH3gR0Drcw96RXEYwfdvNWXubtTAKuvywLCBKba
wG06s7WtCAqUXs0CNIdxweRGSwOAGllLEAeTxKh0Ew4F9/oy0M9m6ax0bTZfKJjBhBO5cPHhTvaU
sjYV6gqWIIXnwI7p+BZPRPo5/W63wedugmVOo15rBi/BYAAW1wZ49iQUYKOLhKF2ShpgmwojXOOr
xhDwwhhQIwHIJaNQf9A0ZcHC7IbfRi6i/HzBM0MUKfCF9NihrjEB+SBrAl1YpS6j6zHK+UbuAjtP
sxaNj7Vcgiw9iWvGg55EIMN6iTXxGQNUW9lY9mRVT7rRITFpawYgFFfgiYpOJt3dXAPJkvSjL5xI
bVSeUdhz5+JmwRAZ/Y3lvq4WLLgnRmkmOxFgzcuqBbWqupRvR4o44N44L/xrhVy96CboNU6MkukD
qvPB4PeTT2S+JMMyjZos92Pf1XzcHTQiUGVs3UZWx59m2MFNehuoWaJtMbMYir7aiRk6CmrzlBmR
eWEywdEAKBupM+d77CF4rD00NO2I5RzQ0gU7sZeb4wLq8vwWmY0rlYXElLUKGz8ZM6coJLxXwfZm
9KChjjvMZMj1hP+h4W1fTyzCzNX4lnDpB3tV9nq2ht0bMi+RGmG6wzg9MFVuzwpSM9vPEyKMQae7
8iVMWvM0AeJ/RD2inYe+ym7IpQ5f9EHEpIlnwgH9L+yXIkz7T5UB1WijYRtwjAYVdiuHpIPzAU7l
fg42PB300YIebwJsfFQsqNS3bwMBs7d5bfp6QX0ZA1j1tdpCXUY1ESoFnnsLtM68Ajx7NlYJb6T+
dcgX+ltsVGL4PjEiqT7zzzz5Xo0D3KMcvDqxlglTeRlQwibrfAAsiPf68uSzVMEHQQmGpRqAQJJT
xjMx5s6wuOyE5OttWpVDsGlUpWqeLhMsojdZCMpsc4NjlNHW9gLDobIAZQ9GtIZhnwAVXsZ0CN7k
jhkNoyujWCbndtlxlTeMWWO1MVAbE+4LzTZIXUfq9rGIkDE+UHooykels2d51eq1Ut9MI1qkTTYZ
bL9zDtPjMRZqnt5h4wEonis1I/QeNG/ucU7z5innXtbkj8c+3GsAqDftYKXmDCsxBhk3gl2FcGMJ
7OxfXuR0VHhwhMOzjq1+WRRtLfgr42Cwh15Yj3GHFNR3NCeynsbM6fTrJHDZKJxQS8uvtoHANsLf
BSAxWzBwBdR2JIE8rJPnWquHsIInjHjNCJw2/VSzQ2iRzzTYrK/LvCgsB7BSCSAUZOSVr/UUr0bG
vmpyaCTiMIxrmZIlsObHT04XyPSV2k/XabQm+rw1RCtdv845f2bp6R3pxPuAuUquMzxEjbyPdIMa
C/IWxZiCT/RzPM4YRsehcy6wc3sye+jgBJ3f2xiOD762qEamRT+SLkoSXowGHyXUJcaiMzEukpN8
UZ8wBUKIEtm5uVMQ5Cz+zIlU4k9hJLpmIyrTAocoqyko2GTKfVU56sfGrHBmydVnxAIohAqiuNJF
MRNHw+jsSAUOv2RNYL+OocFAUquLa1Iwr7qhltM6zerxlkjJ8Nk0+mINIIFHKgPGO0cGxbMmonyj
F2oYkFSSm4hL7JpBFlHsdpXSzuvELZ/iKswe9aRBQqE27WZWWqCKHuFUQXb5us+H6rrP5vzKFH23
7gY7u2Vbr56BFKP7XmQ3g62OCe0mGbVywqdDveiW4jKmCbeyxyEXTbipF4kTuSnQY1I5HzLFZeBu
iNiDWVaQY27buHf1RvnAoVM9FWZeRSvMpQp8etTyU2RZy60lShRx86KushDInCGToFCEFESStt18
j2u7XjGQEjt9CZ0YMl0/E+tti1WkmgUyqIlyYNXAnjnKJi+3TiYnyPCM+vdL3vgmNKFJBmW1VfEL
XBGNWj0laV0NnFK9tUdopfXrKUfgJVsR3LsV8iuIEyk5tdiJknE2O5gVWtZZiVp5ZMOedrj0TvtB
0VwcN9NhPTVw51tdAP53U7KLisZ66ON+/qaqWXIE9MJ76CJ7+32F8jPNaimJaBsWb1fdELrxS0k0
5aFo3boFR7IwjPJsZaE88NqyzxWjzk4j4HWjW8phV3mqkrBIf/8Ffqa+Ll+AXnGhebEbuuR0vCNm
yjI3HISuweEysksZVfvqsBAsLvAaA/3yGLDN/OGq71rIy1XxciC3g1J7SSP5uSwTKCzsaDDdw0U9
GuPqL300WBQ5v/91P5Pz3n4d0SBkx1Buwhd5V/71UYmywg2Dg0iXEsdWaw6NAnq2edF6/esXs/Hp
43ZCwHPfE93RDTVKSBV6uBA3yhLCTEOWlK/E3Z/E5r9W0o5KpgpeqtAOaSje9wCha1fKqJJOvAj6
EQHFWxOrYJ+cYVS9i5ft73/aP1wPRjnAAhxeizi+d/gu+SnsG1luHuYxCj6+nYEI8ziyzKKhHHqj
jf3+mr++I46JmR7OxzBP9V+onGUhpDpmqXXo3ngXzOFHjYna/+MqGIC6zI1RgKrv3v8MskKBd5h1
QHZGaGzMINl2/mi4+0+/hYbSWaTopNG9X2VWa+gS1Nc6uBIc2IoXwRuOAf/6UzKXIQEmBGwrv3B0
U4k5R8Vk9KAvEv24Jl/Ee1MgXKgjbTX28x9aul+3D/Z0thB+llgcjN/dPkSdwTRAjWLCF1hPWueE
h1ntKUU6bN3XzG+Z6L0xhX7/2H5d2JhiInMgcY+0ml9eSFcHR5orUz+kHYsrKNmm2oVrNidwwX5/
qX/4ibwcKDqowbG7eb9X2ST8cqlcP4w1vm+E7THUbdrqcyZ4YdKlgxuXt+b3F/2n3wfp1kE2Y/5D
0F+vxoURuZZ2uPgIFLkw9pnqRFsaHR7q76/1jtu97JKIgGyTMBAbZvevKy1yakdlOR8gW7kOYHRu
Es1hq9ld1c/1uUxAub1ggs02LuyngVqrOUNzHYMNHi2C5qI0X7IQliCaUwbIzlxk0Q2WgtWfMqV+
3YfAHg3EI+zmzLveU+lRQQ4wLAPecGhwhh8HMRSnUeG4wmuFV+3/YCFysU36Ae683B3i9AidgSaz
qCV+PqtCvOt0mJ684kye6vXoLERHcrNb+OuwVf2oCpb3PYmR9nfYJ+B3gJ/FxWQFri6Md0mYvNxQ
JcXbdtIgXf3+8f3TPWGnvCQ48+z0d3uzKsFFe4dVf/EBAPxPnrVQMfC8MIrYG6T6Jxjnl3fTYgTG
agDK4RXFKevnGyLjZin6p/nQCyb9DSYXCcRPmAEcrHTjv/91/3QxcKMFCCc7/Jd305l1lxQjF44j
STU3ySLPUBmuZJ6pVrSLv7/YL9s0vwwGHnN0fLnZzt6VJXmqaFUTqNPBCkwayzBuebNYiHSJv7/Q
O00IS44cQGs5uxHxcaK+L0wyAi9HC5ULBzjq/Js3xpACgYGwEzIjmmOV9CAhIkQIgPlVPtKR2EaN
6nk5BktISIigwQkU3HahEGkzlJGFaXKRD7igXrBniASlPZcpzfGgh9NNW5So/v+wefz6fJbAPCKL
ONcIN3tficTF5FR23jSHC63kYq6TD1G8DVWY57+/ab+86GTz8Q4IXKiA9H5J0mpDVW/7MaoP9cLW
dGCqQb5ZCKqkUeIWUox/xA+X0+uHpY/ugf1QZ+lj6WOiKFnelx+gVgwlDU3WpjhYchSv+JP1h1rA
r7sAIpbdgOrIOTMfy3HU/3AA6O9fEVjkODnhKMSV4VIxDfr54iIL2pjZX3LQmCLk6CQSuIvMua25
M3SfqAvni6WlqVjhAaA15wsFsjDqMN7p7QTH6MJGVrscFHFOF7xGEtxNXd/V/Bt1jLGvc6tJtkRn
xTd2OykFf2mIzZ2rhGkCcIkG+dbEtfUjHD6OO4XDYDu1tVYd3pjKutWMN+YwAo01QQrulwIcIUSX
PW4gTkhG0MnEKqyGVZbmtwNowxnjF2U7iti6IW5VmbeljcgaFLuYPRV2nnoFLK0WuC+YnetFoq4Q
OsGI8O2M1KpVSWgBDfQcHwYn1nzRZyYGjp0WSYbdnYwR32CJ0g/lizEnRcmaQbYw+12lZdq3oXYg
PCdKwnpx4WQDhk5hGt3008i/bbTj5d4qgSi3bu0SXEIUJE1JIRl1rS8UoUvx2acByIubLXWNrKzq
M/J2c/oOWh4PfqqFDHa9CRbCxdl4vKugP0Q3pDIhMEtD2be3jYGCe6VjW1yvSy2v0rsS5woNNmmr
yQ0EHxxjFoEXPMcyvbMrrfk2Niq/YjASc341sDYWp1pqCxQ1ZDzmUY35ID/dfDEHvu79YmwN4Rq3
uqu/GNlVBzYXQ0IcN1Y1cXlwEJArPIYAwp18gl7aG/g3+Z0VBdqXeTCKvRwTHB7GMubSMp05tVy1
EEA4UWY0+nUx9GZ7p8XKYkzC6xLdwMYoax+5zVD5F95939eNDbsCor8/V4sJ1IWUZ84hb1BR9LS4
uj3ENkKnQBv20agQPdGOWh+f3/wxoBg083a8eNKgoAdlDDt1rB+0woQZ7sQmLxghEpZ+VuKas+FS
B4DZ8/bNIZJntEYluBl8GmM6Imwf0e7MUzl+h6AV3DgzAoE3CM7MOr6MEaH1FIt7URxEUbBuumao
dm/LytLZW9RlzSDPSJyXguxAeKImrEVt1KIYQkEMNq+3kFz92jJ5i6Rj0RjB4ea+6jgQQB9Jmu7L
FJdDvxljJghvoxlYNWgvjKWQCAW1nVMiT861ZEFia+B5r1qYeSNEldm/HH+21QEyRmBX9pVpM4/w
UjXGC7h0Uph0uRuyTPNKYdKA2QE3VgS9MDYJfJT4tikkX0RTwU42VaY3d8WsyfEZ8auBxVNmm2l6
55Tu2J3MMdMerCQphN/VQTy9on3hlU0cqQvEqRW08GiiNoZ2og12znnMGAA7ggi0gHdFMM1JWcGt
YX+iME9beKZ1C2XWy+K+UhKoeHMONq9kZnLAnw60fmI6q21A0GbncywSERzwHh6B2kDIWweAbO76
ZHg78f9NVPjjnBTg5Yfj9xfPgVNcFK9N2b78xFNA6M2n/h6Uuh9oMxfZNERaYmV/4Cm49gciRMEK
nMssFOjgfwal7geMVw1Ek0AytG42h+7fg1ID/1XMC/AxQI68OLf9S4NSbE5+Pr9V5E5EYECPW1pF
iA/vKlUjSt2cQDb1WKgKdJ3O1wR8slErgl3c4r6zToXRlpj591W9GQkZNNZW1Rqv44jjkJfPccGc
aWpO4xQIt1xEgfOncc4ExCWX6mqFAcqX0NHDx3zsbD8OLfNTL0R7kipENSxhlGATlwkBn7h12adw
4D/6vTW61VZJIsKz26SAmTrOO9zbb7O6Nb4ogwimI9MoCEbC0turPnFF8WikQWdfNbOcVb/LrKHL
CUYwum/JZXirNzBLrVL13IQcn6khhj5tppVRq/hY20b3mczTgVlT1+fKKTVic6kFyCzcpDzbe1Rm
ueUbelGmxM4E8aMWTdLD1LqYsTRPgFehquDEWZfy3oL/vW/sNtqiyPmGTf+0ju0Yla8qkX32wPpb
mEkPU2qkN1bCBBPV0mScJjsJ8lVLGsOuLQwSE2tExutWU14Qfo9oABCb7TktOCgK11hLWv/R7x1c
ssEJpYkGQWnuNDUzT73LPEprO1vbdwha6PpnN/g45459X9lm8FC3k+7sYXwYMOCbysyOWSPYme06
SJ76oY6IktRtPyUKkHtQ9Z4ktOBguWV2bCuMV4ouH2KPyiZgNjxNw7Ht2tDxlbCK1nZszXeyCAUU
FhjkNP8a+r+2Bi1CX0SU0TDjvg9lnTSIQGKTPwXBTpS5/lTNxpR7c6PMDy5mR8JrwwGKolBUJ/sY
14SJPkJjwb9y3XHGjsp6aNEuNVtmI9h97aMQYzys6TIz1l7CZsaKLCXFBZJXhgivEb4uK3GezWBY
j2qAo75baHuw6zsnCqy1y7gXM7GFwxKbeFuLEl/5yHJbWJRt43h4ORko8Ux9WGdz0Pv16KATVOyH
dEQ8aer7sKtPyLKgaGK+ZMflWcgZRyoz3WKuGBzstIBDnjaPihLdjmQ7ejWX2YTz2Hp5P33W1GHe
MEIINkGP13iWNHtMyyIEQDK5krmiQr4W6aYNpH6APdSi3tCadaOQzpeLMT4IoKTN4JTxUcmmea9K
lqZuZfqjO+nPResIJEAYzSdRq/iiTfpNWdhtCyvaSPZUZV/QAmWHRe14lEwmVvOcq2uIQVvGZ34j
oDEKtMApA8ZVnCuFH0rFVbwK6ys/jKJXc5ZPNvJXaBH40FlSRdYr6tTxVeEMK7eDVliYeICBgFZb
SZB2GyuNp5Wx5jFmCHyBO+QN3z45JuSM4OwDzr6H4NG9Vlk1rZzI4Oaw2HZYHa1SmwOyCOd2V0q5
LwbzHpHWXerEV7MWUJd2qp/o8wP5GdtSbdyDHQ53jRvvaVT0laNO6zDh7odW5Du9eGwkxnPTeEp0
BRq72UHyr7J23QcM03D0/WgZjO0HNMkrLc9eM6HWnl4M1gq4p7uHFX5ypKb5bmuh8WSsPE6xcxIV
yRkJ9sOe6rgaTFKqAbUj0D4fF6Kk2w+8WxUBYjwPa0vd0/hK5HY7p86+znjRexT57sFiuzx0NROz
MTCSc4QcZteBq6xYFdptGMnbPmnWisOPmsviPDoiecmW3SztAhsP3aRRjlWli7tYl9YB97bI54FR
0qA4/2zL6ElVGsoZffwetbm2C+2GFgXbRQ+CKfmwDC4P3YSJPjxg97Y1BuzoZ8vdp4l9F1j17cIV
27BNOMcyUQabfBOr/cS+0q109KqI4Iw2OSc4DfiyTSHr8qA2aik7JlpmdGeMo4uTlwq7QWlXIsk/
N1hP+ozkrnGo3xRSRh6e/bY3F81dYxXsLlHkBZ2abBIjNfh6JepHEZ9TI+J0kIE/oibexkn7kEGM
3uj5HNwP6XCCuYr4W2uTR2gtj2aIjhqG6Uszu08oF/Z6Z6IQ0rqKlNoMh3592DRDvS+tZOvqCcqr
RArYpqHcDk79tTAnc23WM+b4rf5QBXbKC5wySMijrD+aclDPkWbcdW51lTXRRyvVZw8ft7VKoCPK
/GptKS4M1YHRqzD9dNlLK8W5cRpj28TJeDfy6HIPSRnyQ1JkntMg1J4yWO2r2rBZaoqgY7X7kz0R
8SDTA91xuzF7qR9rK3EQ2ZDV4ROJHvnplDkIbLp5H5Xtrq2SQx8H6bbN1NgPXQUBR69sOMyQrwSu
7eFb7dIWik58FQrPC/mh4pwR9+ERlAuFTriWp6zDPRvFfbmuEjP6Uo2W8Ae9w4tMciYM2aMm+l0R
lCe3nzlYExexL5kNPTiojO38Kz5yO9eZnhI7zdY9vwfiQJn60PLjY4+5KGQTbYNK39H90DTn82gS
soiNnCTshy7saMZmuJkUY/KaLjQ+B2VX3YEepYUH0byo1k7KztTnRnETKn2Twm+BWdxyrlUx2alT
aSYrTdNgwndVh5FAEcDy0GleOjXGYEVB9DEsx/MQrkrL9RTHPA+qrWOAlxXXaoh8cSWmDLE+lrxJ
d1ckirN3m3Q+jL3xKEa1+kL0sRLCqYcbsTHtwWg8I9PIwhainPod56y+7lv3KzFMN1qEh1orhvau
MYuboVAUGkjlNsfB5jolX62pjXrTjSScyNn65DSkS45xetAVyC8Al/1KxzHume1V7AZtCl6WDKQ1
PKh6b4yKvk7KPtpamRV7jlOlBEMIfmzTf3ZDIlYL1VFOIWylj7DEB8/tG+e71ZnhqmOM75mRkb2U
jj3d2wOGd2nnfDZStPu5k9sfURfFK5JhVF+3o+ShCAsVPgXgqWuTeWcYIz6DYllEPLBFKGmkG8n8
m3XN1wvpYNZ58q2q0y+4xdt3qIb6T0aD9QWT+HOmpuZqItUSrgomRnhrEplOU1wLr1Lr7Nigitol
GEJQIxThSdOzHb6tqa+YdrVmwEGKS65LvCmdqLtVpOHsZtuSn5TZ3ZXtND70DWlUmhu7se/OaXwF
hf6bTJ2v7M7ZRkJZXNHDdY9xoh2twnC3lVtPKxOS1zpgTn9KaK5X2GP2fmTqwC9KmegwLXA3LHVT
XiVagzKobaarXAzubii1cWVH8msW5prfYTyv3VRIwO7ZIBsIY52ROZ7VDlG2FdgNbEQuUg6vRik+
SyaHxxDJ8iajFkRcWBuTXzrYDWBFNxn3eWRoXwBUrC8iLtA4zS2mj0EkPQXYfA3uhZgY2R5cJ4fy
OO8PdjcrXtypq8LQrwMaFYN1W+AWeIhwqM2pPPzIifsQw4xAA5c81nAkNinW/feuQiGqnSi0/Lzo
PxJctbf04RtjLJxbK6KZc+Zl646QRMgppe7NyMlwKlC3PLUDST54rdLJrrKyTLxRdM99S0yJPleo
divsSc2sRHqIVya2ieUuEgW+B0GF06qjZTsDooGHkXB/KNRhHdTGOYkSA5qQVW+zynKOcYSgO2mZ
N6W2C80s2mS9rO/wehVbVfuC9ykFE3yIdZIHj6BOuZdJnVAqYaysqCJS3aw9By8UaAVTsbYlQacF
711ekx/GYE3zS1y5/VgQ/IRUke2EQCkIlL3XyN5z5jR6Htz2yqLA36gOtzh3q8exLMo1YRAwg+L8
OFjxtEo0BxLdSGkIt01kXmhXnIlZuS9LcedCLtlaofE1K7pHWDXmNaagtwQfqZTL5rQZ4UH6ddWu
KjFFHrFP9Umpx35Tz4r+kaEbEnkk6I8jdpc+WCZH3aRggqKRsWOUcEMiBqqenpQga/n8mMsKRhQ8
LaShQfwtrbWVNtrz7Qx5cz1muM2r5LNboxM82lp2JaNOnGsUFX4ni+8Uv9ioRs168VryIyUlAEv0
UB2biFzULn+siVZbZVjWblC0u2tBmDRFt4MTpZJkpzRkc5mGNN+gk5Jnywm+qE1NzHc6Wluit8Zb
OUGFdBtLI47MpurRKsjqVXIuxqnD56L0c9S3/tzUC2aiTmc9cQ+K5qhoMUvDt/seaohrD1dMfb+V
9BuZpnzWnfklrKytrTXdFW3uxM1IYdbM2Mmk/RpW2jaLviuO7DzNWnSETVLtCNK7kbFxLMaI7TGS
Du6+sbohvq+kXq2NrdH2W700NdCq5IjRPQdooh7U1HnE/IZs0nh+Ge3uK7ZvX8oy5f0pDWy0TnYZ
PJb93Hq0U+Gzoug9TNpsj7J49kPDvppd58mpylXtuuU25XD09NCpzggyE08pVO1KiOo2GajOFPTJ
PrZ1eBGnTqie06DEl2RWbjpLEnuV5uPMkZAE/FxOAgkppoqwmnWafc0b/DzV0auR4qhuBAORYobe
YCUkskUyZOafszLJS9JJtfzMkUX89IgwmQKvrPGvjuridoBWueuVEeu8xEq3SayEtV/ptRr5ZcrQ
F68PaHqAnzQ5lXwcOifb93gh7amq0z1mRcWWqDmxwS8pPA5qZ23qonuYUJYyqnCvXadLbgqcYr5j
XNsd5yjG7NtwFlHtlB4Qok0bcxD1gygm8otr/YUePjmlhaDBD9XreQ5REDVleGWA2PkdDPYTkLFY
y3kct0Y5Embb0y31tkBqxVRjheMsBUCBV3VhiFUIbxCbWuZ1iBjDFdiGwnhLvQ5FB72YvLY1YYfB
tQVNeIn8++LkwPC5bkPazbhjFLUncp+WtPFpb9Y9tMWhP0O/o6xoIoioqftMZGW8ko4N7zPHmVqp
yHUS1JVkGPLnG3cATqTJwmuZ1zUfNkJPyLMfdZ8ZSrJBkpHtqRv3dl7A1M7yfrOkqq7ZzScevVms
Mb3YJlF1TTPl3HVY5mxphUFcEJd/xmjIpZIWanriqOYUwhK+Ok+NeyT02fGqNBErPSAuqktRngB5
41CrS6ySGtWzyGvYYf2j+XWNWA4moXpsU9kemtL4LufuNMGC8pbeQp/js8buviYYLL9Jah5jifFT
4qbIQ7Js8BVYZTgvxe0qhc99HERCICPkxrTMT6Flfywd5IrU19IfK17/Zhw3haZuwwG8I2vJkqzM
aCI1k4mCAnET4mP7OpcVTML2NIHfY5MbgHAbcIIlfZZuFH6u4Mw7tAjQAsIqLaPx4RazK5tqsCPo
GD54WuGpO06HgZXqd0vKs9q17JGmVq8oAL/0dvIlts29I+QNNljjHosZfUULeWSL/khicbER3bim
1eJNBuX3274hTANT9/N/s3dmu5EjaZZ+lXkBJrgvt76vkrt2xQ2hUChopHEzksbt6efz6MyZzKyp
ahTQczGNuSiggEylXO5Os3855zuzpe1tCHjOj2YuXWa+qLatB3hG+zDD/tKTWKCUVUIQFnP5qlyD
sckwDOEGK/kTZ+eDPSUTfxGBidIf6LzCYZlgVFthCMcwXi80EwGQcelwAHZEHeeW38uuiq5ZYvBB
ht5WDUqsUBwSPWe5l2COOsK8LXvltOama71g4TYNyYwUysYK3PS0oMHJngCWfYWWumtn+yhD/wMH
LVPxj84qtroLf5JhVtPmptO6tOZs2RbRSmUl+aB1hmm8/1l3t7A9Q34TyhBrdRv9t4S74OivGKqE
t5iELEpWZcksQFgEPXJqkS+eXRrBAb1sdeOPy9p0g/tC9/bBoKavkdXm6P17mvJeAQ9rNTc5gvcC
/Wet1mVLxOZKdAF7ff8Iw+EI+YNgs5HdzShzvWGKgwIn194CGzwktMyalD6xUW62bmvnEZZ0qGNp
rliAcKp15K1ajVdQGgMvWIxU5N2T4fpFC04eteemMeTQLB1WbNXRp0eASqVwfW0yN7KUvSh5j7yY
jNNEG5N50lhgvrdyDGR3iomAYGKx+DWE/q+e1/8/lIQGtPVmp/7njqV7mX+IqvjrIP4/fuj3QXzk
/kY2LyxLfITwoNCA/S/HEkoGbIHIlzzojTfnH//oD3v4zTCIjuPmIrRZ6/9hFnR+QwmHRs3nld1+
Lvx3hvBYAv86g8exiCcRdYDFK7Dgjf5NIdb0MixH31IHoCTjyqEh6UTfbchSCa+eKEW19yJcAwuk
2zNGvobt1rPoPKbLgW+zrx7Jtpk54YoojcGCGE7zRMJmTnhKlGaXzi+bbz369Hdv9suDsBIGuUNm
r6Lb4hmYUlpgYogBgsiIzMU+K09ZrUD0l6Kuzj0+BJZlk8XhS4h5MgubaQlj4ui9TyfaLCwaN7IG
tASGx6MOLxMLDRTmqThldoXh0cElWC6jpA7Tj74zxJsGbVzsqqaSyaYmHdU/dZ4pumRDpIzJLg3N
JJN4hswQRO5y4WIX2wB+muu7qm35cwXGBBzI8DzdeAchyWnGNcWhaRSHEkdmiOTBjrkSSWMlBvcu
tOcY5H+c834q6HOFHm7oXLzzK91jAVmS32WZn8OQt8O8lgIBFYNtYnQR2JdZRY9ZaAruaeHrEgpN
GdqcqGMXuew7RTgrYue9rHZnJubwk+olRD1bBJKiUFdz9mOOp4l0mmVHlIW36pOKyMjAdvtka8sx
bu6CojP2Jh3ZBfVCvJhpujjcXEaIrSj3wjD6bUJn/igNX6cLTmtcJVY5XC0M3Rsf6uQHEcByTbxv
DntsEqsUesimDwt5Ir3U2VatW9BsdHqLuV11uNYqf5H3ud6H/bgMNG1SUZTVyvFFcu/ZEUMUkY8r
3wXX4XZwljI/qXZMzOJrUwzFa1waHXRJbBeL2ejr+zzzn7m2k6uTqPbCBR1cSSPt30UBoDCJLBqs
WoxXvg/VZuqr9CVvx/iS29VEgGltINPQTAnjwI6BCqXBHTb/+EWA09nBDjHujZFx8KKFFE3J1jin
2I9zVkN4slYW6cXTS33rMYDe+c/Kt8pHspEZy3FtJePSy6h5lgQZB+Oygme5LxvbJ5mIdomRQdnt
h5FDf8hl8kKuhHOMZqJfF1btDU+c3S2UhJqdyEqTrP3TGlwfPk8AxGaRVGWJeqDCv0N5eUEsEuyb
wXvKVEB+kXadhUvxebKmOknwtc850sBG9/c6SQCWjGO1c91IL7qMcdZC521zFblfvjTcXNueeuw7
7vlXVDX9EsxgeOCTJmqppm+f2jo8z1M+XmOSjA7UvM1TYjnzm3bmgtZqGO3PDLDn0ZjLIAOA4gQH
YPTRxs3qrz5S8c7yTLUmhJiNONf7YyRD/Wb6Wf5K4GL66gxdegsmD+WrwqRMQcoT5htdszUDEkVp
r7pNWhOWXVEpFGGabzPGE/dlVHqHYaRyXcC2Jc+bnzXurYwck9nDdbzAKZpeSmQhh9GoxwYHk3T4
FlNkCy8cQTB2Rrti9Ditq0HXyyEmaJj3pVsEICcYfJrUe+1wgDQJMWDy7BcXncF9ZzTP6dw8ZrUR
/Bg9gtYXZtSbcuEN7E2Xdj1nTwHo4GNhTkQ8dC7LiawFLZYm+8htg/M0NIpHQ7ePMyaildeY1aev
TcrgYa4uThzN3+ETwbuwSClbRAVJE0mWuM+YYagoFN3RYigUZRl01jOKLP3eUTyVBPguoYbRmUrL
QpEwNgcQHMlHi6LtK2dmumx7dQL1Naw9fxhXotfOmy3idOcYgU2JAfr29Ev77FLr0eN3NiNb6Qrz
DiWCsWkqyxAUO2F1lVl7m3B2FugvPULyIy0UWGScYpSAi4cVwoau+FANLuIJmQzOY98hikKFhDBM
pxqhzy8lfhyL6cE1wABWPVZAKiosef7Nljl1N/CpNgF5JSyFKTRDwXJpcM0zam7MZ5bR3gUJW55F
oh0YYI5HE9CmYl8VIXagerLgYVp2ddemLRCPwauWnTl+MnsrH6zBn/aYpNol/9FkmWRxu/dkHW07
5Y4no7MZ1oV1+OlWjfezMtwfaa3sE7DSlghiVUzYQMg9ATHFQ056L2EP4TlypDyR5OFni2z+FCZ6
HGXeULjj+FyZzSMFnInpqxGQVW5SLAQ9mxQODMzVOboqq6nWgNeJN3bbod3BKLzLZZ9Q2afxCnuL
hYvdc7dZ4pkbnvfPbC7DB2W3w1Iw1XlKAosTRDT1YYBDuW5I28zPXmURItOW/bnCy7QzMCemkFNY
UblkrV/55hbwS0CHwblofqixpaa3UWRR9rjhSwKs+cArnFY2sdbLyqsJBMmlV1yK2GBMaEOXtEo4
ImZrjisatfQEKD5YwHartp0eNTlCY/duN8A38rAqF9h0v3Ws5TPFcHjmejyxkkr0wm8HcXFDVRCx
XsnVWAjATM7Y/rScXq61NenHjCzqde8OCLOSEKJqyPYD8mD8mOIpvSOXtNsOkaN4FeSX96RVWuts
jm4bVdDDMPiEsR/0kU2jwBXB3tF0829qHDSO31D+YEVtrVk78LmG4TcR5l+NTNu9Y3Ddm4GUK+Xx
/2JQKosJG8GuTztzbwIDXcFJtzd2l1qnGeXMZ5SFHmenMLag7cioBtB7zYCiHuw2Szd1lylW4wlz
Y5VHOwdC7CbAMr4yEGlvpS36Y4ocjedorNWKFbyxMicYsGNd9WsnaMvPzhugZjGVT3XCfHcS/m7o
HdY23nl2h3pXuoVcmED/N5XlfSqzvmodUjoA8SHQBk1fY5Jn54BeTplJCUHASSpnKoycJHFpVndB
3VyD22C9VdDAC73AHAl6TpQPodHJQ1bNyabE97tQESo7+HH2whXi0M55sond/OwUhvEQteOwzX0d
7dwpS1azU1wNWV6mJhUbSO4Ythlxkkg0XaNeWysJYXGLar9adWjRVm5SgV4U2tqWvcOEygice6x1
NDQRi29UXOmOZq2CWWF9KWzHaw/ZHMxAdBd2WntcZJL5Weno62Bb0WdaTGodGHz9mEDu/LEvYeoz
rEJoJha9p60lY1O9H4sm2mVlYqAsnsND0U3XPPW+Ye19/r/SJf23S5W2ueHRAP3zXuqctpzELaDA
9K+6pl8/94euCZQDhBOkTo4HyOGXeOkPAAQoh19ZKbeG6Y8+6k+9k/kbhAdMUpGNN4vm6d/qnf6u
Po7omEB3QXNh0ov846Zu+pP6WJtdKLpeJGgxy/lsFs20dbKbM9/NI5THZiKaz1H36rO2mvjwp7fl
/4RqCP+mtkbT7dG0kQ/hO+Snmn/XwiPrUdxWrdwXPJDnIJHzxrBb7ve5wLjkkSe165RnsZSyOmod
S03SBQdsE5bHTvCZtkQpSJatjfpJ+qBaIosLYCljbCSckZJ8whuZtZYNgVqcXHo+xilsPWYcNeFN
wBTOUZCYO14lp9Uk3FHe9aLsv4IsRHGsUmhYjXAiqAlI7R+w2AfLhli/bThAYJ0DXi+kqmkb4FI4
wFjmffPLsTzxMj1K1qGsP5yonDcY7eSqpK/cg/rNGNwJl93IDthooptHeJjaOIRMyy1m/XxKP/rE
SfzNEAVsKcw+TtJ1oZMRWhg5Fd67MKOpAuHA+kQcq85BRH0ro+rhomzakUWQhENyRx8kwk0lJyt5
GBLTR6svC+UuUiDlTMWIXDNXhjAdb2+5t38zsUQUvI2NrMstEhScCUS8eAtYa0ygYqsFDWAN4eyE
S0v6FjGii8IHewh3oky+F/OU3PfBVK0rk0SGBehExTWeqPBt5u40mG4N4xrpcLDV/syVMIw3FXXz
SYfR3wWM/9ulNBNnl6NVZ59iV6shjvu3Jr9ii823RVOYZ4wwSHKjTd30Ybbsc5+5IdNd5Sow+vjk
+cLUREt1Gi6rMdFu9f40PjOUlG+mmAh8zEtBvqWmfkql92WUY/aAG2LkDhjVilM52giy0vYdQQzv
mccKfEBtukqDptynUdkdaFh32AbyB1DN8tqPWJpx0yYBhFy1NajFGOSW+zGangKGVs3CiKL2O7VL
/FBIEawAnKZ7mfjF2hy64oj3CQkSgIIlaIuczYZfLhR89y3s6ujTTyRaErBb2QVGtPqAB+5Z3KCT
eRdNIUd+R3DHocQYDdfVLM0r+cvTdlBqfnHs/Ckzavvdh16cgPyVn6ntWy8+leDKHRx3w2gWMicr
SsRGME8bZ/iK4zb8mGn91lFdUUBwJnQfSDUoP5AGW2JwF7Iejr0rvPtctvnG6bkPGWnH1a5BVLwH
pOBDRw2sd/IxwjsrKAfG70O3h+2Z70t3itjWVACNIKXcO1SxO+kUznEACX1H84A+EZD+ta4F3PO+
zt5UKbJ3PtF8O47aOTIKyHe6LOs7QoLzzzrp/HgZU6Yd0saZL0DJehZUGOUgDVg9+WJhwHS4QzRs
GMifSCFNz8SxOtdopl1jNMxjn49NjAwrTNNDyRLxXrNcPvUg8V6Rw4/9AlqueaYVT8+dkOpJSz08
pqlPHoFMyrUxptE7ypTspen97th5VWSsER1lB3MOZntjFaK44D2N9/VMHdHNZoK/Igo3jeq9n17f
qC1zs+l1zGxJn38L0qyLfefFZ0iu5SrWAszuLylimeztqD5OnjkhT4H2Bwv8hy4H5N6yzHcmrqVF
6VF3WFbbb5u0DDZkIIyrefTV9zom1c9UQwrAdALZX7rDNatYIQoZTgyRtHPFXjm96SqdPyHB9Ffe
kPh+rGr9iprKWlKtEjbQdt2qKsZsN0Dx2dZu5qtFoSv5XKcI5fnYeVqMQW2iQNY/HIPSfA5hESK+
Mp316I8uPPqmuwQWTjdUJpOPyqwXi5C16M/ZBum1IElO81VmKcXy+KkeZX8WcXGp0Xzc2ZWdvNkh
z//sRWozOhNSctIJzbOfSvMcdTK6M1BBXsnb0FwUJMKcqsrKt1E+3udK10RV8qBi803c1YxYp1jG
Q8cCAjvFoa5YD2GqTpe8GeVZM+OJAoejBuUKDB3E4zYzqkd/Qqi4NDsjXrbKnz5hmIzs/YyQVFfd
ZtmunVr1HdUnAslMHrhLMI2qyv6Wsf7c562HS89N0yerydqHJOiCOzw0iBI09h6oylI9t6WOkO0E
87lnyP9RVxq5rWUNDzng5Juosg1OJb3tjwn1BDGUifJ2ZekNByMp+m1Mrutd3zUU6bl94yYo9TJ4
Xku4JbucyUWy76SjuHKz1e9+pKvvYVcGPydMG4jWuhZgTZT8YJOcreF8oImAAjlUoT5OY+utAsvs
EG3wOpeRQepraMkMcmSb9x91gd4AQg18oKU/G2jthateYuZD6yqAcRF6RRovPT+TP0sXHwlBzOo1
TErfX7tVUnx3kiTclmqMz9qKw2Mf0nHkDJb2gmDXSEsbFrvN/YYyosvvOteM7rOwaM+S3Nu1DltE
PpXRneMOv0DmSnRHecBWsC/1a+iiT7NrNDrIMA30zq0z6GudtOFpNqLpy3R0rknbTbmuI97jYz50
xpMQnv+u0oqjRyKUuxXcWXk7tGufVVEcw3IPq3s0qc5dihaWY6kHgRuSOEwesBdugw6xA9+JIXWW
YPbhKVkCQGkVhB8Sm+/GTJ0PjPzV2UhK7zFEVIRdYnROAzNRjsHJvmBCMpdJXJJV4LUADBxrO3fk
ckxluoJZb5912GX7BBQkIRVldakS23kOwq5fj4GBHEfRhxk+BDnyYUgEQEkHdiNtybJ2apBKZnsN
vMT97ERDAKPV1fNKD330aDGHRTzY2hsTX8iTF2fCZe9XuxcZq5hMm36MrnlSBlvsd9VyMJ1TGDcD
H3vBOEOZSF1cfzxEpNGs8e2oL6FTAoONCUlP3Klgh4iwXrZ5S+RuPLWXes7ri5xqwlyFbe9Gh0Uu
VGpjOQxzNG9jqwleqQXsp9GJsgkijhP8DAtDvxdV6G1iWb95Kg/WRhZdHbtpM/4+k9kqdUq7szny
GB52mSCHvDH2fmm3gKqQv8Rc2mr+TOumUAxa4uFg63HlVVxvE3IAvpouq6lMepeY2pRMaS5r7Us3
QyHcBNnKUTP1B6pyfQdfULHAbF5KsynuYRu5Nfxl091y35Wb3tWSbSsrLiO1gh2BueF9YAUjt0KQ
vlOg+Sh3MoRJaop3us5i1MCS7OvAaiy593JaY77ZAFaqGr13444Zg1qzonztW8gvrM0efIYSi2F2
hr1vTnBhpEJommP45MsRBUhUZoGSRNpbaXKsYGKgmB6pVNmF2Obw2Jt58mzKKn8myz3cuAi/3SWS
QXVfyy46ztKnWkm8eG8GNX0pMTwOo30meih4+nif6p6tO1ia7JB1SOWRRVpk+qZJVO3Y4SXtl1Nk
QRvBs8GVjOTbUcSk9B6zkS5sDnDSFU1s65wRu4COVghqwGknyy5R40GUbBMSCv+3GbVS5vpPiZ+y
crDTOzzaFn+leyhkYH1LMXOyr87zJW00Lr2ggBIw9/Z+MgKGNYNwVrd0yHXtzB+NmFhBG9eQfQPa
lN5f5QDGkCShsqu6ctiaDtnfElj/SItwTHOLNIMseeZjIU1hQgjOxlGvnJzixsjT+57owXPrue9W
i7h07Du9SKTMV1KGaDqKnDemILY3L1jz4nOpFzivygPqY5joOtyQJTQdEI/di8m1X+C75nIZjgRC
meycNhbMiuVsjFDJpHZu8dXsUt0CeAQI9DnNnPfJsEcEJIjLiygkqdoL7kdfyGXtl/jW+Pp9GG2w
hoMWP8F083c18cUHhEjmWRR5yjJlcBlgNVxzrUhh3wcgbNpuXuJQ9mCKs/Wpqy65K+GRbSIA+vee
yR+Xhfk6nbuCPqFu4F7WqOX/dWv4j20p60KHBDIXBiFk61vj+Ke2VMSsgVMdpvusIEQGPnLAFmQO
OaU91l2PrlnSkVJLlVzZ0JX/9S+nt/6LIxfuou2btn1jXADX/HtmIo4cFG1zne6tsWo+56wpT3Wa
i/tQRvLhX/+qm7n3z+ZffhXrSv53637/kbGS4mjxgd3xq2pblWuekQm21pRUX//699wcVP/wizA1
RwwcgEv6/t82pLKaCHOQQbLXhF1ugDHcgpZGe52XaXdRjcTy3pPpR/qOW3zU5JonnCqJuDdicWuu
0UeW618v6b96y/7fcX70n7niWMJikP7b8OivpjgS4iIAh7+v1f+YHHm/Bbc9+C/85x+jI9dk125Z
fKGDEDzRXwjt/o0BbNOkW5YZgiVw/601vPO3pxYLO/cHX2SUsfCJvL9zbhrLz5RWCYRCz0TxmeeJ
33cLF/gdYhjf7d9NctoBCnrVQ1pP5d3NvbZQIWC+ZRnpbG0FqQlOnUHuurFHeS8ocuTCNyCmRUGz
HaPUOXSlZjtJdpdaeSGcDL6bRNMtYonmljA/cezzoTqZ7E2DRWXnp5rxxSUgimlbmJHYxqRPb13W
At0yKYx4ddueb+dUNHtsev5ZtzfZ09wSB+pofOgs0UP7OOW2/8qu5xZhXdhc/TDslo7Q/TYzblK+
soofKuW6wyJlNbHX5ncp5+oDnT7LRunEFGlj2HEPY/Me8OZtiNzx74d4DDGI+1FukiRXmXuE6O5O
NrbxeduZ/QzqNLp3sjLcV3HRfCWjHSsycmrrkopab8n8aR7c1h0OmQxMHOEcz8XSyewvsleQjHvk
nGD/cRA2w2q8S8wyObb1bHzS6jYUfXWFp3lW5X5K1VvPBOQhG278QhH2z6LuOhIHuxHNrzE3329g
yDdkOpIe3mPgzmAh03hLIpgkYQk1Bu//wibBfS/IwwiQ0lrNh8L0rpk+DK8ct8i8CDP8TjRit4vm
tNtYtEKfMyGip9QkS3xOvINsuvrQxPN8rOO8X5ZecFsrhK29ahACC/o9bTd8qIl8Q4aOw4V3SfNf
K4yWeZaTk1kZxMumKnz+0DFC9WbFmmgLz9hl6CO2o4rzJ5BP4lV2KZck4zkHTe1YVeuCLs9CmQ/w
AxOLIyEB8gXEQ+bqs3ajuV3qyiQcgHSoeCPmGz8twTW3HNqSndDsUFWByRx+wkzX3PsQ59NFmeMs
r0nivKQ+O28Xfe4paap55c3kithNWJzrziBT0nAsmrliwCjCOAHhGKVo8hIzQ2DVTsP6nQUPq1cG
WQhxc6TJFdzG3VzPmNBRYSKMDEklAu8XXZN4EsshNNa1KFDaT/3Kb7y7NI/6zzJw5N5s2HYOGS66
Vd/qCfG8GI/zjP0K83ZXPkdVFr8ZhZ8YB6xyKltHZWD9wJjTanD5g37o5wFVYj9J671jZorKslSa
SONSfWvgFRDiOVgfEvcFGtKpmx5acIHhzkUtS5xeSFmY2lPLJthhIBB3QtAmxZbz4vSmOBKF6X5H
gWuWC0aSU7IMGmY+dVKGpB+YwVl6AOgZr8noacY2hJkG9ycmVcxD+YqertqEoiw+cOdHz0x/vxsE
C618Ig7OlvanL69u8Jy2LAzLNfk25VuWoPlb5k2G1I1Wv3nvAjTXBFNm9T6MiezBaULR2zHEPgl7
RETeNVeGkBGzjJTnGVkcKUNcpesQdMQSDSvtYa9bPBx1unKxpK3noVMHWVnBwTOB/s+OyELeByYo
FfoJVJYOE2Ujqs1tn7vpg90b3rZKTckqLSLiZu0GjflOFme0nl1O1N42a4JSS9j8NJl1fkvXUXdo
DEBURJXTPZCV4/LGBkX2KtNMTcgoO3bKNK16T2oWPrDQGOpvTGprErFgweyUCboO0M3U3ruIRD4r
L8B911pZTxM6GRwus4gWFS1WgynR7TdGKNQ3f5iGL5WL4X1yS+vs0EUV625ow4n8oqmJl1HsKIra
KJYrshMKHANDDHPTGOylZdaPiWzrFfXUcGz8hqwBmJArvwwObj11K9ROjH1Fm1OfkoORSY7NynLV
djSLJzpmvW0byu+UtQZmggbsI2jRCYVU1/treG7zjxnsZ7HuLV8RwqeZt1YkWRA8E2b3pJblvT66
ufLLDuck2VOvs5EgOJ6ozKX5Fk6SdnkhGtYD3ZvGmp3dxyNzQjvKfDQZYFdnK28e/CI3H8grTy4c
iyM1uZz31NMvCEfLBwUC6EFbbYyiIiVPaQC9+MYaNsS5wWD0IMCCvIS3VKRFO/BYhWldXkw9FhfA
1kxIkoL1aypdiCu4GxG940nC8MqxzZW3HIspvdN2pHEHBYqGtC2Kuywyebm+NDYWwaq8McBUeNTZ
Ii2spvVPUH19IkI6++x5ZYyseu7iRzds/D0yk+EJcWUIeKNHruqg1bovjUQX285QFbyUKb6Lqrp+
xAIa7MmDNT9xys37YWq8LaBwvRljNX+jQx6r5ayMeZdY+YR+c8LjgJF6rbpYA071OI90as1Hu0Pw
IxA0LZFYXFSuIbEq27mPK5zUHLIyfhhmElD8zD43Y5VUy3J2A541XV0SYLvb2/v51FSjdYqymfG0
awTbTDXGvZR9j8LcHvC6R7P4EXcwidMRufSiUSN8cs/spsPEYPNqy2bYRlMU7XtLty9NXBUXhuz9
jueJgJdSExDs1MQt8RElCDHmaTJXuOkF8nInUtfBMQs2HZkTLcEAW2vhpeYuU7l7j/Q7PpMBMu5b
LkYkHPZwV0bhp1ml0afVOnZFJJ+n3lI8Nt/MIZb7tjLqLRAoI6SF5qjh6ye4pN3c8ZYOKTabtM/k
BWvi8K0OgmElO8t/t6s0vLenkidP3A5N4Ix2yrZ78GZ0E7ZdPZZT9AaKGRxuL8j9O6pW3fbEKPAE
M9ghek+NWD5CRGrVxW/Yau7QWSr8ir4vPZjPljJPto/BAjeXVZoKMYtIb6m8Ee88KTvTY6OS1Uhu
17QhhyTY1ATRLwXs3niZJcN1RraSHbtfckV9Uy56teOlH/YvQSPUZdNbNwNWc3xy/k0XfLYQd/UY
jxOZmvrAV9ZusGn2JUOCDxXP79S+4ys+6vIz60f7JcKk/2SppD7AtX5SZTCtC0cR2qbaGmVeD7+G
sFY/n985AH+6qfjIOv890IP+Dn6UCsJtACe0nn4PIiPb+UGYX5RF3otbGCc+HJsINDJUSig9P53Z
65ma1Eoy6cYeB65Wp/muoSm/Ot4gpyXeOqEWdYNL8Cn0dbMuZnu+CiZZQH2rwSuM/+iS/38L9Z+A
RQicuvUW/3wF//rVdv/jJYVDVaZ/0TT//pO/L+GD4DdaKKBvCJvRNbu3hub3Viq0f/M9m46I/p+W
5pd4+fdd/K2hwhdrgvxgeBqCfv3fuubgNwt6GA+kD0PwltPw7zRUfvj3SQSDD/byOHgDy/rFP/nr
GCSZXPBLGZTpFuzwkTLPw7pPMMkR1IOLV6xDzMtkyHpoLeQwRQI/KB0xkZnWsJOiMbJ1DNMD9nLU
PBKbbSwicNUv1C75lo0L4ZApvs9jNXpqo/2ikww1hbdvCQ3EPZvpmDgBwx2oQkMvx7wnPX/VR5Nc
eXUxkvNKhnUodc/sLWkWSREmz1bZRgT2ercKwM/eomF44TaKyauKW/b1XT8v+ZMmjjODs9TN9DXB
6nnoqjLFsF62w5rsSmr/2YjVgzep9MSPWPWqMYN+W1fGNY3rrF3hOxl2jaOq8zxM5WJsHfN1bpr+
yHhyeorrydlMTSsuNnY4tYjm21+Or71d24WfrlKIXRuEFTzOYpiKx0R43sZ2xnqZtfxjLmDrSBTj
cyUrb5EwVD+H7rQJ+5wFiDKrVdJXPadG6naPss6CS1xZ7NCgO7LT9hvX2hA7xV+ch8YMvCEGWY0+
YG3XPYt/VOUrXrPkzu7cpVtxu9hGEIBscF61lPXOQvYdcHFuLS3uEwBSJEdiK8xXQY+azMW5Ra2a
zO4J8WYfL9rS70BiY4ojZGsXDWX37LZTlhGNPltrA7sdeqnJKRZNW3p8Hp4+IVjbdZn5Tq/iIeBG
kiXj7iUuJ/MQDc0zEmiGnKyUv93ydQ6WgCJQTKFYeRL2g9V5K+ahyUProuWm/ajyc5gV6o7dOtP0
KC9EsKiLyoej1foX6dBjGyLo3+MmZjunqmztYcw6MV/7wg2ccM9Os8+eLCUecMjaw0iEIjYacrcI
azjlvkRFZvnxSpdGfCWG4o06nzCwLpB7wSgfA1xn5v11hKGlPhpWKVyoStOI9dbVL2rvmCXKeZS+
y3LAK/XJQ++Jrb0veMuGumjO2ja/DZhr79iYG2t7ML/csvgWDEPVLjGDqX2fuRqiFBY2fJV4hNDI
hO9hIvTTTOrHEoZivvZpLW+qFa2LnelqL9vAyiGlIGdd900kc2WuUP+lNcgR1Y4LmTUWCUGTvfaC
rlinZdubRArNMFRMYZ5qxf4R6sKEhKG2L4Nnvc9t9G7idGlA1RLbYRYY7/2UYHIXl3SzZR9gE+jG
mMKLw6ckrr9M5LFAE4DarfEsInHJiRC9FzmNJKUIVCzh27uEk/GB/wLUaqcVd0zBj7ClBxjIEDv4
MruCsJKkHexzG7Vzsg3jsUmWuqnfi9So9QMkHFggJs2joeNLr8uKKkvW56l3SBG7TTq0GW0n1xF7
JiK9utqzHRY7Wr6CogkpzFHC85eEcdRlDmWu8pilk/EWOJXYE+5srVWNxd4PUBBaeJZf3aaYvEU3
A1sKjF2Cn2PL3g37oW8bGy8myTUyp2FD+Akp74Cd30iMmFZFpoZjmAYE2EPvYwBqkevZumwlmsy7
4osBSuRLxBBAMKGaSHeZgTmm9XFAAWpdb3uX1VFvFckZV+bAO5DN85PKTW/vscc4jyyFX+AeCJ0f
GUcnqyJv2TinCADXEJ+KTVYfkaK82Yx9VtX/5O7cmts2kij8V1z7Thbul61Kqpa36GLJluzEdl5Y
MEUDIACCxIW4/Pr9QIAOQcmy41FlWYs8RZIHwGCmu6e7zzlJqlyW9bye6vzVNfC5+EYO1a0P5GxA
QRm2SUWa6E2t6xJAhIWlSrZ3qp2o7y3dgvXBoIvD0+nIGFebuvptPqDpYmyHQfAJKFhOm65ZXOsa
bDIYiD/DAOA0/dEeMjxIVcwUHaW4st7dhrVbfUGMgjbnnWnOPMqBIcQ7JJbKebogAuZAZnpUbjxj
LU9iReIAGUGXj8xb8toP8z9xLLQoZSGcFfWW41g4jwc18VFR0Nke+dlCgWYpnJqamb7WojnoA1d+
55Ltp0k7QraKitI4WVur30JzEI08onh686URMkrWdG3G1VheD3YXSrKmQ7UCZDJHvfDSKLRySpgm
XRsZIBM8tjVLN5ICKky2UfcywWErIQQrdTU2U5c65caGfmie+F+QEcuh4QI9NkK9FAi/TNbAVpUt
yuZyhPwxDTcTqrBvE5n2obhUIHFhi954GxflU4j9xkEI8g7xLnuiK758VWXb+azIt9dlFG2nEuqL
D3qclOQVN8V0FYbwSqoqYrREhZdJbX+27Cy6dHX6k20XHYWg+BxFWj6VEIcHTIG7oaX60kpS9yIv
QnUSza3bHa1DWUqZWY2U9cjKd/odGisRiLn01q1W97mUDu4Kb/W2ZF6v5qVOHUwKb10zqmclaCRc
o0+f9cjYpcZMB/o90QLbpYiyy7Omnlj9rkFANSpy5vV+m0MudlWvsgogaiq58VTBc8LX45fUrTJJ
rVwC5iKupCmEMrU0hYZvU7+LfMkefCxSpaxolTKteuLrKX0Su2Btgn0OgKtqUzOT5eoCDqV3kERR
Qq13NaFMSh72dheg7E5TtowaxQpR+ZEEkcmyggACuYq83r6h/ku6arNK6g/qJi8/AO4vr0zan66B
1cOBWA2KjNOMWRpjuULjWzKCAtMf0ndX7rzsooqkGk01LCYMJ4ZTrawVMro5lC7wZqgjCNuje6vO
fagAQUQCfZuSZC9mlYKKJjjEAS29hf42rawt9d+tPFMbSrVRRAEbZSeVCULDspx5kuv+oUG/MDFX
EbRXmyAl6IhU7cJPajgQJLRzRkWcy8UI71YXpPo2KrhXtEinSLrAwTlSqhxmbDyXNNPTpkxtVR6F
5tQEtoROh3dVwXlEG7KV7vJLOtryaygaBpeD7RZgDRLEOS3Tqma/kXXab6hm1lt/Fuhw1wIGrkF0
qrkBj+ZW+pTqKxQmy5W0urNQI71f2SvSc7ZBe1CMMBlkOnN4nCzJuGjEl+AvC8qdRPo1MdORmVTZ
h9C27ck8teXXEZ0YesOCVH2sVV+bGakOvJ++zBEFQiAN1hr2xi0y9eDf1d2FS4Kc1gw/dadqOYhu
tarRayYC2qLoY8CqpiFj8wEwxWrsbqQ50JVcpU1+Q5aJjEaQSWM/ISuD8a5RjUqNa7rOPmt0trOx
UVMGvpLPKTwEEo01dhJ40yKD3gwSMjp3ssygTqoZXvSGFgdLHhuBl0/BQt+AV9oArIiy10UOPNnw
LLJsa6qDd2mY5MEUjpmGZ8RIpjYf7YousS0oakr8DxDken/axNy/K5VhXs81b42qLFpjr1OJ0GwC
AZFr30TILY6VyvyYRWr6AdJKl745XZuRW6c9r9Sly0SpaoC4q5XxCcmiXTFOQU6hbQjEPQoV+yZc
VdVSGVB2yBBwcrCn/pUPBBy1bA3Y4A4qvnEA3d58Ntj6njXJJBpe3SxKZujIwKgkx2oDlaF3vDID
GAl9+ze7jPKpXu52yIfvChDsDc+XGTS6g0VJ+YAcWBxsPKfaFmQewRvD/uLHWUP3tEmmW2WXQShR
AqijsQPAhwdp1E4yH1BVKl9vUr++tbb15h3pYJBE2PPVlziT0/f2Wgo/utDsuRPa3e2ruEI4A6kC
6B828+3MZL3SrOYad2qdFTSY0D6k1CCuBrU+GKHBtplWZKSJ/enz1/V5Po4hCgwwzdF6Vhh0za/C
AS2YErH4xg6L9/CyqbOBlEw5uK/e+C7dEqtVtLtdUcq6xkiQkIo8Nou5o0IBVPNGDchHeoMtvI3R
ypjCboq2cLAjcxxTiiZiQFdt4xOjALXcEkBl4cILDB3FX7KhU3+bG192HPYfjAgszXgT2uUNjIWl
OisSLW4Zvv9vzv/dizS8n9O9sOJdvkyq+2Waw+RzUAdtfvs29tfZ+/jn/uj5gV4tf0TSUUVXk8N3
L6Owf6j9Ez83BlB9P8sfUOZW9aHFmd8GTov54yKbEMZrCNz3vx5YxpAUg6IZGgmC5moR2UeT9K1p
eP4N2/l8/m+ee4N2gi4ffvmXCRe46CRYQ15ch8hcaV8SqPbxJMiSPtQ1KtHG2b29qsqa8BqQhxo5
oUYn4cnXtyGmVdHJxbp8XSMsun9+DSzifA1r6P3S9eO+TqlGj8qP7IOTEY72gT3UpYZ7V0WoqLn4
0sdLgDmQ9pAPGyLe5mpv+M/PgfMQ+esJLDSJv8iOuy2A5DQinj8yCydjHM2COdRlBaSAgeZVc51Y
A9MaIjaB0AhSr/urXXpnNQuIVAjOgmaicwtitcmV7i+Eb47XAt1IQ4CGJCC0dsO0NzyjWaBoK7wW
NHlI7KrYeucYHq0FmbViEU9rAI2a6+xsIyee04T733WPTIJugnTjANWahRPPYCpD9DYUuHXObico
mqJC6y1kD6gaIGiuc/562ipScIDXTtUtpbMHyD7/TzzDiUX7KzpArEYWtQfESDqK8yYyLu1KP7EH
po3CtU5RxehipDYeOSN7QLNH+2UW5b/dZfw1ev07gSLE9bpG2Qmhu/11shNIcdGyZyom8NB2ls5t
KRDdqFS9hDaEYg118J8AYJnPY5/ATtDgbtMUdAf319lZQyiQDNGdoClDxL4UjWjw61sez4Kp4zMk
iXRsFyWd3U6A6KmRQhdaBKo9ZBcgC9qZg2ZvHc8CZyY8Ap7R7pzG2cWKeAYbIyY0Cxp0WKirwavV
veVJxGw2rhMmKmapXSvttJ+RVUS10xI1i8SKEsEBIrHakzsCli+A8RgM+MTOzSCqGj2sgquAvaAq
avOdu1XAVz7eCzRxDyltKAotC+f2/pSNlNZM/7xbJEKyEMHkUNRdJ26Rbg2kEWmlIk7aX21Eeka7
QG4OMqKrgHOjYjZpopMDo6VjCnl3DXnQ/XV+mwCCC1GHoGlDBP4U/ju1gTTksMfANiCR2VxneErA
hAt+fTwBzXIoGqndRz7xh+15meyS2t7pjBa/IumasAlQ4DbBBmpmF/qdmgAsoERySbVal3tOr09r
mWjOqMmWkD4EoNWt8dOvL3GIpFsN+ES7B1qXe0azwPpsBCyFoiGVnY7sK4LBT+dQLRS8NJKLmtR5
inbVndMsIBcpvBU0JMxsBDIOZ8ATd0BDIB2KHKUt6ewsId9N9PVZBE3iDRxmF/Iy4HEwxMHA0jAE
EM6e6VbgYKC2X+bnQ6ImJCQ7qn1NlzxaBAaLgHyJSfawuc7OKwBsFZ4EbQhFlcI5sDsJn+SM9nFx
kzoFDHmuk8BaFbSKmk71kB0BW1i74E9mwbCHClkJTQLku7/+Rnj4A6bza7l27Pnhw7SpqfrL9Kl6
7rf+4FCgfPz7rjjZVCAVqk+9P2w6wdt7t4nI5v9/7aUo98Wzo18eimn7+3T/vHvBx7fu3evwVocf
XvjLxEkWHtzrvG7VPeatE1Hs/U/ofHb6fNmt1fvrSX75V+85j77/dwZOA+e4GgVPHItHeFxIdON1
f+D93hQfOHDWqZMeHrH5jDQJYYlERx47of8lTk5a+NsErPDYqCEnzkN8eMq/yt/iIyNqusj8RZ71
Bt9XUEQHnyxDp3CS5fHIgK1fYLIPddBX8ZdX4xi9mc995ESjl3q465PwjK8x33Ore8as+w/9Vdjm
kkVnBjZ+4B79kdtgVHTkC2bc9w/vvl/eKq7m8IOfn4zLBzj3D8Psx23jRtEHvgxDfx37/R1JZoLg
QXjo9YPvnFiRNg0sPHJc9D+eZjeHPNFhrx/bJkNWXmC/XPNk+SKoDo+4/35t/kf0mV/HuZ8+mmab
esjhZj+/5m4cf92zHrRTv4R7uXEg2HHWD4cnbKZDkajjHH4g8shp6iy8PF1mWW9NdxkH0emGYcTz
XaffBUMN7gV2+LMC19/uS/shU/odmtkXGP1bJCSiQ8fr7MSGdOUD0S95u/ycOCfRE+cGUHjCduR2
uXP6fqs734k/c/Hqwok2qef33XpXWHqJ8a+WSbrsWSoqmPILbM3bZfHqZln6i54bY/CmOvwST/4p
ToLDSHuT0lZehYeOk8x7NXaSGE/Zcztdk8PL3GDiBKfi9m2WUHT4N7Dr9aalbVARHvYZFSDBTf8G
gprTRsN9ulz0md8u1+u0gmXy5JjQVaREh7/34oflq8v0kW9r28JEh38X599YiDSjyi8QcLc3eLwQ
m+FfIB58z+wv03TZCym6ZmrRuXm/LPunyq5BV3Tc3zPHO948Xe1WdNg/lkmEZ+uN3BbEhEd+Csje
tqiKDv3Bwe+sXfDV/efed34KD/49FL6gTfngp4t4jSBL79nhtiP1JfzsVUxzsHsYqPE9lOSU7/rM
pzJNX/u7H+efDr37T/2zfnKt+YtFuHSSX/8LAAD//w==</cx:binary>
              </cx:geoCache>
            </cx:geography>
          </cx:layoutPr>
          <cx:valueColors>
            <cx:midColor>
              <a:schemeClr val="accent6">
                <a:lumMod val="75000"/>
              </a:schemeClr>
            </cx:midColor>
            <cx:maxColor>
              <a:schemeClr val="tx1"/>
            </cx:maxColor>
          </cx:valueColors>
          <cx:valueColorPositions count="3">
            <cx:midPosition>
              <cx:number val="75000"/>
            </cx:midPosition>
          </cx:valueColorPositions>
        </cx:series>
      </cx:plotAreaRegion>
    </cx:plotArea>
    <cx:legend pos="r" align="min" overlay="0">
      <cx:txPr>
        <a:bodyPr spcFirstLastPara="1" vertOverflow="ellipsis" horzOverflow="overflow" wrap="square" lIns="0" tIns="0" rIns="0" bIns="0" anchor="ctr" anchorCtr="1"/>
        <a:lstStyle/>
        <a:p>
          <a:pPr algn="ctr" rtl="0">
            <a:defRPr sz="1400">
              <a:solidFill>
                <a:sysClr val="windowText" lastClr="000000"/>
              </a:solidFill>
            </a:defRPr>
          </a:pPr>
          <a:endParaRPr lang="en-US" sz="1400" b="0" i="0" u="none" strike="noStrike" baseline="0">
            <a:solidFill>
              <a:sysClr val="windowText" lastClr="000000"/>
            </a:solidFill>
            <a:latin typeface="Arial"/>
            <a:cs typeface="Arial"/>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6">
  <a:schemeClr val="accent6"/>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chart" Target="../charts/chart20.xml"/><Relationship Id="rId26" Type="http://schemas.openxmlformats.org/officeDocument/2006/relationships/chart" Target="../charts/chart28.xml"/><Relationship Id="rId3" Type="http://schemas.openxmlformats.org/officeDocument/2006/relationships/chart" Target="../charts/chart7.xml"/><Relationship Id="rId21" Type="http://schemas.openxmlformats.org/officeDocument/2006/relationships/chart" Target="../charts/chart23.xml"/><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chart" Target="../charts/chart19.xml"/><Relationship Id="rId25" Type="http://schemas.openxmlformats.org/officeDocument/2006/relationships/chart" Target="../charts/chart27.xml"/><Relationship Id="rId2" Type="http://schemas.openxmlformats.org/officeDocument/2006/relationships/chart" Target="../charts/chart6.xml"/><Relationship Id="rId16" Type="http://schemas.openxmlformats.org/officeDocument/2006/relationships/chart" Target="../charts/chart18.xml"/><Relationship Id="rId20" Type="http://schemas.openxmlformats.org/officeDocument/2006/relationships/chart" Target="../charts/chart22.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4.xml"/><Relationship Id="rId24" Type="http://schemas.openxmlformats.org/officeDocument/2006/relationships/chart" Target="../charts/chart26.xml"/><Relationship Id="rId5" Type="http://schemas.openxmlformats.org/officeDocument/2006/relationships/chart" Target="../charts/chart9.xml"/><Relationship Id="rId15" Type="http://schemas.openxmlformats.org/officeDocument/2006/relationships/chart" Target="../charts/chart17.xml"/><Relationship Id="rId23" Type="http://schemas.openxmlformats.org/officeDocument/2006/relationships/chart" Target="../charts/chart25.xml"/><Relationship Id="rId10" Type="http://schemas.openxmlformats.org/officeDocument/2006/relationships/chart" Target="../charts/chart13.xml"/><Relationship Id="rId19" Type="http://schemas.openxmlformats.org/officeDocument/2006/relationships/chart" Target="../charts/chart21.xml"/><Relationship Id="rId4" Type="http://schemas.openxmlformats.org/officeDocument/2006/relationships/chart" Target="../charts/chart8.xml"/><Relationship Id="rId9" Type="http://schemas.microsoft.com/office/2014/relationships/chartEx" Target="../charts/chartEx1.xml"/><Relationship Id="rId14" Type="http://schemas.microsoft.com/office/2014/relationships/chartEx" Target="../charts/chartEx2.xml"/><Relationship Id="rId22" Type="http://schemas.openxmlformats.org/officeDocument/2006/relationships/chart" Target="../charts/chart24.xml"/><Relationship Id="rId27"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5</xdr:col>
      <xdr:colOff>128586</xdr:colOff>
      <xdr:row>1</xdr:row>
      <xdr:rowOff>171449</xdr:rowOff>
    </xdr:from>
    <xdr:to>
      <xdr:col>14</xdr:col>
      <xdr:colOff>266699</xdr:colOff>
      <xdr:row>22</xdr:row>
      <xdr:rowOff>133349</xdr:rowOff>
    </xdr:to>
    <xdr:graphicFrame macro="">
      <xdr:nvGraphicFramePr>
        <xdr:cNvPr id="2" name="Chart 1">
          <a:extLst>
            <a:ext uri="{FF2B5EF4-FFF2-40B4-BE49-F238E27FC236}">
              <a16:creationId xmlns:a16="http://schemas.microsoft.com/office/drawing/2014/main" id="{4C3B18C6-9CB8-73AD-1C00-05D99E62C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1190625</xdr:colOff>
      <xdr:row>2</xdr:row>
      <xdr:rowOff>28575</xdr:rowOff>
    </xdr:from>
    <xdr:to>
      <xdr:col>11</xdr:col>
      <xdr:colOff>57151</xdr:colOff>
      <xdr:row>29</xdr:row>
      <xdr:rowOff>152400</xdr:rowOff>
    </xdr:to>
    <xdr:graphicFrame macro="">
      <xdr:nvGraphicFramePr>
        <xdr:cNvPr id="2" name="Chart 1">
          <a:extLst>
            <a:ext uri="{FF2B5EF4-FFF2-40B4-BE49-F238E27FC236}">
              <a16:creationId xmlns:a16="http://schemas.microsoft.com/office/drawing/2014/main" id="{E9EE693D-311D-9A42-4552-ED1E9FF7BB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638175</xdr:colOff>
      <xdr:row>0</xdr:row>
      <xdr:rowOff>104776</xdr:rowOff>
    </xdr:from>
    <xdr:to>
      <xdr:col>11</xdr:col>
      <xdr:colOff>95250</xdr:colOff>
      <xdr:row>21</xdr:row>
      <xdr:rowOff>76201</xdr:rowOff>
    </xdr:to>
    <xdr:graphicFrame macro="">
      <xdr:nvGraphicFramePr>
        <xdr:cNvPr id="2" name="Chart 1">
          <a:extLst>
            <a:ext uri="{FF2B5EF4-FFF2-40B4-BE49-F238E27FC236}">
              <a16:creationId xmlns:a16="http://schemas.microsoft.com/office/drawing/2014/main" id="{469937B2-D592-DDA8-F913-6D5CD0D21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676275</xdr:colOff>
      <xdr:row>1</xdr:row>
      <xdr:rowOff>9525</xdr:rowOff>
    </xdr:from>
    <xdr:to>
      <xdr:col>11</xdr:col>
      <xdr:colOff>604837</xdr:colOff>
      <xdr:row>23</xdr:row>
      <xdr:rowOff>57150</xdr:rowOff>
    </xdr:to>
    <xdr:graphicFrame macro="">
      <xdr:nvGraphicFramePr>
        <xdr:cNvPr id="2" name="Chart 1">
          <a:extLst>
            <a:ext uri="{FF2B5EF4-FFF2-40B4-BE49-F238E27FC236}">
              <a16:creationId xmlns:a16="http://schemas.microsoft.com/office/drawing/2014/main" id="{4E1D7691-A014-49AC-822E-4447A8D0A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63703</xdr:colOff>
      <xdr:row>4</xdr:row>
      <xdr:rowOff>172854</xdr:rowOff>
    </xdr:from>
    <xdr:to>
      <xdr:col>10</xdr:col>
      <xdr:colOff>743791</xdr:colOff>
      <xdr:row>34</xdr:row>
      <xdr:rowOff>148000</xdr:rowOff>
    </xdr:to>
    <xdr:grpSp>
      <xdr:nvGrpSpPr>
        <xdr:cNvPr id="13" name="Group 12">
          <a:extLst>
            <a:ext uri="{FF2B5EF4-FFF2-40B4-BE49-F238E27FC236}">
              <a16:creationId xmlns:a16="http://schemas.microsoft.com/office/drawing/2014/main" id="{A69E028A-0955-4EEB-CE24-05A45D70511C}"/>
            </a:ext>
          </a:extLst>
        </xdr:cNvPr>
        <xdr:cNvGrpSpPr/>
      </xdr:nvGrpSpPr>
      <xdr:grpSpPr>
        <a:xfrm>
          <a:off x="754266" y="1696854"/>
          <a:ext cx="7919088" cy="5690146"/>
          <a:chOff x="682679" y="1172598"/>
          <a:chExt cx="7844998" cy="5366254"/>
        </a:xfrm>
      </xdr:grpSpPr>
      <xdr:graphicFrame macro="">
        <xdr:nvGraphicFramePr>
          <xdr:cNvPr id="2" name="Chart 1">
            <a:extLst>
              <a:ext uri="{FF2B5EF4-FFF2-40B4-BE49-F238E27FC236}">
                <a16:creationId xmlns:a16="http://schemas.microsoft.com/office/drawing/2014/main" id="{DCCB4E73-2C69-4F97-A6E0-847FFC0F066A}"/>
              </a:ext>
            </a:extLst>
          </xdr:cNvPr>
          <xdr:cNvGraphicFramePr>
            <a:graphicFrameLocks noChangeAspect="1"/>
          </xdr:cNvGraphicFramePr>
        </xdr:nvGraphicFramePr>
        <xdr:xfrm>
          <a:off x="683304" y="1179980"/>
          <a:ext cx="3384000" cy="266428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CB5A3248-3443-4393-AADF-73C64785997C}"/>
              </a:ext>
            </a:extLst>
          </xdr:cNvPr>
          <xdr:cNvGraphicFramePr>
            <a:graphicFrameLocks/>
          </xdr:cNvGraphicFramePr>
        </xdr:nvGraphicFramePr>
        <xdr:xfrm>
          <a:off x="682679" y="3905517"/>
          <a:ext cx="3385249" cy="261893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49DAE674-0FFB-4BC1-8C22-669143D974C0}"/>
              </a:ext>
            </a:extLst>
          </xdr:cNvPr>
          <xdr:cNvGraphicFramePr>
            <a:graphicFrameLocks/>
          </xdr:cNvGraphicFramePr>
        </xdr:nvGraphicFramePr>
        <xdr:xfrm>
          <a:off x="4136905" y="1172598"/>
          <a:ext cx="4390772" cy="26820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1" name="Chart 10">
            <a:extLst>
              <a:ext uri="{FF2B5EF4-FFF2-40B4-BE49-F238E27FC236}">
                <a16:creationId xmlns:a16="http://schemas.microsoft.com/office/drawing/2014/main" id="{25F96946-884E-42CE-8427-083C22B19138}"/>
              </a:ext>
            </a:extLst>
          </xdr:cNvPr>
          <xdr:cNvGraphicFramePr>
            <a:graphicFrameLocks/>
          </xdr:cNvGraphicFramePr>
        </xdr:nvGraphicFramePr>
        <xdr:xfrm>
          <a:off x="4157382" y="3910852"/>
          <a:ext cx="3384000" cy="26280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12</xdr:col>
      <xdr:colOff>26053</xdr:colOff>
      <xdr:row>4</xdr:row>
      <xdr:rowOff>183569</xdr:rowOff>
    </xdr:from>
    <xdr:to>
      <xdr:col>25</xdr:col>
      <xdr:colOff>681904</xdr:colOff>
      <xdr:row>91</xdr:row>
      <xdr:rowOff>77488</xdr:rowOff>
    </xdr:to>
    <xdr:grpSp>
      <xdr:nvGrpSpPr>
        <xdr:cNvPr id="28" name="Group 27">
          <a:extLst>
            <a:ext uri="{FF2B5EF4-FFF2-40B4-BE49-F238E27FC236}">
              <a16:creationId xmlns:a16="http://schemas.microsoft.com/office/drawing/2014/main" id="{5457A725-AA87-1601-46CA-E98387FFA6A4}"/>
            </a:ext>
          </a:extLst>
        </xdr:cNvPr>
        <xdr:cNvGrpSpPr/>
      </xdr:nvGrpSpPr>
      <xdr:grpSpPr>
        <a:xfrm>
          <a:off x="9455803" y="1707569"/>
          <a:ext cx="9633164" cy="17610419"/>
          <a:chOff x="9224681" y="1304157"/>
          <a:chExt cx="9542116" cy="15488230"/>
        </a:xfrm>
      </xdr:grpSpPr>
      <xdr:graphicFrame macro="">
        <xdr:nvGraphicFramePr>
          <xdr:cNvPr id="15" name="Chart 14">
            <a:extLst>
              <a:ext uri="{FF2B5EF4-FFF2-40B4-BE49-F238E27FC236}">
                <a16:creationId xmlns:a16="http://schemas.microsoft.com/office/drawing/2014/main" id="{1B97F055-C1D7-42CA-A811-B13264CFDFB3}"/>
              </a:ext>
            </a:extLst>
          </xdr:cNvPr>
          <xdr:cNvGraphicFramePr>
            <a:graphicFrameLocks/>
          </xdr:cNvGraphicFramePr>
        </xdr:nvGraphicFramePr>
        <xdr:xfrm>
          <a:off x="14062042" y="8603526"/>
          <a:ext cx="4680000" cy="25200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8" name="Chart 7">
            <a:extLst>
              <a:ext uri="{FF2B5EF4-FFF2-40B4-BE49-F238E27FC236}">
                <a16:creationId xmlns:a16="http://schemas.microsoft.com/office/drawing/2014/main" id="{FDC08058-764D-4325-BD22-B3E0CAEA0B80}"/>
              </a:ext>
            </a:extLst>
          </xdr:cNvPr>
          <xdr:cNvGraphicFramePr>
            <a:graphicFrameLocks/>
          </xdr:cNvGraphicFramePr>
        </xdr:nvGraphicFramePr>
        <xdr:xfrm>
          <a:off x="9303104" y="11167915"/>
          <a:ext cx="4680000" cy="252000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0" name="Chart 9">
            <a:extLst>
              <a:ext uri="{FF2B5EF4-FFF2-40B4-BE49-F238E27FC236}">
                <a16:creationId xmlns:a16="http://schemas.microsoft.com/office/drawing/2014/main" id="{133005F3-5710-40A3-B980-E33B4B3F2B45}"/>
              </a:ext>
            </a:extLst>
          </xdr:cNvPr>
          <xdr:cNvGraphicFramePr>
            <a:graphicFrameLocks/>
          </xdr:cNvGraphicFramePr>
        </xdr:nvGraphicFramePr>
        <xdr:xfrm>
          <a:off x="14062042" y="11167691"/>
          <a:ext cx="4680000" cy="332263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8" name="Chart 17">
            <a:extLst>
              <a:ext uri="{FF2B5EF4-FFF2-40B4-BE49-F238E27FC236}">
                <a16:creationId xmlns:a16="http://schemas.microsoft.com/office/drawing/2014/main" id="{6F968C87-AD88-4261-912A-19E18B90BF6B}"/>
              </a:ext>
            </a:extLst>
          </xdr:cNvPr>
          <xdr:cNvGraphicFramePr>
            <a:graphicFrameLocks/>
          </xdr:cNvGraphicFramePr>
        </xdr:nvGraphicFramePr>
        <xdr:xfrm>
          <a:off x="9303104" y="13743699"/>
          <a:ext cx="4680000" cy="2520000"/>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cx4="http://schemas.microsoft.com/office/drawing/2016/5/10/chartex" Requires="cx4">
          <xdr:graphicFrame macro="">
            <xdr:nvGraphicFramePr>
              <xdr:cNvPr id="25" name="Chart 24">
                <a:extLst>
                  <a:ext uri="{FF2B5EF4-FFF2-40B4-BE49-F238E27FC236}">
                    <a16:creationId xmlns:a16="http://schemas.microsoft.com/office/drawing/2014/main" id="{73078909-284B-42C1-90DB-458F1C61C0F6}"/>
                  </a:ext>
                </a:extLst>
              </xdr:cNvPr>
              <xdr:cNvGraphicFramePr>
                <a:graphicFrameLocks noChangeAspect="1"/>
              </xdr:cNvGraphicFramePr>
            </xdr:nvGraphicFramePr>
            <xdr:xfrm>
              <a:off x="9224681" y="1304157"/>
              <a:ext cx="9542116" cy="7205266"/>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9224681" y="1304157"/>
                <a:ext cx="9542116" cy="7205266"/>
              </a:xfrm>
              <a:prstGeom prst="rect">
                <a:avLst/>
              </a:prstGeom>
              <a:solidFill>
                <a:prstClr val="white"/>
              </a:solidFill>
              <a:ln w="1">
                <a:solidFill>
                  <a:prstClr val="green"/>
                </a:solidFill>
              </a:ln>
            </xdr:spPr>
            <xdr:txBody>
              <a:bodyPr vertOverflow="clip" horzOverflow="clip"/>
              <a:lstStyle/>
              <a:p>
                <a:r>
                  <a:rPr lang="en-IL" sz="1100"/>
                  <a:t>This chart isn't available in your version of Excel.
Editing this shape or saving this workbook into a different file format will permanently break the chart.</a:t>
                </a:r>
              </a:p>
            </xdr:txBody>
          </xdr:sp>
        </mc:Fallback>
      </mc:AlternateContent>
      <xdr:graphicFrame macro="">
        <xdr:nvGraphicFramePr>
          <xdr:cNvPr id="21" name="Chart 20">
            <a:extLst>
              <a:ext uri="{FF2B5EF4-FFF2-40B4-BE49-F238E27FC236}">
                <a16:creationId xmlns:a16="http://schemas.microsoft.com/office/drawing/2014/main" id="{22F7CA2A-9D51-4839-8B05-3457A0F2EEFA}"/>
              </a:ext>
            </a:extLst>
          </xdr:cNvPr>
          <xdr:cNvGraphicFramePr>
            <a:graphicFrameLocks/>
          </xdr:cNvGraphicFramePr>
        </xdr:nvGraphicFramePr>
        <xdr:xfrm>
          <a:off x="14062042" y="14559040"/>
          <a:ext cx="4680000" cy="2233347"/>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3" name="Chart 22">
            <a:extLst>
              <a:ext uri="{FF2B5EF4-FFF2-40B4-BE49-F238E27FC236}">
                <a16:creationId xmlns:a16="http://schemas.microsoft.com/office/drawing/2014/main" id="{6EDCE68C-0792-4CF5-BECB-D9ADE50E7074}"/>
              </a:ext>
            </a:extLst>
          </xdr:cNvPr>
          <xdr:cNvGraphicFramePr>
            <a:graphicFrameLocks/>
          </xdr:cNvGraphicFramePr>
        </xdr:nvGraphicFramePr>
        <xdr:xfrm>
          <a:off x="9303104" y="8603527"/>
          <a:ext cx="4680000" cy="2520000"/>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xdr:from>
      <xdr:col>1</xdr:col>
      <xdr:colOff>114299</xdr:colOff>
      <xdr:row>66</xdr:row>
      <xdr:rowOff>121225</xdr:rowOff>
    </xdr:from>
    <xdr:to>
      <xdr:col>10</xdr:col>
      <xdr:colOff>629122</xdr:colOff>
      <xdr:row>88</xdr:row>
      <xdr:rowOff>14276</xdr:rowOff>
    </xdr:to>
    <xdr:grpSp>
      <xdr:nvGrpSpPr>
        <xdr:cNvPr id="48" name="Group 47">
          <a:extLst>
            <a:ext uri="{FF2B5EF4-FFF2-40B4-BE49-F238E27FC236}">
              <a16:creationId xmlns:a16="http://schemas.microsoft.com/office/drawing/2014/main" id="{C592C390-95A9-5F05-0E81-A2AEEC40AB19}"/>
            </a:ext>
          </a:extLst>
        </xdr:cNvPr>
        <xdr:cNvGrpSpPr/>
      </xdr:nvGrpSpPr>
      <xdr:grpSpPr>
        <a:xfrm>
          <a:off x="804862" y="13932475"/>
          <a:ext cx="7753823" cy="4655551"/>
          <a:chOff x="807026" y="8156863"/>
          <a:chExt cx="7753823" cy="4517006"/>
        </a:xfrm>
      </xdr:grpSpPr>
      <mc:AlternateContent xmlns:mc="http://schemas.openxmlformats.org/markup-compatibility/2006" xmlns:a14="http://schemas.microsoft.com/office/drawing/2010/main">
        <mc:Choice Requires="a14">
          <xdr:graphicFrame macro="">
            <xdr:nvGraphicFramePr>
              <xdr:cNvPr id="33" name="EmploymentStatus">
                <a:extLst>
                  <a:ext uri="{FF2B5EF4-FFF2-40B4-BE49-F238E27FC236}">
                    <a16:creationId xmlns:a16="http://schemas.microsoft.com/office/drawing/2014/main" id="{2ED8F494-01CA-4F0B-811A-48DFA4E9C6BD}"/>
                  </a:ext>
                </a:extLst>
              </xdr:cNvPr>
              <xdr:cNvGraphicFramePr/>
            </xdr:nvGraphicFramePr>
            <xdr:xfrm>
              <a:off x="807026" y="8156863"/>
              <a:ext cx="1800000" cy="2160000"/>
            </xdr:xfrm>
            <a:graphic>
              <a:graphicData uri="http://schemas.microsoft.com/office/drawing/2010/slicer">
                <sle:slicer xmlns:sle="http://schemas.microsoft.com/office/drawing/2010/slicer" name="EmploymentStatus"/>
              </a:graphicData>
            </a:graphic>
          </xdr:graphicFrame>
        </mc:Choice>
        <mc:Fallback xmlns="">
          <xdr:sp macro="" textlink="">
            <xdr:nvSpPr>
              <xdr:cNvPr id="0" name=""/>
              <xdr:cNvSpPr>
                <a:spLocks noTextEdit="1"/>
              </xdr:cNvSpPr>
            </xdr:nvSpPr>
            <xdr:spPr>
              <a:xfrm>
                <a:off x="794656" y="13619511"/>
                <a:ext cx="1777888" cy="2193717"/>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5" name="Sex">
                <a:extLst>
                  <a:ext uri="{FF2B5EF4-FFF2-40B4-BE49-F238E27FC236}">
                    <a16:creationId xmlns:a16="http://schemas.microsoft.com/office/drawing/2014/main" id="{716055C3-4E5C-4749-8AF2-0A69C4239AE7}"/>
                  </a:ext>
                </a:extLst>
              </xdr:cNvPr>
              <xdr:cNvGraphicFramePr/>
            </xdr:nvGraphicFramePr>
            <xdr:xfrm>
              <a:off x="2819219" y="8169698"/>
              <a:ext cx="1800000" cy="216000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782131" y="13632546"/>
                <a:ext cx="1777888" cy="2193717"/>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6" name="Age Range">
                <a:extLst>
                  <a:ext uri="{FF2B5EF4-FFF2-40B4-BE49-F238E27FC236}">
                    <a16:creationId xmlns:a16="http://schemas.microsoft.com/office/drawing/2014/main" id="{DC7F7FF9-7994-7079-2ECF-B0B1B5D3FC91}"/>
                  </a:ext>
                </a:extLst>
              </xdr:cNvPr>
              <xdr:cNvGraphicFramePr/>
            </xdr:nvGraphicFramePr>
            <xdr:xfrm>
              <a:off x="6760849" y="8161141"/>
              <a:ext cx="1800000" cy="216000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6675341" y="13623856"/>
                <a:ext cx="1777888" cy="2193717"/>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7" name="MaritalDesc">
                <a:extLst>
                  <a:ext uri="{FF2B5EF4-FFF2-40B4-BE49-F238E27FC236}">
                    <a16:creationId xmlns:a16="http://schemas.microsoft.com/office/drawing/2014/main" id="{C6705F14-4C28-01BF-879F-0EF18ED07296}"/>
                  </a:ext>
                </a:extLst>
              </xdr:cNvPr>
              <xdr:cNvGraphicFramePr/>
            </xdr:nvGraphicFramePr>
            <xdr:xfrm>
              <a:off x="4790034" y="8165420"/>
              <a:ext cx="1800000" cy="2160000"/>
            </xdr:xfrm>
            <a:graphic>
              <a:graphicData uri="http://schemas.microsoft.com/office/drawing/2010/slicer">
                <sle:slicer xmlns:sle="http://schemas.microsoft.com/office/drawing/2010/slicer" name="MaritalDesc"/>
              </a:graphicData>
            </a:graphic>
          </xdr:graphicFrame>
        </mc:Choice>
        <mc:Fallback xmlns="">
          <xdr:sp macro="" textlink="">
            <xdr:nvSpPr>
              <xdr:cNvPr id="0" name=""/>
              <xdr:cNvSpPr>
                <a:spLocks noTextEdit="1"/>
              </xdr:cNvSpPr>
            </xdr:nvSpPr>
            <xdr:spPr>
              <a:xfrm>
                <a:off x="4728736" y="13628202"/>
                <a:ext cx="1777888" cy="2193717"/>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1" name="Department">
                <a:extLst>
                  <a:ext uri="{FF2B5EF4-FFF2-40B4-BE49-F238E27FC236}">
                    <a16:creationId xmlns:a16="http://schemas.microsoft.com/office/drawing/2014/main" id="{CB66C5DD-9B63-E55B-6E75-C1FD4404C301}"/>
                  </a:ext>
                </a:extLst>
              </xdr:cNvPr>
              <xdr:cNvGraphicFramePr/>
            </xdr:nvGraphicFramePr>
            <xdr:xfrm>
              <a:off x="807026" y="10505209"/>
              <a:ext cx="1800000" cy="216000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94656" y="16004514"/>
                <a:ext cx="1777888" cy="2193717"/>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2" name="RaceDesc">
                <a:extLst>
                  <a:ext uri="{FF2B5EF4-FFF2-40B4-BE49-F238E27FC236}">
                    <a16:creationId xmlns:a16="http://schemas.microsoft.com/office/drawing/2014/main" id="{C4B1403F-4C2F-3ED6-0023-CFBF3767A6AC}"/>
                  </a:ext>
                </a:extLst>
              </xdr:cNvPr>
              <xdr:cNvGraphicFramePr/>
            </xdr:nvGraphicFramePr>
            <xdr:xfrm>
              <a:off x="2798619" y="10505210"/>
              <a:ext cx="1800000" cy="2160000"/>
            </xdr:xfrm>
            <a:graphic>
              <a:graphicData uri="http://schemas.microsoft.com/office/drawing/2010/slicer">
                <sle:slicer xmlns:sle="http://schemas.microsoft.com/office/drawing/2010/slicer" name="RaceDesc"/>
              </a:graphicData>
            </a:graphic>
          </xdr:graphicFrame>
        </mc:Choice>
        <mc:Fallback xmlns="">
          <xdr:sp macro="" textlink="">
            <xdr:nvSpPr>
              <xdr:cNvPr id="0" name=""/>
              <xdr:cNvSpPr>
                <a:spLocks noTextEdit="1"/>
              </xdr:cNvSpPr>
            </xdr:nvSpPr>
            <xdr:spPr>
              <a:xfrm>
                <a:off x="2761784" y="16004515"/>
                <a:ext cx="1777888" cy="2193717"/>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3" name="State">
                <a:extLst>
                  <a:ext uri="{FF2B5EF4-FFF2-40B4-BE49-F238E27FC236}">
                    <a16:creationId xmlns:a16="http://schemas.microsoft.com/office/drawing/2014/main" id="{F194E01C-1DB1-4473-860C-B5956D7D5557}"/>
                  </a:ext>
                </a:extLst>
              </xdr:cNvPr>
              <xdr:cNvGraphicFramePr/>
            </xdr:nvGraphicFramePr>
            <xdr:xfrm>
              <a:off x="4745182" y="10513869"/>
              <a:ext cx="1800000" cy="216000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684435" y="16013309"/>
                <a:ext cx="1777888" cy="2193717"/>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27</xdr:col>
      <xdr:colOff>53316</xdr:colOff>
      <xdr:row>4</xdr:row>
      <xdr:rowOff>190492</xdr:rowOff>
    </xdr:from>
    <xdr:to>
      <xdr:col>40</xdr:col>
      <xdr:colOff>729170</xdr:colOff>
      <xdr:row>112</xdr:row>
      <xdr:rowOff>169284</xdr:rowOff>
    </xdr:to>
    <xdr:grpSp>
      <xdr:nvGrpSpPr>
        <xdr:cNvPr id="24" name="Group 23">
          <a:extLst>
            <a:ext uri="{FF2B5EF4-FFF2-40B4-BE49-F238E27FC236}">
              <a16:creationId xmlns:a16="http://schemas.microsoft.com/office/drawing/2014/main" id="{ECD8BCFC-AFC9-7D18-A2CF-63610078E771}"/>
            </a:ext>
          </a:extLst>
        </xdr:cNvPr>
        <xdr:cNvGrpSpPr/>
      </xdr:nvGrpSpPr>
      <xdr:grpSpPr>
        <a:xfrm>
          <a:off x="19841504" y="1714492"/>
          <a:ext cx="9653166" cy="21910105"/>
          <a:chOff x="19793879" y="1714492"/>
          <a:chExt cx="9653166" cy="21767230"/>
        </a:xfrm>
      </xdr:grpSpPr>
      <xdr:graphicFrame macro="">
        <xdr:nvGraphicFramePr>
          <xdr:cNvPr id="7" name="Chart 6">
            <a:extLst>
              <a:ext uri="{FF2B5EF4-FFF2-40B4-BE49-F238E27FC236}">
                <a16:creationId xmlns:a16="http://schemas.microsoft.com/office/drawing/2014/main" id="{3C853BAF-BD4A-40B8-AB08-05B4A7BB0EBB}"/>
              </a:ext>
            </a:extLst>
          </xdr:cNvPr>
          <xdr:cNvGraphicFramePr>
            <a:graphicFrameLocks/>
          </xdr:cNvGraphicFramePr>
        </xdr:nvGraphicFramePr>
        <xdr:xfrm>
          <a:off x="24725014" y="9649693"/>
          <a:ext cx="4722022" cy="4025881"/>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20" name="Chart 19">
            <a:extLst>
              <a:ext uri="{FF2B5EF4-FFF2-40B4-BE49-F238E27FC236}">
                <a16:creationId xmlns:a16="http://schemas.microsoft.com/office/drawing/2014/main" id="{A416707E-3868-4893-AC1F-3B9C757A9385}"/>
              </a:ext>
            </a:extLst>
          </xdr:cNvPr>
          <xdr:cNvGraphicFramePr>
            <a:graphicFrameLocks/>
          </xdr:cNvGraphicFramePr>
        </xdr:nvGraphicFramePr>
        <xdr:xfrm>
          <a:off x="19793879" y="13156763"/>
          <a:ext cx="4731548" cy="3700702"/>
        </xdr:xfrm>
        <a:graphic>
          <a:graphicData uri="http://schemas.openxmlformats.org/drawingml/2006/chart">
            <c:chart xmlns:c="http://schemas.openxmlformats.org/drawingml/2006/chart" xmlns:r="http://schemas.openxmlformats.org/officeDocument/2006/relationships" r:id="rId13"/>
          </a:graphicData>
        </a:graphic>
      </xdr:graphicFrame>
      <mc:AlternateContent xmlns:mc="http://schemas.openxmlformats.org/markup-compatibility/2006">
        <mc:Choice xmlns:cx4="http://schemas.microsoft.com/office/drawing/2016/5/10/chartex" Requires="cx4">
          <xdr:graphicFrame macro="">
            <xdr:nvGraphicFramePr>
              <xdr:cNvPr id="26" name="Chart 25">
                <a:extLst>
                  <a:ext uri="{FF2B5EF4-FFF2-40B4-BE49-F238E27FC236}">
                    <a16:creationId xmlns:a16="http://schemas.microsoft.com/office/drawing/2014/main" id="{034E20FD-15DE-4687-BAB0-1E368EDA804B}"/>
                  </a:ext>
                </a:extLst>
              </xdr:cNvPr>
              <xdr:cNvGraphicFramePr>
                <a:graphicFrameLocks noChangeAspect="1"/>
              </xdr:cNvGraphicFramePr>
            </xdr:nvGraphicFramePr>
            <xdr:xfrm>
              <a:off x="19809931" y="1714492"/>
              <a:ext cx="9623847" cy="7743831"/>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9809931" y="1714492"/>
                <a:ext cx="9623847" cy="7743831"/>
              </a:xfrm>
              <a:prstGeom prst="rect">
                <a:avLst/>
              </a:prstGeom>
              <a:solidFill>
                <a:prstClr val="white"/>
              </a:solidFill>
              <a:ln w="1">
                <a:solidFill>
                  <a:prstClr val="green"/>
                </a:solidFill>
              </a:ln>
            </xdr:spPr>
            <xdr:txBody>
              <a:bodyPr vertOverflow="clip" horzOverflow="clip"/>
              <a:lstStyle/>
              <a:p>
                <a:r>
                  <a:rPr lang="en-IL" sz="1100"/>
                  <a:t>This chart isn't available in your version of Excel.
Editing this shape or saving this workbook into a different file format will permanently break the chart.</a:t>
                </a:r>
              </a:p>
            </xdr:txBody>
          </xdr:sp>
        </mc:Fallback>
      </mc:AlternateContent>
      <xdr:graphicFrame macro="">
        <xdr:nvGraphicFramePr>
          <xdr:cNvPr id="9" name="Chart 8">
            <a:extLst>
              <a:ext uri="{FF2B5EF4-FFF2-40B4-BE49-F238E27FC236}">
                <a16:creationId xmlns:a16="http://schemas.microsoft.com/office/drawing/2014/main" id="{FF8CEC4F-7190-4C7A-989A-030F4BDE51AD}"/>
              </a:ext>
            </a:extLst>
          </xdr:cNvPr>
          <xdr:cNvGraphicFramePr>
            <a:graphicFrameLocks/>
          </xdr:cNvGraphicFramePr>
        </xdr:nvGraphicFramePr>
        <xdr:xfrm>
          <a:off x="24725015" y="13732088"/>
          <a:ext cx="4722022" cy="3557826"/>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30" name="Chart 29">
            <a:extLst>
              <a:ext uri="{FF2B5EF4-FFF2-40B4-BE49-F238E27FC236}">
                <a16:creationId xmlns:a16="http://schemas.microsoft.com/office/drawing/2014/main" id="{F6C8D179-F54C-42F3-B2CB-CA332C72034C}"/>
              </a:ext>
            </a:extLst>
          </xdr:cNvPr>
          <xdr:cNvGraphicFramePr>
            <a:graphicFrameLocks/>
          </xdr:cNvGraphicFramePr>
        </xdr:nvGraphicFramePr>
        <xdr:xfrm>
          <a:off x="19818621" y="9648263"/>
          <a:ext cx="4722023" cy="3404127"/>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44" name="Chart 43">
            <a:extLst>
              <a:ext uri="{FF2B5EF4-FFF2-40B4-BE49-F238E27FC236}">
                <a16:creationId xmlns:a16="http://schemas.microsoft.com/office/drawing/2014/main" id="{C65085D1-7F5E-45AC-B8F1-CA8F89D067D2}"/>
              </a:ext>
            </a:extLst>
          </xdr:cNvPr>
          <xdr:cNvGraphicFramePr>
            <a:graphicFrameLocks/>
          </xdr:cNvGraphicFramePr>
        </xdr:nvGraphicFramePr>
        <xdr:xfrm>
          <a:off x="24726033" y="17406937"/>
          <a:ext cx="4721012" cy="2882417"/>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45" name="Chart 44">
            <a:extLst>
              <a:ext uri="{FF2B5EF4-FFF2-40B4-BE49-F238E27FC236}">
                <a16:creationId xmlns:a16="http://schemas.microsoft.com/office/drawing/2014/main" id="{6E0BC241-FB28-409B-9815-E6DBC7E71F4D}"/>
              </a:ext>
            </a:extLst>
          </xdr:cNvPr>
          <xdr:cNvGraphicFramePr>
            <a:graphicFrameLocks/>
          </xdr:cNvGraphicFramePr>
        </xdr:nvGraphicFramePr>
        <xdr:xfrm>
          <a:off x="24702221" y="20407312"/>
          <a:ext cx="4718846" cy="3074410"/>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46" name="Chart 45">
            <a:extLst>
              <a:ext uri="{FF2B5EF4-FFF2-40B4-BE49-F238E27FC236}">
                <a16:creationId xmlns:a16="http://schemas.microsoft.com/office/drawing/2014/main" id="{4570B37A-F347-4DF6-A58B-CAF56CB73CD9}"/>
              </a:ext>
            </a:extLst>
          </xdr:cNvPr>
          <xdr:cNvGraphicFramePr>
            <a:graphicFrameLocks/>
          </xdr:cNvGraphicFramePr>
        </xdr:nvGraphicFramePr>
        <xdr:xfrm>
          <a:off x="19794385" y="17002126"/>
          <a:ext cx="4730536" cy="2810980"/>
        </xdr:xfrm>
        <a:graphic>
          <a:graphicData uri="http://schemas.openxmlformats.org/drawingml/2006/chart">
            <c:chart xmlns:c="http://schemas.openxmlformats.org/drawingml/2006/chart" xmlns:r="http://schemas.openxmlformats.org/officeDocument/2006/relationships" r:id="rId19"/>
          </a:graphicData>
        </a:graphic>
      </xdr:graphicFrame>
    </xdr:grpSp>
    <xdr:clientData/>
  </xdr:twoCellAnchor>
  <xdr:twoCellAnchor>
    <xdr:from>
      <xdr:col>1</xdr:col>
      <xdr:colOff>71437</xdr:colOff>
      <xdr:row>35</xdr:row>
      <xdr:rowOff>121227</xdr:rowOff>
    </xdr:from>
    <xdr:to>
      <xdr:col>10</xdr:col>
      <xdr:colOff>708211</xdr:colOff>
      <xdr:row>57</xdr:row>
      <xdr:rowOff>34636</xdr:rowOff>
    </xdr:to>
    <xdr:graphicFrame macro="">
      <xdr:nvGraphicFramePr>
        <xdr:cNvPr id="49" name="Chart 48">
          <a:extLst>
            <a:ext uri="{FF2B5EF4-FFF2-40B4-BE49-F238E27FC236}">
              <a16:creationId xmlns:a16="http://schemas.microsoft.com/office/drawing/2014/main" id="{04AD51A4-0DA1-42D9-8245-A81AEF7EF6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42</xdr:col>
      <xdr:colOff>44223</xdr:colOff>
      <xdr:row>5</xdr:row>
      <xdr:rowOff>22267</xdr:rowOff>
    </xdr:from>
    <xdr:to>
      <xdr:col>57</xdr:col>
      <xdr:colOff>706895</xdr:colOff>
      <xdr:row>71</xdr:row>
      <xdr:rowOff>139142</xdr:rowOff>
    </xdr:to>
    <xdr:grpSp>
      <xdr:nvGrpSpPr>
        <xdr:cNvPr id="27" name="Group 26">
          <a:extLst>
            <a:ext uri="{FF2B5EF4-FFF2-40B4-BE49-F238E27FC236}">
              <a16:creationId xmlns:a16="http://schemas.microsoft.com/office/drawing/2014/main" id="{2E6EC53F-9667-57F5-0514-FB09C6DE01E2}"/>
            </a:ext>
          </a:extLst>
        </xdr:cNvPr>
        <xdr:cNvGrpSpPr/>
      </xdr:nvGrpSpPr>
      <xdr:grpSpPr>
        <a:xfrm>
          <a:off x="30143223" y="1736767"/>
          <a:ext cx="11021110" cy="13166125"/>
          <a:chOff x="30119410" y="1736767"/>
          <a:chExt cx="11022675" cy="13023250"/>
        </a:xfrm>
      </xdr:grpSpPr>
      <xdr:graphicFrame macro="">
        <xdr:nvGraphicFramePr>
          <xdr:cNvPr id="3" name="Chart 2">
            <a:extLst>
              <a:ext uri="{FF2B5EF4-FFF2-40B4-BE49-F238E27FC236}">
                <a16:creationId xmlns:a16="http://schemas.microsoft.com/office/drawing/2014/main" id="{483178B0-AEC5-4BF2-AC21-F739B60331A8}"/>
              </a:ext>
            </a:extLst>
          </xdr:cNvPr>
          <xdr:cNvGraphicFramePr>
            <a:graphicFrameLocks/>
          </xdr:cNvGraphicFramePr>
        </xdr:nvGraphicFramePr>
        <xdr:xfrm>
          <a:off x="30133637" y="1736767"/>
          <a:ext cx="5384847" cy="3946364"/>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19" name="Chart 18">
            <a:extLst>
              <a:ext uri="{FF2B5EF4-FFF2-40B4-BE49-F238E27FC236}">
                <a16:creationId xmlns:a16="http://schemas.microsoft.com/office/drawing/2014/main" id="{6E6B63A9-8E26-4E39-9927-267E2A82F7F2}"/>
              </a:ext>
            </a:extLst>
          </xdr:cNvPr>
          <xdr:cNvGraphicFramePr>
            <a:graphicFrameLocks/>
          </xdr:cNvGraphicFramePr>
        </xdr:nvGraphicFramePr>
        <xdr:xfrm>
          <a:off x="35762045" y="1737707"/>
          <a:ext cx="5380040" cy="3946364"/>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12" name="Chart 11">
            <a:extLst>
              <a:ext uri="{FF2B5EF4-FFF2-40B4-BE49-F238E27FC236}">
                <a16:creationId xmlns:a16="http://schemas.microsoft.com/office/drawing/2014/main" id="{350FB4C8-BE6F-4695-8534-69B0137E945A}"/>
              </a:ext>
            </a:extLst>
          </xdr:cNvPr>
          <xdr:cNvGraphicFramePr>
            <a:graphicFrameLocks/>
          </xdr:cNvGraphicFramePr>
        </xdr:nvGraphicFramePr>
        <xdr:xfrm>
          <a:off x="30119410" y="5823857"/>
          <a:ext cx="5385038" cy="2858861"/>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14" name="Chart 13">
            <a:extLst>
              <a:ext uri="{FF2B5EF4-FFF2-40B4-BE49-F238E27FC236}">
                <a16:creationId xmlns:a16="http://schemas.microsoft.com/office/drawing/2014/main" id="{3706331E-5E89-47FF-86BB-213E01BA156E}"/>
              </a:ext>
            </a:extLst>
          </xdr:cNvPr>
          <xdr:cNvGraphicFramePr>
            <a:graphicFrameLocks/>
          </xdr:cNvGraphicFramePr>
        </xdr:nvGraphicFramePr>
        <xdr:xfrm>
          <a:off x="35755568" y="5825058"/>
          <a:ext cx="5380040" cy="2856459"/>
        </xdr:xfrm>
        <a:graphic>
          <a:graphicData uri="http://schemas.openxmlformats.org/drawingml/2006/chart">
            <c:chart xmlns:c="http://schemas.openxmlformats.org/drawingml/2006/chart" xmlns:r="http://schemas.openxmlformats.org/officeDocument/2006/relationships" r:id="rId24"/>
          </a:graphicData>
        </a:graphic>
      </xdr:graphicFrame>
      <xdr:graphicFrame macro="">
        <xdr:nvGraphicFramePr>
          <xdr:cNvPr id="16" name="Chart 15">
            <a:extLst>
              <a:ext uri="{FF2B5EF4-FFF2-40B4-BE49-F238E27FC236}">
                <a16:creationId xmlns:a16="http://schemas.microsoft.com/office/drawing/2014/main" id="{F4391361-2D2C-4752-AE51-B315DA38FBE5}"/>
              </a:ext>
            </a:extLst>
          </xdr:cNvPr>
          <xdr:cNvGraphicFramePr>
            <a:graphicFrameLocks/>
          </xdr:cNvGraphicFramePr>
        </xdr:nvGraphicFramePr>
        <xdr:xfrm>
          <a:off x="33046801" y="11879036"/>
          <a:ext cx="5395243" cy="2880981"/>
        </xdr:xfrm>
        <a:graphic>
          <a:graphicData uri="http://schemas.openxmlformats.org/drawingml/2006/chart">
            <c:chart xmlns:c="http://schemas.openxmlformats.org/drawingml/2006/chart" xmlns:r="http://schemas.openxmlformats.org/officeDocument/2006/relationships" r:id="rId25"/>
          </a:graphicData>
        </a:graphic>
      </xdr:graphicFrame>
      <xdr:graphicFrame macro="">
        <xdr:nvGraphicFramePr>
          <xdr:cNvPr id="17" name="Chart 16">
            <a:extLst>
              <a:ext uri="{FF2B5EF4-FFF2-40B4-BE49-F238E27FC236}">
                <a16:creationId xmlns:a16="http://schemas.microsoft.com/office/drawing/2014/main" id="{C5C5B663-399B-46CE-86FB-C9A11C3E341F}"/>
              </a:ext>
            </a:extLst>
          </xdr:cNvPr>
          <xdr:cNvGraphicFramePr>
            <a:graphicFrameLocks/>
          </xdr:cNvGraphicFramePr>
        </xdr:nvGraphicFramePr>
        <xdr:xfrm>
          <a:off x="30119410" y="8797018"/>
          <a:ext cx="5385038" cy="2926897"/>
        </xdr:xfrm>
        <a:graphic>
          <a:graphicData uri="http://schemas.openxmlformats.org/drawingml/2006/chart">
            <c:chart xmlns:c="http://schemas.openxmlformats.org/drawingml/2006/chart" xmlns:r="http://schemas.openxmlformats.org/officeDocument/2006/relationships" r:id="rId26"/>
          </a:graphicData>
        </a:graphic>
      </xdr:graphicFrame>
      <xdr:graphicFrame macro="">
        <xdr:nvGraphicFramePr>
          <xdr:cNvPr id="22" name="Chart 21">
            <a:extLst>
              <a:ext uri="{FF2B5EF4-FFF2-40B4-BE49-F238E27FC236}">
                <a16:creationId xmlns:a16="http://schemas.microsoft.com/office/drawing/2014/main" id="{664EA9DE-80AB-4853-9801-5F7C3A5EFF04}"/>
              </a:ext>
            </a:extLst>
          </xdr:cNvPr>
          <xdr:cNvGraphicFramePr>
            <a:graphicFrameLocks/>
          </xdr:cNvGraphicFramePr>
        </xdr:nvGraphicFramePr>
        <xdr:xfrm>
          <a:off x="35755568" y="8807824"/>
          <a:ext cx="5380040" cy="2905285"/>
        </xdr:xfrm>
        <a:graphic>
          <a:graphicData uri="http://schemas.openxmlformats.org/drawingml/2006/chart">
            <c:chart xmlns:c="http://schemas.openxmlformats.org/drawingml/2006/chart" xmlns:r="http://schemas.openxmlformats.org/officeDocument/2006/relationships" r:id="rId27"/>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v Uziel" refreshedDate="45748.578015740743" createdVersion="8" refreshedVersion="8" minRefreshableVersion="3" recordCount="320" xr:uid="{0730C204-52C2-4AE4-8E01-3BB56191DE80}">
  <cacheSource type="worksheet">
    <worksheetSource name="HRDataset_v14!$A:$AJ"/>
  </cacheSource>
  <cacheFields count="36">
    <cacheField name="Employee_Name" numFmtId="0">
      <sharedItems containsBlank="1" count="312">
        <s v="Adinolfi, Wilson  K"/>
        <s v="Ait Sidi, Karthikeyan   "/>
        <s v="Akinkuolie, Sarah"/>
        <s v="Alagbe,Trina"/>
        <s v="Anderson, Carol "/>
        <s v="Anderson, Linda  "/>
        <s v="Andreola, Colby"/>
        <s v="Athwal, Sam"/>
        <s v="Bachiochi, Linda"/>
        <s v="Bacong, Alejandro "/>
        <s v="Baczenski, Rachael  "/>
        <s v="Barbara, Thomas"/>
        <s v="Barbossa, Hector"/>
        <s v="Barone, Francesco  A"/>
        <s v="Barton, Nader"/>
        <s v="Bates, Norman"/>
        <s v="Beak, Kimberly  "/>
        <s v="Beatrice, Courtney "/>
        <s v="Becker, Renee"/>
        <s v="Becker, Scott"/>
        <s v="Bernstein, Sean"/>
        <s v="Biden, Lowan  M"/>
        <s v="Billis, Helen"/>
        <s v="Blount, Dianna"/>
        <s v="Bondwell, Betsy"/>
        <s v="Booth, Frank"/>
        <s v="Boutwell, Bonalyn"/>
        <s v="Bozzi, Charles"/>
        <s v="Brill, Donna"/>
        <s v="Brown, Mia"/>
        <s v="Buccheri, Joseph  "/>
        <s v="Bugali, Josephine "/>
        <s v="Bunbury, Jessica"/>
        <s v="Burke, Joelle"/>
        <s v="Burkett, Benjamin "/>
        <s v="Cady, Max "/>
        <s v="Candie, Calvin"/>
        <s v="Carabbio, Judith"/>
        <s v="Carey, Michael  "/>
        <s v="Carr, Claudia  N"/>
        <s v="Carter, Michelle "/>
        <s v="Chace, Beatrice "/>
        <s v="Champaigne, Brian"/>
        <s v="Chan, Lin"/>
        <s v="Chang, Donovan  E"/>
        <s v="Chigurh, Anton"/>
        <s v="Chivukula, Enola"/>
        <s v="Cierpiszewski, Caroline  "/>
        <s v="Clayton, Rick"/>
        <s v="Cloninger, Jennifer"/>
        <s v="Close, Phil"/>
        <s v="Clukey, Elijian"/>
        <s v="Cockel, James"/>
        <s v="Cole, Spencer"/>
        <s v="Corleone, Michael"/>
        <s v="Corleone, Vito"/>
        <s v="Cornett, Lisa "/>
        <s v="Costello, Frank"/>
        <s v="Crimmings,   Jean"/>
        <s v="Cross, Noah"/>
        <s v="Daneault, Lynn"/>
        <s v="Daniele, Ann  "/>
        <s v="Darson, Jene'ya "/>
        <s v="Davis, Daniel"/>
        <s v="Dee, Randy"/>
        <s v="DeGweck,  James"/>
        <s v="Del Bosque, Keyla"/>
        <s v="Delarge, Alex"/>
        <s v="Demita, Carla"/>
        <s v="Desimone, Carl "/>
        <s v="DeVito, Tommy"/>
        <s v="Dickinson, Geoff "/>
        <s v="Dietrich, Jenna  "/>
        <s v="DiNocco, Lily "/>
        <s v="Dobrin, Denisa  S"/>
        <s v="Dolan, Linda"/>
        <s v="Dougall, Eric"/>
        <s v="Driver, Elle"/>
        <s v="Dunn, Amy  "/>
        <s v="Dunne, Amy"/>
        <s v="Eaton, Marianne"/>
        <s v="Engdahl, Jean"/>
        <s v="England, Rex"/>
        <s v="Erilus, Angela"/>
        <s v="Estremera, Miguel"/>
        <s v="Evensen, April"/>
        <s v="Exantus, Susan"/>
        <s v="Faller, Megan "/>
        <s v="Fancett, Nicole"/>
        <s v="Ferguson, Susan"/>
        <s v="Fernandes, Nilson  "/>
        <s v="Fett, Boba"/>
        <s v="Fidelia,  Libby"/>
        <s v="Fitzpatrick, Michael  J"/>
        <s v="Foreman, Tanya"/>
        <s v="Forrest, Alex"/>
        <s v="Foss, Jason"/>
        <s v="Foster-Baker, Amy"/>
        <s v="Fraval, Maruk "/>
        <s v="Galia, Lisa"/>
        <s v="Garcia, Raul"/>
        <s v="Gaul, Barbara"/>
        <s v="Gentry, Mildred"/>
        <s v="Gerke, Melisa"/>
        <s v="Gill, Whitney  "/>
        <s v="Gilles, Alex"/>
        <s v="Girifalco, Evelyn"/>
        <s v="Givens, Myriam"/>
        <s v="Goble, Taisha"/>
        <s v="Goeth, Amon"/>
        <s v="Gold, Shenice  "/>
        <s v="Gonzalez, Cayo"/>
        <s v="Gonzalez, Juan"/>
        <s v="Gonzalez, Maria"/>
        <s v="Good, Susan"/>
        <s v="Gordon, David"/>
        <s v="Gosciminski, Phylicia  "/>
        <s v="Goyal, Roxana"/>
        <s v="Gray, Elijiah  "/>
        <s v="Gross, Paula"/>
        <s v="Gruber, Hans"/>
        <s v="Guilianno, Mike"/>
        <s v="Handschiegl, Joanne"/>
        <s v="Hankard, Earnest"/>
        <s v="Harrington, Christie "/>
        <s v="Harrison, Kara"/>
        <s v="Heitzman, Anthony"/>
        <s v="Hendrickson, Trina"/>
        <s v="Hitchcock, Alfred"/>
        <s v="Homberger, Adrienne  J"/>
        <s v="Horton, Jayne"/>
        <s v="Houlihan, Debra"/>
        <s v="Howard, Estelle"/>
        <s v="Hudson, Jane"/>
        <s v="Hunts, Julissa"/>
        <s v="Hutter, Rosalie"/>
        <s v="Huynh, Ming"/>
        <s v="Immediato, Walter"/>
        <s v="Ivey, Rose "/>
        <s v="Jackson, Maryellen"/>
        <s v="Jacobi, Hannah  "/>
        <s v="Jeannite, Tayana"/>
        <s v="Jhaveri, Sneha  "/>
        <s v="Johnson, George"/>
        <s v="Johnson, Noelle "/>
        <s v="Johnston, Yen"/>
        <s v="Jung, Judy  "/>
        <s v="Kampew, Donysha"/>
        <s v="Keatts, Kramer "/>
        <s v="Khemmich, Bartholemew"/>
        <s v="King, Janet"/>
        <s v="Kinsella, Kathleen  "/>
        <s v="Kirill, Alexandra  "/>
        <s v="Knapp, Bradley  J"/>
        <s v="Kretschmer, John"/>
        <s v="Kreuger, Freddy"/>
        <s v="Lajiri,  Jyoti"/>
        <s v="Landa, Hans"/>
        <s v="Langford, Lindsey"/>
        <s v="Langton, Enrico"/>
        <s v="LaRotonda, William  "/>
        <s v="Latif, Mohammed"/>
        <s v="Le, Binh"/>
        <s v="Leach, Dallas"/>
        <s v="LeBlanc, Brandon  R"/>
        <s v="Lecter, Hannibal"/>
        <s v="Leruth, Giovanni"/>
        <s v="Liebig, Ketsia"/>
        <s v="Linares, Marilyn "/>
        <s v="Linden, Mathew"/>
        <s v="Lindsay, Leonara "/>
        <s v="Lundy, Susan"/>
        <s v="Lunquist, Lisa"/>
        <s v="Lydon, Allison"/>
        <s v="Lynch, Lindsay"/>
        <s v="MacLennan, Samuel"/>
        <s v="Mahoney, Lauren  "/>
        <s v="Manchester, Robyn"/>
        <s v="Mancuso, Karen"/>
        <s v="Mangal, Debbie"/>
        <s v="Martin, Sandra"/>
        <s v="Maurice, Shana"/>
        <s v="Carthy, B'rigit"/>
        <s v="Mckenna, Sandy"/>
        <s v="McKinzie, Jac"/>
        <s v="Meads, Elizabeth"/>
        <s v="Medeiros, Jennifer"/>
        <s v="Miller, Brannon"/>
        <s v="Miller, Ned"/>
        <s v="Monkfish, Erasumus"/>
        <s v="Monroe, Peter"/>
        <s v="Monterro, Luisa"/>
        <s v="Moran, Patrick"/>
        <s v="Morway, Tanya"/>
        <s v="Motlagh,  Dawn"/>
        <s v="Moumanil, Maliki "/>
        <s v="Myers, Michael"/>
        <s v="Navathe, Kurt"/>
        <s v="Ndzi, Colombui"/>
        <s v="Ndzi, Horia"/>
        <s v="Newman, Richard "/>
        <s v="Ngodup, Shari "/>
        <s v="Nguyen, Dheepa"/>
        <s v="Nguyen, Lei-Ming"/>
        <s v="Nowlan, Kristie"/>
        <s v="O'hare, Lynn"/>
        <s v="Oliver, Brooke "/>
        <s v="Onque, Jasmine"/>
        <s v="Osturnka, Adeel"/>
        <s v="Owad, Clinton"/>
        <s v="Ozark, Travis"/>
        <s v="Panjwani, Nina"/>
        <s v="Patronick, Lucas"/>
        <s v="Pearson, Randall"/>
        <s v="Smith, Martin"/>
        <s v="Pelletier, Ermine"/>
        <s v="Perry, Shakira"/>
        <s v="Peters, Lauren"/>
        <s v="Peterson, Ebonee  "/>
        <s v="Petingill, Shana  "/>
        <s v="Petrowsky, Thelma"/>
        <s v="Pham, Hong"/>
        <s v="Pitt, Brad "/>
        <s v="Potts, Xana"/>
        <s v="Power, Morissa"/>
        <s v="Punjabhi, Louis  "/>
        <s v="Purinton, Janine"/>
        <s v="Quinn, Sean"/>
        <s v="Rachael, Maggie"/>
        <s v="Rarrick, Quinn"/>
        <s v="Ren, Kylo"/>
        <s v="Rhoads, Thomas"/>
        <s v="Rivera, Haley  "/>
        <s v="Roberson, May"/>
        <s v="Robertson, Peter"/>
        <s v="Robinson, Alain  "/>
        <s v="Robinson, Cherly"/>
        <s v="Robinson, Elias"/>
        <s v="Roby, Lori "/>
        <s v="Roehrich, Bianca"/>
        <s v="Roper, Katie"/>
        <s v="Rose, Ashley  "/>
        <s v="Rossetti, Bruno"/>
        <s v="Roup,Simon"/>
        <s v="Ruiz, Ricardo"/>
        <s v="Saada, Adell"/>
        <s v="Saar-Beckles, Melinda"/>
        <s v="Sadki, Nore  "/>
        <s v="Sahoo, Adil"/>
        <s v="Salter, Jason"/>
        <s v="Sander, Kamrin"/>
        <s v="Sewkumar, Nori"/>
        <s v="Shepard, Anita "/>
        <s v="Shields, Seffi"/>
        <s v="Simard, Kramer"/>
        <s v="Singh, Nan "/>
        <s v="Sloan, Constance"/>
        <s v="Smith, Joe"/>
        <s v="Smith, John"/>
        <s v="Smith, Leigh Ann"/>
        <s v="Smith, Sade"/>
        <s v="Soto, Julia "/>
        <s v="Soze, Keyser"/>
        <s v="Sparks, Taylor  "/>
        <s v="Spirea, Kelley"/>
        <s v="Squatrito, Kristen"/>
        <s v="Stanford,Barbara  M"/>
        <s v="Stansfield, Norman"/>
        <s v="Steans, Tyrone  "/>
        <s v="Stoica, Rick"/>
        <s v="Strong, Caitrin"/>
        <s v="Sullivan, Kissy "/>
        <s v="Sullivan, Timothy"/>
        <s v="Sutwell, Barbara"/>
        <s v="Szabo, Andrew"/>
        <s v="Tannen, Biff"/>
        <s v="Tavares, Desiree  "/>
        <s v="Tejeda, Lenora "/>
        <s v="Terry, Sharlene "/>
        <s v="Theamstern, Sophia"/>
        <s v="Thibaud, Kenneth"/>
        <s v="Tippett, Jeanette"/>
        <s v="Torrence, Jack"/>
        <s v="Trang, Mei"/>
        <s v="Tredinnick, Neville "/>
        <s v="True, Edward"/>
        <s v="Trzeciak, Cybil"/>
        <s v="Turpin, Jumil"/>
        <s v="Valentin,Jackie"/>
        <s v="Veera, Abdellah "/>
        <s v="Vega, Vincent"/>
        <s v="Villanueva, Noah"/>
        <s v="Voldemort, Lord"/>
        <s v="Volk, Colleen"/>
        <s v="Von Massenbach, Anna"/>
        <s v="Walker, Roger"/>
        <s v="Wallace, Courtney  E"/>
        <s v="Wallace, Theresa"/>
        <s v="Wang, Charlie"/>
        <s v="Warfield, Sarah"/>
        <s v="Whittier, Scott"/>
        <s v="Wilber, Barry"/>
        <s v="Wilkes, Annie"/>
        <s v="Williams, Jacquelyn  "/>
        <s v="Winthrop, Jordan  "/>
        <s v="Wolk, Hang  T"/>
        <s v="Woodson, Jason"/>
        <s v="Ybarra, Catherine "/>
        <s v="Zamora, Jennifer"/>
        <s v="Zhou, Julia"/>
        <s v="Zima, Colleen"/>
        <m/>
      </sharedItems>
    </cacheField>
    <cacheField name="EmpID" numFmtId="0">
      <sharedItems containsString="0" containsBlank="1" containsNumber="1" containsInteger="1" minValue="10001" maxValue="10311" count="312">
        <n v="10026"/>
        <n v="10084"/>
        <n v="10196"/>
        <n v="10088"/>
        <n v="10069"/>
        <n v="10002"/>
        <n v="10194"/>
        <n v="10062"/>
        <n v="10114"/>
        <n v="10250"/>
        <n v="10252"/>
        <n v="10242"/>
        <n v="10012"/>
        <n v="10265"/>
        <n v="10066"/>
        <n v="10061"/>
        <n v="10023"/>
        <n v="10055"/>
        <n v="10245"/>
        <n v="10277"/>
        <n v="10046"/>
        <n v="10226"/>
        <n v="10003"/>
        <n v="10294"/>
        <n v="10267"/>
        <n v="10199"/>
        <n v="10081"/>
        <n v="10175"/>
        <n v="10177"/>
        <n v="10238"/>
        <n v="10184"/>
        <n v="10203"/>
        <n v="10188"/>
        <n v="10107"/>
        <n v="10181"/>
        <n v="10150"/>
        <n v="10001"/>
        <n v="10085"/>
        <n v="10115"/>
        <n v="10082"/>
        <n v="10040"/>
        <n v="10067"/>
        <n v="10108"/>
        <n v="10210"/>
        <n v="10154"/>
        <n v="10200"/>
        <n v="10240"/>
        <n v="10168"/>
        <n v="10220"/>
        <n v="10275"/>
        <n v="10269"/>
        <n v="10029"/>
        <n v="10261"/>
        <n v="10292"/>
        <n v="10282"/>
        <n v="10019"/>
        <n v="10094"/>
        <n v="10193"/>
        <n v="10132"/>
        <n v="10083"/>
        <n v="10099"/>
        <n v="10212"/>
        <n v="10056"/>
        <n v="10143"/>
        <n v="10311"/>
        <n v="10070"/>
        <n v="10155"/>
        <n v="10306"/>
        <n v="10100"/>
        <n v="10310"/>
        <n v="10197"/>
        <n v="10276"/>
        <n v="10304"/>
        <n v="10284"/>
        <n v="10207"/>
        <n v="10133"/>
        <n v="10028"/>
        <n v="10006"/>
        <n v="10105"/>
        <n v="10211"/>
        <n v="10064"/>
        <n v="10247"/>
        <n v="10235"/>
        <n v="10299"/>
        <n v="10280"/>
        <n v="10296"/>
        <n v="10290"/>
        <n v="10263"/>
        <n v="10136"/>
        <n v="10189"/>
        <n v="10308"/>
        <n v="10309"/>
        <n v="10049"/>
        <n v="10093"/>
        <n v="10163"/>
        <n v="10305"/>
        <n v="10015"/>
        <n v="10080"/>
        <n v="10258"/>
        <n v="10273"/>
        <n v="10111"/>
        <n v="10257"/>
        <n v="10159"/>
        <n v="10122"/>
        <n v="10142"/>
        <n v="10283"/>
        <n v="10018"/>
        <n v="10255"/>
        <n v="10246"/>
        <n v="10228"/>
        <n v="10243"/>
        <n v="10031"/>
        <n v="10300"/>
        <n v="10101"/>
        <n v="10237"/>
        <n v="10051"/>
        <n v="10218"/>
        <n v="10256"/>
        <n v="10098"/>
        <n v="10059"/>
        <n v="10234"/>
        <n v="10109"/>
        <n v="10125"/>
        <n v="10074"/>
        <n v="10097"/>
        <n v="10007"/>
        <n v="10129"/>
        <n v="10075"/>
        <n v="10167"/>
        <n v="10195"/>
        <n v="10112"/>
        <n v="10272"/>
        <n v="10182"/>
        <n v="10248"/>
        <n v="10201"/>
        <n v="10214"/>
        <n v="10160"/>
        <n v="10289"/>
        <n v="10139"/>
        <n v="10227"/>
        <n v="10236"/>
        <n v="10009"/>
        <n v="10060"/>
        <n v="10034"/>
        <n v="10156"/>
        <n v="10036"/>
        <n v="10138"/>
        <n v="10244"/>
        <n v="10192"/>
        <n v="10231"/>
        <n v="10089"/>
        <n v="10166"/>
        <n v="10170"/>
        <n v="10208"/>
        <n v="10176"/>
        <n v="10165"/>
        <n v="10113"/>
        <n v="10092"/>
        <n v="10106"/>
        <n v="10052"/>
        <n v="10038"/>
        <n v="10249"/>
        <n v="10232"/>
        <n v="10087"/>
        <n v="10134"/>
        <n v="10251"/>
        <n v="10103"/>
        <n v="10017"/>
        <n v="10186"/>
        <n v="10137"/>
        <n v="10008"/>
        <n v="10096"/>
        <n v="10035"/>
        <n v="10057"/>
        <n v="10004"/>
        <n v="10191"/>
        <n v="10219"/>
        <n v="10077"/>
        <n v="10073"/>
        <n v="10279"/>
        <n v="10110"/>
        <n v="10053"/>
        <n v="10076"/>
        <n v="10145"/>
        <n v="10202"/>
        <n v="10128"/>
        <n v="10068"/>
        <n v="10116"/>
        <n v="10298"/>
        <n v="10213"/>
        <n v="10288"/>
        <n v="10025"/>
        <n v="10223"/>
        <n v="10151"/>
        <n v="10254"/>
        <n v="10120"/>
        <n v="10216"/>
        <n v="10079"/>
        <n v="10215"/>
        <n v="10185"/>
        <n v="10063"/>
        <n v="10037"/>
        <n v="10042"/>
        <n v="10206"/>
        <n v="10104"/>
        <n v="10303"/>
        <n v="10078"/>
        <n v="10121"/>
        <n v="10021"/>
        <n v="10281"/>
        <n v="10041"/>
        <n v="10148"/>
        <n v="10005"/>
        <n v="10259"/>
        <n v="10286"/>
        <n v="10297"/>
        <n v="10171"/>
        <n v="10032"/>
        <n v="10130"/>
        <n v="10217"/>
        <n v="10016"/>
        <n v="10050"/>
        <n v="10164"/>
        <n v="10124"/>
        <n v="10187"/>
        <n v="10225"/>
        <n v="10262"/>
        <n v="10131"/>
        <n v="10239"/>
        <n v="10152"/>
        <n v="10140"/>
        <n v="10058"/>
        <n v="10011"/>
        <n v="10230"/>
        <n v="10224"/>
        <n v="10047"/>
        <n v="10285"/>
        <n v="10020"/>
        <n v="10162"/>
        <n v="10149"/>
        <n v="10086"/>
        <n v="10054"/>
        <n v="10065"/>
        <n v="10198"/>
        <n v="10222"/>
        <n v="10126"/>
        <n v="10295"/>
        <n v="10260"/>
        <n v="10233"/>
        <n v="10229"/>
        <n v="10169"/>
        <n v="10071"/>
        <n v="10179"/>
        <n v="10091"/>
        <n v="10178"/>
        <n v="10039"/>
        <n v="10095"/>
        <n v="10027"/>
        <n v="10291"/>
        <n v="10153"/>
        <n v="10157"/>
        <n v="10119"/>
        <n v="10180"/>
        <n v="10302"/>
        <n v="10090"/>
        <n v="10030"/>
        <n v="10278"/>
        <n v="10307"/>
        <n v="10147"/>
        <n v="10266"/>
        <n v="10241"/>
        <n v="10158"/>
        <n v="10117"/>
        <n v="10209"/>
        <n v="10024"/>
        <n v="10173"/>
        <n v="10221"/>
        <n v="10146"/>
        <n v="10161"/>
        <n v="10141"/>
        <n v="10268"/>
        <n v="10123"/>
        <n v="10013"/>
        <n v="10287"/>
        <n v="10044"/>
        <n v="10102"/>
        <n v="10270"/>
        <n v="10045"/>
        <n v="10205"/>
        <n v="10014"/>
        <n v="10144"/>
        <n v="10253"/>
        <n v="10118"/>
        <n v="10022"/>
        <n v="10183"/>
        <n v="10190"/>
        <n v="10274"/>
        <n v="10293"/>
        <n v="10172"/>
        <n v="10127"/>
        <n v="10072"/>
        <n v="10048"/>
        <n v="10204"/>
        <n v="10264"/>
        <n v="10033"/>
        <n v="10174"/>
        <n v="10135"/>
        <n v="10301"/>
        <n v="10010"/>
        <n v="10043"/>
        <n v="10271"/>
        <m/>
      </sharedItems>
    </cacheField>
    <cacheField name="MarriedID" numFmtId="0">
      <sharedItems containsString="0" containsBlank="1" containsNumber="1" containsInteger="1" minValue="0" maxValue="1" count="3">
        <n v="0"/>
        <n v="1"/>
        <m/>
      </sharedItems>
    </cacheField>
    <cacheField name="MaritalStatusID" numFmtId="0">
      <sharedItems containsString="0" containsBlank="1" containsNumber="1" containsInteger="1" minValue="0" maxValue="4" count="6">
        <n v="0"/>
        <n v="1"/>
        <n v="2"/>
        <n v="4"/>
        <n v="3"/>
        <m/>
      </sharedItems>
    </cacheField>
    <cacheField name="GenderID" numFmtId="0">
      <sharedItems containsString="0" containsBlank="1" containsNumber="1" containsInteger="1" minValue="0" maxValue="1" count="3">
        <n v="1"/>
        <n v="0"/>
        <m/>
      </sharedItems>
    </cacheField>
    <cacheField name="EmpStatusID" numFmtId="0">
      <sharedItems containsString="0" containsBlank="1" containsNumber="1" containsInteger="1" minValue="1" maxValue="5"/>
    </cacheField>
    <cacheField name="DeptID" numFmtId="0">
      <sharedItems containsString="0" containsBlank="1" containsNumber="1" containsInteger="1" minValue="1" maxValue="6"/>
    </cacheField>
    <cacheField name="PerfScoreID" numFmtId="0">
      <sharedItems containsString="0" containsBlank="1" containsNumber="1" containsInteger="1" minValue="1" maxValue="4" count="5">
        <n v="4"/>
        <n v="3"/>
        <n v="2"/>
        <n v="1"/>
        <m/>
      </sharedItems>
    </cacheField>
    <cacheField name="FromDiversityJobFairID" numFmtId="0">
      <sharedItems containsString="0" containsBlank="1" containsNumber="1" containsInteger="1" minValue="0" maxValue="1"/>
    </cacheField>
    <cacheField name="Salary" numFmtId="0">
      <sharedItems containsString="0" containsBlank="1" containsNumber="1" containsInteger="1" minValue="45046" maxValue="250000" count="309">
        <n v="62506"/>
        <n v="104437"/>
        <n v="64955"/>
        <n v="64991"/>
        <n v="50825"/>
        <n v="57568"/>
        <n v="95660"/>
        <n v="59365"/>
        <n v="47837"/>
        <n v="50178"/>
        <n v="54670"/>
        <n v="47211"/>
        <n v="92328"/>
        <n v="58709"/>
        <n v="52505"/>
        <n v="57834"/>
        <n v="70131"/>
        <n v="59026"/>
        <n v="110000"/>
        <n v="53250"/>
        <n v="51044"/>
        <n v="64919"/>
        <n v="62910"/>
        <n v="66441"/>
        <n v="57815"/>
        <n v="103613"/>
        <n v="106367"/>
        <n v="74312"/>
        <n v="53492"/>
        <n v="63000"/>
        <n v="65288"/>
        <n v="64375"/>
        <n v="74326"/>
        <n v="63763"/>
        <n v="62162"/>
        <n v="77692"/>
        <n v="72640"/>
        <n v="93396"/>
        <n v="52846"/>
        <n v="100031"/>
        <n v="71860"/>
        <n v="61656"/>
        <n v="110929"/>
        <n v="54237"/>
        <n v="60380"/>
        <n v="66808"/>
        <n v="64786"/>
        <n v="64816"/>
        <n v="68678"/>
        <n v="64066"/>
        <n v="59369"/>
        <n v="50373"/>
        <n v="63108"/>
        <n v="59144"/>
        <n v="68051"/>
        <n v="170500"/>
        <n v="63381"/>
        <n v="83552"/>
        <n v="56149"/>
        <n v="92329"/>
        <n v="65729"/>
        <n v="85028"/>
        <n v="57583"/>
        <n v="56294"/>
        <n v="56991"/>
        <n v="55722"/>
        <n v="101199"/>
        <n v="61568"/>
        <n v="58275"/>
        <n v="53189"/>
        <n v="96820"/>
        <n v="51259"/>
        <n v="59231"/>
        <n v="61584"/>
        <n v="46335"/>
        <n v="70621"/>
        <n v="138888"/>
        <n v="74241"/>
        <n v="75188"/>
        <n v="62514"/>
        <n v="60070"/>
        <n v="48888"/>
        <n v="54285"/>
        <n v="56847"/>
        <n v="60340"/>
        <n v="59124"/>
        <n v="99280"/>
        <n v="71776"/>
        <n v="65902"/>
        <n v="57748"/>
        <n v="64057"/>
        <n v="53366"/>
        <n v="58530"/>
        <n v="72609"/>
        <n v="55965"/>
        <n v="70187"/>
        <n v="178000"/>
        <n v="99351"/>
        <n v="67251"/>
        <n v="65707"/>
        <n v="52249"/>
        <n v="53171"/>
        <n v="51337"/>
        <n v="51505"/>
        <n v="59370"/>
        <n v="54933"/>
        <n v="61555"/>
        <n v="114800"/>
        <n v="74679"/>
        <n v="53018"/>
        <n v="59892"/>
        <n v="68898"/>
        <n v="61242"/>
        <n v="66825"/>
        <n v="48285"/>
        <n v="66149"/>
        <n v="49256"/>
        <n v="62957"/>
        <n v="63813"/>
        <n v="99020"/>
        <n v="71707"/>
        <n v="54828"/>
        <n v="64246"/>
        <n v="52177"/>
        <n v="62065"/>
        <n v="46998"/>
        <n v="68099"/>
        <n v="70545"/>
        <n v="63478"/>
        <n v="97999"/>
        <n v="180000"/>
        <n v="49920"/>
        <n v="55425"/>
        <n v="69340"/>
        <n v="64995"/>
        <n v="68182"/>
        <n v="83082"/>
        <n v="51908"/>
        <n v="45069"/>
        <n v="60724"/>
        <n v="60436"/>
        <n v="46837"/>
        <n v="105700"/>
        <n v="63322"/>
        <n v="61154"/>
        <n v="68999"/>
        <n v="50482"/>
        <n v="65310"/>
        <n v="250000"/>
        <n v="54005"/>
        <n v="45433"/>
        <n v="46654"/>
        <n v="63973"/>
        <n v="71339"/>
        <n v="93206"/>
        <n v="82758"/>
        <n v="66074"/>
        <n v="46120"/>
        <n v="64520"/>
        <n v="61962"/>
        <n v="81584"/>
        <n v="63676"/>
        <n v="93046"/>
        <n v="64738"/>
        <n v="70468"/>
        <n v="77915"/>
        <n v="52624"/>
        <n v="63450"/>
        <n v="51777"/>
        <n v="67237"/>
        <n v="73330"/>
        <n v="52057"/>
        <n v="47434"/>
        <n v="52788"/>
        <n v="45395"/>
        <n v="62385"/>
        <n v="68407"/>
        <n v="61349"/>
        <n v="105688"/>
        <n v="54132"/>
        <n v="55315"/>
        <n v="62810"/>
        <n v="63291"/>
        <n v="62659"/>
        <n v="55688"/>
        <n v="83667"/>
        <n v="55800"/>
        <n v="58207"/>
        <n v="157000"/>
        <n v="72460"/>
        <n v="72106"/>
        <n v="52599"/>
        <n v="63430"/>
        <n v="74417"/>
        <n v="57575"/>
        <n v="87921"/>
        <n v="50470"/>
        <n v="46664"/>
        <n v="48495"/>
        <n v="52984"/>
        <n v="63695"/>
        <n v="62061"/>
        <n v="66738"/>
        <n v="52674"/>
        <n v="71966"/>
        <n v="63051"/>
        <n v="47414"/>
        <n v="53060"/>
        <n v="68829"/>
        <n v="63515"/>
        <n v="108987"/>
        <n v="93093"/>
        <n v="53564"/>
        <n v="60270"/>
        <n v="45998"/>
        <n v="57954"/>
        <n v="74669"/>
        <n v="74226"/>
        <n v="93554"/>
        <n v="64724"/>
        <n v="47001"/>
        <n v="61844"/>
        <n v="46799"/>
        <n v="59472"/>
        <n v="46430"/>
        <n v="83363"/>
        <n v="95920"/>
        <n v="61729"/>
        <n v="61809"/>
        <n v="45115"/>
        <n v="46738"/>
        <n v="64971"/>
        <n v="55578"/>
        <n v="50428"/>
        <n v="61422"/>
        <n v="63353"/>
        <n v="89883"/>
        <n v="120000"/>
        <n v="150290"/>
        <n v="60627"/>
        <n v="53180"/>
        <n v="140920"/>
        <n v="148999"/>
        <n v="86214"/>
        <n v="47750"/>
        <n v="46428"/>
        <n v="57975"/>
        <n v="88527"/>
        <n v="56147"/>
        <n v="50923"/>
        <n v="50750"/>
        <n v="52087"/>
        <n v="87826"/>
        <n v="51920"/>
        <n v="63878"/>
        <n v="60656"/>
        <n v="72992"/>
        <n v="55000"/>
        <n v="58939"/>
        <n v="66593"/>
        <n v="87565"/>
        <n v="64021"/>
        <n v="65714"/>
        <n v="62425"/>
        <n v="47961"/>
        <n v="58273"/>
        <n v="63003"/>
        <n v="61355"/>
        <n v="60120"/>
        <n v="63682"/>
        <n v="63025"/>
        <n v="59238"/>
        <n v="92989"/>
        <n v="90100"/>
        <n v="60754"/>
        <n v="72202"/>
        <n v="58370"/>
        <n v="48413"/>
        <n v="67176"/>
        <n v="56339"/>
        <n v="64397"/>
        <n v="75281"/>
        <n v="100416"/>
        <n v="74813"/>
        <n v="76029"/>
        <n v="57859"/>
        <n v="58523"/>
        <n v="88976"/>
        <n v="55875"/>
        <n v="113999"/>
        <n v="49773"/>
        <n v="62068"/>
        <n v="66541"/>
        <n v="80512"/>
        <n v="50274"/>
        <n v="84903"/>
        <n v="107226"/>
        <n v="58371"/>
        <n v="55140"/>
        <n v="58062"/>
        <n v="59728"/>
        <n v="70507"/>
        <n v="60446"/>
        <n v="65893"/>
        <n v="48513"/>
        <n v="220450"/>
        <n v="89292"/>
        <n v="45046"/>
        <m/>
      </sharedItems>
    </cacheField>
    <cacheField name="Termd" numFmtId="0">
      <sharedItems containsString="0" containsBlank="1" containsNumber="1" containsInteger="1" minValue="0" maxValue="1"/>
    </cacheField>
    <cacheField name="PositionID" numFmtId="0">
      <sharedItems containsString="0" containsBlank="1" containsNumber="1" containsInteger="1" minValue="1" maxValue="30"/>
    </cacheField>
    <cacheField name="Position" numFmtId="0">
      <sharedItems containsBlank="1"/>
    </cacheField>
    <cacheField name="State" numFmtId="0">
      <sharedItems containsBlank="1" count="29">
        <s v="MA"/>
        <s v="TX"/>
        <s v="CT"/>
        <s v="VA"/>
        <s v="VT"/>
        <s v="AL"/>
        <s v="WA"/>
        <s v="CA"/>
        <s v="OH"/>
        <s v="IN"/>
        <s v="TN"/>
        <s v="NH"/>
        <s v="RI"/>
        <s v="PA"/>
        <s v="CO"/>
        <s v="NY"/>
        <s v="UT"/>
        <s v="GA"/>
        <s v="FL"/>
        <s v="NC"/>
        <s v="KY"/>
        <s v="ID"/>
        <s v="NV"/>
        <s v="MT"/>
        <s v="OR"/>
        <s v="ND"/>
        <s v="AZ"/>
        <s v="ME"/>
        <m/>
      </sharedItems>
    </cacheField>
    <cacheField name="Zip" numFmtId="0">
      <sharedItems containsString="0" containsBlank="1" containsNumber="1" containsInteger="1" minValue="1013" maxValue="98052"/>
    </cacheField>
    <cacheField name="DOB" numFmtId="0">
      <sharedItems containsDate="1" containsBlank="1" containsMixedTypes="1" minDate="1951-02-01T00:00:00" maxDate="1992-07-06T00:00:00"/>
    </cacheField>
    <cacheField name="Sex" numFmtId="0">
      <sharedItems containsBlank="1" count="3">
        <s v="M "/>
        <s v="F"/>
        <m/>
      </sharedItems>
    </cacheField>
    <cacheField name="MaritalDesc" numFmtId="0">
      <sharedItems containsBlank="1" count="6">
        <s v="Single"/>
        <s v="Married"/>
        <s v="Divorced"/>
        <s v="Widowed"/>
        <s v="Separated"/>
        <m/>
      </sharedItems>
    </cacheField>
    <cacheField name="CitizenDesc" numFmtId="0">
      <sharedItems containsBlank="1"/>
    </cacheField>
    <cacheField name="HispanicLatino" numFmtId="0">
      <sharedItems containsBlank="1"/>
    </cacheField>
    <cacheField name="RaceDesc" numFmtId="0">
      <sharedItems containsBlank="1"/>
    </cacheField>
    <cacheField name="DateofHire" numFmtId="0">
      <sharedItems containsDate="1" containsBlank="1" containsMixedTypes="1" minDate="2006-09-01T00:00:00" maxDate="2018-09-08T00:00:00"/>
    </cacheField>
    <cacheField name="DateofTermination" numFmtId="0">
      <sharedItems containsDate="1" containsBlank="1" containsMixedTypes="1" minDate="2012-02-01T00:00:00" maxDate="2018-10-12T00:00:00"/>
    </cacheField>
    <cacheField name="TermReason" numFmtId="0">
      <sharedItems containsBlank="1"/>
    </cacheField>
    <cacheField name="EmploymentStatus" numFmtId="0">
      <sharedItems containsBlank="1"/>
    </cacheField>
    <cacheField name="Department" numFmtId="0">
      <sharedItems containsBlank="1"/>
    </cacheField>
    <cacheField name="ManagerName" numFmtId="0">
      <sharedItems containsBlank="1"/>
    </cacheField>
    <cacheField name="ManagerID" numFmtId="0">
      <sharedItems containsString="0" containsBlank="1" containsNumber="1" containsInteger="1" minValue="1" maxValue="39"/>
    </cacheField>
    <cacheField name="RecruitmentSource" numFmtId="0">
      <sharedItems containsBlank="1" count="10">
        <s v="LinkedIn"/>
        <s v="Indeed"/>
        <s v="Google Search"/>
        <s v="Employee Referral"/>
        <s v="Diversity Job Fair"/>
        <s v="On-line Web application"/>
        <s v="CareerBuilder"/>
        <s v="Website"/>
        <s v="Other"/>
        <m/>
      </sharedItems>
    </cacheField>
    <cacheField name="PerformanceScore" numFmtId="0">
      <sharedItems containsBlank="1" count="5">
        <s v="Exceeds"/>
        <s v="Fully Meets"/>
        <s v="Needs Improvement"/>
        <s v="PIP"/>
        <m/>
      </sharedItems>
    </cacheField>
    <cacheField name="EngagementSurvey" numFmtId="0">
      <sharedItems containsString="0" containsBlank="1" containsNumber="1" minValue="1.1200000000000001" maxValue="5"/>
    </cacheField>
    <cacheField name="EmpSatisfaction" numFmtId="0">
      <sharedItems containsString="0" containsBlank="1" containsNumber="1" containsInteger="1" minValue="1" maxValue="5"/>
    </cacheField>
    <cacheField name="SpecialProjectsCount" numFmtId="0">
      <sharedItems containsString="0" containsBlank="1" containsNumber="1" containsInteger="1" minValue="0" maxValue="8"/>
    </cacheField>
    <cacheField name="LastPerformanceReview_Date" numFmtId="0">
      <sharedItems containsDate="1" containsBlank="1" containsMixedTypes="1" minDate="2011-04-05T00:00:00" maxDate="2019-12-03T00:00:00"/>
    </cacheField>
    <cacheField name="DaysLateLast30" numFmtId="0">
      <sharedItems containsString="0" containsBlank="1" containsNumber="1" containsInteger="1" minValue="0" maxValue="6"/>
    </cacheField>
    <cacheField name="Absences" numFmtId="0">
      <sharedItems containsString="0" containsBlank="1" containsNumber="1" containsInteger="1" minValue="1" maxValue="2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v Uziel" refreshedDate="45754.634422685187" createdVersion="8" refreshedVersion="8" minRefreshableVersion="3" recordCount="311" xr:uid="{C1EE89C7-B0DC-4F85-85D4-099D78B88B7E}">
  <cacheSource type="worksheet">
    <worksheetSource ref="A1:AJ312" sheet="DB"/>
  </cacheSource>
  <cacheFields count="36">
    <cacheField name="Employee_Name" numFmtId="0">
      <sharedItems/>
    </cacheField>
    <cacheField name="EmpID" numFmtId="0">
      <sharedItems containsSemiMixedTypes="0" containsString="0" containsNumber="1" containsInteger="1" minValue="10001" maxValue="10311" count="311">
        <n v="10026"/>
        <n v="10084"/>
        <n v="10196"/>
        <n v="10088"/>
        <n v="10069"/>
        <n v="10002"/>
        <n v="10194"/>
        <n v="10062"/>
        <n v="10114"/>
        <n v="10250"/>
        <n v="10252"/>
        <n v="10242"/>
        <n v="10012"/>
        <n v="10265"/>
        <n v="10066"/>
        <n v="10061"/>
        <n v="10023"/>
        <n v="10055"/>
        <n v="10245"/>
        <n v="10277"/>
        <n v="10046"/>
        <n v="10226"/>
        <n v="10003"/>
        <n v="10294"/>
        <n v="10267"/>
        <n v="10199"/>
        <n v="10081"/>
        <n v="10175"/>
        <n v="10177"/>
        <n v="10238"/>
        <n v="10184"/>
        <n v="10203"/>
        <n v="10188"/>
        <n v="10107"/>
        <n v="10181"/>
        <n v="10150"/>
        <n v="10001"/>
        <n v="10085"/>
        <n v="10115"/>
        <n v="10082"/>
        <n v="10040"/>
        <n v="10067"/>
        <n v="10108"/>
        <n v="10210"/>
        <n v="10154"/>
        <n v="10200"/>
        <n v="10240"/>
        <n v="10168"/>
        <n v="10220"/>
        <n v="10275"/>
        <n v="10269"/>
        <n v="10029"/>
        <n v="10261"/>
        <n v="10292"/>
        <n v="10282"/>
        <n v="10019"/>
        <n v="10094"/>
        <n v="10193"/>
        <n v="10132"/>
        <n v="10083"/>
        <n v="10099"/>
        <n v="10212"/>
        <n v="10056"/>
        <n v="10143"/>
        <n v="10311"/>
        <n v="10070"/>
        <n v="10155"/>
        <n v="10306"/>
        <n v="10100"/>
        <n v="10310"/>
        <n v="10197"/>
        <n v="10276"/>
        <n v="10304"/>
        <n v="10284"/>
        <n v="10207"/>
        <n v="10133"/>
        <n v="10028"/>
        <n v="10006"/>
        <n v="10105"/>
        <n v="10211"/>
        <n v="10064"/>
        <n v="10247"/>
        <n v="10235"/>
        <n v="10299"/>
        <n v="10280"/>
        <n v="10296"/>
        <n v="10290"/>
        <n v="10263"/>
        <n v="10136"/>
        <n v="10189"/>
        <n v="10308"/>
        <n v="10309"/>
        <n v="10049"/>
        <n v="10093"/>
        <n v="10163"/>
        <n v="10305"/>
        <n v="10015"/>
        <n v="10080"/>
        <n v="10258"/>
        <n v="10273"/>
        <n v="10111"/>
        <n v="10257"/>
        <n v="10159"/>
        <n v="10122"/>
        <n v="10142"/>
        <n v="10283"/>
        <n v="10018"/>
        <n v="10255"/>
        <n v="10246"/>
        <n v="10228"/>
        <n v="10243"/>
        <n v="10031"/>
        <n v="10300"/>
        <n v="10101"/>
        <n v="10237"/>
        <n v="10051"/>
        <n v="10218"/>
        <n v="10256"/>
        <n v="10098"/>
        <n v="10059"/>
        <n v="10234"/>
        <n v="10109"/>
        <n v="10125"/>
        <n v="10074"/>
        <n v="10097"/>
        <n v="10007"/>
        <n v="10129"/>
        <n v="10075"/>
        <n v="10167"/>
        <n v="10195"/>
        <n v="10112"/>
        <n v="10272"/>
        <n v="10182"/>
        <n v="10248"/>
        <n v="10201"/>
        <n v="10214"/>
        <n v="10160"/>
        <n v="10289"/>
        <n v="10139"/>
        <n v="10227"/>
        <n v="10236"/>
        <n v="10009"/>
        <n v="10060"/>
        <n v="10034"/>
        <n v="10156"/>
        <n v="10036"/>
        <n v="10138"/>
        <n v="10244"/>
        <n v="10192"/>
        <n v="10231"/>
        <n v="10089"/>
        <n v="10166"/>
        <n v="10170"/>
        <n v="10208"/>
        <n v="10176"/>
        <n v="10165"/>
        <n v="10113"/>
        <n v="10092"/>
        <n v="10106"/>
        <n v="10052"/>
        <n v="10038"/>
        <n v="10249"/>
        <n v="10232"/>
        <n v="10087"/>
        <n v="10134"/>
        <n v="10251"/>
        <n v="10103"/>
        <n v="10017"/>
        <n v="10186"/>
        <n v="10137"/>
        <n v="10008"/>
        <n v="10096"/>
        <n v="10035"/>
        <n v="10057"/>
        <n v="10004"/>
        <n v="10191"/>
        <n v="10219"/>
        <n v="10077"/>
        <n v="10073"/>
        <n v="10279"/>
        <n v="10110"/>
        <n v="10053"/>
        <n v="10076"/>
        <n v="10145"/>
        <n v="10202"/>
        <n v="10128"/>
        <n v="10068"/>
        <n v="10116"/>
        <n v="10298"/>
        <n v="10213"/>
        <n v="10288"/>
        <n v="10025"/>
        <n v="10223"/>
        <n v="10151"/>
        <n v="10254"/>
        <n v="10120"/>
        <n v="10216"/>
        <n v="10079"/>
        <n v="10215"/>
        <n v="10185"/>
        <n v="10063"/>
        <n v="10037"/>
        <n v="10042"/>
        <n v="10206"/>
        <n v="10104"/>
        <n v="10303"/>
        <n v="10078"/>
        <n v="10121"/>
        <n v="10021"/>
        <n v="10281"/>
        <n v="10041"/>
        <n v="10148"/>
        <n v="10005"/>
        <n v="10259"/>
        <n v="10286"/>
        <n v="10297"/>
        <n v="10171"/>
        <n v="10032"/>
        <n v="10130"/>
        <n v="10217"/>
        <n v="10016"/>
        <n v="10050"/>
        <n v="10164"/>
        <n v="10124"/>
        <n v="10187"/>
        <n v="10225"/>
        <n v="10262"/>
        <n v="10131"/>
        <n v="10239"/>
        <n v="10152"/>
        <n v="10140"/>
        <n v="10058"/>
        <n v="10011"/>
        <n v="10230"/>
        <n v="10224"/>
        <n v="10047"/>
        <n v="10285"/>
        <n v="10020"/>
        <n v="10162"/>
        <n v="10149"/>
        <n v="10086"/>
        <n v="10054"/>
        <n v="10065"/>
        <n v="10198"/>
        <n v="10222"/>
        <n v="10126"/>
        <n v="10295"/>
        <n v="10260"/>
        <n v="10233"/>
        <n v="10229"/>
        <n v="10169"/>
        <n v="10071"/>
        <n v="10179"/>
        <n v="10091"/>
        <n v="10178"/>
        <n v="10039"/>
        <n v="10095"/>
        <n v="10027"/>
        <n v="10291"/>
        <n v="10153"/>
        <n v="10157"/>
        <n v="10119"/>
        <n v="10180"/>
        <n v="10302"/>
        <n v="10090"/>
        <n v="10030"/>
        <n v="10278"/>
        <n v="10307"/>
        <n v="10147"/>
        <n v="10266"/>
        <n v="10241"/>
        <n v="10158"/>
        <n v="10117"/>
        <n v="10209"/>
        <n v="10024"/>
        <n v="10173"/>
        <n v="10221"/>
        <n v="10146"/>
        <n v="10161"/>
        <n v="10141"/>
        <n v="10268"/>
        <n v="10123"/>
        <n v="10013"/>
        <n v="10287"/>
        <n v="10044"/>
        <n v="10102"/>
        <n v="10270"/>
        <n v="10045"/>
        <n v="10205"/>
        <n v="10014"/>
        <n v="10144"/>
        <n v="10253"/>
        <n v="10118"/>
        <n v="10022"/>
        <n v="10183"/>
        <n v="10190"/>
        <n v="10274"/>
        <n v="10293"/>
        <n v="10172"/>
        <n v="10127"/>
        <n v="10072"/>
        <n v="10048"/>
        <n v="10204"/>
        <n v="10264"/>
        <n v="10033"/>
        <n v="10174"/>
        <n v="10135"/>
        <n v="10301"/>
        <n v="10010"/>
        <n v="10043"/>
        <n v="10271"/>
      </sharedItems>
    </cacheField>
    <cacheField name="MarriedID" numFmtId="0">
      <sharedItems containsSemiMixedTypes="0" containsString="0" containsNumber="1" containsInteger="1" minValue="0" maxValue="1"/>
    </cacheField>
    <cacheField name="MaritalStatusID" numFmtId="0">
      <sharedItems containsSemiMixedTypes="0" containsString="0" containsNumber="1" containsInteger="1" minValue="0" maxValue="4"/>
    </cacheField>
    <cacheField name="GenderID" numFmtId="0">
      <sharedItems containsSemiMixedTypes="0" containsString="0" containsNumber="1" containsInteger="1" minValue="0" maxValue="1"/>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ount="4">
        <n v="4"/>
        <n v="3"/>
        <n v="2"/>
        <n v="1"/>
      </sharedItems>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acheField>
    <cacheField name="State" numFmtId="0">
      <sharedItems/>
    </cacheField>
    <cacheField name="Zip" numFmtId="0">
      <sharedItems containsSemiMixedTypes="0" containsString="0" containsNumber="1" containsInteger="1" minValue="1013" maxValue="98052"/>
    </cacheField>
    <cacheField name="DOB" numFmtId="0">
      <sharedItems containsDate="1" containsMixedTypes="1" minDate="1951-02-01T00:00:00" maxDate="1992-07-06T00:00:00"/>
    </cacheField>
    <cacheField name="Sex" numFmtId="0">
      <sharedItems/>
    </cacheField>
    <cacheField name="MaritalDesc" numFmtId="0">
      <sharedItems/>
    </cacheField>
    <cacheField name="CitizenDesc" numFmtId="0">
      <sharedItems/>
    </cacheField>
    <cacheField name="HispanicLatino" numFmtId="0">
      <sharedItems/>
    </cacheField>
    <cacheField name="RaceDesc" numFmtId="0">
      <sharedItems/>
    </cacheField>
    <cacheField name="DateofHire" numFmtId="0">
      <sharedItems containsDate="1" containsMixedTypes="1" minDate="2006-09-01T00:00:00" maxDate="2018-09-08T00:00:00"/>
    </cacheField>
    <cacheField name="DateofTermination" numFmtId="0">
      <sharedItems containsDate="1" containsBlank="1" containsMixedTypes="1" minDate="2012-02-01T00:00:00" maxDate="2018-10-12T00:00:00"/>
    </cacheField>
    <cacheField name="TermReason" numFmtId="0">
      <sharedItems/>
    </cacheField>
    <cacheField name="EmploymentStatus" numFmtId="0">
      <sharedItems/>
    </cacheField>
    <cacheField name="Department" numFmtId="0">
      <sharedItems/>
    </cacheField>
    <cacheField name="ManagerName" numFmtId="0">
      <sharedItems/>
    </cacheField>
    <cacheField name="ManagerID" numFmtId="0">
      <sharedItems containsString="0" containsBlank="1" containsNumber="1" containsInteger="1" minValue="1" maxValue="39"/>
    </cacheField>
    <cacheField name="RecruitmentSource" numFmtId="0">
      <sharedItems/>
    </cacheField>
    <cacheField name="PerformanceScore" numFmtId="0">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0">
      <sharedItems containsDate="1" containsMixedTypes="1" minDate="2011-04-05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v Uziel" refreshedDate="45754.634422800926" createdVersion="8" refreshedVersion="8" minRefreshableVersion="3" recordCount="311" xr:uid="{9A129357-B3F3-49EF-8DB6-5AE7BA90ACFD}">
  <cacheSource type="worksheet">
    <worksheetSource ref="A1:AM312" sheet="DB"/>
  </cacheSource>
  <cacheFields count="40">
    <cacheField name="Employee_Name" numFmtId="0">
      <sharedItems/>
    </cacheField>
    <cacheField name="EmpID" numFmtId="0">
      <sharedItems containsSemiMixedTypes="0" containsString="0" containsNumber="1" containsInteger="1" minValue="10001" maxValue="10311" count="311">
        <n v="10026"/>
        <n v="10084"/>
        <n v="10196"/>
        <n v="10088"/>
        <n v="10069"/>
        <n v="10002"/>
        <n v="10194"/>
        <n v="10062"/>
        <n v="10114"/>
        <n v="10250"/>
        <n v="10252"/>
        <n v="10242"/>
        <n v="10012"/>
        <n v="10265"/>
        <n v="10066"/>
        <n v="10061"/>
        <n v="10023"/>
        <n v="10055"/>
        <n v="10245"/>
        <n v="10277"/>
        <n v="10046"/>
        <n v="10226"/>
        <n v="10003"/>
        <n v="10294"/>
        <n v="10267"/>
        <n v="10199"/>
        <n v="10081"/>
        <n v="10175"/>
        <n v="10177"/>
        <n v="10238"/>
        <n v="10184"/>
        <n v="10203"/>
        <n v="10188"/>
        <n v="10107"/>
        <n v="10181"/>
        <n v="10150"/>
        <n v="10001"/>
        <n v="10085"/>
        <n v="10115"/>
        <n v="10082"/>
        <n v="10040"/>
        <n v="10067"/>
        <n v="10108"/>
        <n v="10210"/>
        <n v="10154"/>
        <n v="10200"/>
        <n v="10240"/>
        <n v="10168"/>
        <n v="10220"/>
        <n v="10275"/>
        <n v="10269"/>
        <n v="10029"/>
        <n v="10261"/>
        <n v="10292"/>
        <n v="10282"/>
        <n v="10019"/>
        <n v="10094"/>
        <n v="10193"/>
        <n v="10132"/>
        <n v="10083"/>
        <n v="10099"/>
        <n v="10212"/>
        <n v="10056"/>
        <n v="10143"/>
        <n v="10311"/>
        <n v="10070"/>
        <n v="10155"/>
        <n v="10306"/>
        <n v="10100"/>
        <n v="10310"/>
        <n v="10197"/>
        <n v="10276"/>
        <n v="10304"/>
        <n v="10284"/>
        <n v="10207"/>
        <n v="10133"/>
        <n v="10028"/>
        <n v="10006"/>
        <n v="10105"/>
        <n v="10211"/>
        <n v="10064"/>
        <n v="10247"/>
        <n v="10235"/>
        <n v="10299"/>
        <n v="10280"/>
        <n v="10296"/>
        <n v="10290"/>
        <n v="10263"/>
        <n v="10136"/>
        <n v="10189"/>
        <n v="10308"/>
        <n v="10309"/>
        <n v="10049"/>
        <n v="10093"/>
        <n v="10163"/>
        <n v="10305"/>
        <n v="10015"/>
        <n v="10080"/>
        <n v="10258"/>
        <n v="10273"/>
        <n v="10111"/>
        <n v="10257"/>
        <n v="10159"/>
        <n v="10122"/>
        <n v="10142"/>
        <n v="10283"/>
        <n v="10018"/>
        <n v="10255"/>
        <n v="10246"/>
        <n v="10228"/>
        <n v="10243"/>
        <n v="10031"/>
        <n v="10300"/>
        <n v="10101"/>
        <n v="10237"/>
        <n v="10051"/>
        <n v="10218"/>
        <n v="10256"/>
        <n v="10098"/>
        <n v="10059"/>
        <n v="10234"/>
        <n v="10109"/>
        <n v="10125"/>
        <n v="10074"/>
        <n v="10097"/>
        <n v="10007"/>
        <n v="10129"/>
        <n v="10075"/>
        <n v="10167"/>
        <n v="10195"/>
        <n v="10112"/>
        <n v="10272"/>
        <n v="10182"/>
        <n v="10248"/>
        <n v="10201"/>
        <n v="10214"/>
        <n v="10160"/>
        <n v="10289"/>
        <n v="10139"/>
        <n v="10227"/>
        <n v="10236"/>
        <n v="10009"/>
        <n v="10060"/>
        <n v="10034"/>
        <n v="10156"/>
        <n v="10036"/>
        <n v="10138"/>
        <n v="10244"/>
        <n v="10192"/>
        <n v="10231"/>
        <n v="10089"/>
        <n v="10166"/>
        <n v="10170"/>
        <n v="10208"/>
        <n v="10176"/>
        <n v="10165"/>
        <n v="10113"/>
        <n v="10092"/>
        <n v="10106"/>
        <n v="10052"/>
        <n v="10038"/>
        <n v="10249"/>
        <n v="10232"/>
        <n v="10087"/>
        <n v="10134"/>
        <n v="10251"/>
        <n v="10103"/>
        <n v="10017"/>
        <n v="10186"/>
        <n v="10137"/>
        <n v="10008"/>
        <n v="10096"/>
        <n v="10035"/>
        <n v="10057"/>
        <n v="10004"/>
        <n v="10191"/>
        <n v="10219"/>
        <n v="10077"/>
        <n v="10073"/>
        <n v="10279"/>
        <n v="10110"/>
        <n v="10053"/>
        <n v="10076"/>
        <n v="10145"/>
        <n v="10202"/>
        <n v="10128"/>
        <n v="10068"/>
        <n v="10116"/>
        <n v="10298"/>
        <n v="10213"/>
        <n v="10288"/>
        <n v="10025"/>
        <n v="10223"/>
        <n v="10151"/>
        <n v="10254"/>
        <n v="10120"/>
        <n v="10216"/>
        <n v="10079"/>
        <n v="10215"/>
        <n v="10185"/>
        <n v="10063"/>
        <n v="10037"/>
        <n v="10042"/>
        <n v="10206"/>
        <n v="10104"/>
        <n v="10303"/>
        <n v="10078"/>
        <n v="10121"/>
        <n v="10021"/>
        <n v="10281"/>
        <n v="10041"/>
        <n v="10148"/>
        <n v="10005"/>
        <n v="10259"/>
        <n v="10286"/>
        <n v="10297"/>
        <n v="10171"/>
        <n v="10032"/>
        <n v="10130"/>
        <n v="10217"/>
        <n v="10016"/>
        <n v="10050"/>
        <n v="10164"/>
        <n v="10124"/>
        <n v="10187"/>
        <n v="10225"/>
        <n v="10262"/>
        <n v="10131"/>
        <n v="10239"/>
        <n v="10152"/>
        <n v="10140"/>
        <n v="10058"/>
        <n v="10011"/>
        <n v="10230"/>
        <n v="10224"/>
        <n v="10047"/>
        <n v="10285"/>
        <n v="10020"/>
        <n v="10162"/>
        <n v="10149"/>
        <n v="10086"/>
        <n v="10054"/>
        <n v="10065"/>
        <n v="10198"/>
        <n v="10222"/>
        <n v="10126"/>
        <n v="10295"/>
        <n v="10260"/>
        <n v="10233"/>
        <n v="10229"/>
        <n v="10169"/>
        <n v="10071"/>
        <n v="10179"/>
        <n v="10091"/>
        <n v="10178"/>
        <n v="10039"/>
        <n v="10095"/>
        <n v="10027"/>
        <n v="10291"/>
        <n v="10153"/>
        <n v="10157"/>
        <n v="10119"/>
        <n v="10180"/>
        <n v="10302"/>
        <n v="10090"/>
        <n v="10030"/>
        <n v="10278"/>
        <n v="10307"/>
        <n v="10147"/>
        <n v="10266"/>
        <n v="10241"/>
        <n v="10158"/>
        <n v="10117"/>
        <n v="10209"/>
        <n v="10024"/>
        <n v="10173"/>
        <n v="10221"/>
        <n v="10146"/>
        <n v="10161"/>
        <n v="10141"/>
        <n v="10268"/>
        <n v="10123"/>
        <n v="10013"/>
        <n v="10287"/>
        <n v="10044"/>
        <n v="10102"/>
        <n v="10270"/>
        <n v="10045"/>
        <n v="10205"/>
        <n v="10014"/>
        <n v="10144"/>
        <n v="10253"/>
        <n v="10118"/>
        <n v="10022"/>
        <n v="10183"/>
        <n v="10190"/>
        <n v="10274"/>
        <n v="10293"/>
        <n v="10172"/>
        <n v="10127"/>
        <n v="10072"/>
        <n v="10048"/>
        <n v="10204"/>
        <n v="10264"/>
        <n v="10033"/>
        <n v="10174"/>
        <n v="10135"/>
        <n v="10301"/>
        <n v="10010"/>
        <n v="10043"/>
        <n v="10271"/>
      </sharedItems>
    </cacheField>
    <cacheField name="MarriedID" numFmtId="0">
      <sharedItems containsSemiMixedTypes="0" containsString="0" containsNumber="1" containsInteger="1" minValue="0" maxValue="1"/>
    </cacheField>
    <cacheField name="MaritalStatusID" numFmtId="0">
      <sharedItems containsSemiMixedTypes="0" containsString="0" containsNumber="1" containsInteger="1" minValue="0" maxValue="4"/>
    </cacheField>
    <cacheField name="GenderID" numFmtId="0">
      <sharedItems containsSemiMixedTypes="0" containsString="0" containsNumber="1" containsInteger="1" minValue="0" maxValue="1"/>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ount="4">
        <n v="4"/>
        <n v="3"/>
        <n v="2"/>
        <n v="1"/>
      </sharedItems>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acheField>
    <cacheField name="State" numFmtId="0">
      <sharedItems count="28">
        <s v="MA"/>
        <s v="TX"/>
        <s v="CT"/>
        <s v="VA"/>
        <s v="VT"/>
        <s v="AL"/>
        <s v="WA"/>
        <s v="CA"/>
        <s v="OH"/>
        <s v="IN"/>
        <s v="TN"/>
        <s v="NH"/>
        <s v="RI"/>
        <s v="PA"/>
        <s v="CO"/>
        <s v="NY"/>
        <s v="UT"/>
        <s v="GA"/>
        <s v="FL"/>
        <s v="NC"/>
        <s v="KY"/>
        <s v="ID"/>
        <s v="NV"/>
        <s v="MT"/>
        <s v="OR"/>
        <s v="ND"/>
        <s v="AZ"/>
        <s v="ME"/>
      </sharedItems>
    </cacheField>
    <cacheField name="Zip" numFmtId="0">
      <sharedItems containsSemiMixedTypes="0" containsString="0" containsNumber="1" containsInteger="1" minValue="1013" maxValue="98052"/>
    </cacheField>
    <cacheField name="DOB" numFmtId="0">
      <sharedItems containsDate="1" containsMixedTypes="1" minDate="1951-02-01T00:00:00" maxDate="1992-07-06T00:00:00"/>
    </cacheField>
    <cacheField name="Sex" numFmtId="0">
      <sharedItems count="2">
        <s v="M "/>
        <s v="F"/>
      </sharedItems>
    </cacheField>
    <cacheField name="MaritalDesc" numFmtId="0">
      <sharedItems count="5">
        <s v="Single"/>
        <s v="Married"/>
        <s v="Divorced"/>
        <s v="Widowed"/>
        <s v="Separated"/>
      </sharedItems>
    </cacheField>
    <cacheField name="CitizenDesc" numFmtId="0">
      <sharedItems/>
    </cacheField>
    <cacheField name="HispanicLatino" numFmtId="0">
      <sharedItems/>
    </cacheField>
    <cacheField name="RaceDesc" numFmtId="0">
      <sharedItems count="6">
        <s v="White"/>
        <s v="Black or African American"/>
        <s v="Two or more races"/>
        <s v="Asian"/>
        <s v="American Indian or Alaska Native"/>
        <s v="Hispanic"/>
      </sharedItems>
    </cacheField>
    <cacheField name="DateofHire" numFmtId="0">
      <sharedItems containsDate="1" containsMixedTypes="1" minDate="2006-09-01T00:00:00" maxDate="2018-09-08T00:00:00"/>
    </cacheField>
    <cacheField name="DateofTermination" numFmtId="0">
      <sharedItems containsDate="1" containsBlank="1" containsMixedTypes="1" minDate="2012-02-01T00:00:00" maxDate="2018-10-12T00:00:00"/>
    </cacheField>
    <cacheField name="TermReason" numFmtId="0">
      <sharedItems count="18">
        <s v="N/A-StillEmployed"/>
        <s v="career change"/>
        <s v="hours"/>
        <s v="return to school"/>
        <s v="Another position"/>
        <s v="unhappy"/>
        <s v="attendance"/>
        <s v="performance"/>
        <s v="Learned that he is a gangster"/>
        <s v="retiring"/>
        <s v="relocation out of area"/>
        <s v="more money"/>
        <s v="military"/>
        <s v="no-call, no-show"/>
        <s v="Fatal attraction"/>
        <s v="maternity leave - did not return"/>
        <s v="medical issues"/>
        <s v="gross misconduct"/>
      </sharedItems>
    </cacheField>
    <cacheField name="EmploymentStatus" numFmtId="0">
      <sharedItems count="3">
        <s v="Active"/>
        <s v="Voluntarily Terminated"/>
        <s v="Terminated for Cause"/>
      </sharedItems>
    </cacheField>
    <cacheField name="Department" numFmtId="0">
      <sharedItems count="6">
        <s v="Production       "/>
        <s v="IT/IS"/>
        <s v="Software Engineering"/>
        <s v="Admin Offices"/>
        <s v="Sales"/>
        <s v="Executive Office"/>
      </sharedItems>
      <fieldGroup par="39"/>
    </cacheField>
    <cacheField name="ManagerName" numFmtId="0">
      <sharedItems/>
    </cacheField>
    <cacheField name="ManagerID" numFmtId="0">
      <sharedItems containsString="0" containsBlank="1" containsNumber="1" containsInteger="1" minValue="1" maxValue="39"/>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ount="4">
        <s v="Exceeds"/>
        <s v="Fully Meets"/>
        <s v="Needs Improvement"/>
        <s v="PIP"/>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ount="5">
        <n v="5"/>
        <n v="3"/>
        <n v="4"/>
        <n v="2"/>
        <n v="1"/>
      </sharedItems>
    </cacheField>
    <cacheField name="SpecialProjectsCount" numFmtId="0">
      <sharedItems containsSemiMixedTypes="0" containsString="0" containsNumber="1" containsInteger="1" minValue="0" maxValue="8"/>
    </cacheField>
    <cacheField name="LastPerformanceReview_Date" numFmtId="0">
      <sharedItems containsDate="1" containsMixedTypes="1" minDate="2011-04-05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 name="Age" numFmtId="0">
      <sharedItems containsSemiMixedTypes="0" containsString="0" containsNumber="1" containsInteger="1" minValue="32" maxValue="74"/>
    </cacheField>
    <cacheField name="Age Range" numFmtId="0">
      <sharedItems count="5">
        <s v="40-49"/>
        <s v="30-39"/>
        <s v="50-59"/>
        <s v="60-69"/>
        <s v="70-79"/>
      </sharedItems>
    </cacheField>
    <cacheField name="Salary Group" numFmtId="168">
      <sharedItems count="26">
        <s v="60k–80k"/>
        <s v="100k–120k"/>
        <s v="40k–60k"/>
        <s v="80k–100k"/>
        <s v="160k–180k"/>
        <s v="120k–140k"/>
        <s v="180k–200k"/>
        <s v="240k–260k"/>
        <s v="140k–160k"/>
        <s v="220k–240k"/>
        <s v="60k–70k" u="1"/>
        <s v="100k–110k" u="1"/>
        <s v="50k–60k" u="1"/>
        <s v="90k–100k" u="1"/>
        <s v="40k–50k" u="1"/>
        <s v="70k–80k" u="1"/>
        <s v="110k–120k" u="1"/>
        <s v="170k–180k" u="1"/>
        <s v="80k–90k" u="1"/>
        <s v="130k–140k" u="1"/>
        <s v="180k–190k" u="1"/>
        <s v="250k–260k" u="1"/>
        <s v="150k–160k" u="1"/>
        <s v="120k–130k" u="1"/>
        <s v="140k–150k" u="1"/>
        <s v="220k–230k" u="1"/>
      </sharedItems>
    </cacheField>
    <cacheField name="Department2" numFmtId="0" databaseField="0">
      <fieldGroup base="25">
        <discretePr count="6">
          <x v="0"/>
          <x v="1"/>
          <x v="2"/>
          <x v="4"/>
          <x v="3"/>
          <x v="4"/>
        </discretePr>
        <groupItems count="5">
          <s v="Production       "/>
          <s v="IT/IS"/>
          <s v="Software Engineering"/>
          <s v="Sales"/>
          <s v="Group1"/>
        </groupItems>
      </fieldGroup>
    </cacheField>
  </cacheFields>
  <extLst>
    <ext xmlns:x14="http://schemas.microsoft.com/office/spreadsheetml/2009/9/main" uri="{725AE2AE-9491-48be-B2B4-4EB974FC3084}">
      <x14:pivotCacheDefinition pivotCacheId="1286536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v Uziel" refreshedDate="45754.636645254628" createdVersion="8" refreshedVersion="8" minRefreshableVersion="3" recordCount="320" xr:uid="{663494AE-D740-4CAF-A4A6-0BE8917A96F1}">
  <cacheSource type="worksheet">
    <worksheetSource ref="A1:AM1048576" sheet="DB"/>
  </cacheSource>
  <cacheFields count="39">
    <cacheField name="Employee_Name" numFmtId="0">
      <sharedItems containsBlank="1" count="312">
        <s v="Adinolfi, Wilson  K"/>
        <s v="Ait Sidi, Karthikeyan   "/>
        <s v="Akinkuolie, Sarah"/>
        <s v="Alagbe,Trina"/>
        <s v="Anderson, Carol "/>
        <s v="Anderson, Linda  "/>
        <s v="Andreola, Colby"/>
        <s v="Athwal, Sam"/>
        <s v="Bachiochi, Linda"/>
        <s v="Bacong, Alejandro "/>
        <s v="Baczenski, Rachael  "/>
        <s v="Barbara, Thomas"/>
        <s v="Barbossa, Hector"/>
        <s v="Barone, Francesco  A"/>
        <s v="Barton, Nader"/>
        <s v="Bates, Norman"/>
        <s v="Beak, Kimberly  "/>
        <s v="Beatrice, Courtney "/>
        <s v="Becker, Renee"/>
        <s v="Becker, Scott"/>
        <s v="Bernstein, Sean"/>
        <s v="Biden, Lowan  M"/>
        <s v="Billis, Helen"/>
        <s v="Blount, Dianna"/>
        <s v="Bondwell, Betsy"/>
        <s v="Booth, Frank"/>
        <s v="Boutwell, Bonalyn"/>
        <s v="Bozzi, Charles"/>
        <s v="Brill, Donna"/>
        <s v="Brown, Mia"/>
        <s v="Buccheri, Joseph  "/>
        <s v="Bugali, Josephine "/>
        <s v="Bunbury, Jessica"/>
        <s v="Burke, Joelle"/>
        <s v="Burkett, Benjamin "/>
        <s v="Cady, Max "/>
        <s v="Candie, Calvin"/>
        <s v="Carabbio, Judith"/>
        <s v="Carey, Michael  "/>
        <s v="Carr, Claudia  N"/>
        <s v="Carter, Michelle "/>
        <s v="Chace, Beatrice "/>
        <s v="Champaigne, Brian"/>
        <s v="Chan, Lin"/>
        <s v="Chang, Donovan  E"/>
        <s v="Chigurh, Anton"/>
        <s v="Chivukula, Enola"/>
        <s v="Cierpiszewski, Caroline  "/>
        <s v="Clayton, Rick"/>
        <s v="Cloninger, Jennifer"/>
        <s v="Close, Phil"/>
        <s v="Clukey, Elijian"/>
        <s v="Cockel, James"/>
        <s v="Cole, Spencer"/>
        <s v="Corleone, Michael"/>
        <s v="Corleone, Vito"/>
        <s v="Cornett, Lisa "/>
        <s v="Costello, Frank"/>
        <s v="Crimmings,   Jean"/>
        <s v="Cross, Noah"/>
        <s v="Daneault, Lynn"/>
        <s v="Daniele, Ann  "/>
        <s v="Darson, Jene'ya "/>
        <s v="Davis, Daniel"/>
        <s v="Dee, Randy"/>
        <s v="DeGweck,  James"/>
        <s v="Del Bosque, Keyla"/>
        <s v="Delarge, Alex"/>
        <s v="Demita, Carla"/>
        <s v="Desimone, Carl "/>
        <s v="DeVito, Tommy"/>
        <s v="Dickinson, Geoff "/>
        <s v="Dietrich, Jenna  "/>
        <s v="DiNocco, Lily "/>
        <s v="Dobrin, Denisa  S"/>
        <s v="Dolan, Linda"/>
        <s v="Dougall, Eric"/>
        <s v="Driver, Elle"/>
        <s v="Dunn, Amy  "/>
        <s v="Dunne, Amy"/>
        <s v="Eaton, Marianne"/>
        <s v="Engdahl, Jean"/>
        <s v="England, Rex"/>
        <s v="Erilus, Angela"/>
        <s v="Estremera, Miguel"/>
        <s v="Evensen, April"/>
        <s v="Exantus, Susan"/>
        <s v="Faller, Megan "/>
        <s v="Fancett, Nicole"/>
        <s v="Ferguson, Susan"/>
        <s v="Fernandes, Nilson  "/>
        <s v="Fett, Boba"/>
        <s v="Fidelia,  Libby"/>
        <s v="Fitzpatrick, Michael  J"/>
        <s v="Foreman, Tanya"/>
        <s v="Forrest, Alex"/>
        <s v="Foss, Jason"/>
        <s v="Foster-Baker, Amy"/>
        <s v="Fraval, Maruk "/>
        <s v="Galia, Lisa"/>
        <s v="Garcia, Raul"/>
        <s v="Gaul, Barbara"/>
        <s v="Gentry, Mildred"/>
        <s v="Gerke, Melisa"/>
        <s v="Gill, Whitney  "/>
        <s v="Gilles, Alex"/>
        <s v="Girifalco, Evelyn"/>
        <s v="Givens, Myriam"/>
        <s v="Goble, Taisha"/>
        <s v="Goeth, Amon"/>
        <s v="Gold, Shenice  "/>
        <s v="Gonzalez, Cayo"/>
        <s v="Gonzalez, Juan"/>
        <s v="Gonzalez, Maria"/>
        <s v="Good, Susan"/>
        <s v="Gordon, David"/>
        <s v="Gosciminski, Phylicia  "/>
        <s v="Goyal, Roxana"/>
        <s v="Gray, Elijiah  "/>
        <s v="Gross, Paula"/>
        <s v="Gruber, Hans"/>
        <s v="Guilianno, Mike"/>
        <s v="Handschiegl, Joanne"/>
        <s v="Hankard, Earnest"/>
        <s v="Harrington, Christie "/>
        <s v="Harrison, Kara"/>
        <s v="Heitzman, Anthony"/>
        <s v="Hendrickson, Trina"/>
        <s v="Hitchcock, Alfred"/>
        <s v="Homberger, Adrienne  J"/>
        <s v="Horton, Jayne"/>
        <s v="Houlihan, Debra"/>
        <s v="Howard, Estelle"/>
        <s v="Hudson, Jane"/>
        <s v="Hunts, Julissa"/>
        <s v="Hutter, Rosalie"/>
        <s v="Huynh, Ming"/>
        <s v="Immediato, Walter"/>
        <s v="Ivey, Rose "/>
        <s v="Jackson, Maryellen"/>
        <s v="Jacobi, Hannah  "/>
        <s v="Jeannite, Tayana"/>
        <s v="Jhaveri, Sneha  "/>
        <s v="Johnson, George"/>
        <s v="Johnson, Noelle "/>
        <s v="Johnston, Yen"/>
        <s v="Jung, Judy  "/>
        <s v="Kampew, Donysha"/>
        <s v="Keatts, Kramer "/>
        <s v="Khemmich, Bartholemew"/>
        <s v="King, Janet"/>
        <s v="Kinsella, Kathleen  "/>
        <s v="Kirill, Alexandra  "/>
        <s v="Knapp, Bradley  J"/>
        <s v="Kretschmer, John"/>
        <s v="Kreuger, Freddy"/>
        <s v="Lajiri,  Jyoti"/>
        <s v="Landa, Hans"/>
        <s v="Langford, Lindsey"/>
        <s v="Langton, Enrico"/>
        <s v="LaRotonda, William  "/>
        <s v="Latif, Mohammed"/>
        <s v="Le, Binh"/>
        <s v="Leach, Dallas"/>
        <s v="LeBlanc, Brandon  R"/>
        <s v="Lecter, Hannibal"/>
        <s v="Leruth, Giovanni"/>
        <s v="Liebig, Ketsia"/>
        <s v="Linares, Marilyn "/>
        <s v="Linden, Mathew"/>
        <s v="Lindsay, Leonara "/>
        <s v="Lundy, Susan"/>
        <s v="Lunquist, Lisa"/>
        <s v="Lydon, Allison"/>
        <s v="Lynch, Lindsay"/>
        <s v="MacLennan, Samuel"/>
        <s v="Mahoney, Lauren  "/>
        <s v="Manchester, Robyn"/>
        <s v="Mancuso, Karen"/>
        <s v="Mangal, Debbie"/>
        <s v="Martin, Sandra"/>
        <s v="Maurice, Shana"/>
        <s v="Carthy, B'rigit"/>
        <s v="Mckenna, Sandy"/>
        <s v="McKinzie, Jac"/>
        <s v="Meads, Elizabeth"/>
        <s v="Medeiros, Jennifer"/>
        <s v="Miller, Brannon"/>
        <s v="Miller, Ned"/>
        <s v="Monkfish, Erasumus"/>
        <s v="Monroe, Peter"/>
        <s v="Monterro, Luisa"/>
        <s v="Moran, Patrick"/>
        <s v="Morway, Tanya"/>
        <s v="Motlagh,  Dawn"/>
        <s v="Moumanil, Maliki "/>
        <s v="Myers, Michael"/>
        <s v="Navathe, Kurt"/>
        <s v="Ndzi, Colombui"/>
        <s v="Ndzi, Horia"/>
        <s v="Newman, Richard "/>
        <s v="Ngodup, Shari "/>
        <s v="Nguyen, Dheepa"/>
        <s v="Nguyen, Lei-Ming"/>
        <s v="Nowlan, Kristie"/>
        <s v="O'hare, Lynn"/>
        <s v="Oliver, Brooke "/>
        <s v="Onque, Jasmine"/>
        <s v="Osturnka, Adeel"/>
        <s v="Owad, Clinton"/>
        <s v="Ozark, Travis"/>
        <s v="Panjwani, Nina"/>
        <s v="Patronick, Lucas"/>
        <s v="Pearson, Randall"/>
        <s v="Smith, Martin"/>
        <s v="Pelletier, Ermine"/>
        <s v="Perry, Shakira"/>
        <s v="Peters, Lauren"/>
        <s v="Peterson, Ebonee  "/>
        <s v="Petingill, Shana  "/>
        <s v="Petrowsky, Thelma"/>
        <s v="Pham, Hong"/>
        <s v="Pitt, Brad "/>
        <s v="Potts, Xana"/>
        <s v="Power, Morissa"/>
        <s v="Punjabhi, Louis  "/>
        <s v="Purinton, Janine"/>
        <s v="Quinn, Sean"/>
        <s v="Rachael, Maggie"/>
        <s v="Rarrick, Quinn"/>
        <s v="Ren, Kylo"/>
        <s v="Rhoads, Thomas"/>
        <s v="Rivera, Haley  "/>
        <s v="Roberson, May"/>
        <s v="Robertson, Peter"/>
        <s v="Robinson, Alain  "/>
        <s v="Robinson, Cherly"/>
        <s v="Robinson, Elias"/>
        <s v="Roby, Lori "/>
        <s v="Roehrich, Bianca"/>
        <s v="Roper, Katie"/>
        <s v="Rose, Ashley  "/>
        <s v="Rossetti, Bruno"/>
        <s v="Roup,Simon"/>
        <s v="Ruiz, Ricardo"/>
        <s v="Saada, Adell"/>
        <s v="Saar-Beckles, Melinda"/>
        <s v="Sadki, Nore  "/>
        <s v="Sahoo, Adil"/>
        <s v="Salter, Jason"/>
        <s v="Sander, Kamrin"/>
        <s v="Sewkumar, Nori"/>
        <s v="Shepard, Anita "/>
        <s v="Shields, Seffi"/>
        <s v="Simard, Kramer"/>
        <s v="Singh, Nan "/>
        <s v="Sloan, Constance"/>
        <s v="Smith, Joe"/>
        <s v="Smith, John"/>
        <s v="Smith, Leigh Ann"/>
        <s v="Smith, Sade"/>
        <s v="Soto, Julia "/>
        <s v="Soze, Keyser"/>
        <s v="Sparks, Taylor  "/>
        <s v="Spirea, Kelley"/>
        <s v="Squatrito, Kristen"/>
        <s v="Stanford,Barbara  M"/>
        <s v="Stansfield, Norman"/>
        <s v="Steans, Tyrone  "/>
        <s v="Stoica, Rick"/>
        <s v="Strong, Caitrin"/>
        <s v="Sullivan, Kissy "/>
        <s v="Sullivan, Timothy"/>
        <s v="Sutwell, Barbara"/>
        <s v="Szabo, Andrew"/>
        <s v="Tannen, Biff"/>
        <s v="Tavares, Desiree  "/>
        <s v="Tejeda, Lenora "/>
        <s v="Terry, Sharlene "/>
        <s v="Theamstern, Sophia"/>
        <s v="Thibaud, Kenneth"/>
        <s v="Tippett, Jeanette"/>
        <s v="Torrence, Jack"/>
        <s v="Trang, Mei"/>
        <s v="Tredinnick, Neville "/>
        <s v="True, Edward"/>
        <s v="Trzeciak, Cybil"/>
        <s v="Turpin, Jumil"/>
        <s v="Valentin,Jackie"/>
        <s v="Veera, Abdellah "/>
        <s v="Vega, Vincent"/>
        <s v="Villanueva, Noah"/>
        <s v="Voldemort, Lord"/>
        <s v="Volk, Colleen"/>
        <s v="Von Massenbach, Anna"/>
        <s v="Walker, Roger"/>
        <s v="Wallace, Courtney  E"/>
        <s v="Wallace, Theresa"/>
        <s v="Wang, Charlie"/>
        <s v="Warfield, Sarah"/>
        <s v="Whittier, Scott"/>
        <s v="Wilber, Barry"/>
        <s v="Wilkes, Annie"/>
        <s v="Williams, Jacquelyn  "/>
        <s v="Winthrop, Jordan  "/>
        <s v="Wolk, Hang  T"/>
        <s v="Woodson, Jason"/>
        <s v="Ybarra, Catherine "/>
        <s v="Zamora, Jennifer"/>
        <s v="Zhou, Julia"/>
        <s v="Zima, Colleen"/>
        <m/>
      </sharedItems>
    </cacheField>
    <cacheField name="EmpID" numFmtId="0">
      <sharedItems containsString="0" containsBlank="1" containsNumber="1" containsInteger="1" minValue="10001" maxValue="10311"/>
    </cacheField>
    <cacheField name="MarriedID" numFmtId="0">
      <sharedItems containsString="0" containsBlank="1" containsNumber="1" containsInteger="1" minValue="0" maxValue="1"/>
    </cacheField>
    <cacheField name="MaritalStatusID" numFmtId="0">
      <sharedItems containsString="0" containsBlank="1" containsNumber="1" containsInteger="1" minValue="0" maxValue="4"/>
    </cacheField>
    <cacheField name="GenderID" numFmtId="0">
      <sharedItems containsString="0" containsBlank="1" containsNumber="1" containsInteger="1" minValue="0" maxValue="1"/>
    </cacheField>
    <cacheField name="EmpStatusID" numFmtId="0">
      <sharedItems containsString="0" containsBlank="1" containsNumber="1" containsInteger="1" minValue="1" maxValue="5"/>
    </cacheField>
    <cacheField name="DeptID" numFmtId="0">
      <sharedItems containsString="0" containsBlank="1" containsNumber="1" containsInteger="1" minValue="1" maxValue="6"/>
    </cacheField>
    <cacheField name="PerfScoreID" numFmtId="0">
      <sharedItems containsString="0" containsBlank="1" containsNumber="1" containsInteger="1" minValue="1" maxValue="4"/>
    </cacheField>
    <cacheField name="FromDiversityJobFairID" numFmtId="0">
      <sharedItems containsString="0" containsBlank="1" containsNumber="1" containsInteger="1" minValue="0" maxValue="1"/>
    </cacheField>
    <cacheField name="Salary" numFmtId="0">
      <sharedItems containsString="0" containsBlank="1" containsNumber="1" containsInteger="1" minValue="45046" maxValue="250000"/>
    </cacheField>
    <cacheField name="Termd" numFmtId="0">
      <sharedItems containsString="0" containsBlank="1" containsNumber="1" containsInteger="1" minValue="0" maxValue="1"/>
    </cacheField>
    <cacheField name="PositionID" numFmtId="0">
      <sharedItems containsString="0" containsBlank="1" containsNumber="1" containsInteger="1" minValue="1" maxValue="30"/>
    </cacheField>
    <cacheField name="Position" numFmtId="0">
      <sharedItems containsBlank="1"/>
    </cacheField>
    <cacheField name="State" numFmtId="0">
      <sharedItems containsBlank="1" count="29">
        <s v="MA"/>
        <s v="TX"/>
        <s v="CT"/>
        <s v="VA"/>
        <s v="VT"/>
        <s v="AL"/>
        <s v="WA"/>
        <s v="CA"/>
        <s v="OH"/>
        <s v="IN"/>
        <s v="TN"/>
        <s v="NH"/>
        <s v="RI"/>
        <s v="PA"/>
        <s v="CO"/>
        <s v="NY"/>
        <s v="UT"/>
        <s v="GA"/>
        <s v="FL"/>
        <s v="NC"/>
        <s v="KY"/>
        <s v="ID"/>
        <s v="NV"/>
        <s v="MT"/>
        <s v="OR"/>
        <s v="ND"/>
        <s v="AZ"/>
        <s v="ME"/>
        <m/>
      </sharedItems>
    </cacheField>
    <cacheField name="Zip" numFmtId="0">
      <sharedItems containsString="0" containsBlank="1" containsNumber="1" containsInteger="1" minValue="1013" maxValue="98052"/>
    </cacheField>
    <cacheField name="DOB" numFmtId="0">
      <sharedItems containsDate="1" containsBlank="1" containsMixedTypes="1" minDate="1951-02-01T00:00:00" maxDate="1992-07-06T00:00:00"/>
    </cacheField>
    <cacheField name="Sex" numFmtId="0">
      <sharedItems containsBlank="1" count="3">
        <s v="M "/>
        <s v="F"/>
        <m/>
      </sharedItems>
    </cacheField>
    <cacheField name="MaritalDesc" numFmtId="0">
      <sharedItems containsBlank="1" count="6">
        <s v="Single"/>
        <s v="Married"/>
        <s v="Divorced"/>
        <s v="Widowed"/>
        <s v="Separated"/>
        <m/>
      </sharedItems>
    </cacheField>
    <cacheField name="CitizenDesc" numFmtId="0">
      <sharedItems containsBlank="1"/>
    </cacheField>
    <cacheField name="HispanicLatino" numFmtId="0">
      <sharedItems containsBlank="1"/>
    </cacheField>
    <cacheField name="RaceDesc" numFmtId="0">
      <sharedItems containsBlank="1"/>
    </cacheField>
    <cacheField name="DateofHire" numFmtId="0">
      <sharedItems containsDate="1" containsBlank="1" containsMixedTypes="1" minDate="2006-09-01T00:00:00" maxDate="2018-09-08T00:00:00"/>
    </cacheField>
    <cacheField name="DateofTermination" numFmtId="0">
      <sharedItems containsDate="1" containsBlank="1" containsMixedTypes="1" minDate="2012-02-01T00:00:00" maxDate="2018-10-12T00:00:00"/>
    </cacheField>
    <cacheField name="TermReason" numFmtId="0">
      <sharedItems containsBlank="1" count="19">
        <s v="N/A-StillEmployed"/>
        <s v="career change"/>
        <s v="hours"/>
        <s v="return to school"/>
        <s v="Another position"/>
        <s v="unhappy"/>
        <s v="attendance"/>
        <s v="performance"/>
        <s v="Learned that he is a gangster"/>
        <s v="retiring"/>
        <s v="relocation out of area"/>
        <s v="more money"/>
        <s v="military"/>
        <s v="no-call, no-show"/>
        <s v="Fatal attraction"/>
        <s v="maternity leave - did not return"/>
        <s v="medical issues"/>
        <s v="gross misconduct"/>
        <m/>
      </sharedItems>
    </cacheField>
    <cacheField name="EmploymentStatus" numFmtId="0">
      <sharedItems containsBlank="1"/>
    </cacheField>
    <cacheField name="Department" numFmtId="0">
      <sharedItems containsBlank="1" count="7">
        <s v="Production       "/>
        <s v="IT/IS"/>
        <s v="Software Engineering"/>
        <s v="Admin Offices"/>
        <s v="Sales"/>
        <s v="Executive Office"/>
        <m/>
      </sharedItems>
    </cacheField>
    <cacheField name="ManagerName" numFmtId="0">
      <sharedItems containsBlank="1"/>
    </cacheField>
    <cacheField name="ManagerID" numFmtId="0">
      <sharedItems containsString="0" containsBlank="1" containsNumber="1" containsInteger="1" minValue="1" maxValue="39"/>
    </cacheField>
    <cacheField name="RecruitmentSource" numFmtId="0">
      <sharedItems containsBlank="1" count="10">
        <s v="LinkedIn"/>
        <s v="Indeed"/>
        <s v="Google Search"/>
        <s v="Employee Referral"/>
        <s v="Diversity Job Fair"/>
        <s v="On-line Web application"/>
        <s v="CareerBuilder"/>
        <s v="Website"/>
        <s v="Other"/>
        <m/>
      </sharedItems>
    </cacheField>
    <cacheField name="PerformanceScore" numFmtId="0">
      <sharedItems containsBlank="1"/>
    </cacheField>
    <cacheField name="EngagementSurvey" numFmtId="0">
      <sharedItems containsString="0" containsBlank="1" containsNumber="1" minValue="1.1200000000000001" maxValue="5"/>
    </cacheField>
    <cacheField name="EmpSatisfaction" numFmtId="0">
      <sharedItems containsString="0" containsBlank="1" containsNumber="1" containsInteger="1" minValue="1" maxValue="5"/>
    </cacheField>
    <cacheField name="SpecialProjectsCount" numFmtId="0">
      <sharedItems containsString="0" containsBlank="1" containsNumber="1" containsInteger="1" minValue="0" maxValue="8"/>
    </cacheField>
    <cacheField name="LastPerformanceReview_Date" numFmtId="0">
      <sharedItems containsDate="1" containsBlank="1" containsMixedTypes="1" minDate="2011-04-05T00:00:00" maxDate="2019-12-03T00:00:00"/>
    </cacheField>
    <cacheField name="DaysLateLast30" numFmtId="0">
      <sharedItems containsString="0" containsBlank="1" containsNumber="1" containsInteger="1" minValue="0" maxValue="6"/>
    </cacheField>
    <cacheField name="Absences" numFmtId="0">
      <sharedItems containsString="0" containsBlank="1" containsNumber="1" containsInteger="1" minValue="1" maxValue="20"/>
    </cacheField>
    <cacheField name="Age" numFmtId="0">
      <sharedItems containsString="0" containsBlank="1" containsNumber="1" containsInteger="1" minValue="32" maxValue="74"/>
    </cacheField>
    <cacheField name="Age Range" numFmtId="0">
      <sharedItems containsBlank="1" count="6">
        <s v="40-49"/>
        <s v="30-39"/>
        <s v="50-59"/>
        <s v="60-69"/>
        <s v="70-79"/>
        <m/>
      </sharedItems>
    </cacheField>
    <cacheField name="Salary Group" numFmtId="168">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
  <r>
    <x v="0"/>
    <x v="0"/>
    <x v="0"/>
    <x v="0"/>
    <x v="0"/>
    <n v="1"/>
    <n v="5"/>
    <x v="0"/>
    <n v="0"/>
    <x v="0"/>
    <n v="0"/>
    <n v="19"/>
    <s v="Production Technician I"/>
    <x v="0"/>
    <n v="1960"/>
    <d v="1983-10-07T00:00:00"/>
    <x v="0"/>
    <x v="0"/>
    <s v="US Citizen"/>
    <s v="No"/>
    <s v="White"/>
    <d v="2011-05-07T00:00:00"/>
    <m/>
    <s v="N/A-StillEmployed"/>
    <s v="Active"/>
    <s v="Production       "/>
    <s v="Michael Albert"/>
    <n v="22"/>
    <x v="0"/>
    <x v="0"/>
    <n v="4.5999999999999996"/>
    <n v="5"/>
    <n v="0"/>
    <s v="1/17/2019"/>
    <n v="0"/>
    <n v="1"/>
  </r>
  <r>
    <x v="1"/>
    <x v="1"/>
    <x v="1"/>
    <x v="1"/>
    <x v="0"/>
    <n v="5"/>
    <n v="3"/>
    <x v="1"/>
    <n v="0"/>
    <x v="1"/>
    <n v="1"/>
    <n v="27"/>
    <s v="Sr. DBA"/>
    <x v="0"/>
    <n v="2148"/>
    <d v="1975-05-05T00:00:00"/>
    <x v="0"/>
    <x v="1"/>
    <s v="US Citizen"/>
    <s v="No"/>
    <s v="White"/>
    <s v="3/30/2015"/>
    <s v="6/16/2016"/>
    <s v="career change"/>
    <s v="Voluntarily Terminated"/>
    <s v="IT/IS"/>
    <s v="Simon Roup"/>
    <n v="4"/>
    <x v="1"/>
    <x v="1"/>
    <n v="4.96"/>
    <n v="3"/>
    <n v="6"/>
    <s v="2/24/2016"/>
    <n v="0"/>
    <n v="17"/>
  </r>
  <r>
    <x v="2"/>
    <x v="2"/>
    <x v="1"/>
    <x v="1"/>
    <x v="1"/>
    <n v="5"/>
    <n v="5"/>
    <x v="1"/>
    <n v="0"/>
    <x v="2"/>
    <n v="1"/>
    <n v="20"/>
    <s v="Production Technician II"/>
    <x v="0"/>
    <n v="1810"/>
    <s v="09/19/88"/>
    <x v="1"/>
    <x v="1"/>
    <s v="US Citizen"/>
    <s v="No"/>
    <s v="White"/>
    <d v="2011-05-07T00:00:00"/>
    <s v="9/24/2012"/>
    <s v="hours"/>
    <s v="Voluntarily Terminated"/>
    <s v="Production       "/>
    <s v="Kissy Sullivan"/>
    <n v="20"/>
    <x v="0"/>
    <x v="1"/>
    <n v="3.02"/>
    <n v="3"/>
    <n v="0"/>
    <s v="5/15/2012"/>
    <n v="0"/>
    <n v="3"/>
  </r>
  <r>
    <x v="3"/>
    <x v="3"/>
    <x v="1"/>
    <x v="1"/>
    <x v="1"/>
    <n v="1"/>
    <n v="5"/>
    <x v="1"/>
    <n v="0"/>
    <x v="3"/>
    <n v="0"/>
    <n v="19"/>
    <s v="Production Technician I"/>
    <x v="0"/>
    <n v="1886"/>
    <s v="09/27/88"/>
    <x v="1"/>
    <x v="1"/>
    <s v="US Citizen"/>
    <s v="No"/>
    <s v="White"/>
    <d v="2008-07-01T00:00:00"/>
    <m/>
    <s v="N/A-StillEmployed"/>
    <s v="Active"/>
    <s v="Production       "/>
    <s v="Elijiah Gray"/>
    <n v="16"/>
    <x v="1"/>
    <x v="1"/>
    <n v="4.84"/>
    <n v="5"/>
    <n v="0"/>
    <d v="2019-03-01T00:00:00"/>
    <n v="0"/>
    <n v="15"/>
  </r>
  <r>
    <x v="4"/>
    <x v="4"/>
    <x v="0"/>
    <x v="2"/>
    <x v="1"/>
    <n v="5"/>
    <n v="5"/>
    <x v="1"/>
    <n v="0"/>
    <x v="4"/>
    <n v="1"/>
    <n v="19"/>
    <s v="Production Technician I"/>
    <x v="0"/>
    <n v="2169"/>
    <d v="1989-08-09T00:00:00"/>
    <x v="1"/>
    <x v="2"/>
    <s v="US Citizen"/>
    <s v="No"/>
    <s v="White"/>
    <d v="2011-11-07T00:00:00"/>
    <d v="2016-06-09T00:00:00"/>
    <s v="return to school"/>
    <s v="Voluntarily Terminated"/>
    <s v="Production       "/>
    <s v="Webster Butler"/>
    <n v="39"/>
    <x v="2"/>
    <x v="1"/>
    <n v="5"/>
    <n v="4"/>
    <n v="0"/>
    <d v="2016-01-02T00:00:00"/>
    <n v="0"/>
    <n v="2"/>
  </r>
  <r>
    <x v="5"/>
    <x v="5"/>
    <x v="0"/>
    <x v="0"/>
    <x v="1"/>
    <n v="1"/>
    <n v="5"/>
    <x v="0"/>
    <n v="0"/>
    <x v="5"/>
    <n v="0"/>
    <n v="19"/>
    <s v="Production Technician I"/>
    <x v="0"/>
    <n v="1844"/>
    <s v="05/22/77"/>
    <x v="1"/>
    <x v="0"/>
    <s v="US Citizen"/>
    <s v="No"/>
    <s v="White"/>
    <d v="2012-09-01T00:00:00"/>
    <m/>
    <s v="N/A-StillEmployed"/>
    <s v="Active"/>
    <s v="Production       "/>
    <s v="Amy Dunn"/>
    <n v="11"/>
    <x v="0"/>
    <x v="0"/>
    <n v="5"/>
    <n v="5"/>
    <n v="0"/>
    <d v="2019-07-01T00:00:00"/>
    <n v="0"/>
    <n v="15"/>
  </r>
  <r>
    <x v="6"/>
    <x v="6"/>
    <x v="0"/>
    <x v="0"/>
    <x v="1"/>
    <n v="1"/>
    <n v="4"/>
    <x v="1"/>
    <n v="0"/>
    <x v="6"/>
    <n v="0"/>
    <n v="24"/>
    <s v="Software Engineer"/>
    <x v="0"/>
    <n v="2110"/>
    <s v="05/24/79"/>
    <x v="1"/>
    <x v="0"/>
    <s v="US Citizen"/>
    <s v="No"/>
    <s v="White"/>
    <d v="2014-10-11T00:00:00"/>
    <m/>
    <s v="N/A-StillEmployed"/>
    <s v="Active"/>
    <s v="Software Engineering"/>
    <s v="Alex Sweetwater"/>
    <n v="10"/>
    <x v="0"/>
    <x v="1"/>
    <n v="3.04"/>
    <n v="3"/>
    <n v="4"/>
    <d v="2019-02-01T00:00:00"/>
    <n v="0"/>
    <n v="19"/>
  </r>
  <r>
    <x v="7"/>
    <x v="7"/>
    <x v="0"/>
    <x v="3"/>
    <x v="0"/>
    <n v="1"/>
    <n v="5"/>
    <x v="1"/>
    <n v="0"/>
    <x v="7"/>
    <n v="0"/>
    <n v="19"/>
    <s v="Production Technician I"/>
    <x v="0"/>
    <n v="2199"/>
    <s v="02/18/83"/>
    <x v="0"/>
    <x v="3"/>
    <s v="US Citizen"/>
    <s v="No"/>
    <s v="White"/>
    <s v="9/30/2013"/>
    <m/>
    <s v="N/A-StillEmployed"/>
    <s v="Active"/>
    <s v="Production       "/>
    <s v="Ketsia Liebig"/>
    <n v="19"/>
    <x v="3"/>
    <x v="1"/>
    <n v="5"/>
    <n v="4"/>
    <n v="0"/>
    <s v="2/25/2019"/>
    <n v="0"/>
    <n v="19"/>
  </r>
  <r>
    <x v="8"/>
    <x v="8"/>
    <x v="0"/>
    <x v="0"/>
    <x v="1"/>
    <n v="3"/>
    <n v="5"/>
    <x v="1"/>
    <n v="1"/>
    <x v="8"/>
    <n v="0"/>
    <n v="19"/>
    <s v="Production Technician I"/>
    <x v="0"/>
    <n v="1902"/>
    <d v="1970-11-02T00:00:00"/>
    <x v="1"/>
    <x v="0"/>
    <s v="US Citizen"/>
    <s v="No"/>
    <s v="Black or African American"/>
    <d v="2009-06-07T00:00:00"/>
    <m/>
    <s v="N/A-StillEmployed"/>
    <s v="Active"/>
    <s v="Production       "/>
    <s v="Brannon Miller"/>
    <n v="12"/>
    <x v="4"/>
    <x v="1"/>
    <n v="4.46"/>
    <n v="3"/>
    <n v="0"/>
    <s v="1/25/2019"/>
    <n v="0"/>
    <n v="4"/>
  </r>
  <r>
    <x v="9"/>
    <x v="9"/>
    <x v="0"/>
    <x v="2"/>
    <x v="0"/>
    <n v="1"/>
    <n v="3"/>
    <x v="1"/>
    <n v="0"/>
    <x v="9"/>
    <n v="0"/>
    <n v="14"/>
    <s v="IT Support"/>
    <x v="0"/>
    <n v="1886"/>
    <d v="1988-07-01T00:00:00"/>
    <x v="0"/>
    <x v="2"/>
    <s v="US Citizen"/>
    <s v="No"/>
    <s v="White"/>
    <d v="2015-05-01T00:00:00"/>
    <m/>
    <s v="N/A-StillEmployed"/>
    <s v="Active"/>
    <s v="IT/IS"/>
    <s v="Peter Monroe"/>
    <n v="7"/>
    <x v="1"/>
    <x v="1"/>
    <n v="5"/>
    <n v="5"/>
    <n v="6"/>
    <s v="2/18/2019"/>
    <n v="0"/>
    <n v="16"/>
  </r>
  <r>
    <x v="10"/>
    <x v="10"/>
    <x v="1"/>
    <x v="1"/>
    <x v="1"/>
    <n v="5"/>
    <n v="5"/>
    <x v="1"/>
    <n v="1"/>
    <x v="10"/>
    <n v="1"/>
    <n v="19"/>
    <s v="Production Technician I"/>
    <x v="0"/>
    <n v="1902"/>
    <d v="1974-12-01T00:00:00"/>
    <x v="1"/>
    <x v="1"/>
    <s v="US Citizen"/>
    <s v="Yes"/>
    <s v="Black or African American"/>
    <d v="2011-10-01T00:00:00"/>
    <d v="2017-12-01T00:00:00"/>
    <s v="Another position"/>
    <s v="Voluntarily Terminated"/>
    <s v="Production       "/>
    <s v="David Stanley"/>
    <n v="14"/>
    <x v="4"/>
    <x v="1"/>
    <n v="4.2"/>
    <n v="4"/>
    <n v="0"/>
    <s v="1/30/2016"/>
    <n v="0"/>
    <n v="12"/>
  </r>
  <r>
    <x v="11"/>
    <x v="11"/>
    <x v="1"/>
    <x v="1"/>
    <x v="0"/>
    <n v="5"/>
    <n v="5"/>
    <x v="1"/>
    <n v="1"/>
    <x v="11"/>
    <n v="1"/>
    <n v="19"/>
    <s v="Production Technician I"/>
    <x v="0"/>
    <n v="2062"/>
    <s v="02/21/74"/>
    <x v="0"/>
    <x v="1"/>
    <s v="US Citizen"/>
    <s v="Yes"/>
    <s v="Black or African American"/>
    <d v="2012-02-04T00:00:00"/>
    <s v="9/19/2016"/>
    <s v="unhappy"/>
    <s v="Voluntarily Terminated"/>
    <s v="Production       "/>
    <s v="Kissy Sullivan"/>
    <n v="20"/>
    <x v="4"/>
    <x v="1"/>
    <n v="4.2"/>
    <n v="3"/>
    <n v="0"/>
    <d v="2016-06-05T00:00:00"/>
    <n v="0"/>
    <n v="15"/>
  </r>
  <r>
    <x v="12"/>
    <x v="12"/>
    <x v="0"/>
    <x v="2"/>
    <x v="0"/>
    <n v="1"/>
    <n v="3"/>
    <x v="0"/>
    <n v="1"/>
    <x v="12"/>
    <n v="0"/>
    <n v="9"/>
    <s v="Data Analyst"/>
    <x v="1"/>
    <n v="78230"/>
    <d v="1988-04-07T00:00:00"/>
    <x v="0"/>
    <x v="2"/>
    <s v="US Citizen"/>
    <s v="No"/>
    <s v="Black or African American"/>
    <d v="2014-10-11T00:00:00"/>
    <m/>
    <s v="N/A-StillEmployed"/>
    <s v="Active"/>
    <s v="IT/IS"/>
    <s v="Simon Roup"/>
    <n v="4"/>
    <x v="4"/>
    <x v="0"/>
    <n v="4.28"/>
    <n v="4"/>
    <n v="5"/>
    <s v="2/25/2019"/>
    <n v="0"/>
    <n v="9"/>
  </r>
  <r>
    <x v="13"/>
    <x v="13"/>
    <x v="0"/>
    <x v="0"/>
    <x v="0"/>
    <n v="1"/>
    <n v="5"/>
    <x v="1"/>
    <n v="0"/>
    <x v="13"/>
    <n v="0"/>
    <n v="19"/>
    <s v="Production Technician I"/>
    <x v="0"/>
    <n v="1810"/>
    <s v="07/20/83"/>
    <x v="0"/>
    <x v="0"/>
    <s v="US Citizen"/>
    <s v="No"/>
    <s v="Two or more races"/>
    <s v="2/20/2012"/>
    <m/>
    <s v="N/A-StillEmployed"/>
    <s v="Active"/>
    <s v="Production       "/>
    <s v="Kelley Spirea"/>
    <n v="18"/>
    <x v="2"/>
    <x v="1"/>
    <n v="4.5999999999999996"/>
    <n v="4"/>
    <n v="0"/>
    <s v="2/14/2019"/>
    <n v="0"/>
    <n v="7"/>
  </r>
  <r>
    <x v="14"/>
    <x v="14"/>
    <x v="0"/>
    <x v="2"/>
    <x v="0"/>
    <n v="5"/>
    <n v="5"/>
    <x v="1"/>
    <n v="0"/>
    <x v="14"/>
    <n v="1"/>
    <n v="19"/>
    <s v="Production Technician I"/>
    <x v="0"/>
    <n v="2747"/>
    <s v="07/15/77"/>
    <x v="0"/>
    <x v="2"/>
    <s v="US Citizen"/>
    <s v="No"/>
    <s v="White"/>
    <s v="9/24/2012"/>
    <d v="2017-06-04T00:00:00"/>
    <s v="Another position"/>
    <s v="Voluntarily Terminated"/>
    <s v="Production       "/>
    <s v="Michael Albert"/>
    <n v="22"/>
    <x v="5"/>
    <x v="1"/>
    <n v="5"/>
    <n v="5"/>
    <n v="0"/>
    <d v="2017-02-03T00:00:00"/>
    <n v="0"/>
    <n v="1"/>
  </r>
  <r>
    <x v="15"/>
    <x v="15"/>
    <x v="0"/>
    <x v="0"/>
    <x v="0"/>
    <n v="4"/>
    <n v="5"/>
    <x v="1"/>
    <n v="0"/>
    <x v="15"/>
    <n v="1"/>
    <n v="19"/>
    <s v="Production Technician I"/>
    <x v="0"/>
    <n v="2050"/>
    <s v="10/18/81"/>
    <x v="0"/>
    <x v="0"/>
    <s v="US Citizen"/>
    <s v="No"/>
    <s v="White"/>
    <s v="2/21/2011"/>
    <d v="2017-04-08T00:00:00"/>
    <s v="attendance"/>
    <s v="Terminated for Cause"/>
    <s v="Production       "/>
    <s v="Kelley Spirea"/>
    <n v="18"/>
    <x v="2"/>
    <x v="1"/>
    <n v="5"/>
    <n v="4"/>
    <n v="0"/>
    <d v="2017-05-04T00:00:00"/>
    <n v="0"/>
    <n v="20"/>
  </r>
  <r>
    <x v="16"/>
    <x v="16"/>
    <x v="1"/>
    <x v="1"/>
    <x v="1"/>
    <n v="2"/>
    <n v="5"/>
    <x v="0"/>
    <n v="0"/>
    <x v="16"/>
    <n v="0"/>
    <n v="20"/>
    <s v="Production Technician II"/>
    <x v="0"/>
    <n v="2145"/>
    <s v="04/17/66"/>
    <x v="1"/>
    <x v="1"/>
    <s v="US Citizen"/>
    <s v="No"/>
    <s v="White"/>
    <s v="7/21/2016"/>
    <m/>
    <s v="N/A-StillEmployed"/>
    <s v="Active"/>
    <s v="Production       "/>
    <s v="Kelley Spirea"/>
    <n v="18"/>
    <x v="3"/>
    <x v="0"/>
    <n v="4.4000000000000004"/>
    <n v="3"/>
    <n v="0"/>
    <s v="1/14/2019"/>
    <n v="0"/>
    <n v="16"/>
  </r>
  <r>
    <x v="17"/>
    <x v="17"/>
    <x v="0"/>
    <x v="0"/>
    <x v="1"/>
    <n v="1"/>
    <n v="5"/>
    <x v="1"/>
    <n v="0"/>
    <x v="17"/>
    <n v="0"/>
    <n v="19"/>
    <s v="Production Technician I"/>
    <x v="0"/>
    <n v="1915"/>
    <s v="10/27/70"/>
    <x v="1"/>
    <x v="0"/>
    <s v="Eligible NonCitizen"/>
    <s v="No"/>
    <s v="White"/>
    <d v="2011-04-04T00:00:00"/>
    <m/>
    <s v="N/A-StillEmployed"/>
    <s v="Active"/>
    <s v="Production       "/>
    <s v="Elijiah Gray"/>
    <n v="16"/>
    <x v="2"/>
    <x v="1"/>
    <n v="5"/>
    <n v="5"/>
    <n v="0"/>
    <s v="1/14/2019"/>
    <n v="0"/>
    <n v="12"/>
  </r>
  <r>
    <x v="18"/>
    <x v="18"/>
    <x v="0"/>
    <x v="0"/>
    <x v="1"/>
    <n v="4"/>
    <n v="3"/>
    <x v="1"/>
    <n v="0"/>
    <x v="18"/>
    <n v="1"/>
    <n v="8"/>
    <s v="Database Administrator"/>
    <x v="0"/>
    <n v="2026"/>
    <d v="1986-04-04T00:00:00"/>
    <x v="1"/>
    <x v="0"/>
    <s v="US Citizen"/>
    <s v="Yes"/>
    <s v="White"/>
    <d v="2014-07-07T00:00:00"/>
    <d v="2015-12-09T00:00:00"/>
    <s v="performance"/>
    <s v="Terminated for Cause"/>
    <s v="IT/IS"/>
    <s v="Simon Roup"/>
    <n v="4"/>
    <x v="2"/>
    <x v="1"/>
    <n v="4.5"/>
    <n v="4"/>
    <n v="5"/>
    <s v="1/15/2015"/>
    <n v="0"/>
    <n v="8"/>
  </r>
  <r>
    <x v="19"/>
    <x v="19"/>
    <x v="0"/>
    <x v="0"/>
    <x v="0"/>
    <n v="3"/>
    <n v="5"/>
    <x v="1"/>
    <n v="0"/>
    <x v="19"/>
    <n v="0"/>
    <n v="19"/>
    <s v="Production Technician I"/>
    <x v="0"/>
    <n v="2452"/>
    <d v="1979-06-04T00:00:00"/>
    <x v="0"/>
    <x v="0"/>
    <s v="US Citizen"/>
    <s v="No"/>
    <s v="Asian"/>
    <d v="2013-08-07T00:00:00"/>
    <m/>
    <s v="N/A-StillEmployed"/>
    <s v="Active"/>
    <s v="Production       "/>
    <s v="Webster Butler"/>
    <m/>
    <x v="0"/>
    <x v="1"/>
    <n v="4.2"/>
    <n v="4"/>
    <n v="0"/>
    <d v="2019-11-01T00:00:00"/>
    <n v="0"/>
    <n v="13"/>
  </r>
  <r>
    <x v="20"/>
    <x v="20"/>
    <x v="0"/>
    <x v="0"/>
    <x v="0"/>
    <n v="1"/>
    <n v="5"/>
    <x v="1"/>
    <n v="0"/>
    <x v="20"/>
    <n v="0"/>
    <n v="19"/>
    <s v="Production Technician I"/>
    <x v="0"/>
    <n v="2072"/>
    <s v="12/22/70"/>
    <x v="0"/>
    <x v="0"/>
    <s v="US Citizen"/>
    <s v="Yes"/>
    <s v="White"/>
    <d v="2012-02-04T00:00:00"/>
    <m/>
    <s v="N/A-StillEmployed"/>
    <s v="Active"/>
    <s v="Production       "/>
    <s v="Amy Dunn"/>
    <n v="11"/>
    <x v="2"/>
    <x v="1"/>
    <n v="5"/>
    <n v="3"/>
    <n v="0"/>
    <s v="1/14/2019"/>
    <n v="0"/>
    <n v="13"/>
  </r>
  <r>
    <x v="21"/>
    <x v="21"/>
    <x v="0"/>
    <x v="2"/>
    <x v="1"/>
    <n v="1"/>
    <n v="5"/>
    <x v="1"/>
    <n v="0"/>
    <x v="21"/>
    <n v="0"/>
    <n v="19"/>
    <s v="Production Technician I"/>
    <x v="0"/>
    <n v="2027"/>
    <s v="12/27/58"/>
    <x v="1"/>
    <x v="2"/>
    <s v="US Citizen"/>
    <s v="No"/>
    <s v="Asian"/>
    <s v="8/19/2013"/>
    <m/>
    <s v="N/A-StillEmployed"/>
    <s v="Active"/>
    <s v="Production       "/>
    <s v="Ketsia Liebig"/>
    <n v="19"/>
    <x v="1"/>
    <x v="1"/>
    <n v="4.2"/>
    <n v="3"/>
    <n v="0"/>
    <d v="2019-10-01T00:00:00"/>
    <n v="0"/>
    <n v="2"/>
  </r>
  <r>
    <x v="22"/>
    <x v="22"/>
    <x v="1"/>
    <x v="1"/>
    <x v="1"/>
    <n v="1"/>
    <n v="5"/>
    <x v="0"/>
    <n v="0"/>
    <x v="22"/>
    <n v="0"/>
    <n v="19"/>
    <s v="Production Technician I"/>
    <x v="0"/>
    <n v="2031"/>
    <d v="1989-01-09T00:00:00"/>
    <x v="1"/>
    <x v="1"/>
    <s v="US Citizen"/>
    <s v="No"/>
    <s v="White"/>
    <d v="2014-07-07T00:00:00"/>
    <m/>
    <s v="N/A-StillEmployed"/>
    <s v="Active"/>
    <s v="Production       "/>
    <s v="Brannon Miller"/>
    <n v="12"/>
    <x v="1"/>
    <x v="0"/>
    <n v="5"/>
    <n v="3"/>
    <n v="0"/>
    <s v="2/27/2019"/>
    <n v="0"/>
    <n v="19"/>
  </r>
  <r>
    <x v="23"/>
    <x v="23"/>
    <x v="0"/>
    <x v="0"/>
    <x v="1"/>
    <n v="1"/>
    <n v="5"/>
    <x v="2"/>
    <n v="0"/>
    <x v="23"/>
    <n v="0"/>
    <n v="20"/>
    <s v="Production Technician II"/>
    <x v="0"/>
    <n v="2171"/>
    <s v="09/21/90"/>
    <x v="1"/>
    <x v="0"/>
    <s v="US Citizen"/>
    <s v="No"/>
    <s v="White"/>
    <d v="2011-04-04T00:00:00"/>
    <m/>
    <s v="N/A-StillEmployed"/>
    <s v="Active"/>
    <s v="Production       "/>
    <s v="Michael Albert"/>
    <n v="22"/>
    <x v="6"/>
    <x v="2"/>
    <n v="2"/>
    <n v="3"/>
    <n v="0"/>
    <s v="2/27/2019"/>
    <n v="2"/>
    <n v="3"/>
  </r>
  <r>
    <x v="24"/>
    <x v="24"/>
    <x v="0"/>
    <x v="0"/>
    <x v="1"/>
    <n v="5"/>
    <n v="5"/>
    <x v="1"/>
    <n v="0"/>
    <x v="24"/>
    <n v="1"/>
    <n v="20"/>
    <s v="Production Technician II"/>
    <x v="0"/>
    <n v="2210"/>
    <s v="01/16/67"/>
    <x v="1"/>
    <x v="0"/>
    <s v="US Citizen"/>
    <s v="No"/>
    <s v="White"/>
    <d v="2011-10-01T00:00:00"/>
    <d v="2014-04-04T00:00:00"/>
    <s v="career change"/>
    <s v="Voluntarily Terminated"/>
    <s v="Production       "/>
    <s v="Elijiah Gray"/>
    <n v="16"/>
    <x v="2"/>
    <x v="1"/>
    <n v="4.8"/>
    <n v="5"/>
    <n v="0"/>
    <d v="2014-04-03T00:00:00"/>
    <n v="0"/>
    <n v="5"/>
  </r>
  <r>
    <x v="25"/>
    <x v="25"/>
    <x v="0"/>
    <x v="0"/>
    <x v="0"/>
    <n v="4"/>
    <n v="3"/>
    <x v="1"/>
    <n v="0"/>
    <x v="25"/>
    <n v="1"/>
    <n v="30"/>
    <s v="Enterprise Architect"/>
    <x v="2"/>
    <n v="6033"/>
    <s v="07/30/64"/>
    <x v="0"/>
    <x v="0"/>
    <s v="US Citizen"/>
    <s v="No"/>
    <s v="Black or African American"/>
    <s v="2/17/2014"/>
    <s v="2/19/2016"/>
    <s v="Learned that he is a gangster"/>
    <s v="Terminated for Cause"/>
    <s v="IT/IS"/>
    <s v="Simon Roup"/>
    <n v="4"/>
    <x v="0"/>
    <x v="1"/>
    <n v="3.5"/>
    <n v="5"/>
    <n v="7"/>
    <d v="2016-10-01T00:00:00"/>
    <n v="0"/>
    <n v="2"/>
  </r>
  <r>
    <x v="26"/>
    <x v="26"/>
    <x v="1"/>
    <x v="1"/>
    <x v="1"/>
    <n v="1"/>
    <n v="1"/>
    <x v="1"/>
    <n v="1"/>
    <x v="26"/>
    <n v="0"/>
    <n v="26"/>
    <s v="Sr. Accountant"/>
    <x v="0"/>
    <n v="2468"/>
    <d v="1987-04-04T00:00:00"/>
    <x v="1"/>
    <x v="1"/>
    <s v="US Citizen"/>
    <s v="No"/>
    <s v="Black or African American"/>
    <s v="2/16/2015"/>
    <m/>
    <s v="N/A-StillEmployed"/>
    <s v="Active"/>
    <s v="Admin Offices"/>
    <s v="Brandon R. LeBlanc"/>
    <n v="3"/>
    <x v="4"/>
    <x v="1"/>
    <n v="5"/>
    <n v="4"/>
    <n v="3"/>
    <s v="2/18/2019"/>
    <n v="0"/>
    <n v="4"/>
  </r>
  <r>
    <x v="27"/>
    <x v="27"/>
    <x v="0"/>
    <x v="0"/>
    <x v="0"/>
    <n v="5"/>
    <n v="5"/>
    <x v="1"/>
    <n v="0"/>
    <x v="27"/>
    <n v="1"/>
    <n v="18"/>
    <s v="Production Manager"/>
    <x v="0"/>
    <n v="1901"/>
    <d v="1970-10-03T00:00:00"/>
    <x v="0"/>
    <x v="0"/>
    <s v="US Citizen"/>
    <s v="No"/>
    <s v="Asian"/>
    <s v="9/30/2013"/>
    <d v="2014-07-08T00:00:00"/>
    <s v="retiring"/>
    <s v="Voluntarily Terminated"/>
    <s v="Production       "/>
    <s v="Janet King"/>
    <n v="2"/>
    <x v="1"/>
    <x v="1"/>
    <n v="3.39"/>
    <n v="3"/>
    <n v="0"/>
    <s v="2/20/2014"/>
    <n v="0"/>
    <n v="14"/>
  </r>
  <r>
    <x v="28"/>
    <x v="28"/>
    <x v="1"/>
    <x v="1"/>
    <x v="1"/>
    <n v="5"/>
    <n v="5"/>
    <x v="1"/>
    <n v="0"/>
    <x v="28"/>
    <n v="1"/>
    <n v="19"/>
    <s v="Production Technician I"/>
    <x v="0"/>
    <n v="1701"/>
    <s v="08/24/90"/>
    <x v="1"/>
    <x v="1"/>
    <s v="US Citizen"/>
    <s v="No"/>
    <s v="White"/>
    <d v="2012-02-04T00:00:00"/>
    <s v="6/15/2013"/>
    <s v="Another position"/>
    <s v="Voluntarily Terminated"/>
    <s v="Production       "/>
    <s v="David Stanley"/>
    <n v="14"/>
    <x v="2"/>
    <x v="1"/>
    <n v="3.35"/>
    <n v="4"/>
    <n v="0"/>
    <d v="2013-04-03T00:00:00"/>
    <n v="0"/>
    <n v="6"/>
  </r>
  <r>
    <x v="29"/>
    <x v="29"/>
    <x v="1"/>
    <x v="1"/>
    <x v="1"/>
    <n v="1"/>
    <n v="1"/>
    <x v="1"/>
    <n v="1"/>
    <x v="29"/>
    <n v="0"/>
    <n v="1"/>
    <s v="Accountant I"/>
    <x v="0"/>
    <n v="1450"/>
    <s v="11/24/87"/>
    <x v="1"/>
    <x v="1"/>
    <s v="US Citizen"/>
    <s v="No"/>
    <s v="Black or African American"/>
    <s v="10/27/2008"/>
    <m/>
    <s v="N/A-StillEmployed"/>
    <s v="Active"/>
    <s v="Admin Offices"/>
    <s v="Brandon R. LeBlanc"/>
    <n v="1"/>
    <x v="4"/>
    <x v="1"/>
    <n v="4.5"/>
    <n v="2"/>
    <n v="6"/>
    <s v="1/15/2019"/>
    <n v="0"/>
    <n v="14"/>
  </r>
  <r>
    <x v="30"/>
    <x v="30"/>
    <x v="0"/>
    <x v="0"/>
    <x v="0"/>
    <n v="1"/>
    <n v="5"/>
    <x v="1"/>
    <n v="0"/>
    <x v="30"/>
    <n v="0"/>
    <n v="20"/>
    <s v="Production Technician II"/>
    <x v="0"/>
    <n v="1013"/>
    <s v="07/28/83"/>
    <x v="0"/>
    <x v="0"/>
    <s v="US Citizen"/>
    <s v="No"/>
    <s v="White"/>
    <s v="9/29/2014"/>
    <m/>
    <s v="N/A-StillEmployed"/>
    <s v="Active"/>
    <s v="Production       "/>
    <s v="Webster Butler"/>
    <m/>
    <x v="2"/>
    <x v="1"/>
    <n v="3.19"/>
    <n v="3"/>
    <n v="0"/>
    <d v="2019-01-02T00:00:00"/>
    <n v="0"/>
    <n v="9"/>
  </r>
  <r>
    <x v="31"/>
    <x v="31"/>
    <x v="0"/>
    <x v="4"/>
    <x v="1"/>
    <n v="3"/>
    <n v="5"/>
    <x v="1"/>
    <n v="1"/>
    <x v="31"/>
    <n v="0"/>
    <n v="19"/>
    <s v="Production Technician I"/>
    <x v="0"/>
    <n v="2043"/>
    <s v="10/30/69"/>
    <x v="1"/>
    <x v="4"/>
    <s v="US Citizen"/>
    <s v="No"/>
    <s v="Black or African American"/>
    <d v="2013-11-11T00:00:00"/>
    <m/>
    <s v="N/A-StillEmployed"/>
    <s v="Active"/>
    <s v="Production       "/>
    <s v="Kissy Sullivan"/>
    <n v="20"/>
    <x v="4"/>
    <x v="1"/>
    <n v="3.5"/>
    <n v="5"/>
    <n v="0"/>
    <s v="1/21/2019"/>
    <n v="0"/>
    <n v="17"/>
  </r>
  <r>
    <x v="32"/>
    <x v="32"/>
    <x v="1"/>
    <x v="1"/>
    <x v="1"/>
    <n v="5"/>
    <n v="6"/>
    <x v="1"/>
    <n v="0"/>
    <x v="32"/>
    <n v="1"/>
    <n v="3"/>
    <s v="Area Sales Manager"/>
    <x v="3"/>
    <n v="21851"/>
    <d v="1964-01-06T00:00:00"/>
    <x v="1"/>
    <x v="1"/>
    <s v="Eligible NonCitizen"/>
    <s v="No"/>
    <s v="Black or African American"/>
    <s v="8/15/2011"/>
    <d v="2014-02-08T00:00:00"/>
    <s v="Another position"/>
    <s v="Voluntarily Terminated"/>
    <s v="Sales"/>
    <s v="John Smith"/>
    <n v="17"/>
    <x v="2"/>
    <x v="1"/>
    <n v="3.14"/>
    <n v="5"/>
    <n v="0"/>
    <d v="2013-10-02T00:00:00"/>
    <n v="1"/>
    <n v="19"/>
  </r>
  <r>
    <x v="33"/>
    <x v="33"/>
    <x v="0"/>
    <x v="0"/>
    <x v="1"/>
    <n v="1"/>
    <n v="5"/>
    <x v="1"/>
    <n v="0"/>
    <x v="33"/>
    <n v="0"/>
    <n v="20"/>
    <s v="Production Technician II"/>
    <x v="0"/>
    <n v="2148"/>
    <d v="1980-02-03T00:00:00"/>
    <x v="1"/>
    <x v="0"/>
    <s v="US Citizen"/>
    <s v="No"/>
    <s v="Black or African American"/>
    <d v="2012-05-03T00:00:00"/>
    <m/>
    <s v="N/A-StillEmployed"/>
    <s v="Active"/>
    <s v="Production       "/>
    <s v="Amy Dunn"/>
    <n v="11"/>
    <x v="3"/>
    <x v="1"/>
    <n v="4.51"/>
    <n v="4"/>
    <n v="0"/>
    <s v="2/21/2019"/>
    <n v="0"/>
    <n v="3"/>
  </r>
  <r>
    <x v="34"/>
    <x v="34"/>
    <x v="1"/>
    <x v="1"/>
    <x v="0"/>
    <n v="1"/>
    <n v="5"/>
    <x v="1"/>
    <n v="0"/>
    <x v="34"/>
    <n v="0"/>
    <n v="20"/>
    <s v="Production Technician II"/>
    <x v="0"/>
    <n v="1890"/>
    <s v="08/19/77"/>
    <x v="0"/>
    <x v="1"/>
    <s v="US Citizen"/>
    <s v="No"/>
    <s v="White"/>
    <d v="2011-04-04T00:00:00"/>
    <m/>
    <s v="N/A-StillEmployed"/>
    <s v="Active"/>
    <s v="Production       "/>
    <s v="Ketsia Liebig"/>
    <n v="19"/>
    <x v="1"/>
    <x v="1"/>
    <n v="3.25"/>
    <n v="5"/>
    <n v="0"/>
    <s v="1/14/2019"/>
    <n v="0"/>
    <n v="15"/>
  </r>
  <r>
    <x v="35"/>
    <x v="35"/>
    <x v="0"/>
    <x v="0"/>
    <x v="0"/>
    <n v="1"/>
    <n v="4"/>
    <x v="1"/>
    <n v="0"/>
    <x v="35"/>
    <n v="0"/>
    <n v="25"/>
    <s v="Software Engineering Manager"/>
    <x v="0"/>
    <n v="2184"/>
    <s v="11/22/66"/>
    <x v="0"/>
    <x v="0"/>
    <s v="US Citizen"/>
    <s v="No"/>
    <s v="White"/>
    <s v="8/15/2011"/>
    <m/>
    <s v="N/A-StillEmployed"/>
    <s v="Active"/>
    <s v="Software Engineering"/>
    <s v="Jennifer Zamora"/>
    <n v="5"/>
    <x v="2"/>
    <x v="1"/>
    <n v="3.84"/>
    <n v="3"/>
    <n v="5"/>
    <s v="1/21/2019"/>
    <n v="0"/>
    <n v="4"/>
  </r>
  <r>
    <x v="36"/>
    <x v="36"/>
    <x v="0"/>
    <x v="0"/>
    <x v="0"/>
    <n v="1"/>
    <n v="5"/>
    <x v="0"/>
    <n v="0"/>
    <x v="36"/>
    <n v="0"/>
    <n v="18"/>
    <s v="Production Manager"/>
    <x v="0"/>
    <n v="2169"/>
    <d v="1983-09-08T00:00:00"/>
    <x v="0"/>
    <x v="0"/>
    <s v="US Citizen"/>
    <s v="No"/>
    <s v="White"/>
    <s v="1/28/2016"/>
    <m/>
    <s v="N/A-StillEmployed"/>
    <s v="Active"/>
    <s v="Production       "/>
    <s v="Janet King"/>
    <n v="2"/>
    <x v="1"/>
    <x v="0"/>
    <n v="5"/>
    <n v="3"/>
    <n v="0"/>
    <s v="2/22/2019"/>
    <n v="0"/>
    <n v="14"/>
  </r>
  <r>
    <x v="37"/>
    <x v="37"/>
    <x v="0"/>
    <x v="0"/>
    <x v="1"/>
    <n v="1"/>
    <n v="4"/>
    <x v="1"/>
    <n v="0"/>
    <x v="37"/>
    <n v="0"/>
    <n v="24"/>
    <s v="Software Engineer"/>
    <x v="0"/>
    <n v="2132"/>
    <d v="1987-05-04T00:00:00"/>
    <x v="1"/>
    <x v="0"/>
    <s v="US Citizen"/>
    <s v="No"/>
    <s v="White"/>
    <d v="2013-11-11T00:00:00"/>
    <m/>
    <s v="N/A-StillEmployed"/>
    <s v="Active"/>
    <s v="Software Engineering"/>
    <s v="Alex Sweetwater"/>
    <n v="10"/>
    <x v="1"/>
    <x v="1"/>
    <n v="4.96"/>
    <n v="4"/>
    <n v="6"/>
    <s v="1/30/2019"/>
    <n v="0"/>
    <n v="3"/>
  </r>
  <r>
    <x v="38"/>
    <x v="38"/>
    <x v="0"/>
    <x v="0"/>
    <x v="0"/>
    <n v="1"/>
    <n v="5"/>
    <x v="1"/>
    <n v="0"/>
    <x v="38"/>
    <n v="0"/>
    <n v="19"/>
    <s v="Production Technician I"/>
    <x v="0"/>
    <n v="1701"/>
    <d v="1983-02-02T00:00:00"/>
    <x v="0"/>
    <x v="0"/>
    <s v="US Citizen"/>
    <s v="No"/>
    <s v="Black or African American"/>
    <s v="3/31/2014"/>
    <m/>
    <s v="N/A-StillEmployed"/>
    <s v="Active"/>
    <s v="Production       "/>
    <s v="Kelley Spirea"/>
    <n v="18"/>
    <x v="0"/>
    <x v="1"/>
    <n v="4.43"/>
    <n v="3"/>
    <n v="0"/>
    <d v="2019-01-02T00:00:00"/>
    <n v="0"/>
    <n v="14"/>
  </r>
  <r>
    <x v="39"/>
    <x v="39"/>
    <x v="0"/>
    <x v="0"/>
    <x v="1"/>
    <n v="2"/>
    <n v="3"/>
    <x v="1"/>
    <n v="0"/>
    <x v="39"/>
    <n v="0"/>
    <n v="27"/>
    <s v="Sr. DBA"/>
    <x v="0"/>
    <n v="1886"/>
    <d v="1986-06-06T00:00:00"/>
    <x v="1"/>
    <x v="0"/>
    <s v="US Citizen"/>
    <s v="No"/>
    <s v="Black or African American"/>
    <s v="6/30/2016"/>
    <m/>
    <s v="N/A-StillEmployed"/>
    <s v="Active"/>
    <s v="IT/IS"/>
    <s v="Simon Roup"/>
    <n v="4"/>
    <x v="0"/>
    <x v="1"/>
    <n v="5"/>
    <n v="5"/>
    <n v="6"/>
    <s v="2/18/2019"/>
    <n v="0"/>
    <n v="7"/>
  </r>
  <r>
    <x v="40"/>
    <x v="40"/>
    <x v="0"/>
    <x v="0"/>
    <x v="1"/>
    <n v="1"/>
    <n v="6"/>
    <x v="1"/>
    <n v="0"/>
    <x v="40"/>
    <n v="0"/>
    <n v="3"/>
    <s v="Area Sales Manager"/>
    <x v="4"/>
    <n v="5664"/>
    <s v="05/15/63"/>
    <x v="1"/>
    <x v="0"/>
    <s v="US Citizen"/>
    <s v="No"/>
    <s v="White"/>
    <s v="8/18/2014"/>
    <m/>
    <s v="N/A-StillEmployed"/>
    <s v="Active"/>
    <s v="Sales"/>
    <s v="John Smith"/>
    <n v="17"/>
    <x v="1"/>
    <x v="1"/>
    <n v="5"/>
    <n v="5"/>
    <n v="0"/>
    <s v="1/21/2019"/>
    <n v="0"/>
    <n v="7"/>
  </r>
  <r>
    <x v="41"/>
    <x v="41"/>
    <x v="0"/>
    <x v="0"/>
    <x v="1"/>
    <n v="1"/>
    <n v="5"/>
    <x v="1"/>
    <n v="0"/>
    <x v="41"/>
    <n v="0"/>
    <n v="19"/>
    <s v="Production Technician I"/>
    <x v="0"/>
    <n v="2763"/>
    <d v="1951-02-01T00:00:00"/>
    <x v="1"/>
    <x v="0"/>
    <s v="US Citizen"/>
    <s v="No"/>
    <s v="White"/>
    <s v="9/29/2014"/>
    <m/>
    <s v="N/A-StillEmployed"/>
    <s v="Active"/>
    <s v="Production       "/>
    <s v="Michael Albert"/>
    <n v="22"/>
    <x v="2"/>
    <x v="1"/>
    <n v="5"/>
    <n v="4"/>
    <n v="0"/>
    <d v="2019-12-02T00:00:00"/>
    <n v="0"/>
    <n v="11"/>
  </r>
  <r>
    <x v="42"/>
    <x v="42"/>
    <x v="1"/>
    <x v="1"/>
    <x v="0"/>
    <n v="1"/>
    <n v="3"/>
    <x v="1"/>
    <n v="0"/>
    <x v="42"/>
    <n v="0"/>
    <n v="5"/>
    <s v="BI Director"/>
    <x v="0"/>
    <n v="2045"/>
    <d v="1972-09-02T00:00:00"/>
    <x v="0"/>
    <x v="1"/>
    <s v="US Citizen"/>
    <s v="No"/>
    <s v="White"/>
    <d v="2016-06-09T00:00:00"/>
    <m/>
    <s v="N/A-StillEmployed"/>
    <s v="Active"/>
    <s v="IT/IS"/>
    <s v="Jennifer Zamora"/>
    <n v="5"/>
    <x v="1"/>
    <x v="1"/>
    <n v="4.5"/>
    <n v="5"/>
    <n v="7"/>
    <s v="1/15/2019"/>
    <n v="0"/>
    <n v="8"/>
  </r>
  <r>
    <x v="43"/>
    <x v="43"/>
    <x v="0"/>
    <x v="0"/>
    <x v="1"/>
    <n v="1"/>
    <n v="5"/>
    <x v="1"/>
    <n v="0"/>
    <x v="43"/>
    <n v="0"/>
    <n v="19"/>
    <s v="Production Technician I"/>
    <x v="0"/>
    <n v="2170"/>
    <d v="1979-12-02T00:00:00"/>
    <x v="1"/>
    <x v="0"/>
    <s v="US Citizen"/>
    <s v="No"/>
    <s v="White"/>
    <d v="2014-12-05T00:00:00"/>
    <m/>
    <s v="N/A-StillEmployed"/>
    <s v="Active"/>
    <s v="Production       "/>
    <s v="Elijiah Gray"/>
    <n v="16"/>
    <x v="1"/>
    <x v="1"/>
    <n v="3.3"/>
    <n v="4"/>
    <n v="0"/>
    <s v="2/19/2019"/>
    <n v="0"/>
    <n v="11"/>
  </r>
  <r>
    <x v="44"/>
    <x v="44"/>
    <x v="0"/>
    <x v="0"/>
    <x v="0"/>
    <n v="1"/>
    <n v="5"/>
    <x v="1"/>
    <n v="0"/>
    <x v="44"/>
    <n v="0"/>
    <n v="19"/>
    <s v="Production Technician I"/>
    <x v="0"/>
    <n v="1845"/>
    <s v="08/24/83"/>
    <x v="0"/>
    <x v="0"/>
    <s v="US Citizen"/>
    <s v="No"/>
    <s v="White"/>
    <d v="2013-08-07T00:00:00"/>
    <m/>
    <s v="N/A-StillEmployed"/>
    <s v="Active"/>
    <s v="Production       "/>
    <s v="Webster Butler"/>
    <m/>
    <x v="0"/>
    <x v="1"/>
    <n v="3.8"/>
    <n v="5"/>
    <n v="0"/>
    <s v="1/14/2019"/>
    <n v="0"/>
    <n v="4"/>
  </r>
  <r>
    <x v="45"/>
    <x v="45"/>
    <x v="0"/>
    <x v="0"/>
    <x v="0"/>
    <n v="1"/>
    <n v="6"/>
    <x v="1"/>
    <n v="0"/>
    <x v="45"/>
    <n v="0"/>
    <n v="3"/>
    <s v="Area Sales Manager"/>
    <x v="1"/>
    <n v="78207"/>
    <d v="1970-11-06T00:00:00"/>
    <x v="0"/>
    <x v="0"/>
    <s v="Eligible NonCitizen"/>
    <s v="No"/>
    <s v="Black or African American"/>
    <s v="5/14/2012"/>
    <m/>
    <s v="N/A-StillEmployed"/>
    <s v="Active"/>
    <s v="Sales"/>
    <s v="Lynn Daneault"/>
    <n v="21"/>
    <x v="3"/>
    <x v="1"/>
    <n v="3"/>
    <n v="5"/>
    <n v="0"/>
    <s v="1/19/2019"/>
    <n v="0"/>
    <n v="17"/>
  </r>
  <r>
    <x v="46"/>
    <x v="46"/>
    <x v="0"/>
    <x v="0"/>
    <x v="1"/>
    <n v="5"/>
    <n v="5"/>
    <x v="1"/>
    <n v="0"/>
    <x v="46"/>
    <n v="1"/>
    <n v="19"/>
    <s v="Production Technician I"/>
    <x v="0"/>
    <n v="1775"/>
    <s v="08/27/83"/>
    <x v="1"/>
    <x v="0"/>
    <s v="US Citizen"/>
    <s v="No"/>
    <s v="White"/>
    <s v="6/27/2011"/>
    <s v="11/15/2015"/>
    <s v="relocation out of area"/>
    <s v="Voluntarily Terminated"/>
    <s v="Production       "/>
    <s v="Amy Dunn"/>
    <n v="11"/>
    <x v="1"/>
    <x v="1"/>
    <n v="4.3"/>
    <n v="4"/>
    <n v="0"/>
    <d v="2015-10-03T00:00:00"/>
    <n v="0"/>
    <n v="3"/>
  </r>
  <r>
    <x v="47"/>
    <x v="47"/>
    <x v="0"/>
    <x v="0"/>
    <x v="1"/>
    <n v="1"/>
    <n v="5"/>
    <x v="1"/>
    <n v="0"/>
    <x v="47"/>
    <n v="0"/>
    <n v="19"/>
    <s v="Production Technician I"/>
    <x v="0"/>
    <n v="2044"/>
    <s v="05/31/88"/>
    <x v="1"/>
    <x v="0"/>
    <s v="Non-Citizen"/>
    <s v="No"/>
    <s v="Black or African American"/>
    <d v="2011-03-10T00:00:00"/>
    <m/>
    <s v="N/A-StillEmployed"/>
    <s v="Active"/>
    <s v="Production       "/>
    <s v="Ketsia Liebig"/>
    <n v="19"/>
    <x v="1"/>
    <x v="1"/>
    <n v="3.58"/>
    <n v="5"/>
    <n v="0"/>
    <s v="1/30/2019"/>
    <n v="0"/>
    <n v="3"/>
  </r>
  <r>
    <x v="48"/>
    <x v="48"/>
    <x v="0"/>
    <x v="0"/>
    <x v="0"/>
    <n v="1"/>
    <n v="3"/>
    <x v="1"/>
    <n v="0"/>
    <x v="48"/>
    <n v="0"/>
    <n v="14"/>
    <s v="IT Support"/>
    <x v="0"/>
    <n v="2170"/>
    <d v="1985-05-09T00:00:00"/>
    <x v="0"/>
    <x v="0"/>
    <s v="US Citizen"/>
    <s v="No"/>
    <s v="White"/>
    <d v="2012-05-09T00:00:00"/>
    <m/>
    <s v="N/A-StillEmployed"/>
    <s v="Active"/>
    <s v="IT/IS"/>
    <s v="Eric Dougall"/>
    <n v="6"/>
    <x v="1"/>
    <x v="1"/>
    <n v="4.7"/>
    <n v="3"/>
    <n v="6"/>
    <s v="2/27/2019"/>
    <n v="0"/>
    <n v="2"/>
  </r>
  <r>
    <x v="49"/>
    <x v="49"/>
    <x v="1"/>
    <x v="1"/>
    <x v="1"/>
    <n v="5"/>
    <n v="5"/>
    <x v="1"/>
    <n v="0"/>
    <x v="49"/>
    <n v="1"/>
    <n v="20"/>
    <s v="Production Technician II"/>
    <x v="0"/>
    <n v="1752"/>
    <s v="08/31/81"/>
    <x v="1"/>
    <x v="1"/>
    <s v="US Citizen"/>
    <s v="No"/>
    <s v="White"/>
    <s v="5/16/2011"/>
    <d v="2013-07-01T00:00:00"/>
    <s v="unhappy"/>
    <s v="Voluntarily Terminated"/>
    <s v="Production       "/>
    <s v="Brannon Miller"/>
    <n v="12"/>
    <x v="2"/>
    <x v="1"/>
    <n v="4.2"/>
    <n v="5"/>
    <n v="0"/>
    <d v="2012-03-05T00:00:00"/>
    <n v="0"/>
    <n v="9"/>
  </r>
  <r>
    <x v="50"/>
    <x v="50"/>
    <x v="1"/>
    <x v="1"/>
    <x v="0"/>
    <n v="5"/>
    <n v="5"/>
    <x v="1"/>
    <n v="0"/>
    <x v="50"/>
    <n v="1"/>
    <n v="20"/>
    <s v="Production Technician II"/>
    <x v="0"/>
    <n v="2169"/>
    <s v="11/25/78"/>
    <x v="0"/>
    <x v="1"/>
    <s v="US Citizen"/>
    <s v="No"/>
    <s v="White"/>
    <s v="8/30/2010"/>
    <s v="9/26/2011"/>
    <s v="career change"/>
    <s v="Voluntarily Terminated"/>
    <s v="Production       "/>
    <s v="David Stanley"/>
    <n v="14"/>
    <x v="1"/>
    <x v="1"/>
    <n v="4.2"/>
    <n v="4"/>
    <n v="0"/>
    <d v="2011-04-05T00:00:00"/>
    <n v="0"/>
    <n v="6"/>
  </r>
  <r>
    <x v="51"/>
    <x v="51"/>
    <x v="1"/>
    <x v="1"/>
    <x v="0"/>
    <n v="2"/>
    <n v="5"/>
    <x v="0"/>
    <n v="0"/>
    <x v="51"/>
    <n v="0"/>
    <n v="19"/>
    <s v="Production Technician I"/>
    <x v="0"/>
    <n v="2134"/>
    <s v="08/26/80"/>
    <x v="0"/>
    <x v="1"/>
    <s v="US Citizen"/>
    <s v="No"/>
    <s v="White"/>
    <d v="2016-06-07T00:00:00"/>
    <m/>
    <s v="N/A-StillEmployed"/>
    <s v="Active"/>
    <s v="Production       "/>
    <s v="Brannon Miller"/>
    <n v="12"/>
    <x v="3"/>
    <x v="0"/>
    <n v="4.0999999999999996"/>
    <n v="4"/>
    <n v="0"/>
    <s v="2/28/2019"/>
    <n v="0"/>
    <n v="5"/>
  </r>
  <r>
    <x v="52"/>
    <x v="52"/>
    <x v="0"/>
    <x v="0"/>
    <x v="0"/>
    <n v="1"/>
    <n v="5"/>
    <x v="1"/>
    <n v="0"/>
    <x v="52"/>
    <n v="0"/>
    <n v="19"/>
    <s v="Production Technician I"/>
    <x v="0"/>
    <n v="2452"/>
    <d v="1977-08-09T00:00:00"/>
    <x v="0"/>
    <x v="0"/>
    <s v="US Citizen"/>
    <s v="No"/>
    <s v="White"/>
    <d v="2013-08-07T00:00:00"/>
    <m/>
    <s v="N/A-StillEmployed"/>
    <s v="Active"/>
    <s v="Production       "/>
    <s v="David Stanley"/>
    <n v="14"/>
    <x v="3"/>
    <x v="1"/>
    <n v="4.4000000000000004"/>
    <n v="5"/>
    <n v="0"/>
    <s v="1/14/2019"/>
    <n v="0"/>
    <n v="3"/>
  </r>
  <r>
    <x v="53"/>
    <x v="53"/>
    <x v="0"/>
    <x v="0"/>
    <x v="0"/>
    <n v="4"/>
    <n v="5"/>
    <x v="2"/>
    <n v="0"/>
    <x v="53"/>
    <n v="1"/>
    <n v="19"/>
    <s v="Production Technician I"/>
    <x v="0"/>
    <n v="1880"/>
    <d v="1979-12-08T00:00:00"/>
    <x v="0"/>
    <x v="0"/>
    <s v="US Citizen"/>
    <s v="No"/>
    <s v="Black or African American"/>
    <d v="2011-11-07T00:00:00"/>
    <s v="9/23/2016"/>
    <s v="performance"/>
    <s v="Terminated for Cause"/>
    <s v="Production       "/>
    <s v="Kissy Sullivan"/>
    <n v="20"/>
    <x v="0"/>
    <x v="2"/>
    <n v="2"/>
    <n v="3"/>
    <n v="0"/>
    <d v="2016-01-05T00:00:00"/>
    <n v="5"/>
    <n v="16"/>
  </r>
  <r>
    <x v="54"/>
    <x v="54"/>
    <x v="0"/>
    <x v="2"/>
    <x v="0"/>
    <n v="1"/>
    <n v="5"/>
    <x v="2"/>
    <n v="0"/>
    <x v="54"/>
    <n v="0"/>
    <n v="18"/>
    <s v="Production Manager"/>
    <x v="0"/>
    <n v="1803"/>
    <s v="12/17/75"/>
    <x v="0"/>
    <x v="2"/>
    <s v="US Citizen"/>
    <s v="No"/>
    <s v="White"/>
    <s v="7/20/2010"/>
    <m/>
    <s v="N/A-StillEmployed"/>
    <s v="Active"/>
    <s v="Production       "/>
    <s v="Janet King"/>
    <n v="2"/>
    <x v="6"/>
    <x v="2"/>
    <n v="4.13"/>
    <n v="2"/>
    <n v="0"/>
    <s v="1/14/2019"/>
    <n v="3"/>
    <n v="3"/>
  </r>
  <r>
    <x v="55"/>
    <x v="55"/>
    <x v="0"/>
    <x v="0"/>
    <x v="0"/>
    <n v="1"/>
    <n v="5"/>
    <x v="0"/>
    <n v="0"/>
    <x v="55"/>
    <n v="0"/>
    <n v="10"/>
    <s v="Director of Operations"/>
    <x v="0"/>
    <n v="2030"/>
    <s v="03/19/83"/>
    <x v="0"/>
    <x v="0"/>
    <s v="US Citizen"/>
    <s v="No"/>
    <s v="Black or African American"/>
    <d v="2009-05-01T00:00:00"/>
    <m/>
    <s v="N/A-StillEmployed"/>
    <s v="Active"/>
    <s v="Production       "/>
    <s v="Janet King"/>
    <n v="2"/>
    <x v="1"/>
    <x v="0"/>
    <n v="3.7"/>
    <n v="5"/>
    <n v="0"/>
    <d v="2019-04-02T00:00:00"/>
    <n v="0"/>
    <n v="15"/>
  </r>
  <r>
    <x v="56"/>
    <x v="56"/>
    <x v="1"/>
    <x v="1"/>
    <x v="1"/>
    <n v="1"/>
    <n v="5"/>
    <x v="1"/>
    <n v="0"/>
    <x v="56"/>
    <n v="0"/>
    <n v="19"/>
    <s v="Production Technician I"/>
    <x v="0"/>
    <n v="2189"/>
    <s v="03/31/77"/>
    <x v="1"/>
    <x v="1"/>
    <s v="US Citizen"/>
    <s v="Yes"/>
    <s v="White"/>
    <d v="2015-05-01T00:00:00"/>
    <m/>
    <s v="N/A-StillEmployed"/>
    <s v="Active"/>
    <s v="Production       "/>
    <s v="Kelley Spirea"/>
    <n v="18"/>
    <x v="1"/>
    <x v="1"/>
    <n v="4.7300000000000004"/>
    <n v="5"/>
    <n v="0"/>
    <s v="2/14/2019"/>
    <n v="0"/>
    <n v="6"/>
  </r>
  <r>
    <x v="57"/>
    <x v="57"/>
    <x v="1"/>
    <x v="1"/>
    <x v="0"/>
    <n v="1"/>
    <n v="3"/>
    <x v="1"/>
    <n v="0"/>
    <x v="57"/>
    <n v="0"/>
    <n v="9"/>
    <s v="Data Analyst"/>
    <x v="0"/>
    <n v="1810"/>
    <s v="08/26/86"/>
    <x v="0"/>
    <x v="1"/>
    <s v="US Citizen"/>
    <s v="No"/>
    <s v="White"/>
    <s v="3/30/2015"/>
    <m/>
    <s v="N/A-StillEmployed"/>
    <s v="Active"/>
    <s v="IT/IS"/>
    <s v="Simon Roup"/>
    <n v="4"/>
    <x v="1"/>
    <x v="1"/>
    <n v="3.04"/>
    <n v="3"/>
    <n v="6"/>
    <s v="1/22/2019"/>
    <n v="0"/>
    <n v="2"/>
  </r>
  <r>
    <x v="58"/>
    <x v="58"/>
    <x v="0"/>
    <x v="0"/>
    <x v="1"/>
    <n v="2"/>
    <n v="5"/>
    <x v="1"/>
    <n v="0"/>
    <x v="58"/>
    <n v="0"/>
    <n v="19"/>
    <s v="Production Technician I"/>
    <x v="0"/>
    <n v="1821"/>
    <d v="1987-10-04T00:00:00"/>
    <x v="1"/>
    <x v="0"/>
    <s v="US Citizen"/>
    <s v="No"/>
    <s v="White"/>
    <d v="2016-06-07T00:00:00"/>
    <m/>
    <s v="N/A-StillEmployed"/>
    <s v="Active"/>
    <s v="Production       "/>
    <s v="Michael Albert"/>
    <n v="22"/>
    <x v="0"/>
    <x v="1"/>
    <n v="4.12"/>
    <n v="5"/>
    <n v="0"/>
    <s v="1/28/2019"/>
    <n v="0"/>
    <n v="15"/>
  </r>
  <r>
    <x v="59"/>
    <x v="59"/>
    <x v="0"/>
    <x v="0"/>
    <x v="0"/>
    <n v="1"/>
    <n v="3"/>
    <x v="1"/>
    <n v="0"/>
    <x v="59"/>
    <n v="0"/>
    <n v="28"/>
    <s v="Sr. Network Engineer"/>
    <x v="2"/>
    <n v="6278"/>
    <d v="1965-09-09T00:00:00"/>
    <x v="0"/>
    <x v="0"/>
    <s v="US Citizen"/>
    <s v="No"/>
    <s v="White"/>
    <d v="2014-10-11T00:00:00"/>
    <m/>
    <s v="N/A-StillEmployed"/>
    <s v="Active"/>
    <s v="IT/IS"/>
    <s v="Peter Monroe"/>
    <n v="7"/>
    <x v="3"/>
    <x v="1"/>
    <n v="5"/>
    <n v="3"/>
    <n v="4"/>
    <d v="2019-02-01T00:00:00"/>
    <n v="0"/>
    <n v="5"/>
  </r>
  <r>
    <x v="60"/>
    <x v="60"/>
    <x v="0"/>
    <x v="0"/>
    <x v="1"/>
    <n v="1"/>
    <n v="6"/>
    <x v="1"/>
    <n v="0"/>
    <x v="60"/>
    <n v="0"/>
    <n v="21"/>
    <s v="Sales Manager"/>
    <x v="4"/>
    <n v="5473"/>
    <s v="04/19/90"/>
    <x v="1"/>
    <x v="0"/>
    <s v="US Citizen"/>
    <s v="No"/>
    <s v="White"/>
    <d v="2014-05-05T00:00:00"/>
    <m/>
    <s v="N/A-StillEmployed"/>
    <s v="Active"/>
    <s v="Sales"/>
    <s v="Debra Houlihan"/>
    <n v="15"/>
    <x v="1"/>
    <x v="1"/>
    <n v="4.62"/>
    <n v="4"/>
    <n v="0"/>
    <s v="1/24/2019"/>
    <n v="0"/>
    <n v="8"/>
  </r>
  <r>
    <x v="61"/>
    <x v="61"/>
    <x v="1"/>
    <x v="1"/>
    <x v="1"/>
    <n v="3"/>
    <n v="3"/>
    <x v="1"/>
    <n v="0"/>
    <x v="61"/>
    <n v="0"/>
    <n v="28"/>
    <s v="Sr. Network Engineer"/>
    <x v="2"/>
    <n v="6033"/>
    <s v="01/18/52"/>
    <x v="1"/>
    <x v="1"/>
    <s v="US Citizen"/>
    <s v="No"/>
    <s v="White"/>
    <d v="2014-10-11T00:00:00"/>
    <m/>
    <s v="N/A-StillEmployed"/>
    <s v="Active"/>
    <s v="IT/IS"/>
    <s v="Peter Monroe"/>
    <n v="7"/>
    <x v="0"/>
    <x v="1"/>
    <n v="3.1"/>
    <n v="5"/>
    <n v="8"/>
    <d v="2019-12-02T00:00:00"/>
    <n v="0"/>
    <n v="19"/>
  </r>
  <r>
    <x v="62"/>
    <x v="62"/>
    <x v="1"/>
    <x v="1"/>
    <x v="1"/>
    <n v="1"/>
    <n v="5"/>
    <x v="1"/>
    <n v="0"/>
    <x v="62"/>
    <n v="0"/>
    <n v="19"/>
    <s v="Production Technician I"/>
    <x v="0"/>
    <n v="2110"/>
    <d v="1978-05-11T00:00:00"/>
    <x v="1"/>
    <x v="1"/>
    <s v="US Citizen"/>
    <s v="No"/>
    <s v="White"/>
    <d v="2012-02-07T00:00:00"/>
    <m/>
    <s v="N/A-StillEmployed"/>
    <s v="Active"/>
    <s v="Production       "/>
    <s v="Elijiah Gray"/>
    <n v="16"/>
    <x v="1"/>
    <x v="1"/>
    <n v="5"/>
    <n v="3"/>
    <n v="0"/>
    <s v="2/25/2019"/>
    <n v="0"/>
    <n v="1"/>
  </r>
  <r>
    <x v="63"/>
    <x v="63"/>
    <x v="0"/>
    <x v="0"/>
    <x v="0"/>
    <n v="1"/>
    <n v="5"/>
    <x v="1"/>
    <n v="0"/>
    <x v="63"/>
    <n v="0"/>
    <n v="20"/>
    <s v="Production Technician II"/>
    <x v="0"/>
    <n v="2458"/>
    <s v="09/14/79"/>
    <x v="0"/>
    <x v="0"/>
    <s v="Eligible NonCitizen"/>
    <s v="No"/>
    <s v="Two or more races"/>
    <d v="2011-07-11T00:00:00"/>
    <m/>
    <s v="N/A-StillEmployed"/>
    <s v="Active"/>
    <s v="Production       "/>
    <s v="Kissy Sullivan"/>
    <n v="20"/>
    <x v="0"/>
    <x v="1"/>
    <n v="3.96"/>
    <n v="4"/>
    <n v="0"/>
    <s v="2/27/2019"/>
    <n v="0"/>
    <n v="6"/>
  </r>
  <r>
    <x v="64"/>
    <x v="64"/>
    <x v="1"/>
    <x v="1"/>
    <x v="0"/>
    <n v="1"/>
    <n v="6"/>
    <x v="3"/>
    <n v="0"/>
    <x v="64"/>
    <n v="0"/>
    <n v="19"/>
    <s v="Production Technician I"/>
    <x v="0"/>
    <n v="2138"/>
    <s v="04/15/88"/>
    <x v="0"/>
    <x v="1"/>
    <s v="US Citizen"/>
    <s v="No"/>
    <s v="White"/>
    <d v="2018-09-07T00:00:00"/>
    <m/>
    <s v="N/A-StillEmployed"/>
    <s v="Active"/>
    <s v="Production       "/>
    <s v="Brannon Miller"/>
    <n v="12"/>
    <x v="1"/>
    <x v="1"/>
    <n v="4.3"/>
    <n v="4"/>
    <n v="3"/>
    <s v="1/31/2019"/>
    <n v="2"/>
    <n v="2"/>
  </r>
  <r>
    <x v="65"/>
    <x v="65"/>
    <x v="1"/>
    <x v="1"/>
    <x v="0"/>
    <n v="5"/>
    <n v="5"/>
    <x v="1"/>
    <n v="0"/>
    <x v="65"/>
    <n v="1"/>
    <n v="19"/>
    <s v="Production Technician I"/>
    <x v="0"/>
    <n v="1810"/>
    <s v="10/31/77"/>
    <x v="0"/>
    <x v="1"/>
    <s v="US Citizen"/>
    <s v="No"/>
    <s v="White"/>
    <s v="5/16/2011"/>
    <d v="2016-08-06T00:00:00"/>
    <s v="unhappy"/>
    <s v="Voluntarily Terminated"/>
    <s v="Production       "/>
    <s v="Webster Butler"/>
    <n v="39"/>
    <x v="1"/>
    <x v="1"/>
    <n v="5"/>
    <n v="4"/>
    <n v="0"/>
    <d v="2016-02-04T00:00:00"/>
    <n v="0"/>
    <n v="14"/>
  </r>
  <r>
    <x v="66"/>
    <x v="66"/>
    <x v="0"/>
    <x v="0"/>
    <x v="1"/>
    <n v="1"/>
    <n v="4"/>
    <x v="1"/>
    <n v="0"/>
    <x v="66"/>
    <n v="0"/>
    <n v="24"/>
    <s v="Software Engineer"/>
    <x v="0"/>
    <n v="2176"/>
    <d v="1979-05-07T00:00:00"/>
    <x v="1"/>
    <x v="0"/>
    <s v="US Citizen"/>
    <s v="No"/>
    <s v="Black or African American"/>
    <d v="2012-09-01T00:00:00"/>
    <m/>
    <s v="N/A-StillEmployed"/>
    <s v="Active"/>
    <s v="Software Engineering"/>
    <s v="Alex Sweetwater"/>
    <n v="10"/>
    <x v="6"/>
    <x v="1"/>
    <n v="3.79"/>
    <n v="5"/>
    <n v="5"/>
    <s v="1/25/2019"/>
    <n v="0"/>
    <n v="8"/>
  </r>
  <r>
    <x v="67"/>
    <x v="67"/>
    <x v="0"/>
    <x v="0"/>
    <x v="0"/>
    <n v="1"/>
    <n v="6"/>
    <x v="3"/>
    <n v="0"/>
    <x v="67"/>
    <n v="0"/>
    <n v="3"/>
    <s v="Area Sales Manager"/>
    <x v="5"/>
    <n v="36006"/>
    <d v="1975-02-11T00:00:00"/>
    <x v="0"/>
    <x v="0"/>
    <s v="US Citizen"/>
    <s v="No"/>
    <s v="Two or more races"/>
    <s v="9/29/2014"/>
    <m/>
    <s v="N/A-StillEmployed"/>
    <s v="Active"/>
    <s v="Sales"/>
    <s v="John Smith"/>
    <n v="17"/>
    <x v="1"/>
    <x v="3"/>
    <n v="1.93"/>
    <n v="3"/>
    <n v="0"/>
    <s v="1/30/2019"/>
    <n v="6"/>
    <n v="5"/>
  </r>
  <r>
    <x v="68"/>
    <x v="68"/>
    <x v="0"/>
    <x v="4"/>
    <x v="1"/>
    <n v="5"/>
    <n v="5"/>
    <x v="1"/>
    <n v="0"/>
    <x v="68"/>
    <n v="1"/>
    <n v="20"/>
    <s v="Production Technician II"/>
    <x v="0"/>
    <n v="2343"/>
    <s v="02/25/51"/>
    <x v="1"/>
    <x v="4"/>
    <s v="US Citizen"/>
    <s v="No"/>
    <s v="Black or African American"/>
    <d v="2011-04-04T00:00:00"/>
    <d v="2015-04-11T00:00:00"/>
    <s v="more money"/>
    <s v="Voluntarily Terminated"/>
    <s v="Production       "/>
    <s v="Kelley Spirea"/>
    <n v="18"/>
    <x v="2"/>
    <x v="1"/>
    <n v="4.62"/>
    <n v="5"/>
    <n v="0"/>
    <d v="2015-06-05T00:00:00"/>
    <n v="0"/>
    <n v="1"/>
  </r>
  <r>
    <x v="69"/>
    <x v="69"/>
    <x v="1"/>
    <x v="1"/>
    <x v="0"/>
    <n v="1"/>
    <n v="5"/>
    <x v="3"/>
    <n v="0"/>
    <x v="69"/>
    <n v="0"/>
    <n v="19"/>
    <s v="Production Technician I"/>
    <x v="0"/>
    <n v="2061"/>
    <s v="04/19/67"/>
    <x v="0"/>
    <x v="1"/>
    <s v="US Citizen"/>
    <s v="No"/>
    <s v="White"/>
    <d v="2014-07-07T00:00:00"/>
    <m/>
    <s v="N/A-StillEmployed"/>
    <s v="Active"/>
    <s v="Production       "/>
    <s v="Amy Dunn"/>
    <n v="11"/>
    <x v="1"/>
    <x v="3"/>
    <n v="1.1200000000000001"/>
    <n v="2"/>
    <n v="0"/>
    <s v="1/31/2019"/>
    <n v="4"/>
    <n v="9"/>
  </r>
  <r>
    <x v="70"/>
    <x v="70"/>
    <x v="0"/>
    <x v="0"/>
    <x v="0"/>
    <n v="1"/>
    <n v="3"/>
    <x v="1"/>
    <n v="0"/>
    <x v="70"/>
    <n v="0"/>
    <n v="4"/>
    <s v="BI Developer"/>
    <x v="0"/>
    <n v="2045"/>
    <d v="1983-04-09T00:00:00"/>
    <x v="0"/>
    <x v="0"/>
    <s v="US Citizen"/>
    <s v="No"/>
    <s v="White"/>
    <s v="2/15/2017"/>
    <m/>
    <s v="N/A-StillEmployed"/>
    <s v="Active"/>
    <s v="IT/IS"/>
    <s v="Brian Champaigne"/>
    <n v="13"/>
    <x v="1"/>
    <x v="1"/>
    <n v="3.01"/>
    <n v="5"/>
    <n v="7"/>
    <s v="1/23/2019"/>
    <n v="0"/>
    <n v="15"/>
  </r>
  <r>
    <x v="71"/>
    <x v="71"/>
    <x v="0"/>
    <x v="0"/>
    <x v="0"/>
    <n v="1"/>
    <n v="5"/>
    <x v="1"/>
    <n v="0"/>
    <x v="71"/>
    <n v="0"/>
    <n v="19"/>
    <s v="Production Technician I"/>
    <x v="0"/>
    <n v="2180"/>
    <s v="11/15/82"/>
    <x v="0"/>
    <x v="0"/>
    <s v="US Citizen"/>
    <s v="No"/>
    <s v="White"/>
    <d v="2014-12-05T00:00:00"/>
    <m/>
    <s v="N/A-StillEmployed"/>
    <s v="Active"/>
    <s v="Production       "/>
    <s v="Ketsia Liebig"/>
    <n v="19"/>
    <x v="1"/>
    <x v="1"/>
    <n v="4.3"/>
    <n v="4"/>
    <n v="0"/>
    <s v="2/19/2019"/>
    <n v="0"/>
    <n v="1"/>
  </r>
  <r>
    <x v="72"/>
    <x v="72"/>
    <x v="0"/>
    <x v="0"/>
    <x v="1"/>
    <n v="1"/>
    <n v="6"/>
    <x v="3"/>
    <n v="0"/>
    <x v="72"/>
    <n v="0"/>
    <n v="3"/>
    <s v="Area Sales Manager"/>
    <x v="6"/>
    <n v="98052"/>
    <s v="05/14/87"/>
    <x v="1"/>
    <x v="0"/>
    <s v="US Citizen"/>
    <s v="Yes"/>
    <s v="White"/>
    <s v="2/20/2012"/>
    <m/>
    <s v="N/A-StillEmployed"/>
    <s v="Active"/>
    <s v="Sales"/>
    <s v="John Smith"/>
    <n v="17"/>
    <x v="7"/>
    <x v="3"/>
    <n v="2.2999999999999998"/>
    <n v="1"/>
    <n v="0"/>
    <s v="1/29/2019"/>
    <n v="2"/>
    <n v="17"/>
  </r>
  <r>
    <x v="73"/>
    <x v="73"/>
    <x v="1"/>
    <x v="1"/>
    <x v="1"/>
    <n v="1"/>
    <n v="5"/>
    <x v="2"/>
    <n v="0"/>
    <x v="73"/>
    <n v="0"/>
    <n v="19"/>
    <s v="Production Technician I"/>
    <x v="0"/>
    <n v="2351"/>
    <d v="1978-02-12T00:00:00"/>
    <x v="1"/>
    <x v="1"/>
    <s v="US Citizen"/>
    <s v="No"/>
    <s v="Black or African American"/>
    <d v="2013-07-01T00:00:00"/>
    <m/>
    <s v="N/A-StillEmployed"/>
    <s v="Active"/>
    <s v="Production       "/>
    <s v="Brannon Miller"/>
    <n v="12"/>
    <x v="1"/>
    <x v="2"/>
    <n v="3.88"/>
    <n v="4"/>
    <n v="0"/>
    <s v="1/18/2019"/>
    <n v="0"/>
    <n v="6"/>
  </r>
  <r>
    <x v="74"/>
    <x v="74"/>
    <x v="0"/>
    <x v="0"/>
    <x v="1"/>
    <n v="1"/>
    <n v="5"/>
    <x v="1"/>
    <n v="0"/>
    <x v="74"/>
    <n v="0"/>
    <n v="19"/>
    <s v="Production Technician I"/>
    <x v="0"/>
    <n v="2125"/>
    <d v="1986-07-10T00:00:00"/>
    <x v="1"/>
    <x v="0"/>
    <s v="US Citizen"/>
    <s v="Yes"/>
    <s v="White"/>
    <d v="2012-02-04T00:00:00"/>
    <m/>
    <s v="N/A-StillEmployed"/>
    <s v="Active"/>
    <s v="Production       "/>
    <s v="David Stanley"/>
    <n v="14"/>
    <x v="6"/>
    <x v="1"/>
    <n v="3.4"/>
    <n v="5"/>
    <n v="0"/>
    <s v="2/19/2019"/>
    <n v="0"/>
    <n v="15"/>
  </r>
  <r>
    <x v="75"/>
    <x v="75"/>
    <x v="1"/>
    <x v="1"/>
    <x v="1"/>
    <n v="1"/>
    <n v="3"/>
    <x v="1"/>
    <n v="0"/>
    <x v="75"/>
    <n v="0"/>
    <n v="14"/>
    <s v="IT Support"/>
    <x v="0"/>
    <n v="2119"/>
    <s v="07/18/88"/>
    <x v="1"/>
    <x v="1"/>
    <s v="US Citizen"/>
    <s v="No"/>
    <s v="White"/>
    <d v="2015-05-01T00:00:00"/>
    <m/>
    <s v="N/A-StillEmployed"/>
    <s v="Active"/>
    <s v="IT/IS"/>
    <s v="Peter Monroe"/>
    <n v="7"/>
    <x v="3"/>
    <x v="1"/>
    <n v="4.1100000000000003"/>
    <n v="4"/>
    <n v="6"/>
    <s v="2/25/2019"/>
    <n v="0"/>
    <n v="16"/>
  </r>
  <r>
    <x v="76"/>
    <x v="76"/>
    <x v="0"/>
    <x v="0"/>
    <x v="0"/>
    <n v="1"/>
    <n v="3"/>
    <x v="0"/>
    <n v="0"/>
    <x v="76"/>
    <n v="0"/>
    <n v="13"/>
    <s v="IT Manager - Support"/>
    <x v="0"/>
    <n v="1886"/>
    <d v="1970-09-07T00:00:00"/>
    <x v="0"/>
    <x v="0"/>
    <s v="US Citizen"/>
    <s v="No"/>
    <s v="Black or African American"/>
    <d v="2014-05-01T00:00:00"/>
    <m/>
    <s v="N/A-StillEmployed"/>
    <s v="Active"/>
    <s v="IT/IS"/>
    <s v="Jennifer Zamora"/>
    <n v="5"/>
    <x v="1"/>
    <x v="0"/>
    <n v="4.3"/>
    <n v="5"/>
    <n v="5"/>
    <d v="2019-04-01T00:00:00"/>
    <n v="0"/>
    <n v="4"/>
  </r>
  <r>
    <x v="77"/>
    <x v="77"/>
    <x v="0"/>
    <x v="0"/>
    <x v="1"/>
    <n v="1"/>
    <n v="6"/>
    <x v="0"/>
    <n v="0"/>
    <x v="77"/>
    <n v="0"/>
    <n v="3"/>
    <s v="Area Sales Manager"/>
    <x v="7"/>
    <n v="90007"/>
    <d v="1988-08-11T00:00:00"/>
    <x v="1"/>
    <x v="0"/>
    <s v="US Citizen"/>
    <s v="No"/>
    <s v="White"/>
    <d v="2011-10-01T00:00:00"/>
    <m/>
    <s v="N/A-StillEmployed"/>
    <s v="Active"/>
    <s v="Sales"/>
    <s v="Lynn Daneault"/>
    <n v="21"/>
    <x v="1"/>
    <x v="0"/>
    <n v="4.7699999999999996"/>
    <n v="5"/>
    <n v="0"/>
    <s v="1/27/2019"/>
    <n v="0"/>
    <n v="14"/>
  </r>
  <r>
    <x v="78"/>
    <x v="78"/>
    <x v="0"/>
    <x v="0"/>
    <x v="1"/>
    <n v="1"/>
    <n v="5"/>
    <x v="1"/>
    <n v="0"/>
    <x v="78"/>
    <n v="0"/>
    <n v="18"/>
    <s v="Production Manager"/>
    <x v="0"/>
    <n v="1731"/>
    <s v="11/28/73"/>
    <x v="1"/>
    <x v="0"/>
    <s v="US Citizen"/>
    <s v="No"/>
    <s v="White"/>
    <s v="9/18/2014"/>
    <m/>
    <s v="N/A-StillEmployed"/>
    <s v="Active"/>
    <s v="Production       "/>
    <s v="Janet King"/>
    <n v="2"/>
    <x v="2"/>
    <x v="1"/>
    <n v="4.5199999999999996"/>
    <n v="4"/>
    <n v="0"/>
    <s v="1/15/2019"/>
    <n v="0"/>
    <n v="4"/>
  </r>
  <r>
    <x v="79"/>
    <x v="79"/>
    <x v="1"/>
    <x v="1"/>
    <x v="1"/>
    <n v="1"/>
    <n v="5"/>
    <x v="1"/>
    <n v="0"/>
    <x v="79"/>
    <n v="0"/>
    <n v="19"/>
    <s v="Production Technician I"/>
    <x v="0"/>
    <n v="1749"/>
    <s v="09/23/73"/>
    <x v="1"/>
    <x v="1"/>
    <s v="US Citizen"/>
    <s v="No"/>
    <s v="White"/>
    <s v="4/26/2010"/>
    <m/>
    <s v="N/A-StillEmployed"/>
    <s v="Active"/>
    <s v="Production       "/>
    <s v="Ketsia Liebig"/>
    <n v="19"/>
    <x v="2"/>
    <x v="1"/>
    <n v="2.9"/>
    <n v="3"/>
    <n v="0"/>
    <s v="1/21/2019"/>
    <n v="0"/>
    <n v="6"/>
  </r>
  <r>
    <x v="80"/>
    <x v="80"/>
    <x v="1"/>
    <x v="1"/>
    <x v="1"/>
    <n v="5"/>
    <n v="5"/>
    <x v="1"/>
    <n v="0"/>
    <x v="80"/>
    <n v="1"/>
    <n v="19"/>
    <s v="Production Technician I"/>
    <x v="0"/>
    <n v="2343"/>
    <d v="1991-05-09T00:00:00"/>
    <x v="1"/>
    <x v="1"/>
    <s v="US Citizen"/>
    <s v="No"/>
    <s v="White"/>
    <d v="2011-04-04T00:00:00"/>
    <d v="2017-06-06T00:00:00"/>
    <s v="military"/>
    <s v="Voluntarily Terminated"/>
    <s v="Production       "/>
    <s v="Kissy Sullivan"/>
    <n v="20"/>
    <x v="2"/>
    <x v="1"/>
    <n v="5"/>
    <n v="3"/>
    <n v="0"/>
    <d v="2017-09-04T00:00:00"/>
    <n v="0"/>
    <n v="7"/>
  </r>
  <r>
    <x v="81"/>
    <x v="81"/>
    <x v="0"/>
    <x v="0"/>
    <x v="0"/>
    <n v="1"/>
    <n v="5"/>
    <x v="1"/>
    <n v="0"/>
    <x v="81"/>
    <n v="0"/>
    <n v="19"/>
    <s v="Production Technician I"/>
    <x v="0"/>
    <n v="2026"/>
    <s v="05/31/74"/>
    <x v="0"/>
    <x v="0"/>
    <s v="US Citizen"/>
    <s v="No"/>
    <s v="White"/>
    <d v="2014-10-11T00:00:00"/>
    <m/>
    <s v="N/A-StillEmployed"/>
    <s v="Active"/>
    <s v="Production       "/>
    <s v="Kelley Spirea"/>
    <n v="18"/>
    <x v="0"/>
    <x v="1"/>
    <n v="4.7"/>
    <n v="5"/>
    <n v="0"/>
    <s v="2/13/2019"/>
    <n v="0"/>
    <n v="8"/>
  </r>
  <r>
    <x v="82"/>
    <x v="82"/>
    <x v="1"/>
    <x v="1"/>
    <x v="0"/>
    <n v="1"/>
    <n v="5"/>
    <x v="1"/>
    <n v="0"/>
    <x v="82"/>
    <n v="0"/>
    <n v="19"/>
    <s v="Production Technician I"/>
    <x v="0"/>
    <n v="2045"/>
    <s v="08/25/78"/>
    <x v="0"/>
    <x v="1"/>
    <s v="US Citizen"/>
    <s v="No"/>
    <s v="White"/>
    <s v="3/31/2014"/>
    <m/>
    <s v="N/A-StillEmployed"/>
    <s v="Active"/>
    <s v="Production       "/>
    <s v="Kelley Spirea"/>
    <n v="18"/>
    <x v="3"/>
    <x v="1"/>
    <n v="4.2"/>
    <n v="3"/>
    <n v="0"/>
    <d v="2019-11-01T00:00:00"/>
    <n v="0"/>
    <n v="3"/>
  </r>
  <r>
    <x v="83"/>
    <x v="83"/>
    <x v="0"/>
    <x v="4"/>
    <x v="1"/>
    <n v="1"/>
    <n v="5"/>
    <x v="3"/>
    <n v="0"/>
    <x v="83"/>
    <n v="0"/>
    <n v="20"/>
    <s v="Production Technician II"/>
    <x v="0"/>
    <n v="2133"/>
    <s v="08/25/89"/>
    <x v="1"/>
    <x v="4"/>
    <s v="US Citizen"/>
    <s v="No"/>
    <s v="White"/>
    <d v="2014-07-07T00:00:00"/>
    <m/>
    <s v="N/A-StillEmployed"/>
    <s v="Active"/>
    <s v="Production       "/>
    <s v="Michael Albert"/>
    <n v="22"/>
    <x v="1"/>
    <x v="3"/>
    <n v="3"/>
    <n v="1"/>
    <n v="0"/>
    <s v="2/25/2019"/>
    <n v="2"/>
    <n v="5"/>
  </r>
  <r>
    <x v="84"/>
    <x v="84"/>
    <x v="0"/>
    <x v="0"/>
    <x v="0"/>
    <n v="4"/>
    <n v="5"/>
    <x v="2"/>
    <n v="0"/>
    <x v="84"/>
    <n v="1"/>
    <n v="19"/>
    <s v="Production Technician I"/>
    <x v="0"/>
    <n v="2129"/>
    <d v="1983-02-09T00:00:00"/>
    <x v="0"/>
    <x v="0"/>
    <s v="US Citizen"/>
    <s v="No"/>
    <s v="White"/>
    <d v="2012-02-04T00:00:00"/>
    <s v="9/27/2018"/>
    <s v="attendance"/>
    <s v="Terminated for Cause"/>
    <s v="Production       "/>
    <s v="Michael Albert"/>
    <n v="22"/>
    <x v="2"/>
    <x v="2"/>
    <n v="5"/>
    <n v="4"/>
    <n v="0"/>
    <d v="2018-12-04T00:00:00"/>
    <n v="5"/>
    <n v="16"/>
  </r>
  <r>
    <x v="85"/>
    <x v="85"/>
    <x v="0"/>
    <x v="0"/>
    <x v="1"/>
    <n v="4"/>
    <n v="5"/>
    <x v="2"/>
    <n v="0"/>
    <x v="85"/>
    <n v="1"/>
    <n v="19"/>
    <s v="Production Technician I"/>
    <x v="0"/>
    <n v="2458"/>
    <d v="1989-06-05T00:00:00"/>
    <x v="1"/>
    <x v="0"/>
    <s v="US Citizen"/>
    <s v="No"/>
    <s v="White"/>
    <s v="2/17/2014"/>
    <s v="2/25/2018"/>
    <s v="no-call, no-show"/>
    <s v="Terminated for Cause"/>
    <s v="Production       "/>
    <s v="Elijiah Gray"/>
    <n v="16"/>
    <x v="2"/>
    <x v="2"/>
    <n v="2.2999999999999998"/>
    <n v="3"/>
    <n v="0"/>
    <s v="1/15/2017"/>
    <n v="5"/>
    <n v="19"/>
  </r>
  <r>
    <x v="86"/>
    <x v="86"/>
    <x v="1"/>
    <x v="1"/>
    <x v="1"/>
    <n v="4"/>
    <n v="4"/>
    <x v="2"/>
    <n v="0"/>
    <x v="86"/>
    <n v="1"/>
    <n v="24"/>
    <s v="Software Engineer"/>
    <x v="0"/>
    <n v="1749"/>
    <s v="05/15/87"/>
    <x v="1"/>
    <x v="1"/>
    <s v="US Citizen"/>
    <s v="No"/>
    <s v="Black or African American"/>
    <d v="2011-02-05T00:00:00"/>
    <d v="2013-05-06T00:00:00"/>
    <s v="attendance"/>
    <s v="Terminated for Cause"/>
    <s v="Software Engineering"/>
    <s v="Alex Sweetwater"/>
    <n v="10"/>
    <x v="1"/>
    <x v="2"/>
    <n v="2.1"/>
    <n v="5"/>
    <n v="4"/>
    <d v="2012-10-08T00:00:00"/>
    <n v="4"/>
    <n v="19"/>
  </r>
  <r>
    <x v="87"/>
    <x v="87"/>
    <x v="1"/>
    <x v="1"/>
    <x v="1"/>
    <n v="1"/>
    <n v="5"/>
    <x v="1"/>
    <n v="0"/>
    <x v="87"/>
    <n v="0"/>
    <n v="20"/>
    <s v="Production Technician II"/>
    <x v="0"/>
    <n v="1824"/>
    <s v="09/22/78"/>
    <x v="1"/>
    <x v="1"/>
    <s v="US Citizen"/>
    <s v="No"/>
    <s v="Black or African American"/>
    <d v="2014-07-07T00:00:00"/>
    <m/>
    <s v="N/A-StillEmployed"/>
    <s v="Active"/>
    <s v="Production       "/>
    <s v="Elijiah Gray"/>
    <n v="16"/>
    <x v="0"/>
    <x v="1"/>
    <n v="4.4000000000000004"/>
    <n v="5"/>
    <n v="0"/>
    <s v="2/22/2019"/>
    <n v="0"/>
    <n v="17"/>
  </r>
  <r>
    <x v="88"/>
    <x v="88"/>
    <x v="0"/>
    <x v="0"/>
    <x v="1"/>
    <n v="1"/>
    <n v="5"/>
    <x v="1"/>
    <n v="0"/>
    <x v="88"/>
    <n v="0"/>
    <n v="20"/>
    <s v="Production Technician II"/>
    <x v="0"/>
    <n v="2324"/>
    <s v="09/27/87"/>
    <x v="1"/>
    <x v="0"/>
    <s v="US Citizen"/>
    <s v="No"/>
    <s v="Black or African American"/>
    <s v="2/17/2014"/>
    <m/>
    <s v="N/A-StillEmployed"/>
    <s v="Active"/>
    <s v="Production       "/>
    <s v="Webster Butler"/>
    <m/>
    <x v="0"/>
    <x v="1"/>
    <n v="4"/>
    <n v="4"/>
    <n v="0"/>
    <d v="2019-07-01T00:00:00"/>
    <n v="0"/>
    <n v="7"/>
  </r>
  <r>
    <x v="89"/>
    <x v="89"/>
    <x v="1"/>
    <x v="1"/>
    <x v="1"/>
    <n v="5"/>
    <n v="5"/>
    <x v="1"/>
    <n v="0"/>
    <x v="89"/>
    <n v="1"/>
    <n v="19"/>
    <s v="Production Technician I"/>
    <x v="0"/>
    <n v="2176"/>
    <s v="04/14/55"/>
    <x v="1"/>
    <x v="1"/>
    <s v="US Citizen"/>
    <s v="No"/>
    <s v="White"/>
    <d v="2011-07-11T00:00:00"/>
    <s v="5/17/2016"/>
    <s v="military"/>
    <s v="Voluntarily Terminated"/>
    <s v="Production       "/>
    <s v="Webster Butler"/>
    <n v="39"/>
    <x v="2"/>
    <x v="1"/>
    <n v="3.13"/>
    <n v="3"/>
    <n v="0"/>
    <d v="2016-04-02T00:00:00"/>
    <n v="0"/>
    <n v="16"/>
  </r>
  <r>
    <x v="90"/>
    <x v="90"/>
    <x v="1"/>
    <x v="1"/>
    <x v="0"/>
    <n v="1"/>
    <n v="5"/>
    <x v="3"/>
    <n v="0"/>
    <x v="90"/>
    <n v="0"/>
    <n v="19"/>
    <s v="Production Technician I"/>
    <x v="0"/>
    <n v="2132"/>
    <s v="10/18/89"/>
    <x v="0"/>
    <x v="1"/>
    <s v="US Citizen"/>
    <s v="No"/>
    <s v="White"/>
    <d v="2015-11-05T00:00:00"/>
    <m/>
    <s v="N/A-StillEmployed"/>
    <s v="Active"/>
    <s v="Production       "/>
    <s v="Amy Dunn"/>
    <n v="11"/>
    <x v="1"/>
    <x v="3"/>
    <n v="1.56"/>
    <n v="5"/>
    <n v="0"/>
    <d v="2019-03-01T00:00:00"/>
    <n v="6"/>
    <n v="15"/>
  </r>
  <r>
    <x v="91"/>
    <x v="91"/>
    <x v="0"/>
    <x v="0"/>
    <x v="0"/>
    <n v="1"/>
    <n v="3"/>
    <x v="3"/>
    <n v="0"/>
    <x v="91"/>
    <n v="0"/>
    <n v="15"/>
    <s v="Network Engineer"/>
    <x v="0"/>
    <n v="2138"/>
    <s v="06/18/87"/>
    <x v="0"/>
    <x v="0"/>
    <s v="US Citizen"/>
    <s v="No"/>
    <s v="White"/>
    <s v="3/30/2015"/>
    <m/>
    <s v="N/A-StillEmployed"/>
    <s v="Active"/>
    <s v="IT/IS"/>
    <s v="Peter Monroe"/>
    <n v="7"/>
    <x v="0"/>
    <x v="3"/>
    <n v="1.2"/>
    <n v="3"/>
    <n v="6"/>
    <d v="2019-04-02T00:00:00"/>
    <n v="3"/>
    <n v="2"/>
  </r>
  <r>
    <x v="92"/>
    <x v="92"/>
    <x v="1"/>
    <x v="1"/>
    <x v="1"/>
    <n v="1"/>
    <n v="5"/>
    <x v="1"/>
    <n v="0"/>
    <x v="92"/>
    <n v="0"/>
    <n v="19"/>
    <s v="Production Technician I"/>
    <x v="0"/>
    <n v="2155"/>
    <s v="03/16/81"/>
    <x v="1"/>
    <x v="1"/>
    <s v="US Citizen"/>
    <s v="No"/>
    <s v="White"/>
    <d v="2012-09-01T00:00:00"/>
    <m/>
    <s v="N/A-StillEmployed"/>
    <s v="Active"/>
    <s v="Production       "/>
    <s v="Brannon Miller"/>
    <n v="12"/>
    <x v="2"/>
    <x v="1"/>
    <n v="5"/>
    <n v="5"/>
    <n v="0"/>
    <s v="1/29/2019"/>
    <n v="0"/>
    <n v="19"/>
  </r>
  <r>
    <x v="93"/>
    <x v="93"/>
    <x v="0"/>
    <x v="0"/>
    <x v="0"/>
    <n v="5"/>
    <n v="5"/>
    <x v="1"/>
    <n v="0"/>
    <x v="93"/>
    <n v="1"/>
    <n v="20"/>
    <s v="Production Technician II"/>
    <x v="0"/>
    <n v="2143"/>
    <d v="1981-01-10T00:00:00"/>
    <x v="0"/>
    <x v="0"/>
    <s v="US Citizen"/>
    <s v="Yes"/>
    <s v="White"/>
    <s v="5/16/2011"/>
    <s v="6/24/2013"/>
    <s v="hours"/>
    <s v="Voluntarily Terminated"/>
    <s v="Production       "/>
    <s v="Amy Dunn"/>
    <n v="11"/>
    <x v="2"/>
    <x v="1"/>
    <n v="4.76"/>
    <n v="5"/>
    <n v="0"/>
    <d v="2013-05-04T00:00:00"/>
    <n v="0"/>
    <n v="20"/>
  </r>
  <r>
    <x v="94"/>
    <x v="94"/>
    <x v="1"/>
    <x v="1"/>
    <x v="1"/>
    <n v="5"/>
    <n v="5"/>
    <x v="1"/>
    <n v="0"/>
    <x v="94"/>
    <n v="1"/>
    <n v="20"/>
    <s v="Production Technician II"/>
    <x v="0"/>
    <n v="2170"/>
    <d v="1983-08-11T00:00:00"/>
    <x v="1"/>
    <x v="1"/>
    <s v="US Citizen"/>
    <s v="No"/>
    <s v="White"/>
    <d v="2011-04-04T00:00:00"/>
    <d v="2013-09-01T00:00:00"/>
    <s v="career change"/>
    <s v="Voluntarily Terminated"/>
    <s v="Production       "/>
    <s v="Ketsia Liebig"/>
    <n v="19"/>
    <x v="2"/>
    <x v="1"/>
    <n v="3.66"/>
    <n v="3"/>
    <n v="0"/>
    <d v="2012-07-01T00:00:00"/>
    <n v="0"/>
    <n v="6"/>
  </r>
  <r>
    <x v="95"/>
    <x v="95"/>
    <x v="1"/>
    <x v="1"/>
    <x v="0"/>
    <n v="1"/>
    <n v="6"/>
    <x v="1"/>
    <n v="0"/>
    <x v="95"/>
    <n v="1"/>
    <n v="3"/>
    <s v="Area Sales Manager"/>
    <x v="0"/>
    <n v="2330"/>
    <d v="1975-07-07T00:00:00"/>
    <x v="0"/>
    <x v="1"/>
    <s v="US Citizen"/>
    <s v="No"/>
    <s v="White"/>
    <s v="9/29/2014"/>
    <s v="8/19/2018"/>
    <s v="Fatal attraction"/>
    <s v="Terminated for Cause"/>
    <s v="Sales"/>
    <s v="Lynn Daneault"/>
    <n v="21"/>
    <x v="3"/>
    <x v="3"/>
    <n v="2"/>
    <n v="5"/>
    <n v="0"/>
    <s v="1/28/2019"/>
    <n v="4"/>
    <n v="7"/>
  </r>
  <r>
    <x v="96"/>
    <x v="96"/>
    <x v="0"/>
    <x v="0"/>
    <x v="0"/>
    <n v="1"/>
    <n v="3"/>
    <x v="0"/>
    <n v="0"/>
    <x v="96"/>
    <n v="0"/>
    <n v="12"/>
    <s v="IT Director"/>
    <x v="0"/>
    <n v="1460"/>
    <d v="1980-05-07T00:00:00"/>
    <x v="0"/>
    <x v="0"/>
    <s v="US Citizen"/>
    <s v="No"/>
    <s v="Black or African American"/>
    <s v="4/15/2011"/>
    <m/>
    <s v="N/A-StillEmployed"/>
    <s v="Active"/>
    <s v="IT/IS"/>
    <s v="Jennifer Zamora"/>
    <n v="5"/>
    <x v="1"/>
    <x v="0"/>
    <n v="5"/>
    <n v="5"/>
    <n v="5"/>
    <d v="2019-07-01T00:00:00"/>
    <n v="0"/>
    <n v="15"/>
  </r>
  <r>
    <x v="97"/>
    <x v="97"/>
    <x v="1"/>
    <x v="1"/>
    <x v="1"/>
    <n v="1"/>
    <n v="1"/>
    <x v="1"/>
    <n v="0"/>
    <x v="97"/>
    <n v="0"/>
    <n v="26"/>
    <s v="Sr. Accountant"/>
    <x v="0"/>
    <n v="2050"/>
    <s v="04/16/79"/>
    <x v="1"/>
    <x v="1"/>
    <s v="US Citizen"/>
    <s v="No"/>
    <s v="White"/>
    <d v="2009-05-01T00:00:00"/>
    <m/>
    <s v="N/A-StillEmployed"/>
    <s v="Active"/>
    <s v="Admin Offices"/>
    <s v="Board of Directors"/>
    <n v="9"/>
    <x v="8"/>
    <x v="1"/>
    <n v="5"/>
    <n v="3"/>
    <n v="2"/>
    <d v="2019-08-02T00:00:00"/>
    <n v="0"/>
    <n v="3"/>
  </r>
  <r>
    <x v="98"/>
    <x v="98"/>
    <x v="0"/>
    <x v="0"/>
    <x v="0"/>
    <n v="1"/>
    <n v="6"/>
    <x v="1"/>
    <n v="0"/>
    <x v="98"/>
    <n v="0"/>
    <n v="3"/>
    <s v="Area Sales Manager"/>
    <x v="2"/>
    <n v="6050"/>
    <s v="08/28/63"/>
    <x v="0"/>
    <x v="0"/>
    <s v="US Citizen"/>
    <s v="No"/>
    <s v="Black or African American"/>
    <d v="2011-06-09T00:00:00"/>
    <m/>
    <s v="N/A-StillEmployed"/>
    <s v="Active"/>
    <s v="Sales"/>
    <s v="Lynn Daneault"/>
    <n v="21"/>
    <x v="6"/>
    <x v="1"/>
    <n v="4.3"/>
    <n v="3"/>
    <n v="0"/>
    <s v="1/27/2019"/>
    <n v="2"/>
    <n v="7"/>
  </r>
  <r>
    <x v="99"/>
    <x v="99"/>
    <x v="0"/>
    <x v="0"/>
    <x v="1"/>
    <n v="1"/>
    <n v="3"/>
    <x v="1"/>
    <n v="0"/>
    <x v="99"/>
    <n v="0"/>
    <n v="14"/>
    <s v="IT Support"/>
    <x v="2"/>
    <n v="6040"/>
    <d v="1968-06-07T00:00:00"/>
    <x v="1"/>
    <x v="0"/>
    <s v="US Citizen"/>
    <s v="No"/>
    <s v="White"/>
    <d v="2010-01-05T00:00:00"/>
    <m/>
    <s v="N/A-StillEmployed"/>
    <s v="Active"/>
    <s v="IT/IS"/>
    <s v="Eric Dougall"/>
    <n v="6"/>
    <x v="0"/>
    <x v="1"/>
    <n v="4.7"/>
    <n v="4"/>
    <n v="5"/>
    <d v="2019-01-02T00:00:00"/>
    <n v="0"/>
    <n v="1"/>
  </r>
  <r>
    <x v="100"/>
    <x v="100"/>
    <x v="0"/>
    <x v="0"/>
    <x v="0"/>
    <n v="1"/>
    <n v="5"/>
    <x v="1"/>
    <n v="0"/>
    <x v="100"/>
    <n v="0"/>
    <n v="19"/>
    <s v="Production Technician I"/>
    <x v="0"/>
    <n v="1905"/>
    <s v="09/15/85"/>
    <x v="0"/>
    <x v="0"/>
    <s v="US Citizen"/>
    <s v="Yes"/>
    <s v="White"/>
    <s v="3/30/2015"/>
    <m/>
    <s v="N/A-StillEmployed"/>
    <s v="Active"/>
    <s v="Production       "/>
    <s v="David Stanley"/>
    <n v="14"/>
    <x v="3"/>
    <x v="1"/>
    <n v="4.5"/>
    <n v="3"/>
    <n v="0"/>
    <s v="2/18/2019"/>
    <n v="0"/>
    <n v="5"/>
  </r>
  <r>
    <x v="101"/>
    <x v="101"/>
    <x v="0"/>
    <x v="0"/>
    <x v="1"/>
    <n v="1"/>
    <n v="5"/>
    <x v="1"/>
    <n v="0"/>
    <x v="101"/>
    <n v="0"/>
    <n v="19"/>
    <s v="Production Technician I"/>
    <x v="0"/>
    <n v="2121"/>
    <d v="1983-02-12T00:00:00"/>
    <x v="1"/>
    <x v="0"/>
    <s v="US Citizen"/>
    <s v="Yes"/>
    <s v="Black or African American"/>
    <s v="5/16/2011"/>
    <m/>
    <s v="N/A-StillEmployed"/>
    <s v="Active"/>
    <s v="Production       "/>
    <s v="Kelley Spirea"/>
    <n v="18"/>
    <x v="0"/>
    <x v="1"/>
    <n v="4.2"/>
    <n v="4"/>
    <n v="0"/>
    <s v="2/26/2019"/>
    <n v="0"/>
    <n v="12"/>
  </r>
  <r>
    <x v="102"/>
    <x v="102"/>
    <x v="1"/>
    <x v="1"/>
    <x v="1"/>
    <n v="1"/>
    <n v="5"/>
    <x v="1"/>
    <n v="0"/>
    <x v="102"/>
    <n v="0"/>
    <n v="19"/>
    <s v="Production Technician I"/>
    <x v="0"/>
    <n v="2145"/>
    <d v="1990-01-10T00:00:00"/>
    <x v="1"/>
    <x v="1"/>
    <s v="US Citizen"/>
    <s v="No"/>
    <s v="Black or African American"/>
    <s v="3/30/2015"/>
    <m/>
    <s v="N/A-StillEmployed"/>
    <s v="Active"/>
    <s v="Production       "/>
    <s v="Michael Albert"/>
    <n v="22"/>
    <x v="0"/>
    <x v="1"/>
    <n v="3.73"/>
    <n v="3"/>
    <n v="0"/>
    <s v="1/16/2019"/>
    <n v="0"/>
    <n v="19"/>
  </r>
  <r>
    <x v="103"/>
    <x v="103"/>
    <x v="0"/>
    <x v="2"/>
    <x v="1"/>
    <n v="5"/>
    <n v="5"/>
    <x v="1"/>
    <n v="1"/>
    <x v="103"/>
    <n v="1"/>
    <n v="19"/>
    <s v="Production Technician I"/>
    <x v="0"/>
    <n v="2330"/>
    <s v="05/15/70"/>
    <x v="1"/>
    <x v="2"/>
    <s v="US Citizen"/>
    <s v="No"/>
    <s v="Black or African American"/>
    <d v="2011-07-11T00:00:00"/>
    <s v="11/15/2016"/>
    <s v="hours"/>
    <s v="Voluntarily Terminated"/>
    <s v="Production       "/>
    <s v="Elijiah Gray"/>
    <n v="16"/>
    <x v="4"/>
    <x v="1"/>
    <n v="4.24"/>
    <n v="4"/>
    <n v="0"/>
    <s v="4/29/2016"/>
    <n v="0"/>
    <n v="2"/>
  </r>
  <r>
    <x v="104"/>
    <x v="104"/>
    <x v="0"/>
    <x v="3"/>
    <x v="1"/>
    <n v="4"/>
    <n v="6"/>
    <x v="1"/>
    <n v="0"/>
    <x v="104"/>
    <n v="1"/>
    <n v="3"/>
    <s v="Area Sales Manager"/>
    <x v="8"/>
    <n v="43050"/>
    <d v="1971-10-07T00:00:00"/>
    <x v="1"/>
    <x v="3"/>
    <s v="US Citizen"/>
    <s v="No"/>
    <s v="Black or African American"/>
    <d v="2014-07-07T00:00:00"/>
    <d v="2015-05-09T00:00:00"/>
    <s v="attendance"/>
    <s v="Terminated for Cause"/>
    <s v="Sales"/>
    <s v="John Smith"/>
    <n v="17"/>
    <x v="6"/>
    <x v="1"/>
    <n v="3.97"/>
    <n v="4"/>
    <n v="0"/>
    <s v="1/15/2014"/>
    <n v="0"/>
    <n v="7"/>
  </r>
  <r>
    <x v="105"/>
    <x v="105"/>
    <x v="1"/>
    <x v="1"/>
    <x v="0"/>
    <n v="5"/>
    <n v="5"/>
    <x v="2"/>
    <n v="1"/>
    <x v="105"/>
    <n v="1"/>
    <n v="19"/>
    <s v="Production Technician I"/>
    <x v="0"/>
    <n v="2062"/>
    <d v="1974-09-08T00:00:00"/>
    <x v="0"/>
    <x v="1"/>
    <s v="US Citizen"/>
    <s v="No"/>
    <s v="Black or African American"/>
    <d v="2012-02-04T00:00:00"/>
    <s v="6/25/2015"/>
    <s v="military"/>
    <s v="Voluntarily Terminated"/>
    <s v="Production       "/>
    <s v="Webster Butler"/>
    <n v="39"/>
    <x v="4"/>
    <x v="2"/>
    <n v="3.97"/>
    <n v="4"/>
    <n v="0"/>
    <s v="1/20/2015"/>
    <n v="3"/>
    <n v="15"/>
  </r>
  <r>
    <x v="106"/>
    <x v="106"/>
    <x v="0"/>
    <x v="0"/>
    <x v="1"/>
    <n v="1"/>
    <n v="5"/>
    <x v="0"/>
    <n v="0"/>
    <x v="24"/>
    <n v="0"/>
    <n v="19"/>
    <s v="Production Technician I"/>
    <x v="0"/>
    <n v="2451"/>
    <d v="1980-08-05T00:00:00"/>
    <x v="1"/>
    <x v="0"/>
    <s v="US Citizen"/>
    <s v="Yes"/>
    <s v="Two or more races"/>
    <s v="9/29/2014"/>
    <m/>
    <s v="N/A-StillEmployed"/>
    <s v="Active"/>
    <s v="Production       "/>
    <s v="Amy Dunn"/>
    <n v="11"/>
    <x v="1"/>
    <x v="0"/>
    <n v="3.9"/>
    <n v="4"/>
    <n v="0"/>
    <d v="2019-07-02T00:00:00"/>
    <n v="0"/>
    <n v="3"/>
  </r>
  <r>
    <x v="107"/>
    <x v="107"/>
    <x v="0"/>
    <x v="0"/>
    <x v="1"/>
    <n v="1"/>
    <n v="6"/>
    <x v="1"/>
    <n v="0"/>
    <x v="106"/>
    <n v="0"/>
    <n v="3"/>
    <s v="Area Sales Manager"/>
    <x v="9"/>
    <n v="46204"/>
    <s v="09/22/89"/>
    <x v="1"/>
    <x v="0"/>
    <s v="US Citizen"/>
    <s v="No"/>
    <s v="White"/>
    <s v="2/16/2015"/>
    <m/>
    <s v="N/A-StillEmployed"/>
    <s v="Active"/>
    <s v="Sales"/>
    <s v="Lynn Daneault"/>
    <n v="21"/>
    <x v="1"/>
    <x v="1"/>
    <n v="4.5"/>
    <n v="5"/>
    <n v="0"/>
    <s v="1/25/2019"/>
    <n v="0"/>
    <n v="20"/>
  </r>
  <r>
    <x v="108"/>
    <x v="108"/>
    <x v="0"/>
    <x v="0"/>
    <x v="1"/>
    <n v="4"/>
    <n v="3"/>
    <x v="1"/>
    <n v="0"/>
    <x v="107"/>
    <n v="1"/>
    <n v="8"/>
    <s v="Database Administrator"/>
    <x v="0"/>
    <n v="2127"/>
    <s v="10/23/71"/>
    <x v="1"/>
    <x v="0"/>
    <s v="US Citizen"/>
    <s v="No"/>
    <s v="White"/>
    <s v="2/16/2015"/>
    <s v="3/15/2015"/>
    <s v="no-call, no-show"/>
    <s v="Terminated for Cause"/>
    <s v="IT/IS"/>
    <s v="Simon Roup"/>
    <n v="4"/>
    <x v="1"/>
    <x v="1"/>
    <n v="4.5999999999999996"/>
    <n v="4"/>
    <n v="4"/>
    <s v="1/20/2015"/>
    <n v="0"/>
    <n v="10"/>
  </r>
  <r>
    <x v="109"/>
    <x v="109"/>
    <x v="1"/>
    <x v="1"/>
    <x v="0"/>
    <n v="1"/>
    <n v="3"/>
    <x v="1"/>
    <n v="0"/>
    <x v="108"/>
    <n v="0"/>
    <n v="14"/>
    <s v="IT Support"/>
    <x v="0"/>
    <n v="2135"/>
    <s v="11/24/89"/>
    <x v="0"/>
    <x v="1"/>
    <s v="US Citizen"/>
    <s v="Yes"/>
    <s v="White"/>
    <s v="3/30/2015"/>
    <m/>
    <s v="N/A-StillEmployed"/>
    <s v="Active"/>
    <s v="IT/IS"/>
    <s v="Peter Monroe"/>
    <n v="7"/>
    <x v="0"/>
    <x v="1"/>
    <n v="4.3"/>
    <n v="5"/>
    <n v="7"/>
    <d v="2019-10-01T00:00:00"/>
    <n v="0"/>
    <n v="20"/>
  </r>
  <r>
    <x v="110"/>
    <x v="110"/>
    <x v="0"/>
    <x v="0"/>
    <x v="1"/>
    <n v="1"/>
    <n v="5"/>
    <x v="1"/>
    <n v="0"/>
    <x v="109"/>
    <n v="0"/>
    <n v="19"/>
    <s v="Production Technician I"/>
    <x v="0"/>
    <n v="2451"/>
    <s v="06/18/92"/>
    <x v="1"/>
    <x v="0"/>
    <s v="US Citizen"/>
    <s v="Yes"/>
    <s v="White"/>
    <d v="2013-11-11T00:00:00"/>
    <m/>
    <s v="N/A-StillEmployed"/>
    <s v="Active"/>
    <s v="Production       "/>
    <s v="Ketsia Liebig"/>
    <n v="19"/>
    <x v="1"/>
    <x v="1"/>
    <n v="4.3"/>
    <n v="5"/>
    <n v="0"/>
    <s v="2/18/2019"/>
    <n v="0"/>
    <n v="7"/>
  </r>
  <r>
    <x v="111"/>
    <x v="111"/>
    <x v="0"/>
    <x v="2"/>
    <x v="0"/>
    <n v="1"/>
    <n v="5"/>
    <x v="0"/>
    <n v="1"/>
    <x v="110"/>
    <n v="0"/>
    <n v="19"/>
    <s v="Production Technician I"/>
    <x v="0"/>
    <n v="2108"/>
    <s v="09/29/69"/>
    <x v="0"/>
    <x v="2"/>
    <s v="US Citizen"/>
    <s v="No"/>
    <s v="Black or African American"/>
    <d v="2011-11-07T00:00:00"/>
    <m/>
    <s v="N/A-StillEmployed"/>
    <s v="Active"/>
    <s v="Production       "/>
    <s v="Brannon Miller"/>
    <n v="12"/>
    <x v="4"/>
    <x v="0"/>
    <n v="4.5"/>
    <n v="4"/>
    <n v="0"/>
    <s v="2/18/2019"/>
    <n v="0"/>
    <n v="1"/>
  </r>
  <r>
    <x v="112"/>
    <x v="112"/>
    <x v="1"/>
    <x v="1"/>
    <x v="0"/>
    <n v="5"/>
    <n v="5"/>
    <x v="3"/>
    <n v="1"/>
    <x v="111"/>
    <n v="1"/>
    <n v="20"/>
    <s v="Production Technician II"/>
    <x v="0"/>
    <n v="2128"/>
    <d v="1964-12-10T00:00:00"/>
    <x v="0"/>
    <x v="1"/>
    <s v="US Citizen"/>
    <s v="No"/>
    <s v="Black or African American"/>
    <s v="4/26/2010"/>
    <s v="5/30/2011"/>
    <s v="career change"/>
    <s v="Voluntarily Terminated"/>
    <s v="Production       "/>
    <s v="Brannon Miller"/>
    <n v="12"/>
    <x v="4"/>
    <x v="3"/>
    <n v="3"/>
    <n v="3"/>
    <n v="0"/>
    <d v="2011-06-03T00:00:00"/>
    <n v="3"/>
    <n v="10"/>
  </r>
  <r>
    <x v="113"/>
    <x v="113"/>
    <x v="0"/>
    <x v="4"/>
    <x v="1"/>
    <n v="1"/>
    <n v="3"/>
    <x v="1"/>
    <n v="0"/>
    <x v="112"/>
    <n v="0"/>
    <n v="14"/>
    <s v="IT Support"/>
    <x v="0"/>
    <n v="2472"/>
    <s v="04/16/81"/>
    <x v="1"/>
    <x v="4"/>
    <s v="US Citizen"/>
    <s v="Yes"/>
    <s v="White"/>
    <d v="2015-05-01T00:00:00"/>
    <m/>
    <s v="N/A-StillEmployed"/>
    <s v="Active"/>
    <s v="IT/IS"/>
    <s v="Peter Monroe"/>
    <n v="7"/>
    <x v="3"/>
    <x v="1"/>
    <n v="4.6100000000000003"/>
    <n v="4"/>
    <n v="5"/>
    <s v="1/28/2019"/>
    <n v="0"/>
    <n v="11"/>
  </r>
  <r>
    <x v="114"/>
    <x v="114"/>
    <x v="1"/>
    <x v="1"/>
    <x v="1"/>
    <n v="3"/>
    <n v="5"/>
    <x v="1"/>
    <n v="0"/>
    <x v="113"/>
    <n v="0"/>
    <n v="20"/>
    <s v="Production Technician II"/>
    <x v="0"/>
    <n v="1886"/>
    <s v="05/25/86"/>
    <x v="1"/>
    <x v="1"/>
    <s v="US Citizen"/>
    <s v="No"/>
    <s v="White"/>
    <d v="2014-12-05T00:00:00"/>
    <m/>
    <s v="N/A-StillEmployed"/>
    <s v="Active"/>
    <s v="Production       "/>
    <s v="David Stanley"/>
    <n v="14"/>
    <x v="0"/>
    <x v="1"/>
    <n v="4.5999999999999996"/>
    <n v="3"/>
    <n v="0"/>
    <d v="2019-07-02T00:00:00"/>
    <n v="0"/>
    <n v="20"/>
  </r>
  <r>
    <x v="115"/>
    <x v="115"/>
    <x v="1"/>
    <x v="1"/>
    <x v="0"/>
    <n v="1"/>
    <n v="5"/>
    <x v="1"/>
    <n v="0"/>
    <x v="114"/>
    <n v="0"/>
    <n v="19"/>
    <s v="Production Technician I"/>
    <x v="0"/>
    <n v="2169"/>
    <s v="05/21/79"/>
    <x v="0"/>
    <x v="1"/>
    <s v="US Citizen"/>
    <s v="No"/>
    <s v="White"/>
    <d v="2012-02-07T00:00:00"/>
    <m/>
    <s v="N/A-StillEmployed"/>
    <s v="Active"/>
    <s v="Production       "/>
    <s v="David Stanley"/>
    <n v="14"/>
    <x v="0"/>
    <x v="1"/>
    <n v="5"/>
    <n v="3"/>
    <n v="0"/>
    <s v="1/14/2019"/>
    <n v="0"/>
    <n v="2"/>
  </r>
  <r>
    <x v="116"/>
    <x v="116"/>
    <x v="0"/>
    <x v="4"/>
    <x v="1"/>
    <n v="3"/>
    <n v="5"/>
    <x v="1"/>
    <n v="0"/>
    <x v="115"/>
    <n v="0"/>
    <n v="20"/>
    <s v="Production Technician II"/>
    <x v="0"/>
    <n v="1824"/>
    <d v="1983-08-12T00:00:00"/>
    <x v="1"/>
    <x v="4"/>
    <s v="US Citizen"/>
    <s v="No"/>
    <s v="American Indian or Alaska Native"/>
    <s v="9/30/2013"/>
    <m/>
    <s v="N/A-StillEmployed"/>
    <s v="Active"/>
    <s v="Production       "/>
    <s v="Kissy Sullivan"/>
    <n v="20"/>
    <x v="2"/>
    <x v="1"/>
    <n v="4.4000000000000004"/>
    <n v="5"/>
    <n v="0"/>
    <s v="2/21/2019"/>
    <n v="0"/>
    <n v="1"/>
  </r>
  <r>
    <x v="117"/>
    <x v="117"/>
    <x v="1"/>
    <x v="1"/>
    <x v="1"/>
    <n v="3"/>
    <n v="5"/>
    <x v="1"/>
    <n v="0"/>
    <x v="116"/>
    <n v="0"/>
    <n v="19"/>
    <s v="Production Technician I"/>
    <x v="0"/>
    <n v="1864"/>
    <d v="1974-09-10T00:00:00"/>
    <x v="1"/>
    <x v="1"/>
    <s v="US Citizen"/>
    <s v="No"/>
    <s v="Asian"/>
    <s v="8/19/2013"/>
    <m/>
    <s v="N/A-StillEmployed"/>
    <s v="Active"/>
    <s v="Production       "/>
    <s v="Kissy Sullivan"/>
    <n v="20"/>
    <x v="0"/>
    <x v="1"/>
    <n v="4.0999999999999996"/>
    <n v="5"/>
    <n v="0"/>
    <s v="2/15/2019"/>
    <n v="0"/>
    <n v="3"/>
  </r>
  <r>
    <x v="118"/>
    <x v="118"/>
    <x v="0"/>
    <x v="2"/>
    <x v="0"/>
    <n v="1"/>
    <n v="5"/>
    <x v="1"/>
    <n v="0"/>
    <x v="117"/>
    <n v="0"/>
    <n v="18"/>
    <s v="Production Manager"/>
    <x v="0"/>
    <n v="1752"/>
    <d v="1981-11-07T00:00:00"/>
    <x v="0"/>
    <x v="2"/>
    <s v="US Citizen"/>
    <s v="No"/>
    <s v="White"/>
    <d v="2015-02-06T00:00:00"/>
    <m/>
    <s v="N/A-StillEmployed"/>
    <s v="Active"/>
    <s v="Production       "/>
    <s v="Janet King"/>
    <n v="2"/>
    <x v="3"/>
    <x v="1"/>
    <n v="4.63"/>
    <n v="3"/>
    <n v="0"/>
    <d v="2019-04-01T00:00:00"/>
    <n v="0"/>
    <n v="2"/>
  </r>
  <r>
    <x v="119"/>
    <x v="119"/>
    <x v="0"/>
    <x v="2"/>
    <x v="1"/>
    <n v="5"/>
    <n v="5"/>
    <x v="1"/>
    <n v="0"/>
    <x v="118"/>
    <n v="1"/>
    <n v="19"/>
    <s v="Production Technician I"/>
    <x v="0"/>
    <n v="2176"/>
    <s v="05/21/83"/>
    <x v="1"/>
    <x v="2"/>
    <s v="US Citizen"/>
    <s v="No"/>
    <s v="White"/>
    <s v="2/21/2011"/>
    <d v="2014-11-01T00:00:00"/>
    <s v="more money"/>
    <s v="Voluntarily Terminated"/>
    <s v="Production       "/>
    <s v="Kelley Spirea"/>
    <n v="18"/>
    <x v="6"/>
    <x v="1"/>
    <n v="5"/>
    <n v="5"/>
    <n v="0"/>
    <d v="2013-03-06T00:00:00"/>
    <n v="0"/>
    <n v="17"/>
  </r>
  <r>
    <x v="120"/>
    <x v="120"/>
    <x v="1"/>
    <x v="1"/>
    <x v="0"/>
    <n v="1"/>
    <n v="3"/>
    <x v="1"/>
    <n v="0"/>
    <x v="119"/>
    <n v="0"/>
    <n v="4"/>
    <s v="BI Developer"/>
    <x v="0"/>
    <n v="2134"/>
    <s v="06/30/89"/>
    <x v="0"/>
    <x v="1"/>
    <s v="US Citizen"/>
    <s v="No"/>
    <s v="Black or African American"/>
    <s v="4/20/2017"/>
    <m/>
    <s v="N/A-StillEmployed"/>
    <s v="Active"/>
    <s v="IT/IS"/>
    <s v="Brian Champaigne"/>
    <n v="13"/>
    <x v="1"/>
    <x v="1"/>
    <n v="4.2"/>
    <n v="5"/>
    <n v="5"/>
    <s v="1/28/2019"/>
    <n v="0"/>
    <n v="8"/>
  </r>
  <r>
    <x v="121"/>
    <x v="121"/>
    <x v="0"/>
    <x v="0"/>
    <x v="0"/>
    <n v="5"/>
    <n v="6"/>
    <x v="1"/>
    <n v="0"/>
    <x v="120"/>
    <n v="1"/>
    <n v="3"/>
    <s v="Area Sales Manager"/>
    <x v="10"/>
    <n v="37129"/>
    <d v="1969-09-02T00:00:00"/>
    <x v="0"/>
    <x v="0"/>
    <s v="US Citizen"/>
    <s v="No"/>
    <s v="Two or more races"/>
    <d v="2012-07-03T00:00:00"/>
    <s v="10/31/2014"/>
    <s v="relocation out of area"/>
    <s v="Voluntarily Terminated"/>
    <s v="Sales"/>
    <s v="John Smith"/>
    <n v="17"/>
    <x v="0"/>
    <x v="1"/>
    <n v="4.5"/>
    <n v="5"/>
    <n v="0"/>
    <d v="2013-01-02T00:00:00"/>
    <n v="0"/>
    <n v="20"/>
  </r>
  <r>
    <x v="122"/>
    <x v="122"/>
    <x v="1"/>
    <x v="1"/>
    <x v="1"/>
    <n v="1"/>
    <n v="5"/>
    <x v="1"/>
    <n v="0"/>
    <x v="121"/>
    <n v="0"/>
    <n v="19"/>
    <s v="Production Technician I"/>
    <x v="0"/>
    <n v="2127"/>
    <s v="03/23/77"/>
    <x v="1"/>
    <x v="1"/>
    <s v="US Citizen"/>
    <s v="No"/>
    <s v="White"/>
    <s v="11/28/2011"/>
    <m/>
    <s v="N/A-StillEmployed"/>
    <s v="Active"/>
    <s v="Production       "/>
    <s v="Michael Albert"/>
    <n v="22"/>
    <x v="2"/>
    <x v="1"/>
    <n v="4.2"/>
    <n v="4"/>
    <n v="0"/>
    <s v="2/22/2019"/>
    <n v="0"/>
    <n v="13"/>
  </r>
  <r>
    <x v="123"/>
    <x v="123"/>
    <x v="0"/>
    <x v="0"/>
    <x v="0"/>
    <n v="1"/>
    <n v="5"/>
    <x v="1"/>
    <n v="0"/>
    <x v="122"/>
    <n v="0"/>
    <n v="20"/>
    <s v="Production Technician II"/>
    <x v="0"/>
    <n v="2155"/>
    <d v="1988-10-08T00:00:00"/>
    <x v="0"/>
    <x v="0"/>
    <s v="US Citizen"/>
    <s v="Yes"/>
    <s v="White"/>
    <d v="2013-11-11T00:00:00"/>
    <m/>
    <s v="N/A-StillEmployed"/>
    <s v="Active"/>
    <s v="Production       "/>
    <s v="Kelley Spirea"/>
    <n v="18"/>
    <x v="0"/>
    <x v="1"/>
    <n v="5"/>
    <n v="3"/>
    <n v="0"/>
    <d v="2019-08-01T00:00:00"/>
    <n v="0"/>
    <n v="20"/>
  </r>
  <r>
    <x v="124"/>
    <x v="124"/>
    <x v="0"/>
    <x v="0"/>
    <x v="1"/>
    <n v="5"/>
    <n v="5"/>
    <x v="1"/>
    <n v="0"/>
    <x v="123"/>
    <n v="1"/>
    <n v="19"/>
    <s v="Production Technician I"/>
    <x v="0"/>
    <n v="2324"/>
    <s v="08/18/52"/>
    <x v="1"/>
    <x v="0"/>
    <s v="US Citizen"/>
    <s v="No"/>
    <s v="White"/>
    <d v="2012-09-01T00:00:00"/>
    <s v="12/15/2015"/>
    <s v="retiring"/>
    <s v="Voluntarily Terminated"/>
    <s v="Production       "/>
    <s v="Webster Butler"/>
    <n v="39"/>
    <x v="6"/>
    <x v="1"/>
    <n v="4.6399999999999997"/>
    <n v="4"/>
    <n v="0"/>
    <d v="2015-02-05T00:00:00"/>
    <n v="0"/>
    <n v="8"/>
  </r>
  <r>
    <x v="125"/>
    <x v="125"/>
    <x v="1"/>
    <x v="1"/>
    <x v="1"/>
    <n v="1"/>
    <n v="5"/>
    <x v="0"/>
    <n v="0"/>
    <x v="124"/>
    <n v="0"/>
    <n v="19"/>
    <s v="Production Technician I"/>
    <x v="0"/>
    <n v="1886"/>
    <d v="1974-02-05T00:00:00"/>
    <x v="1"/>
    <x v="1"/>
    <s v="US Citizen"/>
    <s v="No"/>
    <s v="White"/>
    <d v="2014-12-05T00:00:00"/>
    <m/>
    <s v="N/A-StillEmployed"/>
    <s v="Active"/>
    <s v="Production       "/>
    <s v="Amy Dunn"/>
    <n v="11"/>
    <x v="6"/>
    <x v="0"/>
    <n v="4.76"/>
    <n v="4"/>
    <n v="0"/>
    <s v="2/15/2019"/>
    <n v="0"/>
    <n v="5"/>
  </r>
  <r>
    <x v="126"/>
    <x v="126"/>
    <x v="0"/>
    <x v="0"/>
    <x v="0"/>
    <n v="1"/>
    <n v="5"/>
    <x v="1"/>
    <n v="0"/>
    <x v="125"/>
    <n v="0"/>
    <n v="19"/>
    <s v="Production Technician I"/>
    <x v="0"/>
    <n v="2149"/>
    <d v="1984-04-01T00:00:00"/>
    <x v="0"/>
    <x v="0"/>
    <s v="US Citizen"/>
    <s v="No"/>
    <s v="White"/>
    <s v="8/13/2012"/>
    <m/>
    <s v="N/A-StillEmployed"/>
    <s v="Active"/>
    <s v="Production       "/>
    <s v="Ketsia Liebig"/>
    <n v="19"/>
    <x v="2"/>
    <x v="1"/>
    <n v="4.17"/>
    <n v="4"/>
    <n v="0"/>
    <d v="2019-11-02T00:00:00"/>
    <n v="0"/>
    <n v="1"/>
  </r>
  <r>
    <x v="127"/>
    <x v="127"/>
    <x v="0"/>
    <x v="0"/>
    <x v="1"/>
    <n v="5"/>
    <n v="5"/>
    <x v="1"/>
    <n v="0"/>
    <x v="126"/>
    <n v="1"/>
    <n v="20"/>
    <s v="Production Technician II"/>
    <x v="0"/>
    <n v="2021"/>
    <s v="08/27/72"/>
    <x v="1"/>
    <x v="0"/>
    <s v="US Citizen"/>
    <s v="No"/>
    <s v="White"/>
    <d v="2011-10-01T00:00:00"/>
    <s v="6/18/2013"/>
    <s v="hours"/>
    <s v="Voluntarily Terminated"/>
    <s v="Production       "/>
    <s v="Kelley Spirea"/>
    <n v="18"/>
    <x v="6"/>
    <x v="1"/>
    <n v="5"/>
    <n v="3"/>
    <n v="0"/>
    <s v="1/30/2013"/>
    <n v="0"/>
    <n v="15"/>
  </r>
  <r>
    <x v="128"/>
    <x v="128"/>
    <x v="1"/>
    <x v="1"/>
    <x v="0"/>
    <n v="1"/>
    <n v="6"/>
    <x v="1"/>
    <n v="0"/>
    <x v="127"/>
    <n v="0"/>
    <n v="3"/>
    <s v="Area Sales Manager"/>
    <x v="11"/>
    <n v="3062"/>
    <s v="09/14/88"/>
    <x v="0"/>
    <x v="1"/>
    <s v="US Citizen"/>
    <s v="No"/>
    <s v="American Indian or Alaska Native"/>
    <s v="8/18/2014"/>
    <m/>
    <s v="N/A-StillEmployed"/>
    <s v="Active"/>
    <s v="Sales"/>
    <s v="John Smith"/>
    <n v="17"/>
    <x v="1"/>
    <x v="1"/>
    <n v="3.6"/>
    <n v="5"/>
    <n v="0"/>
    <s v="1/30/2019"/>
    <n v="0"/>
    <n v="9"/>
  </r>
  <r>
    <x v="129"/>
    <x v="129"/>
    <x v="1"/>
    <x v="1"/>
    <x v="1"/>
    <n v="5"/>
    <n v="5"/>
    <x v="1"/>
    <n v="0"/>
    <x v="128"/>
    <n v="1"/>
    <n v="20"/>
    <s v="Production Technician II"/>
    <x v="0"/>
    <n v="2445"/>
    <s v="02/16/84"/>
    <x v="1"/>
    <x v="1"/>
    <s v="Non-Citizen"/>
    <s v="No"/>
    <s v="White"/>
    <s v="8/15/2011"/>
    <d v="2012-07-04T00:00:00"/>
    <s v="relocation out of area"/>
    <s v="Voluntarily Terminated"/>
    <s v="Production       "/>
    <s v="Michael Albert"/>
    <n v="30"/>
    <x v="1"/>
    <x v="1"/>
    <n v="3.03"/>
    <n v="5"/>
    <n v="0"/>
    <d v="2012-05-03T00:00:00"/>
    <n v="0"/>
    <n v="16"/>
  </r>
  <r>
    <x v="130"/>
    <x v="130"/>
    <x v="0"/>
    <x v="0"/>
    <x v="1"/>
    <n v="1"/>
    <n v="3"/>
    <x v="1"/>
    <n v="0"/>
    <x v="129"/>
    <n v="0"/>
    <n v="8"/>
    <s v="Database Administrator"/>
    <x v="0"/>
    <n v="2493"/>
    <s v="02/21/84"/>
    <x v="1"/>
    <x v="0"/>
    <s v="US Citizen"/>
    <s v="No"/>
    <s v="White"/>
    <s v="3/30/2015"/>
    <m/>
    <s v="N/A-StillEmployed"/>
    <s v="Active"/>
    <s v="IT/IS"/>
    <s v="Simon Roup"/>
    <n v="4"/>
    <x v="1"/>
    <x v="1"/>
    <n v="4.4800000000000004"/>
    <n v="5"/>
    <n v="6"/>
    <d v="2019-03-01T00:00:00"/>
    <n v="0"/>
    <n v="4"/>
  </r>
  <r>
    <x v="131"/>
    <x v="131"/>
    <x v="1"/>
    <x v="1"/>
    <x v="1"/>
    <n v="1"/>
    <n v="6"/>
    <x v="1"/>
    <n v="0"/>
    <x v="130"/>
    <n v="0"/>
    <n v="11"/>
    <s v="Director of Sales"/>
    <x v="12"/>
    <n v="2908"/>
    <s v="03/17/66"/>
    <x v="1"/>
    <x v="1"/>
    <s v="US Citizen"/>
    <s v="No"/>
    <s v="White"/>
    <d v="2014-05-05T00:00:00"/>
    <m/>
    <s v="N/A-StillEmployed"/>
    <s v="Active"/>
    <s v="Sales"/>
    <s v="Janet King"/>
    <n v="2"/>
    <x v="0"/>
    <x v="1"/>
    <n v="4.5"/>
    <n v="4"/>
    <n v="0"/>
    <s v="1/21/2019"/>
    <n v="0"/>
    <n v="19"/>
  </r>
  <r>
    <x v="132"/>
    <x v="132"/>
    <x v="1"/>
    <x v="1"/>
    <x v="1"/>
    <n v="1"/>
    <n v="1"/>
    <x v="1"/>
    <n v="0"/>
    <x v="131"/>
    <n v="1"/>
    <n v="2"/>
    <s v="Administrative Assistant"/>
    <x v="0"/>
    <n v="2170"/>
    <s v="09/16/85"/>
    <x v="1"/>
    <x v="1"/>
    <s v="US Citizen"/>
    <s v="No"/>
    <s v="Black or African American"/>
    <s v="2/16/2015"/>
    <s v="4/15/2015"/>
    <s v="no-call, no-show"/>
    <s v="Terminated for Cause"/>
    <s v="Admin Offices"/>
    <s v="Brandon R. LeBlanc"/>
    <n v="1"/>
    <x v="1"/>
    <x v="1"/>
    <n v="3.24"/>
    <n v="3"/>
    <n v="4"/>
    <s v="4/15/2015"/>
    <n v="0"/>
    <n v="6"/>
  </r>
  <r>
    <x v="133"/>
    <x v="133"/>
    <x v="0"/>
    <x v="0"/>
    <x v="1"/>
    <n v="1"/>
    <n v="5"/>
    <x v="1"/>
    <n v="0"/>
    <x v="132"/>
    <n v="0"/>
    <n v="19"/>
    <s v="Production Technician I"/>
    <x v="0"/>
    <n v="2176"/>
    <d v="1986-10-06T00:00:00"/>
    <x v="1"/>
    <x v="0"/>
    <s v="US Citizen"/>
    <s v="No"/>
    <s v="White"/>
    <s v="2/20/2012"/>
    <m/>
    <s v="N/A-StillEmployed"/>
    <s v="Active"/>
    <s v="Production       "/>
    <s v="Ketsia Liebig"/>
    <n v="19"/>
    <x v="0"/>
    <x v="1"/>
    <n v="4.8"/>
    <n v="4"/>
    <n v="0"/>
    <d v="2019-07-01T00:00:00"/>
    <n v="0"/>
    <n v="4"/>
  </r>
  <r>
    <x v="134"/>
    <x v="134"/>
    <x v="0"/>
    <x v="0"/>
    <x v="1"/>
    <n v="2"/>
    <n v="5"/>
    <x v="1"/>
    <n v="0"/>
    <x v="133"/>
    <n v="0"/>
    <n v="20"/>
    <s v="Production Technician II"/>
    <x v="0"/>
    <n v="2021"/>
    <d v="1984-11-03T00:00:00"/>
    <x v="1"/>
    <x v="0"/>
    <s v="US Citizen"/>
    <s v="No"/>
    <s v="White"/>
    <d v="2016-06-06T00:00:00"/>
    <m/>
    <s v="N/A-StillEmployed"/>
    <s v="Active"/>
    <s v="Production       "/>
    <s v="Elijiah Gray"/>
    <n v="16"/>
    <x v="0"/>
    <x v="1"/>
    <n v="3"/>
    <n v="5"/>
    <n v="0"/>
    <s v="1/18/2019"/>
    <n v="0"/>
    <n v="4"/>
  </r>
  <r>
    <x v="135"/>
    <x v="135"/>
    <x v="0"/>
    <x v="4"/>
    <x v="1"/>
    <n v="2"/>
    <n v="5"/>
    <x v="1"/>
    <n v="0"/>
    <x v="134"/>
    <n v="0"/>
    <n v="20"/>
    <s v="Production Technician II"/>
    <x v="0"/>
    <n v="2351"/>
    <d v="1992-07-05T00:00:00"/>
    <x v="1"/>
    <x v="4"/>
    <s v="US Citizen"/>
    <s v="No"/>
    <s v="White"/>
    <d v="2015-05-06T00:00:00"/>
    <m/>
    <s v="N/A-StillEmployed"/>
    <s v="Active"/>
    <s v="Production       "/>
    <s v="Webster Butler"/>
    <m/>
    <x v="1"/>
    <x v="1"/>
    <n v="4.5"/>
    <n v="3"/>
    <n v="0"/>
    <s v="2/14/2019"/>
    <n v="0"/>
    <n v="6"/>
  </r>
  <r>
    <x v="136"/>
    <x v="136"/>
    <x v="0"/>
    <x v="2"/>
    <x v="1"/>
    <n v="5"/>
    <n v="5"/>
    <x v="1"/>
    <n v="0"/>
    <x v="135"/>
    <n v="1"/>
    <n v="20"/>
    <s v="Production Technician II"/>
    <x v="0"/>
    <n v="1742"/>
    <s v="09/22/76"/>
    <x v="1"/>
    <x v="2"/>
    <s v="US Citizen"/>
    <s v="No"/>
    <s v="White"/>
    <s v="2/21/2011"/>
    <d v="2013-01-04T00:00:00"/>
    <s v="unhappy"/>
    <s v="Voluntarily Terminated"/>
    <s v="Production       "/>
    <s v="Amy Dunn"/>
    <n v="11"/>
    <x v="2"/>
    <x v="1"/>
    <n v="3.72"/>
    <n v="3"/>
    <n v="0"/>
    <d v="2013-01-02T00:00:00"/>
    <n v="0"/>
    <n v="18"/>
  </r>
  <r>
    <x v="137"/>
    <x v="137"/>
    <x v="1"/>
    <x v="1"/>
    <x v="0"/>
    <n v="5"/>
    <n v="5"/>
    <x v="2"/>
    <n v="0"/>
    <x v="136"/>
    <n v="1"/>
    <n v="18"/>
    <s v="Production Manager"/>
    <x v="0"/>
    <n v="2128"/>
    <s v="11/15/76"/>
    <x v="0"/>
    <x v="1"/>
    <s v="US Citizen"/>
    <s v="No"/>
    <s v="Asian"/>
    <s v="2/21/2011"/>
    <s v="9/24/2012"/>
    <s v="unhappy"/>
    <s v="Voluntarily Terminated"/>
    <s v="Production       "/>
    <s v="Janet King"/>
    <n v="2"/>
    <x v="1"/>
    <x v="2"/>
    <n v="2.34"/>
    <n v="2"/>
    <n v="0"/>
    <d v="2012-12-04T00:00:00"/>
    <n v="3"/>
    <n v="4"/>
  </r>
  <r>
    <x v="138"/>
    <x v="138"/>
    <x v="0"/>
    <x v="0"/>
    <x v="1"/>
    <n v="1"/>
    <n v="5"/>
    <x v="1"/>
    <n v="0"/>
    <x v="137"/>
    <n v="0"/>
    <n v="19"/>
    <s v="Production Technician I"/>
    <x v="0"/>
    <n v="1775"/>
    <s v="01/28/91"/>
    <x v="1"/>
    <x v="0"/>
    <s v="US Citizen"/>
    <s v="No"/>
    <s v="White"/>
    <s v="8/19/2013"/>
    <m/>
    <s v="N/A-StillEmployed"/>
    <s v="Active"/>
    <s v="Production       "/>
    <s v="Brannon Miller"/>
    <n v="12"/>
    <x v="1"/>
    <x v="1"/>
    <n v="3.99"/>
    <n v="3"/>
    <n v="0"/>
    <s v="1/14/2019"/>
    <n v="0"/>
    <n v="14"/>
  </r>
  <r>
    <x v="139"/>
    <x v="139"/>
    <x v="0"/>
    <x v="0"/>
    <x v="1"/>
    <n v="1"/>
    <n v="5"/>
    <x v="1"/>
    <n v="0"/>
    <x v="112"/>
    <n v="0"/>
    <n v="19"/>
    <s v="Production Technician I"/>
    <x v="0"/>
    <n v="2081"/>
    <d v="1972-11-09T00:00:00"/>
    <x v="1"/>
    <x v="0"/>
    <s v="US Citizen"/>
    <s v="No"/>
    <s v="Black or African American"/>
    <d v="2012-05-11T00:00:00"/>
    <m/>
    <s v="N/A-StillEmployed"/>
    <s v="Active"/>
    <s v="Production       "/>
    <s v="David Stanley"/>
    <n v="14"/>
    <x v="0"/>
    <x v="1"/>
    <n v="4.0999999999999996"/>
    <n v="3"/>
    <n v="0"/>
    <s v="1/17/2019"/>
    <n v="0"/>
    <n v="7"/>
  </r>
  <r>
    <x v="140"/>
    <x v="140"/>
    <x v="0"/>
    <x v="2"/>
    <x v="1"/>
    <n v="1"/>
    <n v="5"/>
    <x v="1"/>
    <n v="0"/>
    <x v="138"/>
    <n v="0"/>
    <n v="19"/>
    <s v="Production Technician I"/>
    <x v="0"/>
    <n v="1778"/>
    <s v="03/22/66"/>
    <x v="1"/>
    <x v="2"/>
    <s v="US Citizen"/>
    <s v="No"/>
    <s v="White"/>
    <s v="9/30/2013"/>
    <m/>
    <s v="N/A-StillEmployed"/>
    <s v="Active"/>
    <s v="Production       "/>
    <s v="Kissy Sullivan"/>
    <n v="20"/>
    <x v="3"/>
    <x v="1"/>
    <n v="4.3"/>
    <n v="5"/>
    <n v="0"/>
    <s v="2/22/2019"/>
    <n v="0"/>
    <n v="7"/>
  </r>
  <r>
    <x v="141"/>
    <x v="141"/>
    <x v="0"/>
    <x v="2"/>
    <x v="1"/>
    <n v="1"/>
    <n v="5"/>
    <x v="0"/>
    <n v="0"/>
    <x v="139"/>
    <n v="0"/>
    <n v="20"/>
    <s v="Production Technician II"/>
    <x v="0"/>
    <n v="1821"/>
    <d v="1986-06-11T00:00:00"/>
    <x v="1"/>
    <x v="2"/>
    <s v="US Citizen"/>
    <s v="No"/>
    <s v="American Indian or Alaska Native"/>
    <d v="2011-05-07T00:00:00"/>
    <m/>
    <s v="N/A-StillEmployed"/>
    <s v="Active"/>
    <s v="Production       "/>
    <s v="Ketsia Liebig"/>
    <n v="19"/>
    <x v="0"/>
    <x v="0"/>
    <n v="4.5999999999999996"/>
    <n v="4"/>
    <n v="0"/>
    <s v="2/25/2019"/>
    <n v="0"/>
    <n v="11"/>
  </r>
  <r>
    <x v="142"/>
    <x v="142"/>
    <x v="0"/>
    <x v="4"/>
    <x v="1"/>
    <n v="1"/>
    <n v="5"/>
    <x v="1"/>
    <n v="0"/>
    <x v="140"/>
    <n v="0"/>
    <n v="19"/>
    <s v="Production Technician I"/>
    <x v="0"/>
    <n v="2109"/>
    <s v="04/13/64"/>
    <x v="1"/>
    <x v="4"/>
    <s v="US Citizen"/>
    <s v="No"/>
    <s v="White"/>
    <d v="2014-06-01T00:00:00"/>
    <m/>
    <s v="N/A-StillEmployed"/>
    <s v="Active"/>
    <s v="Production       "/>
    <s v="Kelley Spirea"/>
    <n v="18"/>
    <x v="0"/>
    <x v="1"/>
    <n v="5"/>
    <n v="5"/>
    <n v="0"/>
    <s v="1/21/2019"/>
    <n v="0"/>
    <n v="9"/>
  </r>
  <r>
    <x v="143"/>
    <x v="143"/>
    <x v="1"/>
    <x v="1"/>
    <x v="0"/>
    <n v="5"/>
    <n v="5"/>
    <x v="0"/>
    <n v="0"/>
    <x v="141"/>
    <n v="1"/>
    <n v="19"/>
    <s v="Production Technician I"/>
    <x v="0"/>
    <n v="2445"/>
    <s v="08/19/59"/>
    <x v="0"/>
    <x v="1"/>
    <s v="US Citizen"/>
    <s v="No"/>
    <s v="White"/>
    <d v="2011-07-11T00:00:00"/>
    <s v="4/29/2018"/>
    <s v="more money"/>
    <s v="Voluntarily Terminated"/>
    <s v="Production       "/>
    <s v="Michael Albert"/>
    <n v="22"/>
    <x v="6"/>
    <x v="0"/>
    <n v="4.7"/>
    <n v="4"/>
    <n v="0"/>
    <s v="2/14/2018"/>
    <n v="0"/>
    <n v="9"/>
  </r>
  <r>
    <x v="144"/>
    <x v="144"/>
    <x v="1"/>
    <x v="1"/>
    <x v="1"/>
    <n v="3"/>
    <n v="3"/>
    <x v="1"/>
    <n v="0"/>
    <x v="142"/>
    <n v="0"/>
    <n v="8"/>
    <s v="Database Administrator"/>
    <x v="0"/>
    <n v="2301"/>
    <d v="1986-07-11T00:00:00"/>
    <x v="1"/>
    <x v="1"/>
    <s v="US Citizen"/>
    <s v="No"/>
    <s v="Asian"/>
    <d v="2015-05-01T00:00:00"/>
    <m/>
    <s v="N/A-StillEmployed"/>
    <s v="Active"/>
    <s v="IT/IS"/>
    <s v="Simon Roup"/>
    <n v="4"/>
    <x v="1"/>
    <x v="1"/>
    <n v="3.75"/>
    <n v="3"/>
    <n v="5"/>
    <d v="2019-11-02T00:00:00"/>
    <n v="0"/>
    <n v="2"/>
  </r>
  <r>
    <x v="145"/>
    <x v="145"/>
    <x v="0"/>
    <x v="0"/>
    <x v="1"/>
    <n v="1"/>
    <n v="5"/>
    <x v="0"/>
    <n v="0"/>
    <x v="143"/>
    <n v="0"/>
    <n v="20"/>
    <s v="Production Technician II"/>
    <x v="0"/>
    <n v="2128"/>
    <d v="1969-08-09T00:00:00"/>
    <x v="1"/>
    <x v="0"/>
    <s v="US Citizen"/>
    <s v="No"/>
    <s v="White"/>
    <d v="2014-07-07T00:00:00"/>
    <m/>
    <s v="N/A-StillEmployed"/>
    <s v="Active"/>
    <s v="Production       "/>
    <s v="Brannon Miller"/>
    <n v="12"/>
    <x v="0"/>
    <x v="0"/>
    <n v="4.3"/>
    <n v="3"/>
    <n v="0"/>
    <d v="2019-11-01T00:00:00"/>
    <n v="0"/>
    <n v="1"/>
  </r>
  <r>
    <x v="146"/>
    <x v="146"/>
    <x v="1"/>
    <x v="1"/>
    <x v="1"/>
    <n v="5"/>
    <n v="5"/>
    <x v="1"/>
    <n v="0"/>
    <x v="144"/>
    <n v="1"/>
    <n v="19"/>
    <s v="Production Technician I"/>
    <x v="0"/>
    <n v="2446"/>
    <s v="04/17/86"/>
    <x v="1"/>
    <x v="1"/>
    <s v="US Citizen"/>
    <s v="No"/>
    <s v="Black or African American"/>
    <d v="2011-10-01T00:00:00"/>
    <d v="2016-01-04T00:00:00"/>
    <s v="unhappy"/>
    <s v="Voluntarily Terminated"/>
    <s v="Production       "/>
    <s v="Elijiah Gray"/>
    <n v="16"/>
    <x v="6"/>
    <x v="1"/>
    <n v="4"/>
    <n v="4"/>
    <n v="0"/>
    <d v="2016-03-02T00:00:00"/>
    <n v="0"/>
    <n v="4"/>
  </r>
  <r>
    <x v="147"/>
    <x v="147"/>
    <x v="0"/>
    <x v="0"/>
    <x v="1"/>
    <n v="5"/>
    <n v="6"/>
    <x v="1"/>
    <n v="0"/>
    <x v="145"/>
    <n v="1"/>
    <n v="21"/>
    <s v="Sales Manager"/>
    <x v="13"/>
    <n v="19444"/>
    <d v="1989-11-11T00:00:00"/>
    <x v="1"/>
    <x v="0"/>
    <s v="US Citizen"/>
    <s v="No"/>
    <s v="White"/>
    <d v="2011-07-11T00:00:00"/>
    <s v="4/24/2014"/>
    <s v="maternity leave - did not return"/>
    <s v="Voluntarily Terminated"/>
    <s v="Sales"/>
    <s v="Debra Houlihan"/>
    <n v="15"/>
    <x v="2"/>
    <x v="1"/>
    <n v="4.5"/>
    <n v="5"/>
    <n v="0"/>
    <s v="3/30/2013"/>
    <n v="0"/>
    <n v="2"/>
  </r>
  <r>
    <x v="148"/>
    <x v="148"/>
    <x v="0"/>
    <x v="0"/>
    <x v="0"/>
    <n v="1"/>
    <n v="5"/>
    <x v="1"/>
    <n v="0"/>
    <x v="146"/>
    <n v="0"/>
    <n v="19"/>
    <s v="Production Technician I"/>
    <x v="0"/>
    <n v="1887"/>
    <s v="01/19/76"/>
    <x v="0"/>
    <x v="0"/>
    <s v="US Citizen"/>
    <s v="No"/>
    <s v="White"/>
    <s v="9/30/2013"/>
    <m/>
    <s v="N/A-StillEmployed"/>
    <s v="Active"/>
    <s v="Production       "/>
    <s v="Michael Albert"/>
    <n v="22"/>
    <x v="1"/>
    <x v="1"/>
    <n v="3.07"/>
    <n v="4"/>
    <n v="0"/>
    <s v="1/23/2019"/>
    <n v="0"/>
    <n v="10"/>
  </r>
  <r>
    <x v="149"/>
    <x v="149"/>
    <x v="0"/>
    <x v="0"/>
    <x v="0"/>
    <n v="1"/>
    <n v="6"/>
    <x v="1"/>
    <n v="0"/>
    <x v="147"/>
    <n v="0"/>
    <n v="3"/>
    <s v="Area Sales Manager"/>
    <x v="14"/>
    <n v="80820"/>
    <s v="11/27/79"/>
    <x v="0"/>
    <x v="0"/>
    <s v="US Citizen"/>
    <s v="No"/>
    <s v="White"/>
    <s v="8/19/2013"/>
    <m/>
    <s v="N/A-StillEmployed"/>
    <s v="Active"/>
    <s v="Sales"/>
    <s v="Lynn Daneault"/>
    <n v="21"/>
    <x v="1"/>
    <x v="1"/>
    <n v="4.3"/>
    <n v="5"/>
    <n v="0"/>
    <s v="1/22/2019"/>
    <n v="0"/>
    <n v="13"/>
  </r>
  <r>
    <x v="150"/>
    <x v="150"/>
    <x v="1"/>
    <x v="1"/>
    <x v="1"/>
    <n v="1"/>
    <n v="2"/>
    <x v="1"/>
    <n v="0"/>
    <x v="148"/>
    <n v="0"/>
    <n v="16"/>
    <s v="President &amp; CEO"/>
    <x v="0"/>
    <n v="1902"/>
    <s v="09/21/54"/>
    <x v="1"/>
    <x v="1"/>
    <s v="US Citizen"/>
    <s v="Yes"/>
    <s v="White"/>
    <d v="2012-02-07T00:00:00"/>
    <m/>
    <s v="N/A-StillEmployed"/>
    <s v="Active"/>
    <s v="Executive Office"/>
    <s v="Board of Directors"/>
    <n v="9"/>
    <x v="1"/>
    <x v="1"/>
    <n v="4.83"/>
    <n v="3"/>
    <n v="0"/>
    <s v="1/17/2019"/>
    <n v="0"/>
    <n v="10"/>
  </r>
  <r>
    <x v="151"/>
    <x v="151"/>
    <x v="1"/>
    <x v="1"/>
    <x v="1"/>
    <n v="5"/>
    <n v="5"/>
    <x v="1"/>
    <n v="0"/>
    <x v="149"/>
    <n v="1"/>
    <n v="19"/>
    <s v="Production Technician I"/>
    <x v="0"/>
    <n v="2170"/>
    <d v="1973-08-12T00:00:00"/>
    <x v="1"/>
    <x v="1"/>
    <s v="US Citizen"/>
    <s v="No"/>
    <s v="White"/>
    <s v="9/26/2011"/>
    <d v="2015-04-06T00:00:00"/>
    <s v="more money"/>
    <s v="Voluntarily Terminated"/>
    <s v="Production       "/>
    <s v="Webster Butler"/>
    <n v="39"/>
    <x v="2"/>
    <x v="1"/>
    <n v="3.6"/>
    <n v="5"/>
    <n v="0"/>
    <d v="2015-01-03T00:00:00"/>
    <n v="0"/>
    <n v="16"/>
  </r>
  <r>
    <x v="152"/>
    <x v="152"/>
    <x v="1"/>
    <x v="1"/>
    <x v="1"/>
    <n v="5"/>
    <n v="5"/>
    <x v="1"/>
    <n v="0"/>
    <x v="150"/>
    <n v="1"/>
    <n v="19"/>
    <s v="Production Technician I"/>
    <x v="0"/>
    <n v="2127"/>
    <d v="1970-08-10T00:00:00"/>
    <x v="1"/>
    <x v="1"/>
    <s v="US Citizen"/>
    <s v="No"/>
    <s v="White"/>
    <s v="9/26/2011"/>
    <d v="2014-09-01T00:00:00"/>
    <s v="more money"/>
    <s v="Voluntarily Terminated"/>
    <s v="Production       "/>
    <s v="Amy Dunn"/>
    <n v="11"/>
    <x v="2"/>
    <x v="1"/>
    <n v="3.49"/>
    <n v="4"/>
    <n v="0"/>
    <s v="1/30/2013"/>
    <n v="0"/>
    <n v="6"/>
  </r>
  <r>
    <x v="153"/>
    <x v="153"/>
    <x v="0"/>
    <x v="0"/>
    <x v="0"/>
    <n v="1"/>
    <n v="5"/>
    <x v="1"/>
    <n v="0"/>
    <x v="151"/>
    <n v="0"/>
    <n v="19"/>
    <s v="Production Technician I"/>
    <x v="0"/>
    <n v="1721"/>
    <d v="1977-10-11T00:00:00"/>
    <x v="0"/>
    <x v="0"/>
    <s v="US Citizen"/>
    <s v="No"/>
    <s v="Black or African American"/>
    <s v="2/17/2014"/>
    <m/>
    <s v="N/A-StillEmployed"/>
    <s v="Active"/>
    <s v="Production       "/>
    <s v="Ketsia Liebig"/>
    <n v="19"/>
    <x v="0"/>
    <x v="1"/>
    <n v="3.1"/>
    <n v="3"/>
    <n v="0"/>
    <d v="2019-06-02T00:00:00"/>
    <n v="0"/>
    <n v="3"/>
  </r>
  <r>
    <x v="154"/>
    <x v="154"/>
    <x v="1"/>
    <x v="1"/>
    <x v="0"/>
    <n v="1"/>
    <n v="5"/>
    <x v="1"/>
    <n v="0"/>
    <x v="152"/>
    <n v="0"/>
    <n v="19"/>
    <s v="Production Technician I"/>
    <x v="0"/>
    <n v="1801"/>
    <d v="1980-02-02T00:00:00"/>
    <x v="0"/>
    <x v="1"/>
    <s v="US Citizen"/>
    <s v="No"/>
    <s v="Asian"/>
    <d v="2011-10-01T00:00:00"/>
    <m/>
    <s v="N/A-StillEmployed"/>
    <s v="Active"/>
    <s v="Production       "/>
    <s v="Brannon Miller"/>
    <n v="12"/>
    <x v="1"/>
    <x v="1"/>
    <n v="3.38"/>
    <n v="3"/>
    <n v="0"/>
    <s v="1/21/2019"/>
    <n v="0"/>
    <n v="17"/>
  </r>
  <r>
    <x v="155"/>
    <x v="155"/>
    <x v="0"/>
    <x v="0"/>
    <x v="0"/>
    <n v="1"/>
    <n v="6"/>
    <x v="1"/>
    <n v="1"/>
    <x v="153"/>
    <n v="0"/>
    <n v="3"/>
    <s v="Area Sales Manager"/>
    <x v="15"/>
    <n v="10171"/>
    <s v="02/24/69"/>
    <x v="0"/>
    <x v="0"/>
    <s v="US Citizen"/>
    <s v="Yes"/>
    <s v="Black or African American"/>
    <d v="2011-07-03T00:00:00"/>
    <m/>
    <s v="N/A-StillEmployed"/>
    <s v="Active"/>
    <s v="Sales"/>
    <s v="John Smith"/>
    <n v="17"/>
    <x v="4"/>
    <x v="1"/>
    <n v="3.65"/>
    <n v="5"/>
    <n v="0"/>
    <s v="1/17/2019"/>
    <n v="0"/>
    <n v="20"/>
  </r>
  <r>
    <x v="156"/>
    <x v="156"/>
    <x v="1"/>
    <x v="1"/>
    <x v="0"/>
    <n v="3"/>
    <n v="3"/>
    <x v="1"/>
    <n v="0"/>
    <x v="154"/>
    <n v="0"/>
    <n v="28"/>
    <s v="Sr. Network Engineer"/>
    <x v="0"/>
    <n v="2169"/>
    <s v="04/23/86"/>
    <x v="0"/>
    <x v="1"/>
    <s v="US Citizen"/>
    <s v="No"/>
    <s v="White"/>
    <d v="2014-10-11T00:00:00"/>
    <m/>
    <s v="N/A-StillEmployed"/>
    <s v="Active"/>
    <s v="IT/IS"/>
    <s v="Peter Monroe"/>
    <n v="7"/>
    <x v="3"/>
    <x v="1"/>
    <n v="4.46"/>
    <n v="5"/>
    <n v="6"/>
    <d v="2019-07-01T00:00:00"/>
    <n v="0"/>
    <n v="7"/>
  </r>
  <r>
    <x v="157"/>
    <x v="157"/>
    <x v="1"/>
    <x v="1"/>
    <x v="0"/>
    <n v="4"/>
    <n v="5"/>
    <x v="1"/>
    <n v="0"/>
    <x v="155"/>
    <n v="1"/>
    <n v="18"/>
    <s v="Production Manager"/>
    <x v="0"/>
    <n v="1890"/>
    <d v="1972-01-07T00:00:00"/>
    <x v="0"/>
    <x v="1"/>
    <s v="US Citizen"/>
    <s v="No"/>
    <s v="White"/>
    <d v="2011-10-01T00:00:00"/>
    <d v="2015-12-12T00:00:00"/>
    <s v="attendance"/>
    <s v="Terminated for Cause"/>
    <s v="Production       "/>
    <s v="Janet King"/>
    <n v="2"/>
    <x v="3"/>
    <x v="1"/>
    <n v="4.78"/>
    <n v="4"/>
    <n v="0"/>
    <s v="2/15/2015"/>
    <n v="0"/>
    <n v="9"/>
  </r>
  <r>
    <x v="158"/>
    <x v="158"/>
    <x v="0"/>
    <x v="2"/>
    <x v="1"/>
    <n v="5"/>
    <n v="5"/>
    <x v="1"/>
    <n v="0"/>
    <x v="156"/>
    <n v="1"/>
    <n v="20"/>
    <s v="Production Technician II"/>
    <x v="0"/>
    <n v="2090"/>
    <s v="07/25/79"/>
    <x v="1"/>
    <x v="2"/>
    <s v="US Citizen"/>
    <s v="No"/>
    <s v="Asian"/>
    <d v="2013-07-01T00:00:00"/>
    <s v="3/31/2014"/>
    <s v="Another position"/>
    <s v="Voluntarily Terminated"/>
    <s v="Production       "/>
    <s v="David Stanley"/>
    <n v="14"/>
    <x v="1"/>
    <x v="1"/>
    <n v="4.5199999999999996"/>
    <n v="3"/>
    <n v="0"/>
    <s v="2/20/2014"/>
    <n v="0"/>
    <n v="20"/>
  </r>
  <r>
    <x v="159"/>
    <x v="159"/>
    <x v="1"/>
    <x v="1"/>
    <x v="0"/>
    <n v="1"/>
    <n v="5"/>
    <x v="1"/>
    <n v="0"/>
    <x v="157"/>
    <n v="0"/>
    <n v="19"/>
    <s v="Production Technician I"/>
    <x v="0"/>
    <n v="2048"/>
    <d v="1986-09-12T00:00:00"/>
    <x v="0"/>
    <x v="1"/>
    <s v="US Citizen"/>
    <s v="No"/>
    <s v="White"/>
    <d v="2012-09-07T00:00:00"/>
    <m/>
    <s v="N/A-StillEmployed"/>
    <s v="Active"/>
    <s v="Production       "/>
    <s v="David Stanley"/>
    <n v="14"/>
    <x v="0"/>
    <x v="1"/>
    <n v="5"/>
    <n v="5"/>
    <n v="0"/>
    <d v="2019-04-02T00:00:00"/>
    <n v="0"/>
    <n v="13"/>
  </r>
  <r>
    <x v="160"/>
    <x v="160"/>
    <x v="0"/>
    <x v="2"/>
    <x v="0"/>
    <n v="1"/>
    <n v="1"/>
    <x v="1"/>
    <n v="0"/>
    <x v="158"/>
    <n v="0"/>
    <n v="1"/>
    <s v="Accountant I"/>
    <x v="0"/>
    <n v="1460"/>
    <s v="04/26/84"/>
    <x v="0"/>
    <x v="2"/>
    <s v="US Citizen"/>
    <s v="No"/>
    <s v="Black or African American"/>
    <d v="2014-06-01T00:00:00"/>
    <m/>
    <s v="N/A-StillEmployed"/>
    <s v="Active"/>
    <s v="Admin Offices"/>
    <s v="Brandon R. LeBlanc"/>
    <n v="1"/>
    <x v="7"/>
    <x v="1"/>
    <n v="5"/>
    <n v="4"/>
    <n v="4"/>
    <s v="1/17/2019"/>
    <n v="0"/>
    <n v="3"/>
  </r>
  <r>
    <x v="161"/>
    <x v="161"/>
    <x v="1"/>
    <x v="1"/>
    <x v="0"/>
    <n v="5"/>
    <n v="5"/>
    <x v="1"/>
    <n v="0"/>
    <x v="159"/>
    <n v="1"/>
    <n v="20"/>
    <s v="Production Technician II"/>
    <x v="0"/>
    <n v="2126"/>
    <d v="1984-09-05T00:00:00"/>
    <x v="0"/>
    <x v="1"/>
    <s v="US Citizen"/>
    <s v="No"/>
    <s v="White"/>
    <d v="2012-02-04T00:00:00"/>
    <s v="4/15/2013"/>
    <s v="more money"/>
    <s v="Voluntarily Terminated"/>
    <s v="Production       "/>
    <s v="Kissy Sullivan"/>
    <n v="20"/>
    <x v="2"/>
    <x v="1"/>
    <n v="4.9000000000000004"/>
    <n v="3"/>
    <n v="0"/>
    <s v="2/20/2013"/>
    <n v="0"/>
    <n v="20"/>
  </r>
  <r>
    <x v="162"/>
    <x v="162"/>
    <x v="0"/>
    <x v="0"/>
    <x v="1"/>
    <n v="1"/>
    <n v="3"/>
    <x v="1"/>
    <n v="0"/>
    <x v="160"/>
    <n v="0"/>
    <n v="22"/>
    <s v="Senior BI Developer"/>
    <x v="0"/>
    <n v="1886"/>
    <s v="06/14/87"/>
    <x v="1"/>
    <x v="0"/>
    <s v="US Citizen"/>
    <s v="No"/>
    <s v="Asian"/>
    <d v="2016-02-10T00:00:00"/>
    <m/>
    <s v="N/A-StillEmployed"/>
    <s v="Active"/>
    <s v="IT/IS"/>
    <s v="Brian Champaigne"/>
    <n v="13"/>
    <x v="1"/>
    <x v="1"/>
    <n v="4.0999999999999996"/>
    <n v="5"/>
    <n v="7"/>
    <d v="2019-08-01T00:00:00"/>
    <n v="0"/>
    <n v="2"/>
  </r>
  <r>
    <x v="163"/>
    <x v="163"/>
    <x v="0"/>
    <x v="0"/>
    <x v="1"/>
    <n v="5"/>
    <n v="5"/>
    <x v="1"/>
    <n v="0"/>
    <x v="161"/>
    <n v="1"/>
    <n v="19"/>
    <s v="Production Technician I"/>
    <x v="0"/>
    <n v="1810"/>
    <s v="01/17/79"/>
    <x v="1"/>
    <x v="0"/>
    <s v="US Citizen"/>
    <s v="No"/>
    <s v="Asian"/>
    <s v="9/26/2011"/>
    <s v="8/19/2018"/>
    <s v="return to school"/>
    <s v="Voluntarily Terminated"/>
    <s v="Production       "/>
    <s v="Kissy Sullivan"/>
    <n v="20"/>
    <x v="6"/>
    <x v="1"/>
    <n v="4.88"/>
    <n v="3"/>
    <n v="0"/>
    <d v="2017-02-07T00:00:00"/>
    <n v="0"/>
    <n v="17"/>
  </r>
  <r>
    <x v="164"/>
    <x v="164"/>
    <x v="1"/>
    <x v="1"/>
    <x v="0"/>
    <n v="1"/>
    <n v="1"/>
    <x v="1"/>
    <n v="0"/>
    <x v="162"/>
    <n v="0"/>
    <n v="23"/>
    <s v="Shared Services Manager"/>
    <x v="0"/>
    <n v="1460"/>
    <d v="1984-10-06T00:00:00"/>
    <x v="0"/>
    <x v="1"/>
    <s v="US Citizen"/>
    <s v="No"/>
    <s v="White"/>
    <d v="2016-05-01T00:00:00"/>
    <m/>
    <s v="N/A-StillEmployed"/>
    <s v="Active"/>
    <s v="Admin Offices"/>
    <s v="Janet King"/>
    <n v="2"/>
    <x v="6"/>
    <x v="1"/>
    <n v="4.0999999999999996"/>
    <n v="4"/>
    <n v="0"/>
    <s v="1/28/2019"/>
    <n v="0"/>
    <n v="20"/>
  </r>
  <r>
    <x v="165"/>
    <x v="165"/>
    <x v="1"/>
    <x v="1"/>
    <x v="0"/>
    <n v="1"/>
    <n v="5"/>
    <x v="1"/>
    <n v="0"/>
    <x v="163"/>
    <n v="0"/>
    <n v="19"/>
    <s v="Production Technician I"/>
    <x v="0"/>
    <n v="1776"/>
    <d v="1982-02-09T00:00:00"/>
    <x v="0"/>
    <x v="1"/>
    <s v="US Citizen"/>
    <s v="No"/>
    <s v="Asian"/>
    <s v="5/14/2012"/>
    <m/>
    <s v="N/A-StillEmployed"/>
    <s v="Active"/>
    <s v="Production       "/>
    <s v="Elijiah Gray"/>
    <n v="16"/>
    <x v="2"/>
    <x v="1"/>
    <n v="4.0999999999999996"/>
    <n v="3"/>
    <n v="0"/>
    <s v="2/22/2019"/>
    <n v="0"/>
    <n v="10"/>
  </r>
  <r>
    <x v="166"/>
    <x v="166"/>
    <x v="0"/>
    <x v="4"/>
    <x v="0"/>
    <n v="1"/>
    <n v="6"/>
    <x v="1"/>
    <n v="0"/>
    <x v="164"/>
    <n v="0"/>
    <n v="3"/>
    <s v="Area Sales Manager"/>
    <x v="16"/>
    <n v="84111"/>
    <s v="12/27/88"/>
    <x v="0"/>
    <x v="4"/>
    <s v="US Citizen"/>
    <s v="No"/>
    <s v="Black or African American"/>
    <s v="4/30/2012"/>
    <m/>
    <s v="N/A-StillEmployed"/>
    <s v="Active"/>
    <s v="Sales"/>
    <s v="John Smith"/>
    <n v="17"/>
    <x v="7"/>
    <x v="1"/>
    <n v="4.53"/>
    <n v="3"/>
    <n v="0"/>
    <s v="1/29/2019"/>
    <n v="0"/>
    <n v="16"/>
  </r>
  <r>
    <x v="167"/>
    <x v="167"/>
    <x v="1"/>
    <x v="1"/>
    <x v="1"/>
    <n v="1"/>
    <n v="5"/>
    <x v="0"/>
    <n v="0"/>
    <x v="165"/>
    <n v="0"/>
    <n v="18"/>
    <s v="Production Manager"/>
    <x v="0"/>
    <n v="2110"/>
    <s v="10/26/81"/>
    <x v="1"/>
    <x v="1"/>
    <s v="US Citizen"/>
    <s v="No"/>
    <s v="White"/>
    <s v="9/30/2013"/>
    <m/>
    <s v="N/A-StillEmployed"/>
    <s v="Active"/>
    <s v="Production       "/>
    <s v="Janet King"/>
    <n v="2"/>
    <x v="7"/>
    <x v="0"/>
    <n v="4.0999999999999996"/>
    <n v="3"/>
    <n v="0"/>
    <s v="1/21/2019"/>
    <n v="0"/>
    <n v="11"/>
  </r>
  <r>
    <x v="168"/>
    <x v="168"/>
    <x v="1"/>
    <x v="1"/>
    <x v="1"/>
    <n v="5"/>
    <n v="5"/>
    <x v="1"/>
    <n v="0"/>
    <x v="166"/>
    <n v="1"/>
    <n v="19"/>
    <s v="Production Technician I"/>
    <x v="0"/>
    <n v="1886"/>
    <s v="03/26/81"/>
    <x v="1"/>
    <x v="1"/>
    <s v="US Citizen"/>
    <s v="No"/>
    <s v="White"/>
    <d v="2011-05-07T00:00:00"/>
    <s v="9/26/2018"/>
    <s v="unhappy"/>
    <s v="Voluntarily Terminated"/>
    <s v="Production       "/>
    <s v="Michael Albert"/>
    <n v="22"/>
    <x v="1"/>
    <x v="1"/>
    <n v="3.18"/>
    <n v="4"/>
    <n v="0"/>
    <d v="2018-02-03T00:00:00"/>
    <n v="0"/>
    <n v="16"/>
  </r>
  <r>
    <x v="169"/>
    <x v="169"/>
    <x v="1"/>
    <x v="1"/>
    <x v="0"/>
    <n v="3"/>
    <n v="5"/>
    <x v="1"/>
    <n v="0"/>
    <x v="167"/>
    <n v="0"/>
    <n v="20"/>
    <s v="Production Technician II"/>
    <x v="0"/>
    <n v="1770"/>
    <s v="03/19/79"/>
    <x v="0"/>
    <x v="1"/>
    <s v="US Citizen"/>
    <s v="No"/>
    <s v="White"/>
    <d v="2013-08-07T00:00:00"/>
    <m/>
    <s v="N/A-StillEmployed"/>
    <s v="Active"/>
    <s v="Production       "/>
    <s v="Kelley Spirea"/>
    <n v="18"/>
    <x v="0"/>
    <x v="1"/>
    <n v="4"/>
    <n v="3"/>
    <n v="0"/>
    <s v="2/18/2019"/>
    <n v="0"/>
    <n v="7"/>
  </r>
  <r>
    <x v="170"/>
    <x v="170"/>
    <x v="0"/>
    <x v="0"/>
    <x v="1"/>
    <n v="1"/>
    <n v="3"/>
    <x v="0"/>
    <n v="1"/>
    <x v="168"/>
    <n v="0"/>
    <n v="14"/>
    <s v="IT Support"/>
    <x v="2"/>
    <n v="6070"/>
    <d v="1988-05-10T00:00:00"/>
    <x v="1"/>
    <x v="0"/>
    <s v="US Citizen"/>
    <s v="Yes"/>
    <s v="Black or African American"/>
    <s v="1/21/2011"/>
    <m/>
    <s v="N/A-StillEmployed"/>
    <s v="Active"/>
    <s v="IT/IS"/>
    <s v="Eric Dougall"/>
    <n v="6"/>
    <x v="4"/>
    <x v="0"/>
    <n v="4.6399999999999997"/>
    <n v="4"/>
    <n v="5"/>
    <s v="1/25/2019"/>
    <n v="0"/>
    <n v="14"/>
  </r>
  <r>
    <x v="171"/>
    <x v="171"/>
    <x v="0"/>
    <x v="3"/>
    <x v="1"/>
    <n v="5"/>
    <n v="5"/>
    <x v="1"/>
    <n v="0"/>
    <x v="169"/>
    <n v="1"/>
    <n v="20"/>
    <s v="Production Technician II"/>
    <x v="0"/>
    <n v="2122"/>
    <s v="12/26/76"/>
    <x v="1"/>
    <x v="3"/>
    <s v="US Citizen"/>
    <s v="No"/>
    <s v="White"/>
    <d v="2013-08-07T00:00:00"/>
    <s v="9/15/2016"/>
    <s v="more money"/>
    <s v="Voluntarily Terminated"/>
    <s v="Production       "/>
    <s v="Michael Albert"/>
    <n v="22"/>
    <x v="0"/>
    <x v="1"/>
    <n v="4.6500000000000004"/>
    <n v="4"/>
    <n v="0"/>
    <d v="2016-10-06T00:00:00"/>
    <n v="0"/>
    <n v="15"/>
  </r>
  <r>
    <x v="172"/>
    <x v="172"/>
    <x v="0"/>
    <x v="0"/>
    <x v="1"/>
    <n v="1"/>
    <n v="5"/>
    <x v="0"/>
    <n v="0"/>
    <x v="170"/>
    <n v="0"/>
    <n v="20"/>
    <s v="Production Technician II"/>
    <x v="0"/>
    <n v="2324"/>
    <s v="03/28/82"/>
    <x v="1"/>
    <x v="0"/>
    <s v="US Citizen"/>
    <s v="No"/>
    <s v="Black or African American"/>
    <s v="8/19/2013"/>
    <m/>
    <s v="N/A-StillEmployed"/>
    <s v="Active"/>
    <s v="Production       "/>
    <s v="Elijiah Gray"/>
    <n v="16"/>
    <x v="1"/>
    <x v="0"/>
    <n v="4.2"/>
    <n v="4"/>
    <n v="0"/>
    <d v="2019-12-02T00:00:00"/>
    <n v="0"/>
    <n v="19"/>
  </r>
  <r>
    <x v="173"/>
    <x v="173"/>
    <x v="1"/>
    <x v="1"/>
    <x v="1"/>
    <n v="3"/>
    <n v="5"/>
    <x v="1"/>
    <n v="0"/>
    <x v="171"/>
    <n v="0"/>
    <n v="19"/>
    <s v="Production Technician I"/>
    <x v="0"/>
    <n v="2122"/>
    <s v="10/22/75"/>
    <x v="1"/>
    <x v="1"/>
    <s v="US Citizen"/>
    <s v="No"/>
    <s v="Black or African American"/>
    <s v="2/16/2015"/>
    <m/>
    <s v="N/A-StillEmployed"/>
    <s v="Active"/>
    <s v="Production       "/>
    <s v="Elijiah Gray"/>
    <n v="16"/>
    <x v="7"/>
    <x v="1"/>
    <n v="5"/>
    <n v="3"/>
    <n v="0"/>
    <s v="1/23/2019"/>
    <n v="0"/>
    <n v="6"/>
  </r>
  <r>
    <x v="174"/>
    <x v="174"/>
    <x v="0"/>
    <x v="0"/>
    <x v="1"/>
    <n v="5"/>
    <n v="5"/>
    <x v="0"/>
    <n v="1"/>
    <x v="172"/>
    <n v="1"/>
    <n v="19"/>
    <s v="Production Technician I"/>
    <x v="0"/>
    <n v="1844"/>
    <s v="02/14/73"/>
    <x v="1"/>
    <x v="0"/>
    <s v="US Citizen"/>
    <s v="Yes"/>
    <s v="Black or African American"/>
    <d v="2011-07-11T00:00:00"/>
    <s v="11/14/2015"/>
    <s v="Another position"/>
    <s v="Voluntarily Terminated"/>
    <s v="Production       "/>
    <s v="Webster Butler"/>
    <n v="39"/>
    <x v="4"/>
    <x v="0"/>
    <n v="5"/>
    <n v="4"/>
    <n v="0"/>
    <d v="2015-02-02T00:00:00"/>
    <n v="0"/>
    <n v="17"/>
  </r>
  <r>
    <x v="175"/>
    <x v="175"/>
    <x v="0"/>
    <x v="3"/>
    <x v="0"/>
    <n v="5"/>
    <n v="5"/>
    <x v="1"/>
    <n v="0"/>
    <x v="173"/>
    <n v="1"/>
    <n v="19"/>
    <s v="Production Technician I"/>
    <x v="0"/>
    <n v="1938"/>
    <d v="1972-09-11T00:00:00"/>
    <x v="0"/>
    <x v="3"/>
    <s v="US Citizen"/>
    <s v="No"/>
    <s v="White"/>
    <s v="9/24/2012"/>
    <s v="9/26/2017"/>
    <s v="hours"/>
    <s v="Voluntarily Terminated"/>
    <s v="Production       "/>
    <s v="Amy Dunn"/>
    <n v="11"/>
    <x v="1"/>
    <x v="1"/>
    <n v="3.08"/>
    <n v="4"/>
    <n v="0"/>
    <d v="2017-01-04T00:00:00"/>
    <n v="0"/>
    <n v="18"/>
  </r>
  <r>
    <x v="176"/>
    <x v="176"/>
    <x v="0"/>
    <x v="0"/>
    <x v="1"/>
    <n v="1"/>
    <n v="5"/>
    <x v="1"/>
    <n v="0"/>
    <x v="174"/>
    <n v="0"/>
    <n v="19"/>
    <s v="Production Technician I"/>
    <x v="0"/>
    <n v="2189"/>
    <d v="1986-07-07T00:00:00"/>
    <x v="1"/>
    <x v="0"/>
    <s v="US Citizen"/>
    <s v="No"/>
    <s v="White"/>
    <d v="2014-06-01T00:00:00"/>
    <m/>
    <s v="N/A-StillEmployed"/>
    <s v="Active"/>
    <s v="Production       "/>
    <s v="Ketsia Liebig"/>
    <n v="19"/>
    <x v="0"/>
    <x v="1"/>
    <n v="4.5999999999999996"/>
    <n v="4"/>
    <n v="0"/>
    <s v="2/26/2019"/>
    <n v="0"/>
    <n v="14"/>
  </r>
  <r>
    <x v="177"/>
    <x v="177"/>
    <x v="1"/>
    <x v="1"/>
    <x v="1"/>
    <n v="2"/>
    <n v="5"/>
    <x v="1"/>
    <n v="0"/>
    <x v="175"/>
    <n v="0"/>
    <n v="20"/>
    <s v="Production Technician II"/>
    <x v="0"/>
    <n v="2324"/>
    <s v="08/25/76"/>
    <x v="1"/>
    <x v="1"/>
    <s v="US Citizen"/>
    <s v="No"/>
    <s v="White"/>
    <d v="2016-11-05T00:00:00"/>
    <m/>
    <s v="N/A-StillEmployed"/>
    <s v="Active"/>
    <s v="Production       "/>
    <s v="Webster Butler"/>
    <m/>
    <x v="0"/>
    <x v="1"/>
    <n v="5"/>
    <n v="3"/>
    <n v="0"/>
    <s v="1/21/2019"/>
    <n v="0"/>
    <n v="4"/>
  </r>
  <r>
    <x v="178"/>
    <x v="178"/>
    <x v="1"/>
    <x v="1"/>
    <x v="1"/>
    <n v="5"/>
    <n v="5"/>
    <x v="1"/>
    <n v="0"/>
    <x v="176"/>
    <n v="1"/>
    <n v="20"/>
    <s v="Production Technician II"/>
    <x v="0"/>
    <n v="2176"/>
    <d v="1986-10-12T00:00:00"/>
    <x v="1"/>
    <x v="1"/>
    <s v="US Citizen"/>
    <s v="No"/>
    <s v="Two or more races"/>
    <d v="2011-05-07T00:00:00"/>
    <s v="8/19/2012"/>
    <s v="Another position"/>
    <s v="Voluntarily Terminated"/>
    <s v="Production       "/>
    <s v="Amy Dunn"/>
    <n v="11"/>
    <x v="0"/>
    <x v="1"/>
    <n v="5"/>
    <n v="4"/>
    <n v="0"/>
    <d v="2012-02-07T00:00:00"/>
    <n v="0"/>
    <n v="16"/>
  </r>
  <r>
    <x v="179"/>
    <x v="179"/>
    <x v="1"/>
    <x v="1"/>
    <x v="1"/>
    <n v="1"/>
    <n v="5"/>
    <x v="1"/>
    <n v="0"/>
    <x v="177"/>
    <n v="0"/>
    <n v="19"/>
    <s v="Production Technician I"/>
    <x v="0"/>
    <n v="2451"/>
    <d v="1974-07-11T00:00:00"/>
    <x v="1"/>
    <x v="1"/>
    <s v="US Citizen"/>
    <s v="No"/>
    <s v="White"/>
    <d v="2013-11-11T00:00:00"/>
    <m/>
    <s v="N/A-StillEmployed"/>
    <s v="Active"/>
    <s v="Production       "/>
    <s v="Brannon Miller"/>
    <n v="12"/>
    <x v="0"/>
    <x v="1"/>
    <n v="4.0999999999999996"/>
    <n v="3"/>
    <n v="0"/>
    <s v="1/22/2019"/>
    <n v="0"/>
    <n v="11"/>
  </r>
  <r>
    <x v="180"/>
    <x v="180"/>
    <x v="0"/>
    <x v="0"/>
    <x v="1"/>
    <n v="1"/>
    <n v="4"/>
    <x v="1"/>
    <n v="0"/>
    <x v="178"/>
    <n v="0"/>
    <n v="24"/>
    <s v="Software Engineer"/>
    <x v="0"/>
    <n v="2135"/>
    <d v="1987-07-11T00:00:00"/>
    <x v="1"/>
    <x v="0"/>
    <s v="US Citizen"/>
    <s v="No"/>
    <s v="Asian"/>
    <d v="2013-11-11T00:00:00"/>
    <m/>
    <s v="N/A-StillEmployed"/>
    <s v="Active"/>
    <s v="Software Engineering"/>
    <s v="Alex Sweetwater"/>
    <n v="10"/>
    <x v="2"/>
    <x v="1"/>
    <n v="4.5"/>
    <n v="5"/>
    <n v="4"/>
    <s v="1/14/2019"/>
    <n v="0"/>
    <n v="14"/>
  </r>
  <r>
    <x v="181"/>
    <x v="181"/>
    <x v="1"/>
    <x v="1"/>
    <x v="1"/>
    <n v="1"/>
    <n v="5"/>
    <x v="1"/>
    <n v="0"/>
    <x v="179"/>
    <n v="0"/>
    <n v="19"/>
    <s v="Production Technician I"/>
    <x v="0"/>
    <n v="2330"/>
    <s v="11/22/77"/>
    <x v="1"/>
    <x v="1"/>
    <s v="US Citizen"/>
    <s v="No"/>
    <s v="White"/>
    <s v="5/31/2011"/>
    <m/>
    <s v="N/A-StillEmployed"/>
    <s v="Active"/>
    <s v="Production       "/>
    <s v="David Stanley"/>
    <n v="14"/>
    <x v="1"/>
    <x v="1"/>
    <n v="5"/>
    <n v="4"/>
    <n v="0"/>
    <d v="2019-10-01T00:00:00"/>
    <n v="0"/>
    <n v="8"/>
  </r>
  <r>
    <x v="182"/>
    <x v="182"/>
    <x v="0"/>
    <x v="0"/>
    <x v="1"/>
    <n v="1"/>
    <n v="5"/>
    <x v="1"/>
    <n v="0"/>
    <x v="180"/>
    <n v="0"/>
    <n v="20"/>
    <s v="Production Technician II"/>
    <x v="0"/>
    <n v="2149"/>
    <s v="05/21/87"/>
    <x v="1"/>
    <x v="0"/>
    <s v="US Citizen"/>
    <s v="No"/>
    <s v="Black or African American"/>
    <s v="3/30/2015"/>
    <m/>
    <s v="N/A-StillEmployed"/>
    <s v="Active"/>
    <s v="Production       "/>
    <s v="Ketsia Liebig"/>
    <n v="19"/>
    <x v="0"/>
    <x v="1"/>
    <n v="5"/>
    <n v="5"/>
    <n v="0"/>
    <d v="2019-07-02T00:00:00"/>
    <n v="0"/>
    <n v="16"/>
  </r>
  <r>
    <x v="183"/>
    <x v="183"/>
    <x v="1"/>
    <x v="1"/>
    <x v="1"/>
    <n v="1"/>
    <n v="5"/>
    <x v="1"/>
    <n v="0"/>
    <x v="181"/>
    <n v="0"/>
    <n v="19"/>
    <s v="Production Technician I"/>
    <x v="0"/>
    <n v="2184"/>
    <d v="1987-07-01T00:00:00"/>
    <x v="1"/>
    <x v="1"/>
    <s v="US Citizen"/>
    <s v="No"/>
    <s v="Black or African American"/>
    <d v="2013-07-01T00:00:00"/>
    <m/>
    <s v="N/A-StillEmployed"/>
    <s v="Active"/>
    <s v="Production       "/>
    <s v="Kissy Sullivan"/>
    <n v="20"/>
    <x v="6"/>
    <x v="1"/>
    <n v="3.93"/>
    <n v="3"/>
    <n v="0"/>
    <s v="1/30/2019"/>
    <n v="0"/>
    <n v="20"/>
  </r>
  <r>
    <x v="184"/>
    <x v="184"/>
    <x v="1"/>
    <x v="1"/>
    <x v="0"/>
    <n v="2"/>
    <n v="6"/>
    <x v="1"/>
    <n v="0"/>
    <x v="182"/>
    <n v="0"/>
    <n v="3"/>
    <s v="Area Sales Manager"/>
    <x v="1"/>
    <n v="78789"/>
    <d v="1984-01-07T00:00:00"/>
    <x v="0"/>
    <x v="1"/>
    <s v="US Citizen"/>
    <s v="No"/>
    <s v="Two or more races"/>
    <d v="2016-06-07T00:00:00"/>
    <m/>
    <s v="N/A-StillEmployed"/>
    <s v="Active"/>
    <s v="Sales"/>
    <s v="Lynn Daneault"/>
    <n v="21"/>
    <x v="7"/>
    <x v="1"/>
    <n v="3.4"/>
    <n v="4"/>
    <n v="0"/>
    <s v="1/29/2019"/>
    <n v="0"/>
    <n v="7"/>
  </r>
  <r>
    <x v="185"/>
    <x v="185"/>
    <x v="0"/>
    <x v="0"/>
    <x v="1"/>
    <n v="5"/>
    <n v="5"/>
    <x v="1"/>
    <n v="1"/>
    <x v="183"/>
    <n v="1"/>
    <n v="19"/>
    <s v="Production Technician I"/>
    <x v="0"/>
    <n v="1760"/>
    <s v="05/30/68"/>
    <x v="1"/>
    <x v="0"/>
    <s v="US Citizen"/>
    <s v="No"/>
    <s v="Black or African American"/>
    <d v="2012-02-04T00:00:00"/>
    <d v="2016-11-11T00:00:00"/>
    <s v="Another position"/>
    <s v="Voluntarily Terminated"/>
    <s v="Production       "/>
    <s v="Kelley Spirea"/>
    <n v="18"/>
    <x v="4"/>
    <x v="1"/>
    <n v="4.18"/>
    <n v="4"/>
    <n v="0"/>
    <d v="2016-05-02T00:00:00"/>
    <n v="0"/>
    <n v="17"/>
  </r>
  <r>
    <x v="186"/>
    <x v="186"/>
    <x v="0"/>
    <x v="0"/>
    <x v="1"/>
    <n v="1"/>
    <n v="5"/>
    <x v="1"/>
    <n v="0"/>
    <x v="184"/>
    <n v="0"/>
    <n v="19"/>
    <s v="Production Technician I"/>
    <x v="0"/>
    <n v="2346"/>
    <s v="09/22/76"/>
    <x v="1"/>
    <x v="0"/>
    <s v="US Citizen"/>
    <s v="No"/>
    <s v="White"/>
    <s v="3/30/2015"/>
    <m/>
    <s v="N/A-StillEmployed"/>
    <s v="Active"/>
    <s v="Production       "/>
    <s v="Michael Albert"/>
    <n v="22"/>
    <x v="6"/>
    <x v="1"/>
    <n v="5"/>
    <n v="4"/>
    <n v="0"/>
    <s v="1/21/2019"/>
    <n v="0"/>
    <n v="10"/>
  </r>
  <r>
    <x v="187"/>
    <x v="187"/>
    <x v="0"/>
    <x v="0"/>
    <x v="0"/>
    <n v="1"/>
    <n v="5"/>
    <x v="1"/>
    <n v="0"/>
    <x v="185"/>
    <n v="0"/>
    <n v="18"/>
    <s v="Production Manager"/>
    <x v="0"/>
    <n v="2045"/>
    <d v="1981-10-08T00:00:00"/>
    <x v="0"/>
    <x v="0"/>
    <s v="US Citizen"/>
    <s v="Yes"/>
    <s v="Hispanic"/>
    <s v="8/16/2012"/>
    <m/>
    <s v="N/A-StillEmployed"/>
    <s v="Active"/>
    <s v="Production       "/>
    <s v="Janet King"/>
    <n v="2"/>
    <x v="1"/>
    <x v="1"/>
    <n v="4.37"/>
    <n v="3"/>
    <n v="0"/>
    <s v="1/14/2019"/>
    <n v="0"/>
    <n v="2"/>
  </r>
  <r>
    <x v="188"/>
    <x v="188"/>
    <x v="0"/>
    <x v="0"/>
    <x v="0"/>
    <n v="5"/>
    <n v="5"/>
    <x v="3"/>
    <n v="0"/>
    <x v="186"/>
    <n v="1"/>
    <n v="20"/>
    <s v="Production Technician II"/>
    <x v="0"/>
    <n v="2472"/>
    <s v="06/29/85"/>
    <x v="0"/>
    <x v="0"/>
    <s v="US Citizen"/>
    <s v="No"/>
    <s v="White"/>
    <s v="8/15/2011"/>
    <d v="2014-04-09T00:00:00"/>
    <s v="unhappy"/>
    <s v="Voluntarily Terminated"/>
    <s v="Production       "/>
    <s v="Brannon Miller"/>
    <n v="12"/>
    <x v="0"/>
    <x v="3"/>
    <n v="3"/>
    <n v="2"/>
    <n v="0"/>
    <s v="1/14/2013"/>
    <n v="6"/>
    <n v="6"/>
  </r>
  <r>
    <x v="189"/>
    <x v="189"/>
    <x v="1"/>
    <x v="1"/>
    <x v="0"/>
    <n v="1"/>
    <n v="5"/>
    <x v="1"/>
    <n v="0"/>
    <x v="187"/>
    <n v="0"/>
    <n v="20"/>
    <s v="Production Technician II"/>
    <x v="0"/>
    <n v="1450"/>
    <s v="08/17/92"/>
    <x v="0"/>
    <x v="1"/>
    <s v="US Citizen"/>
    <s v="No"/>
    <s v="White"/>
    <d v="2011-07-11T00:00:00"/>
    <m/>
    <s v="N/A-StillEmployed"/>
    <s v="Active"/>
    <s v="Production       "/>
    <s v="David Stanley"/>
    <n v="14"/>
    <x v="0"/>
    <x v="1"/>
    <n v="3.7"/>
    <n v="3"/>
    <n v="0"/>
    <d v="2019-08-01T00:00:00"/>
    <n v="0"/>
    <n v="14"/>
  </r>
  <r>
    <x v="190"/>
    <x v="190"/>
    <x v="1"/>
    <x v="1"/>
    <x v="0"/>
    <n v="1"/>
    <n v="3"/>
    <x v="2"/>
    <n v="1"/>
    <x v="188"/>
    <n v="0"/>
    <n v="13"/>
    <s v="IT Manager - Infra"/>
    <x v="0"/>
    <n v="2134"/>
    <d v="1986-05-10T00:00:00"/>
    <x v="0"/>
    <x v="1"/>
    <s v="Eligible NonCitizen"/>
    <s v="Yes"/>
    <s v="Black or African American"/>
    <s v="2/15/2012"/>
    <m/>
    <s v="N/A-StillEmployed"/>
    <s v="Active"/>
    <s v="IT/IS"/>
    <s v="Jennifer Zamora"/>
    <n v="5"/>
    <x v="4"/>
    <x v="2"/>
    <n v="2.39"/>
    <n v="3"/>
    <n v="6"/>
    <s v="2/22/2019"/>
    <n v="4"/>
    <n v="13"/>
  </r>
  <r>
    <x v="191"/>
    <x v="191"/>
    <x v="0"/>
    <x v="0"/>
    <x v="1"/>
    <n v="1"/>
    <n v="5"/>
    <x v="0"/>
    <n v="0"/>
    <x v="189"/>
    <n v="0"/>
    <n v="20"/>
    <s v="Production Technician II"/>
    <x v="0"/>
    <n v="2126"/>
    <s v="04/24/70"/>
    <x v="1"/>
    <x v="0"/>
    <s v="US Citizen"/>
    <s v="No"/>
    <s v="Black or African American"/>
    <s v="5/13/2013"/>
    <m/>
    <s v="N/A-StillEmployed"/>
    <s v="Active"/>
    <s v="Production       "/>
    <s v="Kissy Sullivan"/>
    <n v="20"/>
    <x v="1"/>
    <x v="0"/>
    <n v="4.7"/>
    <n v="3"/>
    <n v="0"/>
    <s v="1/14/2019"/>
    <n v="0"/>
    <n v="1"/>
  </r>
  <r>
    <x v="192"/>
    <x v="192"/>
    <x v="0"/>
    <x v="0"/>
    <x v="0"/>
    <n v="3"/>
    <n v="5"/>
    <x v="1"/>
    <n v="1"/>
    <x v="190"/>
    <n v="0"/>
    <n v="20"/>
    <s v="Production Technician II"/>
    <x v="0"/>
    <n v="2127"/>
    <d v="1976-03-12T00:00:00"/>
    <x v="0"/>
    <x v="0"/>
    <s v="US Citizen"/>
    <s v="No"/>
    <s v="Black or African American"/>
    <d v="2012-09-01T00:00:00"/>
    <m/>
    <s v="N/A-StillEmployed"/>
    <s v="Active"/>
    <s v="Production       "/>
    <s v="Kelley Spirea"/>
    <n v="18"/>
    <x v="4"/>
    <x v="1"/>
    <n v="4.0999999999999996"/>
    <n v="4"/>
    <n v="0"/>
    <s v="1/31/2019"/>
    <n v="0"/>
    <n v="12"/>
  </r>
  <r>
    <x v="193"/>
    <x v="193"/>
    <x v="1"/>
    <x v="1"/>
    <x v="1"/>
    <n v="1"/>
    <n v="3"/>
    <x v="1"/>
    <n v="0"/>
    <x v="191"/>
    <n v="0"/>
    <n v="15"/>
    <s v="Network Engineer"/>
    <x v="0"/>
    <n v="2048"/>
    <d v="1979-04-04T00:00:00"/>
    <x v="1"/>
    <x v="1"/>
    <s v="US Citizen"/>
    <s v="No"/>
    <s v="White"/>
    <s v="2/16/2015"/>
    <m/>
    <s v="N/A-StillEmployed"/>
    <s v="Active"/>
    <s v="IT/IS"/>
    <s v="Peter Monroe"/>
    <n v="7"/>
    <x v="6"/>
    <x v="1"/>
    <n v="3.81"/>
    <n v="3"/>
    <n v="6"/>
    <d v="2019-11-02T00:00:00"/>
    <n v="0"/>
    <n v="6"/>
  </r>
  <r>
    <x v="194"/>
    <x v="194"/>
    <x v="0"/>
    <x v="2"/>
    <x v="1"/>
    <n v="1"/>
    <n v="5"/>
    <x v="1"/>
    <n v="0"/>
    <x v="192"/>
    <n v="0"/>
    <n v="19"/>
    <s v="Production Technician I"/>
    <x v="0"/>
    <n v="2453"/>
    <d v="1984-07-07T00:00:00"/>
    <x v="1"/>
    <x v="2"/>
    <s v="US Citizen"/>
    <s v="No"/>
    <s v="White"/>
    <d v="2013-01-04T00:00:00"/>
    <m/>
    <s v="N/A-StillEmployed"/>
    <s v="Active"/>
    <s v="Production       "/>
    <s v="Elijiah Gray"/>
    <n v="16"/>
    <x v="0"/>
    <x v="1"/>
    <n v="4.4000000000000004"/>
    <n v="4"/>
    <n v="0"/>
    <s v="1/17/2019"/>
    <n v="0"/>
    <n v="18"/>
  </r>
  <r>
    <x v="195"/>
    <x v="195"/>
    <x v="0"/>
    <x v="4"/>
    <x v="0"/>
    <n v="1"/>
    <n v="5"/>
    <x v="1"/>
    <n v="0"/>
    <x v="193"/>
    <n v="0"/>
    <n v="20"/>
    <s v="Production Technician II"/>
    <x v="0"/>
    <n v="1460"/>
    <d v="1974-01-12T00:00:00"/>
    <x v="0"/>
    <x v="4"/>
    <s v="US Citizen"/>
    <s v="No"/>
    <s v="Black or African American"/>
    <s v="5/13/2013"/>
    <m/>
    <s v="N/A-StillEmployed"/>
    <s v="Active"/>
    <s v="Production       "/>
    <s v="Michael Albert"/>
    <n v="22"/>
    <x v="0"/>
    <x v="1"/>
    <n v="4.29"/>
    <n v="5"/>
    <n v="0"/>
    <s v="1/28/2019"/>
    <n v="0"/>
    <n v="11"/>
  </r>
  <r>
    <x v="196"/>
    <x v="196"/>
    <x v="0"/>
    <x v="0"/>
    <x v="0"/>
    <n v="1"/>
    <n v="5"/>
    <x v="1"/>
    <n v="0"/>
    <x v="194"/>
    <n v="0"/>
    <n v="19"/>
    <s v="Production Technician I"/>
    <x v="0"/>
    <n v="1550"/>
    <s v="04/18/80"/>
    <x v="0"/>
    <x v="0"/>
    <s v="US Citizen"/>
    <s v="No"/>
    <s v="Asian"/>
    <d v="2013-08-07T00:00:00"/>
    <m/>
    <s v="N/A-StillEmployed"/>
    <s v="Active"/>
    <s v="Production       "/>
    <s v="Kissy Sullivan"/>
    <n v="20"/>
    <x v="0"/>
    <x v="1"/>
    <n v="4.0999999999999996"/>
    <n v="4"/>
    <n v="0"/>
    <s v="1/22/2019"/>
    <n v="0"/>
    <n v="13"/>
  </r>
  <r>
    <x v="197"/>
    <x v="197"/>
    <x v="0"/>
    <x v="0"/>
    <x v="0"/>
    <n v="1"/>
    <n v="3"/>
    <x v="1"/>
    <n v="0"/>
    <x v="195"/>
    <n v="0"/>
    <n v="22"/>
    <s v="Senior BI Developer"/>
    <x v="0"/>
    <n v="2056"/>
    <s v="04/25/70"/>
    <x v="0"/>
    <x v="0"/>
    <s v="US Citizen"/>
    <s v="No"/>
    <s v="Asian"/>
    <d v="2017-10-02T00:00:00"/>
    <m/>
    <s v="N/A-StillEmployed"/>
    <s v="Active"/>
    <s v="IT/IS"/>
    <s v="Brian Champaigne"/>
    <n v="13"/>
    <x v="1"/>
    <x v="1"/>
    <n v="5"/>
    <n v="3"/>
    <n v="6"/>
    <s v="2/25/2019"/>
    <n v="0"/>
    <n v="17"/>
  </r>
  <r>
    <x v="198"/>
    <x v="198"/>
    <x v="0"/>
    <x v="0"/>
    <x v="0"/>
    <n v="5"/>
    <n v="5"/>
    <x v="1"/>
    <n v="1"/>
    <x v="196"/>
    <n v="1"/>
    <n v="19"/>
    <s v="Production Technician I"/>
    <x v="0"/>
    <n v="2110"/>
    <d v="1989-02-05T00:00:00"/>
    <x v="0"/>
    <x v="0"/>
    <s v="US Citizen"/>
    <s v="No"/>
    <s v="Black or African American"/>
    <s v="9/26/2011"/>
    <d v="2014-04-04T00:00:00"/>
    <s v="return to school"/>
    <s v="Voluntarily Terminated"/>
    <s v="Production       "/>
    <s v="Webster Butler"/>
    <n v="39"/>
    <x v="4"/>
    <x v="1"/>
    <n v="4.3"/>
    <n v="3"/>
    <n v="0"/>
    <d v="2013-02-03T00:00:00"/>
    <n v="0"/>
    <n v="19"/>
  </r>
  <r>
    <x v="199"/>
    <x v="199"/>
    <x v="1"/>
    <x v="1"/>
    <x v="0"/>
    <n v="5"/>
    <n v="5"/>
    <x v="1"/>
    <n v="0"/>
    <x v="197"/>
    <n v="1"/>
    <n v="19"/>
    <s v="Production Technician I"/>
    <x v="0"/>
    <n v="2421"/>
    <s v="03/28/83"/>
    <x v="0"/>
    <x v="1"/>
    <s v="US Citizen"/>
    <s v="No"/>
    <s v="White"/>
    <d v="2013-01-04T00:00:00"/>
    <s v="5/25/2016"/>
    <s v="more money"/>
    <s v="Voluntarily Terminated"/>
    <s v="Production       "/>
    <s v="Amy Dunn"/>
    <n v="11"/>
    <x v="3"/>
    <x v="1"/>
    <n v="3.18"/>
    <n v="3"/>
    <n v="0"/>
    <d v="2016-06-03T00:00:00"/>
    <n v="0"/>
    <n v="10"/>
  </r>
  <r>
    <x v="200"/>
    <x v="200"/>
    <x v="1"/>
    <x v="1"/>
    <x v="0"/>
    <n v="3"/>
    <n v="5"/>
    <x v="1"/>
    <n v="0"/>
    <x v="198"/>
    <n v="0"/>
    <n v="19"/>
    <s v="Production Technician I"/>
    <x v="0"/>
    <n v="2136"/>
    <d v="1977-08-04T00:00:00"/>
    <x v="0"/>
    <x v="1"/>
    <s v="US Citizen"/>
    <s v="No"/>
    <s v="White"/>
    <d v="2014-12-05T00:00:00"/>
    <m/>
    <s v="N/A-StillEmployed"/>
    <s v="Active"/>
    <s v="Production       "/>
    <s v="Ketsia Liebig"/>
    <n v="19"/>
    <x v="0"/>
    <x v="1"/>
    <n v="5"/>
    <n v="5"/>
    <n v="0"/>
    <s v="2/18/2019"/>
    <n v="0"/>
    <n v="11"/>
  </r>
  <r>
    <x v="201"/>
    <x v="201"/>
    <x v="0"/>
    <x v="4"/>
    <x v="1"/>
    <n v="1"/>
    <n v="5"/>
    <x v="0"/>
    <n v="1"/>
    <x v="199"/>
    <n v="0"/>
    <n v="19"/>
    <s v="Production Technician I"/>
    <x v="0"/>
    <n v="1810"/>
    <d v="1967-03-06T00:00:00"/>
    <x v="1"/>
    <x v="4"/>
    <s v="US Citizen"/>
    <s v="No"/>
    <s v="Black or African American"/>
    <d v="2013-01-04T00:00:00"/>
    <m/>
    <s v="N/A-StillEmployed"/>
    <s v="Active"/>
    <s v="Production       "/>
    <s v="Brannon Miller"/>
    <n v="12"/>
    <x v="4"/>
    <x v="0"/>
    <n v="4"/>
    <n v="3"/>
    <n v="0"/>
    <s v="2/13/2019"/>
    <n v="0"/>
    <n v="12"/>
  </r>
  <r>
    <x v="202"/>
    <x v="202"/>
    <x v="0"/>
    <x v="0"/>
    <x v="1"/>
    <n v="1"/>
    <n v="6"/>
    <x v="1"/>
    <n v="0"/>
    <x v="200"/>
    <n v="0"/>
    <n v="3"/>
    <s v="Area Sales Manager"/>
    <x v="17"/>
    <n v="30428"/>
    <s v="03/31/89"/>
    <x v="1"/>
    <x v="0"/>
    <s v="US Citizen"/>
    <s v="No"/>
    <s v="Two or more races"/>
    <d v="2013-08-07T00:00:00"/>
    <m/>
    <s v="N/A-StillEmployed"/>
    <s v="Active"/>
    <s v="Sales"/>
    <s v="Lynn Daneault"/>
    <n v="21"/>
    <x v="1"/>
    <x v="1"/>
    <n v="5"/>
    <n v="5"/>
    <n v="0"/>
    <s v="1/25/2019"/>
    <n v="0"/>
    <n v="2"/>
  </r>
  <r>
    <x v="203"/>
    <x v="203"/>
    <x v="0"/>
    <x v="0"/>
    <x v="1"/>
    <n v="1"/>
    <n v="5"/>
    <x v="1"/>
    <n v="0"/>
    <x v="201"/>
    <n v="0"/>
    <n v="19"/>
    <s v="Production Technician I"/>
    <x v="0"/>
    <n v="2132"/>
    <d v="1984-07-07T00:00:00"/>
    <x v="1"/>
    <x v="0"/>
    <s v="US Citizen"/>
    <s v="No"/>
    <s v="White"/>
    <d v="2013-08-07T00:00:00"/>
    <m/>
    <s v="N/A-StillEmployed"/>
    <s v="Active"/>
    <s v="Production       "/>
    <s v="David Stanley"/>
    <n v="14"/>
    <x v="0"/>
    <x v="1"/>
    <n v="3.6"/>
    <n v="5"/>
    <n v="0"/>
    <d v="2019-02-01T00:00:00"/>
    <n v="0"/>
    <n v="4"/>
  </r>
  <r>
    <x v="204"/>
    <x v="204"/>
    <x v="0"/>
    <x v="0"/>
    <x v="1"/>
    <n v="1"/>
    <n v="5"/>
    <x v="1"/>
    <n v="0"/>
    <x v="202"/>
    <n v="0"/>
    <n v="20"/>
    <s v="Production Technician II"/>
    <x v="0"/>
    <n v="1040"/>
    <s v="11/23/85"/>
    <x v="1"/>
    <x v="0"/>
    <s v="US Citizen"/>
    <s v="No"/>
    <s v="White"/>
    <d v="2014-10-11T00:00:00"/>
    <m/>
    <s v="N/A-StillEmployed"/>
    <s v="Active"/>
    <s v="Production       "/>
    <s v="Elijiah Gray"/>
    <n v="16"/>
    <x v="1"/>
    <x v="1"/>
    <n v="4.53"/>
    <n v="5"/>
    <n v="0"/>
    <s v="1/16/2019"/>
    <n v="0"/>
    <n v="5"/>
  </r>
  <r>
    <x v="205"/>
    <x v="205"/>
    <x v="0"/>
    <x v="0"/>
    <x v="1"/>
    <n v="4"/>
    <n v="5"/>
    <x v="3"/>
    <n v="0"/>
    <x v="203"/>
    <n v="1"/>
    <n v="19"/>
    <s v="Production Technician I"/>
    <x v="0"/>
    <n v="2152"/>
    <s v="09/30/80"/>
    <x v="1"/>
    <x v="0"/>
    <s v="US Citizen"/>
    <s v="No"/>
    <s v="Two or more races"/>
    <s v="3/31/2014"/>
    <d v="2018-01-05T00:00:00"/>
    <s v="performance"/>
    <s v="Terminated for Cause"/>
    <s v="Production       "/>
    <s v="Kissy Sullivan"/>
    <n v="20"/>
    <x v="0"/>
    <x v="3"/>
    <n v="2.33"/>
    <n v="2"/>
    <n v="0"/>
    <d v="2018-09-03T00:00:00"/>
    <n v="6"/>
    <n v="3"/>
  </r>
  <r>
    <x v="206"/>
    <x v="206"/>
    <x v="1"/>
    <x v="1"/>
    <x v="1"/>
    <n v="5"/>
    <n v="5"/>
    <x v="1"/>
    <n v="0"/>
    <x v="204"/>
    <n v="1"/>
    <n v="20"/>
    <s v="Production Technician II"/>
    <x v="0"/>
    <n v="2492"/>
    <d v="1952-11-02T00:00:00"/>
    <x v="1"/>
    <x v="1"/>
    <s v="US Citizen"/>
    <s v="No"/>
    <s v="Asian"/>
    <s v="5/14/2012"/>
    <s v="8/19/2013"/>
    <s v="unhappy"/>
    <s v="Voluntarily Terminated"/>
    <s v="Production       "/>
    <s v="Webster Butler"/>
    <n v="39"/>
    <x v="0"/>
    <x v="1"/>
    <n v="5"/>
    <n v="3"/>
    <n v="0"/>
    <d v="2013-02-07T00:00:00"/>
    <n v="0"/>
    <n v="17"/>
  </r>
  <r>
    <x v="207"/>
    <x v="207"/>
    <x v="0"/>
    <x v="0"/>
    <x v="1"/>
    <n v="1"/>
    <n v="6"/>
    <x v="1"/>
    <n v="0"/>
    <x v="205"/>
    <n v="0"/>
    <n v="3"/>
    <s v="Area Sales Manager"/>
    <x v="18"/>
    <n v="33174"/>
    <d v="1990-11-05T00:00:00"/>
    <x v="1"/>
    <x v="0"/>
    <s v="US Citizen"/>
    <s v="Yes"/>
    <s v="White"/>
    <s v="9/30/2013"/>
    <m/>
    <s v="N/A-StillEmployed"/>
    <s v="Active"/>
    <s v="Sales"/>
    <s v="Lynn Daneault"/>
    <n v="21"/>
    <x v="1"/>
    <x v="1"/>
    <n v="4.28"/>
    <n v="3"/>
    <n v="0"/>
    <s v="1/25/2019"/>
    <n v="0"/>
    <n v="1"/>
  </r>
  <r>
    <x v="208"/>
    <x v="208"/>
    <x v="1"/>
    <x v="1"/>
    <x v="0"/>
    <n v="1"/>
    <n v="5"/>
    <x v="0"/>
    <n v="0"/>
    <x v="206"/>
    <n v="0"/>
    <n v="19"/>
    <s v="Production Technician I"/>
    <x v="0"/>
    <n v="2478"/>
    <d v="1976-11-12T00:00:00"/>
    <x v="0"/>
    <x v="1"/>
    <s v="US Citizen"/>
    <s v="No"/>
    <s v="White"/>
    <s v="9/30/2013"/>
    <m/>
    <s v="N/A-StillEmployed"/>
    <s v="Active"/>
    <s v="Production       "/>
    <s v="Kelley Spirea"/>
    <n v="18"/>
    <x v="0"/>
    <x v="0"/>
    <n v="5"/>
    <n v="3"/>
    <n v="0"/>
    <d v="2019-07-02T00:00:00"/>
    <n v="0"/>
    <n v="13"/>
  </r>
  <r>
    <x v="209"/>
    <x v="209"/>
    <x v="0"/>
    <x v="0"/>
    <x v="0"/>
    <n v="1"/>
    <n v="5"/>
    <x v="2"/>
    <n v="0"/>
    <x v="207"/>
    <n v="0"/>
    <n v="19"/>
    <s v="Production Technician I"/>
    <x v="0"/>
    <n v="1760"/>
    <s v="11/24/79"/>
    <x v="0"/>
    <x v="0"/>
    <s v="US Citizen"/>
    <s v="No"/>
    <s v="Black or African American"/>
    <s v="2/17/2014"/>
    <m/>
    <s v="N/A-StillEmployed"/>
    <s v="Active"/>
    <s v="Production       "/>
    <s v="Michael Albert"/>
    <n v="22"/>
    <x v="0"/>
    <x v="2"/>
    <n v="4.25"/>
    <n v="3"/>
    <n v="0"/>
    <d v="2019-04-02T00:00:00"/>
    <n v="4"/>
    <n v="6"/>
  </r>
  <r>
    <x v="210"/>
    <x v="210"/>
    <x v="0"/>
    <x v="0"/>
    <x v="0"/>
    <n v="1"/>
    <n v="6"/>
    <x v="1"/>
    <n v="0"/>
    <x v="208"/>
    <n v="0"/>
    <n v="3"/>
    <s v="Area Sales Manager"/>
    <x v="19"/>
    <n v="27229"/>
    <s v="05/19/82"/>
    <x v="0"/>
    <x v="0"/>
    <s v="US Citizen"/>
    <s v="No"/>
    <s v="White"/>
    <d v="2015-05-01T00:00:00"/>
    <m/>
    <s v="N/A-StillEmployed"/>
    <s v="Active"/>
    <s v="Sales"/>
    <s v="John Smith"/>
    <n v="17"/>
    <x v="7"/>
    <x v="1"/>
    <n v="5"/>
    <n v="5"/>
    <n v="0"/>
    <s v="1/14/2019"/>
    <n v="0"/>
    <n v="18"/>
  </r>
  <r>
    <x v="211"/>
    <x v="211"/>
    <x v="1"/>
    <x v="1"/>
    <x v="1"/>
    <n v="5"/>
    <n v="5"/>
    <x v="1"/>
    <n v="0"/>
    <x v="209"/>
    <n v="1"/>
    <n v="19"/>
    <s v="Production Technician I"/>
    <x v="0"/>
    <n v="2351"/>
    <d v="1979-01-05T00:00:00"/>
    <x v="1"/>
    <x v="1"/>
    <s v="US Citizen"/>
    <s v="No"/>
    <s v="White"/>
    <d v="2011-07-02T00:00:00"/>
    <d v="2014-12-01T00:00:00"/>
    <s v="Another position"/>
    <s v="Voluntarily Terminated"/>
    <s v="Production       "/>
    <s v="Elijiah Gray"/>
    <n v="16"/>
    <x v="2"/>
    <x v="1"/>
    <n v="3.89"/>
    <n v="4"/>
    <n v="0"/>
    <d v="2013-04-03T00:00:00"/>
    <n v="0"/>
    <n v="7"/>
  </r>
  <r>
    <x v="212"/>
    <x v="212"/>
    <x v="0"/>
    <x v="0"/>
    <x v="0"/>
    <n v="5"/>
    <n v="4"/>
    <x v="0"/>
    <n v="1"/>
    <x v="210"/>
    <n v="1"/>
    <n v="24"/>
    <s v="Software Engineer"/>
    <x v="0"/>
    <n v="1844"/>
    <s v="02/20/79"/>
    <x v="0"/>
    <x v="0"/>
    <s v="US Citizen"/>
    <s v="No"/>
    <s v="Black or African American"/>
    <d v="2011-07-11T00:00:00"/>
    <d v="2015-07-09T00:00:00"/>
    <s v="Another position"/>
    <s v="Voluntarily Terminated"/>
    <s v="Software Engineering"/>
    <s v="Alex Sweetwater"/>
    <n v="10"/>
    <x v="4"/>
    <x v="0"/>
    <n v="5"/>
    <n v="5"/>
    <n v="3"/>
    <s v="8/16/2015"/>
    <n v="0"/>
    <n v="13"/>
  </r>
  <r>
    <x v="213"/>
    <x v="213"/>
    <x v="1"/>
    <x v="1"/>
    <x v="0"/>
    <n v="5"/>
    <n v="3"/>
    <x v="1"/>
    <n v="0"/>
    <x v="211"/>
    <n v="1"/>
    <n v="9"/>
    <s v="Data Analyst"/>
    <x v="0"/>
    <n v="2747"/>
    <d v="1984-05-09T00:00:00"/>
    <x v="0"/>
    <x v="1"/>
    <s v="US Citizen"/>
    <s v="No"/>
    <s v="White"/>
    <d v="2014-01-12T00:00:00"/>
    <d v="2016-01-05T00:00:00"/>
    <s v="performance"/>
    <s v="Voluntarily Terminated"/>
    <s v="IT/IS"/>
    <s v="Simon Roup"/>
    <n v="4"/>
    <x v="3"/>
    <x v="1"/>
    <n v="4.7"/>
    <n v="4"/>
    <n v="5"/>
    <s v="1/16/2016"/>
    <n v="0"/>
    <n v="19"/>
  </r>
  <r>
    <x v="214"/>
    <x v="214"/>
    <x v="0"/>
    <x v="0"/>
    <x v="0"/>
    <n v="5"/>
    <n v="5"/>
    <x v="2"/>
    <n v="0"/>
    <x v="212"/>
    <n v="1"/>
    <n v="19"/>
    <s v="Production Technician I"/>
    <x v="0"/>
    <n v="2458"/>
    <s v="03/17/88"/>
    <x v="0"/>
    <x v="0"/>
    <s v="US Citizen"/>
    <s v="No"/>
    <s v="Black or African American"/>
    <d v="2011-10-01T00:00:00"/>
    <s v="12/28/2017"/>
    <s v="career change"/>
    <s v="Voluntarily Terminated"/>
    <s v="Production       "/>
    <s v="Webster Butler"/>
    <n v="39"/>
    <x v="2"/>
    <x v="2"/>
    <n v="3.54"/>
    <n v="5"/>
    <n v="0"/>
    <d v="2017-06-04T00:00:00"/>
    <n v="4"/>
    <n v="15"/>
  </r>
  <r>
    <x v="215"/>
    <x v="215"/>
    <x v="1"/>
    <x v="1"/>
    <x v="1"/>
    <n v="5"/>
    <n v="5"/>
    <x v="2"/>
    <n v="0"/>
    <x v="213"/>
    <n v="1"/>
    <n v="20"/>
    <s v="Production Technician II"/>
    <x v="0"/>
    <n v="2472"/>
    <s v="07/18/89"/>
    <x v="1"/>
    <x v="1"/>
    <s v="US Citizen"/>
    <s v="No"/>
    <s v="Asian"/>
    <d v="2011-05-07T00:00:00"/>
    <s v="9/15/2015"/>
    <s v="unhappy"/>
    <s v="Voluntarily Terminated"/>
    <s v="Production       "/>
    <s v="Amy Dunn"/>
    <n v="11"/>
    <x v="6"/>
    <x v="2"/>
    <n v="2.4"/>
    <n v="5"/>
    <n v="0"/>
    <d v="2015-06-02T00:00:00"/>
    <n v="5"/>
    <n v="2"/>
  </r>
  <r>
    <x v="216"/>
    <x v="216"/>
    <x v="0"/>
    <x v="0"/>
    <x v="1"/>
    <n v="5"/>
    <n v="5"/>
    <x v="1"/>
    <n v="0"/>
    <x v="214"/>
    <n v="1"/>
    <n v="19"/>
    <s v="Production Technician I"/>
    <x v="0"/>
    <n v="2176"/>
    <s v="07/20/86"/>
    <x v="1"/>
    <x v="0"/>
    <s v="US Citizen"/>
    <s v="No"/>
    <s v="White"/>
    <s v="5/16/2011"/>
    <s v="10/25/2015"/>
    <s v="medical issues"/>
    <s v="Voluntarily Terminated"/>
    <s v="Production       "/>
    <s v="Amy Dunn"/>
    <n v="11"/>
    <x v="0"/>
    <x v="1"/>
    <n v="3.45"/>
    <n v="4"/>
    <n v="0"/>
    <s v="5/13/2014"/>
    <n v="0"/>
    <n v="5"/>
  </r>
  <r>
    <x v="217"/>
    <x v="217"/>
    <x v="1"/>
    <x v="1"/>
    <x v="1"/>
    <n v="5"/>
    <n v="5"/>
    <x v="0"/>
    <n v="0"/>
    <x v="215"/>
    <n v="1"/>
    <n v="20"/>
    <s v="Production Technician II"/>
    <x v="0"/>
    <n v="1886"/>
    <s v="08/17/86"/>
    <x v="1"/>
    <x v="1"/>
    <s v="US Citizen"/>
    <s v="No"/>
    <s v="White"/>
    <s v="5/16/2011"/>
    <d v="2013-04-02T00:00:00"/>
    <s v="more money"/>
    <s v="Voluntarily Terminated"/>
    <s v="Production       "/>
    <s v="Ketsia Liebig"/>
    <n v="19"/>
    <x v="1"/>
    <x v="0"/>
    <n v="4.2"/>
    <n v="5"/>
    <n v="0"/>
    <d v="2013-10-01T00:00:00"/>
    <n v="0"/>
    <n v="12"/>
  </r>
  <r>
    <x v="218"/>
    <x v="218"/>
    <x v="1"/>
    <x v="1"/>
    <x v="1"/>
    <n v="5"/>
    <n v="5"/>
    <x v="1"/>
    <n v="0"/>
    <x v="216"/>
    <n v="1"/>
    <n v="18"/>
    <s v="Production Manager"/>
    <x v="0"/>
    <n v="2030"/>
    <d v="1977-09-05T00:00:00"/>
    <x v="1"/>
    <x v="1"/>
    <s v="US Citizen"/>
    <s v="No"/>
    <s v="White"/>
    <s v="10/25/2010"/>
    <s v="5/18/2016"/>
    <s v="Another position"/>
    <s v="Voluntarily Terminated"/>
    <s v="Production       "/>
    <s v="Janet King"/>
    <n v="2"/>
    <x v="1"/>
    <x v="1"/>
    <n v="4.16"/>
    <n v="5"/>
    <n v="0"/>
    <d v="2015-05-03T00:00:00"/>
    <n v="0"/>
    <n v="6"/>
  </r>
  <r>
    <x v="219"/>
    <x v="219"/>
    <x v="1"/>
    <x v="1"/>
    <x v="1"/>
    <n v="1"/>
    <n v="5"/>
    <x v="1"/>
    <n v="0"/>
    <x v="217"/>
    <n v="0"/>
    <n v="20"/>
    <s v="Production Technician II"/>
    <x v="0"/>
    <n v="2050"/>
    <d v="1979-10-03T00:00:00"/>
    <x v="1"/>
    <x v="1"/>
    <s v="Eligible NonCitizen"/>
    <s v="No"/>
    <s v="Asian"/>
    <d v="2012-02-04T00:00:00"/>
    <m/>
    <s v="N/A-StillEmployed"/>
    <s v="Active"/>
    <s v="Production       "/>
    <s v="Brannon Miller"/>
    <n v="12"/>
    <x v="0"/>
    <x v="1"/>
    <n v="4.3"/>
    <n v="3"/>
    <n v="0"/>
    <s v="1/14/2019"/>
    <n v="0"/>
    <n v="14"/>
  </r>
  <r>
    <x v="220"/>
    <x v="220"/>
    <x v="1"/>
    <x v="1"/>
    <x v="1"/>
    <n v="1"/>
    <n v="3"/>
    <x v="0"/>
    <n v="0"/>
    <x v="218"/>
    <n v="0"/>
    <n v="9"/>
    <s v="Data Analyst"/>
    <x v="0"/>
    <n v="1886"/>
    <s v="09/16/84"/>
    <x v="1"/>
    <x v="1"/>
    <s v="US Citizen"/>
    <s v="No"/>
    <s v="Black or African American"/>
    <d v="2014-10-11T00:00:00"/>
    <m/>
    <s v="N/A-StillEmployed"/>
    <s v="Active"/>
    <s v="IT/IS"/>
    <s v="Simon Roup"/>
    <n v="4"/>
    <x v="3"/>
    <x v="0"/>
    <n v="4.5999999999999996"/>
    <n v="5"/>
    <n v="7"/>
    <d v="2019-04-01T00:00:00"/>
    <n v="0"/>
    <n v="16"/>
  </r>
  <r>
    <x v="221"/>
    <x v="221"/>
    <x v="1"/>
    <x v="1"/>
    <x v="0"/>
    <n v="5"/>
    <n v="5"/>
    <x v="1"/>
    <n v="0"/>
    <x v="219"/>
    <n v="1"/>
    <n v="19"/>
    <s v="Production Technician I"/>
    <x v="0"/>
    <n v="2451"/>
    <d v="1988-06-03T00:00:00"/>
    <x v="0"/>
    <x v="1"/>
    <s v="US Citizen"/>
    <s v="No"/>
    <s v="Asian"/>
    <d v="2011-05-07T00:00:00"/>
    <s v="11/30/2012"/>
    <s v="more money"/>
    <s v="Voluntarily Terminated"/>
    <s v="Production       "/>
    <s v="Brannon Miller"/>
    <n v="12"/>
    <x v="2"/>
    <x v="1"/>
    <n v="5"/>
    <n v="3"/>
    <n v="0"/>
    <s v="2/20/2012"/>
    <n v="0"/>
    <n v="13"/>
  </r>
  <r>
    <x v="222"/>
    <x v="222"/>
    <x v="0"/>
    <x v="0"/>
    <x v="0"/>
    <n v="1"/>
    <n v="5"/>
    <x v="1"/>
    <n v="0"/>
    <x v="220"/>
    <n v="0"/>
    <n v="19"/>
    <s v="Production Technician I"/>
    <x v="0"/>
    <n v="2451"/>
    <s v="11/23/81"/>
    <x v="0"/>
    <x v="0"/>
    <s v="US Citizen"/>
    <s v="No"/>
    <s v="White"/>
    <d v="2007-05-11T00:00:00"/>
    <m/>
    <s v="N/A-StillEmployed"/>
    <s v="Active"/>
    <s v="Production       "/>
    <s v="David Stanley"/>
    <n v="14"/>
    <x v="2"/>
    <x v="1"/>
    <n v="3.66"/>
    <n v="3"/>
    <n v="0"/>
    <s v="2/25/2019"/>
    <n v="0"/>
    <n v="15"/>
  </r>
  <r>
    <x v="223"/>
    <x v="223"/>
    <x v="1"/>
    <x v="1"/>
    <x v="1"/>
    <n v="1"/>
    <n v="6"/>
    <x v="1"/>
    <n v="0"/>
    <x v="221"/>
    <n v="0"/>
    <n v="3"/>
    <s v="Area Sales Manager"/>
    <x v="20"/>
    <n v="40220"/>
    <s v="08/29/88"/>
    <x v="1"/>
    <x v="1"/>
    <s v="US Citizen"/>
    <s v="No"/>
    <s v="Black or African American"/>
    <d v="2012-09-01T00:00:00"/>
    <m/>
    <s v="N/A-StillEmployed"/>
    <s v="Active"/>
    <s v="Sales"/>
    <s v="Lynn Daneault"/>
    <n v="21"/>
    <x v="7"/>
    <x v="1"/>
    <n v="4.2"/>
    <n v="5"/>
    <n v="0"/>
    <d v="2019-01-02T00:00:00"/>
    <n v="0"/>
    <n v="9"/>
  </r>
  <r>
    <x v="224"/>
    <x v="224"/>
    <x v="0"/>
    <x v="2"/>
    <x v="1"/>
    <n v="5"/>
    <n v="5"/>
    <x v="1"/>
    <n v="0"/>
    <x v="222"/>
    <n v="1"/>
    <n v="19"/>
    <s v="Production Technician I"/>
    <x v="0"/>
    <n v="1742"/>
    <s v="10/15/84"/>
    <x v="1"/>
    <x v="2"/>
    <s v="Eligible NonCitizen"/>
    <s v="No"/>
    <s v="Asian"/>
    <s v="5/16/2011"/>
    <d v="2018-04-06T00:00:00"/>
    <s v="Another position"/>
    <s v="Voluntarily Terminated"/>
    <s v="Production       "/>
    <s v="Kissy Sullivan"/>
    <n v="20"/>
    <x v="2"/>
    <x v="1"/>
    <n v="3.17"/>
    <n v="4"/>
    <n v="0"/>
    <d v="2018-02-04T00:00:00"/>
    <n v="0"/>
    <n v="14"/>
  </r>
  <r>
    <x v="225"/>
    <x v="225"/>
    <x v="0"/>
    <x v="0"/>
    <x v="0"/>
    <n v="1"/>
    <n v="5"/>
    <x v="1"/>
    <n v="0"/>
    <x v="223"/>
    <n v="0"/>
    <n v="19"/>
    <s v="Production Technician I"/>
    <x v="0"/>
    <n v="2109"/>
    <s v="06/19/61"/>
    <x v="0"/>
    <x v="0"/>
    <s v="US Citizen"/>
    <s v="No"/>
    <s v="White"/>
    <d v="2014-06-01T00:00:00"/>
    <m/>
    <s v="N/A-StillEmployed"/>
    <s v="Active"/>
    <s v="Production       "/>
    <s v="Kelley Spirea"/>
    <n v="18"/>
    <x v="3"/>
    <x v="1"/>
    <n v="4.8"/>
    <n v="3"/>
    <n v="0"/>
    <d v="2019-07-01T00:00:00"/>
    <n v="0"/>
    <n v="14"/>
  </r>
  <r>
    <x v="226"/>
    <x v="226"/>
    <x v="0"/>
    <x v="2"/>
    <x v="1"/>
    <n v="5"/>
    <n v="5"/>
    <x v="1"/>
    <n v="0"/>
    <x v="224"/>
    <n v="1"/>
    <n v="19"/>
    <s v="Production Technician I"/>
    <x v="0"/>
    <n v="2474"/>
    <s v="09/22/70"/>
    <x v="1"/>
    <x v="2"/>
    <s v="US Citizen"/>
    <s v="No"/>
    <s v="White"/>
    <s v="9/24/2012"/>
    <s v="6/18/2013"/>
    <s v="unhappy"/>
    <s v="Voluntarily Terminated"/>
    <s v="Production       "/>
    <s v="Kissy Sullivan"/>
    <n v="20"/>
    <x v="1"/>
    <x v="1"/>
    <n v="4.5"/>
    <n v="5"/>
    <n v="0"/>
    <d v="2013-02-04T00:00:00"/>
    <n v="0"/>
    <n v="16"/>
  </r>
  <r>
    <x v="227"/>
    <x v="227"/>
    <x v="1"/>
    <x v="1"/>
    <x v="0"/>
    <n v="5"/>
    <n v="1"/>
    <x v="1"/>
    <n v="1"/>
    <x v="225"/>
    <n v="1"/>
    <n v="23"/>
    <s v="Software Engineer"/>
    <x v="0"/>
    <n v="2045"/>
    <d v="1984-06-11T00:00:00"/>
    <x v="0"/>
    <x v="1"/>
    <s v="Eligible NonCitizen"/>
    <s v="No"/>
    <s v="Black or African American"/>
    <s v="2/21/2011"/>
    <s v="8/15/2015"/>
    <s v="career change"/>
    <s v="Voluntarily Terminated"/>
    <s v="Software Engineering"/>
    <s v="Janet King"/>
    <n v="2"/>
    <x v="4"/>
    <x v="1"/>
    <n v="4.1500000000000004"/>
    <n v="4"/>
    <n v="0"/>
    <s v="4/19/2014"/>
    <n v="0"/>
    <n v="4"/>
  </r>
  <r>
    <x v="228"/>
    <x v="228"/>
    <x v="1"/>
    <x v="1"/>
    <x v="1"/>
    <n v="1"/>
    <n v="3"/>
    <x v="1"/>
    <n v="0"/>
    <x v="226"/>
    <n v="0"/>
    <n v="4"/>
    <s v="BI Developer"/>
    <x v="0"/>
    <n v="2110"/>
    <d v="1980-12-05T00:00:00"/>
    <x v="1"/>
    <x v="1"/>
    <s v="US Citizen"/>
    <s v="No"/>
    <s v="Black or African American"/>
    <d v="2016-02-10T00:00:00"/>
    <m/>
    <s v="N/A-StillEmployed"/>
    <s v="Active"/>
    <s v="IT/IS"/>
    <s v="Brian Champaigne"/>
    <n v="13"/>
    <x v="1"/>
    <x v="1"/>
    <n v="4.4000000000000004"/>
    <n v="4"/>
    <n v="6"/>
    <d v="2019-06-02T00:00:00"/>
    <n v="0"/>
    <n v="10"/>
  </r>
  <r>
    <x v="229"/>
    <x v="229"/>
    <x v="0"/>
    <x v="2"/>
    <x v="0"/>
    <n v="5"/>
    <n v="5"/>
    <x v="1"/>
    <n v="0"/>
    <x v="227"/>
    <n v="1"/>
    <n v="19"/>
    <s v="Production Technician I"/>
    <x v="0"/>
    <n v="2478"/>
    <s v="12/31/84"/>
    <x v="0"/>
    <x v="2"/>
    <s v="US Citizen"/>
    <s v="No"/>
    <s v="White"/>
    <s v="9/26/2011"/>
    <d v="2018-07-04T00:00:00"/>
    <s v="more money"/>
    <s v="Voluntarily Terminated"/>
    <s v="Production       "/>
    <s v="Michael Albert"/>
    <n v="22"/>
    <x v="1"/>
    <x v="1"/>
    <n v="3.8"/>
    <n v="5"/>
    <n v="0"/>
    <d v="2018-04-02T00:00:00"/>
    <n v="0"/>
    <n v="19"/>
  </r>
  <r>
    <x v="230"/>
    <x v="230"/>
    <x v="1"/>
    <x v="1"/>
    <x v="0"/>
    <n v="1"/>
    <n v="6"/>
    <x v="1"/>
    <n v="0"/>
    <x v="228"/>
    <n v="0"/>
    <n v="3"/>
    <s v="Area Sales Manager"/>
    <x v="21"/>
    <n v="83706"/>
    <d v="1954-12-10T00:00:00"/>
    <x v="0"/>
    <x v="1"/>
    <s v="US Citizen"/>
    <s v="No"/>
    <s v="White"/>
    <d v="2014-12-05T00:00:00"/>
    <m/>
    <s v="N/A-StillEmployed"/>
    <s v="Active"/>
    <s v="Sales"/>
    <s v="John Smith"/>
    <n v="17"/>
    <x v="6"/>
    <x v="1"/>
    <n v="3.98"/>
    <n v="3"/>
    <n v="0"/>
    <s v="1/28/2019"/>
    <n v="0"/>
    <n v="4"/>
  </r>
  <r>
    <x v="231"/>
    <x v="231"/>
    <x v="0"/>
    <x v="2"/>
    <x v="0"/>
    <n v="5"/>
    <n v="5"/>
    <x v="1"/>
    <n v="0"/>
    <x v="229"/>
    <n v="1"/>
    <n v="19"/>
    <s v="Production Technician I"/>
    <x v="0"/>
    <n v="2176"/>
    <s v="07/22/82"/>
    <x v="0"/>
    <x v="2"/>
    <s v="US Citizen"/>
    <s v="Yes"/>
    <s v="White"/>
    <s v="5/16/2011"/>
    <s v="1/15/2016"/>
    <s v="retiring"/>
    <s v="Voluntarily Terminated"/>
    <s v="Production       "/>
    <s v="Elijiah Gray"/>
    <n v="16"/>
    <x v="0"/>
    <x v="1"/>
    <n v="5"/>
    <n v="4"/>
    <n v="0"/>
    <s v="3/30/2015"/>
    <n v="0"/>
    <n v="11"/>
  </r>
  <r>
    <x v="232"/>
    <x v="232"/>
    <x v="1"/>
    <x v="1"/>
    <x v="1"/>
    <n v="1"/>
    <n v="5"/>
    <x v="0"/>
    <n v="0"/>
    <x v="230"/>
    <n v="0"/>
    <n v="19"/>
    <s v="Production Technician I"/>
    <x v="0"/>
    <n v="2171"/>
    <d v="1973-12-01T00:00:00"/>
    <x v="1"/>
    <x v="1"/>
    <s v="US Citizen"/>
    <s v="No"/>
    <s v="Asian"/>
    <s v="11/28/2011"/>
    <m/>
    <s v="N/A-StillEmployed"/>
    <s v="Active"/>
    <s v="Production       "/>
    <s v="Webster Butler"/>
    <m/>
    <x v="2"/>
    <x v="0"/>
    <n v="4.3600000000000003"/>
    <n v="5"/>
    <n v="0"/>
    <d v="2019-11-02T00:00:00"/>
    <n v="0"/>
    <n v="16"/>
  </r>
  <r>
    <x v="233"/>
    <x v="233"/>
    <x v="0"/>
    <x v="2"/>
    <x v="1"/>
    <n v="5"/>
    <n v="5"/>
    <x v="1"/>
    <n v="0"/>
    <x v="231"/>
    <n v="1"/>
    <n v="20"/>
    <s v="Production Technician II"/>
    <x v="0"/>
    <n v="1902"/>
    <d v="1981-05-09T00:00:00"/>
    <x v="1"/>
    <x v="2"/>
    <s v="Eligible NonCitizen"/>
    <s v="No"/>
    <s v="Black or African American"/>
    <s v="9/26/2011"/>
    <s v="10/22/2011"/>
    <s v="return to school"/>
    <s v="Voluntarily Terminated"/>
    <s v="Production       "/>
    <s v="David Stanley"/>
    <n v="14"/>
    <x v="2"/>
    <x v="1"/>
    <n v="4.5"/>
    <n v="4"/>
    <n v="0"/>
    <s v="10/22/2011"/>
    <n v="0"/>
    <n v="10"/>
  </r>
  <r>
    <x v="234"/>
    <x v="234"/>
    <x v="1"/>
    <x v="1"/>
    <x v="0"/>
    <n v="5"/>
    <n v="5"/>
    <x v="1"/>
    <n v="0"/>
    <x v="232"/>
    <n v="1"/>
    <n v="20"/>
    <s v="Production Technician II"/>
    <x v="0"/>
    <n v="2138"/>
    <d v="1972-03-07T00:00:00"/>
    <x v="0"/>
    <x v="1"/>
    <s v="US Citizen"/>
    <s v="No"/>
    <s v="White"/>
    <d v="2011-05-07T00:00:00"/>
    <d v="2012-08-02T00:00:00"/>
    <s v="Another position"/>
    <s v="Voluntarily Terminated"/>
    <s v="Production       "/>
    <s v="Kissy Sullivan"/>
    <n v="20"/>
    <x v="1"/>
    <x v="1"/>
    <n v="4.2"/>
    <n v="5"/>
    <n v="0"/>
    <d v="2012-06-01T00:00:00"/>
    <n v="0"/>
    <n v="13"/>
  </r>
  <r>
    <x v="235"/>
    <x v="235"/>
    <x v="1"/>
    <x v="1"/>
    <x v="0"/>
    <n v="5"/>
    <n v="5"/>
    <x v="1"/>
    <n v="0"/>
    <x v="233"/>
    <n v="1"/>
    <n v="19"/>
    <s v="Production Technician I"/>
    <x v="0"/>
    <n v="1420"/>
    <d v="1974-07-01T00:00:00"/>
    <x v="0"/>
    <x v="1"/>
    <s v="US Citizen"/>
    <s v="No"/>
    <s v="Black or African American"/>
    <d v="2011-10-01T00:00:00"/>
    <s v="1/26/2016"/>
    <s v="attendance"/>
    <s v="Voluntarily Terminated"/>
    <s v="Production       "/>
    <s v="Amy Dunn"/>
    <n v="11"/>
    <x v="1"/>
    <x v="1"/>
    <n v="5"/>
    <n v="3"/>
    <n v="0"/>
    <d v="2015-10-01T00:00:00"/>
    <n v="0"/>
    <n v="11"/>
  </r>
  <r>
    <x v="236"/>
    <x v="236"/>
    <x v="1"/>
    <x v="1"/>
    <x v="1"/>
    <n v="4"/>
    <n v="5"/>
    <x v="2"/>
    <n v="0"/>
    <x v="234"/>
    <n v="1"/>
    <n v="19"/>
    <s v="Production Technician I"/>
    <x v="0"/>
    <n v="1460"/>
    <d v="1985-07-01T00:00:00"/>
    <x v="1"/>
    <x v="1"/>
    <s v="US Citizen"/>
    <s v="No"/>
    <s v="White"/>
    <d v="2011-10-01T00:00:00"/>
    <s v="5/17/2016"/>
    <s v="attendance"/>
    <s v="Terminated for Cause"/>
    <s v="Production       "/>
    <s v="Ketsia Liebig"/>
    <n v="19"/>
    <x v="1"/>
    <x v="2"/>
    <n v="3.6"/>
    <n v="3"/>
    <n v="0"/>
    <d v="2016-05-04T00:00:00"/>
    <n v="4"/>
    <n v="16"/>
  </r>
  <r>
    <x v="237"/>
    <x v="237"/>
    <x v="0"/>
    <x v="3"/>
    <x v="0"/>
    <n v="1"/>
    <n v="5"/>
    <x v="0"/>
    <n v="0"/>
    <x v="235"/>
    <n v="0"/>
    <n v="19"/>
    <s v="Production Technician I"/>
    <x v="0"/>
    <n v="1730"/>
    <s v="01/28/85"/>
    <x v="0"/>
    <x v="3"/>
    <s v="US Citizen"/>
    <s v="No"/>
    <s v="White"/>
    <d v="2013-08-07T00:00:00"/>
    <m/>
    <s v="N/A-StillEmployed"/>
    <s v="Active"/>
    <s v="Production       "/>
    <s v="Brannon Miller"/>
    <n v="12"/>
    <x v="3"/>
    <x v="0"/>
    <n v="3.6"/>
    <n v="5"/>
    <n v="0"/>
    <d v="2019-11-02T00:00:00"/>
    <n v="0"/>
    <n v="4"/>
  </r>
  <r>
    <x v="238"/>
    <x v="238"/>
    <x v="1"/>
    <x v="1"/>
    <x v="1"/>
    <n v="1"/>
    <n v="3"/>
    <x v="1"/>
    <n v="0"/>
    <x v="236"/>
    <n v="0"/>
    <n v="9"/>
    <s v="Data Analyst"/>
    <x v="0"/>
    <n v="1886"/>
    <d v="1981-11-10T00:00:00"/>
    <x v="1"/>
    <x v="1"/>
    <s v="US Citizen"/>
    <s v="No"/>
    <s v="White"/>
    <s v="2/16/2015"/>
    <m/>
    <s v="N/A-StillEmployed"/>
    <s v="Active"/>
    <s v="IT/IS"/>
    <s v="Simon Roup"/>
    <n v="4"/>
    <x v="3"/>
    <x v="1"/>
    <n v="3.69"/>
    <n v="5"/>
    <n v="6"/>
    <s v="2/14/2019"/>
    <n v="0"/>
    <n v="15"/>
  </r>
  <r>
    <x v="239"/>
    <x v="239"/>
    <x v="0"/>
    <x v="0"/>
    <x v="1"/>
    <n v="5"/>
    <n v="3"/>
    <x v="1"/>
    <n v="0"/>
    <x v="237"/>
    <n v="1"/>
    <n v="29"/>
    <s v="Principal Data Architect"/>
    <x v="0"/>
    <n v="2703"/>
    <s v="05/27/73"/>
    <x v="1"/>
    <x v="0"/>
    <s v="US Citizen"/>
    <s v="Yes"/>
    <s v="White"/>
    <d v="2015-05-01T00:00:00"/>
    <d v="2018-10-11T00:00:00"/>
    <s v="Another position"/>
    <s v="Voluntarily Terminated"/>
    <s v="IT/IS"/>
    <s v="Simon Roup"/>
    <n v="4"/>
    <x v="0"/>
    <x v="1"/>
    <n v="3.88"/>
    <n v="3"/>
    <n v="7"/>
    <s v="2/13/2018"/>
    <n v="0"/>
    <n v="12"/>
  </r>
  <r>
    <x v="240"/>
    <x v="240"/>
    <x v="0"/>
    <x v="0"/>
    <x v="1"/>
    <n v="1"/>
    <n v="3"/>
    <x v="1"/>
    <n v="0"/>
    <x v="238"/>
    <n v="0"/>
    <n v="7"/>
    <s v="Data Architect"/>
    <x v="0"/>
    <n v="2056"/>
    <s v="11/21/72"/>
    <x v="1"/>
    <x v="0"/>
    <s v="US Citizen"/>
    <s v="No"/>
    <s v="Black or African American"/>
    <d v="2017-07-01T00:00:00"/>
    <m/>
    <s v="N/A-StillEmployed"/>
    <s v="Active"/>
    <s v="IT/IS"/>
    <s v="Brian Champaigne"/>
    <n v="13"/>
    <x v="1"/>
    <x v="1"/>
    <n v="4.9400000000000004"/>
    <n v="3"/>
    <n v="5"/>
    <d v="2019-06-02T00:00:00"/>
    <n v="0"/>
    <n v="17"/>
  </r>
  <r>
    <x v="241"/>
    <x v="241"/>
    <x v="0"/>
    <x v="4"/>
    <x v="1"/>
    <n v="1"/>
    <n v="5"/>
    <x v="1"/>
    <n v="0"/>
    <x v="239"/>
    <n v="0"/>
    <n v="19"/>
    <s v="Production Technician I"/>
    <x v="0"/>
    <n v="1886"/>
    <d v="1974-05-12T00:00:00"/>
    <x v="1"/>
    <x v="4"/>
    <s v="US Citizen"/>
    <s v="No"/>
    <s v="White"/>
    <d v="2014-06-01T00:00:00"/>
    <m/>
    <s v="N/A-StillEmployed"/>
    <s v="Active"/>
    <s v="Production       "/>
    <s v="David Stanley"/>
    <n v="14"/>
    <x v="7"/>
    <x v="1"/>
    <n v="5"/>
    <n v="4"/>
    <n v="0"/>
    <s v="1/31/2019"/>
    <n v="0"/>
    <n v="8"/>
  </r>
  <r>
    <x v="242"/>
    <x v="242"/>
    <x v="0"/>
    <x v="0"/>
    <x v="0"/>
    <n v="5"/>
    <n v="5"/>
    <x v="1"/>
    <n v="0"/>
    <x v="240"/>
    <n v="1"/>
    <n v="19"/>
    <s v="Production Technician I"/>
    <x v="0"/>
    <n v="2155"/>
    <s v="03/18/87"/>
    <x v="0"/>
    <x v="0"/>
    <s v="US Citizen"/>
    <s v="No"/>
    <s v="White"/>
    <d v="2011-04-04T00:00:00"/>
    <s v="8/13/2018"/>
    <s v="Another position"/>
    <s v="Voluntarily Terminated"/>
    <s v="Production       "/>
    <s v="Kissy Sullivan"/>
    <n v="20"/>
    <x v="2"/>
    <x v="1"/>
    <n v="5"/>
    <n v="5"/>
    <n v="0"/>
    <d v="2018-02-07T00:00:00"/>
    <n v="0"/>
    <n v="4"/>
  </r>
  <r>
    <x v="243"/>
    <x v="243"/>
    <x v="0"/>
    <x v="0"/>
    <x v="0"/>
    <n v="1"/>
    <n v="3"/>
    <x v="1"/>
    <n v="0"/>
    <x v="241"/>
    <n v="0"/>
    <n v="13"/>
    <s v="IT Manager - DB"/>
    <x v="0"/>
    <n v="2481"/>
    <d v="1973-05-04T00:00:00"/>
    <x v="0"/>
    <x v="0"/>
    <s v="US Citizen"/>
    <s v="No"/>
    <s v="White"/>
    <s v="1/20/2013"/>
    <m/>
    <s v="N/A-StillEmployed"/>
    <s v="Active"/>
    <s v="IT/IS"/>
    <s v="Jennifer Zamora"/>
    <n v="5"/>
    <x v="1"/>
    <x v="1"/>
    <n v="3.6"/>
    <n v="5"/>
    <n v="7"/>
    <s v="2/18/2019"/>
    <n v="0"/>
    <n v="13"/>
  </r>
  <r>
    <x v="244"/>
    <x v="244"/>
    <x v="0"/>
    <x v="2"/>
    <x v="0"/>
    <n v="5"/>
    <n v="3"/>
    <x v="1"/>
    <n v="1"/>
    <x v="242"/>
    <n v="1"/>
    <n v="13"/>
    <s v="IT Manager - DB"/>
    <x v="0"/>
    <n v="1915"/>
    <d v="1964-04-01T00:00:00"/>
    <x v="0"/>
    <x v="2"/>
    <s v="US Citizen"/>
    <s v="No"/>
    <s v="Black or African American"/>
    <d v="2012-09-01T00:00:00"/>
    <d v="2015-04-11T00:00:00"/>
    <s v="hours"/>
    <s v="Voluntarily Terminated"/>
    <s v="IT/IS"/>
    <s v="Jennifer Zamora"/>
    <n v="5"/>
    <x v="4"/>
    <x v="1"/>
    <n v="4.3"/>
    <n v="4"/>
    <n v="6"/>
    <d v="2015-04-01T00:00:00"/>
    <n v="0"/>
    <n v="8"/>
  </r>
  <r>
    <x v="245"/>
    <x v="245"/>
    <x v="1"/>
    <x v="1"/>
    <x v="1"/>
    <n v="1"/>
    <n v="4"/>
    <x v="1"/>
    <n v="0"/>
    <x v="243"/>
    <n v="0"/>
    <n v="24"/>
    <s v="Software Engineer"/>
    <x v="0"/>
    <n v="2132"/>
    <s v="07/24/86"/>
    <x v="1"/>
    <x v="1"/>
    <s v="US Citizen"/>
    <s v="No"/>
    <s v="White"/>
    <d v="2012-05-11T00:00:00"/>
    <m/>
    <s v="N/A-StillEmployed"/>
    <s v="Active"/>
    <s v="Software Engineering"/>
    <s v="Alex Sweetwater"/>
    <n v="10"/>
    <x v="1"/>
    <x v="1"/>
    <n v="4.2"/>
    <n v="3"/>
    <n v="6"/>
    <s v="2/13/2019"/>
    <n v="0"/>
    <n v="2"/>
  </r>
  <r>
    <x v="246"/>
    <x v="246"/>
    <x v="0"/>
    <x v="0"/>
    <x v="1"/>
    <n v="2"/>
    <n v="5"/>
    <x v="2"/>
    <n v="1"/>
    <x v="244"/>
    <n v="0"/>
    <n v="19"/>
    <s v="Production Technician I"/>
    <x v="0"/>
    <n v="1801"/>
    <d v="1968-06-06T00:00:00"/>
    <x v="1"/>
    <x v="0"/>
    <s v="US Citizen"/>
    <s v="No"/>
    <s v="Black or African American"/>
    <d v="2016-04-07T00:00:00"/>
    <m/>
    <s v="N/A-StillEmployed"/>
    <s v="Active"/>
    <s v="Production       "/>
    <s v="Kelley Spirea"/>
    <n v="18"/>
    <x v="4"/>
    <x v="2"/>
    <n v="2.6"/>
    <n v="4"/>
    <n v="0"/>
    <s v="2/18/2019"/>
    <n v="5"/>
    <n v="4"/>
  </r>
  <r>
    <x v="247"/>
    <x v="247"/>
    <x v="0"/>
    <x v="0"/>
    <x v="0"/>
    <n v="5"/>
    <n v="5"/>
    <x v="1"/>
    <n v="0"/>
    <x v="245"/>
    <n v="1"/>
    <n v="19"/>
    <s v="Production Technician I"/>
    <x v="0"/>
    <n v="2148"/>
    <s v="12/21/74"/>
    <x v="0"/>
    <x v="0"/>
    <s v="US Citizen"/>
    <s v="No"/>
    <s v="White"/>
    <d v="2009-05-01T00:00:00"/>
    <s v="7/30/2018"/>
    <s v="relocation out of area"/>
    <s v="Voluntarily Terminated"/>
    <s v="Production       "/>
    <s v="Michael Albert"/>
    <n v="22"/>
    <x v="2"/>
    <x v="1"/>
    <n v="4.5999999999999996"/>
    <n v="5"/>
    <n v="0"/>
    <d v="2018-05-02T00:00:00"/>
    <n v="0"/>
    <n v="7"/>
  </r>
  <r>
    <x v="248"/>
    <x v="248"/>
    <x v="1"/>
    <x v="1"/>
    <x v="0"/>
    <n v="1"/>
    <n v="5"/>
    <x v="1"/>
    <n v="0"/>
    <x v="246"/>
    <n v="0"/>
    <n v="20"/>
    <s v="Production Technician II"/>
    <x v="0"/>
    <n v="2062"/>
    <s v="04/26/86"/>
    <x v="0"/>
    <x v="1"/>
    <s v="US Citizen"/>
    <s v="No"/>
    <s v="White"/>
    <s v="8/30/2010"/>
    <m/>
    <s v="N/A-StillEmployed"/>
    <s v="Active"/>
    <s v="Production       "/>
    <s v="Kelley Spirea"/>
    <n v="18"/>
    <x v="6"/>
    <x v="1"/>
    <n v="4.0999999999999996"/>
    <n v="3"/>
    <n v="0"/>
    <d v="2019-10-01T00:00:00"/>
    <n v="0"/>
    <n v="13"/>
  </r>
  <r>
    <x v="249"/>
    <x v="249"/>
    <x v="0"/>
    <x v="2"/>
    <x v="0"/>
    <n v="5"/>
    <n v="3"/>
    <x v="1"/>
    <n v="0"/>
    <x v="247"/>
    <n v="1"/>
    <n v="9"/>
    <s v="Data Analyst "/>
    <x v="0"/>
    <n v="2452"/>
    <s v="12/17/87"/>
    <x v="0"/>
    <x v="2"/>
    <s v="US Citizen"/>
    <s v="No"/>
    <s v="Black or African American"/>
    <d v="2015-05-01T00:00:00"/>
    <s v="10/31/2015"/>
    <s v="hours"/>
    <s v="Voluntarily Terminated"/>
    <s v="IT/IS"/>
    <s v="Simon Roup"/>
    <n v="4"/>
    <x v="0"/>
    <x v="1"/>
    <n v="4.2"/>
    <n v="3"/>
    <n v="5"/>
    <s v="4/20/2015"/>
    <n v="0"/>
    <n v="2"/>
  </r>
  <r>
    <x v="250"/>
    <x v="250"/>
    <x v="1"/>
    <x v="1"/>
    <x v="1"/>
    <n v="1"/>
    <n v="5"/>
    <x v="1"/>
    <n v="0"/>
    <x v="248"/>
    <n v="0"/>
    <n v="19"/>
    <s v="Production Technician I"/>
    <x v="0"/>
    <n v="2154"/>
    <d v="1988-10-07T00:00:00"/>
    <x v="1"/>
    <x v="1"/>
    <s v="US Citizen"/>
    <s v="No"/>
    <s v="Black or African American"/>
    <s v="9/29/2014"/>
    <m/>
    <s v="N/A-StillEmployed"/>
    <s v="Active"/>
    <s v="Production       "/>
    <s v="Elijiah Gray"/>
    <n v="16"/>
    <x v="0"/>
    <x v="1"/>
    <n v="3.51"/>
    <n v="3"/>
    <n v="0"/>
    <s v="2/18/2019"/>
    <n v="0"/>
    <n v="2"/>
  </r>
  <r>
    <x v="251"/>
    <x v="251"/>
    <x v="0"/>
    <x v="0"/>
    <x v="1"/>
    <n v="3"/>
    <n v="5"/>
    <x v="1"/>
    <n v="0"/>
    <x v="249"/>
    <n v="0"/>
    <n v="19"/>
    <s v="Production Technician I"/>
    <x v="0"/>
    <n v="2191"/>
    <d v="1975-10-03T00:00:00"/>
    <x v="1"/>
    <x v="0"/>
    <s v="US Citizen"/>
    <s v="No"/>
    <s v="Asian"/>
    <s v="9/30/2013"/>
    <m/>
    <s v="N/A-StillEmployed"/>
    <s v="Active"/>
    <s v="Production       "/>
    <s v="Webster Butler"/>
    <m/>
    <x v="2"/>
    <x v="1"/>
    <n v="5"/>
    <n v="5"/>
    <n v="0"/>
    <d v="2019-06-02T00:00:00"/>
    <n v="0"/>
    <n v="14"/>
  </r>
  <r>
    <x v="252"/>
    <x v="252"/>
    <x v="1"/>
    <x v="1"/>
    <x v="1"/>
    <n v="1"/>
    <n v="3"/>
    <x v="1"/>
    <n v="0"/>
    <x v="250"/>
    <n v="0"/>
    <n v="15"/>
    <s v="Network Engineer"/>
    <x v="0"/>
    <n v="1773"/>
    <s v="04/14/81"/>
    <x v="1"/>
    <x v="1"/>
    <s v="US Citizen"/>
    <s v="No"/>
    <s v="White"/>
    <s v="9/30/2014"/>
    <m/>
    <s v="N/A-StillEmployed"/>
    <s v="Active"/>
    <s v="IT/IS"/>
    <s v="Peter Monroe"/>
    <n v="7"/>
    <x v="0"/>
    <x v="1"/>
    <n v="3.31"/>
    <n v="3"/>
    <n v="6"/>
    <d v="2019-07-01T00:00:00"/>
    <n v="0"/>
    <n v="7"/>
  </r>
  <r>
    <x v="253"/>
    <x v="253"/>
    <x v="1"/>
    <x v="1"/>
    <x v="1"/>
    <n v="1"/>
    <n v="5"/>
    <x v="1"/>
    <n v="0"/>
    <x v="251"/>
    <n v="0"/>
    <n v="19"/>
    <s v="Production Technician I"/>
    <x v="0"/>
    <n v="2149"/>
    <s v="08/24/85"/>
    <x v="1"/>
    <x v="1"/>
    <s v="US Citizen"/>
    <s v="No"/>
    <s v="White"/>
    <s v="8/19/2013"/>
    <m/>
    <s v="N/A-StillEmployed"/>
    <s v="Active"/>
    <s v="Production       "/>
    <s v="Amy Dunn"/>
    <n v="11"/>
    <x v="0"/>
    <x v="1"/>
    <n v="4.8099999999999996"/>
    <n v="4"/>
    <n v="0"/>
    <s v="2/15/2019"/>
    <n v="0"/>
    <n v="15"/>
  </r>
  <r>
    <x v="254"/>
    <x v="254"/>
    <x v="1"/>
    <x v="1"/>
    <x v="0"/>
    <n v="1"/>
    <n v="3"/>
    <x v="1"/>
    <n v="0"/>
    <x v="252"/>
    <n v="0"/>
    <n v="9"/>
    <s v="Data Analyst"/>
    <x v="0"/>
    <n v="2110"/>
    <d v="1970-08-02T00:00:00"/>
    <x v="0"/>
    <x v="1"/>
    <s v="US Citizen"/>
    <s v="Yes"/>
    <s v="White"/>
    <d v="2015-05-01T00:00:00"/>
    <m/>
    <s v="N/A-StillEmployed"/>
    <s v="Active"/>
    <s v="IT/IS"/>
    <s v="Simon Roup"/>
    <n v="4"/>
    <x v="3"/>
    <x v="1"/>
    <n v="3.32"/>
    <n v="3"/>
    <n v="7"/>
    <s v="1/14/2019"/>
    <n v="0"/>
    <n v="16"/>
  </r>
  <r>
    <x v="255"/>
    <x v="255"/>
    <x v="0"/>
    <x v="0"/>
    <x v="1"/>
    <n v="1"/>
    <n v="1"/>
    <x v="1"/>
    <n v="0"/>
    <x v="253"/>
    <n v="0"/>
    <n v="2"/>
    <s v="Administrative Assistant"/>
    <x v="0"/>
    <n v="2330"/>
    <s v="05/19/88"/>
    <x v="1"/>
    <x v="0"/>
    <s v="US Citizen"/>
    <s v="No"/>
    <s v="White"/>
    <d v="2015-01-05T00:00:00"/>
    <m/>
    <s v="N/A-StillEmployed"/>
    <s v="Active"/>
    <s v="Admin Offices"/>
    <s v="Brandon R. LeBlanc"/>
    <n v="1"/>
    <x v="7"/>
    <x v="1"/>
    <n v="5"/>
    <n v="3"/>
    <n v="5"/>
    <s v="1/15/2019"/>
    <n v="0"/>
    <n v="2"/>
  </r>
  <r>
    <x v="256"/>
    <x v="256"/>
    <x v="0"/>
    <x v="0"/>
    <x v="1"/>
    <n v="5"/>
    <n v="5"/>
    <x v="1"/>
    <n v="0"/>
    <x v="254"/>
    <n v="1"/>
    <n v="20"/>
    <s v="Production Technician II"/>
    <x v="0"/>
    <n v="1851"/>
    <s v="11/25/87"/>
    <x v="1"/>
    <x v="0"/>
    <s v="US Citizen"/>
    <s v="No"/>
    <s v="White"/>
    <s v="10/26/2009"/>
    <d v="2015-08-04T00:00:00"/>
    <s v="maternity leave - did not return"/>
    <s v="Voluntarily Terminated"/>
    <s v="Production       "/>
    <s v="Michael Albert"/>
    <n v="22"/>
    <x v="6"/>
    <x v="1"/>
    <n v="4.68"/>
    <n v="4"/>
    <n v="0"/>
    <d v="2015-02-04T00:00:00"/>
    <n v="0"/>
    <n v="20"/>
  </r>
  <r>
    <x v="257"/>
    <x v="257"/>
    <x v="0"/>
    <x v="0"/>
    <x v="0"/>
    <n v="1"/>
    <n v="5"/>
    <x v="0"/>
    <n v="0"/>
    <x v="255"/>
    <n v="0"/>
    <n v="20"/>
    <s v="Production Technician II"/>
    <x v="0"/>
    <n v="2045"/>
    <s v="10/30/63"/>
    <x v="0"/>
    <x v="0"/>
    <s v="US Citizen"/>
    <s v="No"/>
    <s v="White"/>
    <s v="9/29/2014"/>
    <m/>
    <s v="N/A-StillEmployed"/>
    <s v="Active"/>
    <s v="Production       "/>
    <s v="Elijiah Gray"/>
    <n v="16"/>
    <x v="1"/>
    <x v="0"/>
    <n v="4.3"/>
    <n v="3"/>
    <n v="0"/>
    <s v="1/28/2019"/>
    <n v="0"/>
    <n v="4"/>
  </r>
  <r>
    <x v="258"/>
    <x v="258"/>
    <x v="0"/>
    <x v="2"/>
    <x v="0"/>
    <n v="1"/>
    <n v="6"/>
    <x v="2"/>
    <n v="1"/>
    <x v="256"/>
    <n v="0"/>
    <n v="21"/>
    <s v="Sales Manager"/>
    <x v="0"/>
    <n v="1886"/>
    <s v="08/16/84"/>
    <x v="0"/>
    <x v="2"/>
    <s v="US Citizen"/>
    <s v="No"/>
    <s v="Black or African American"/>
    <s v="5/18/2014"/>
    <m/>
    <s v="N/A-StillEmployed"/>
    <s v="Active"/>
    <s v="Sales"/>
    <s v="Debra Houlihan"/>
    <n v="15"/>
    <x v="4"/>
    <x v="2"/>
    <n v="2.4"/>
    <n v="4"/>
    <n v="0"/>
    <s v="1/16/2019"/>
    <n v="2"/>
    <n v="16"/>
  </r>
  <r>
    <x v="259"/>
    <x v="259"/>
    <x v="1"/>
    <x v="1"/>
    <x v="1"/>
    <n v="5"/>
    <n v="1"/>
    <x v="1"/>
    <n v="1"/>
    <x v="257"/>
    <n v="1"/>
    <n v="2"/>
    <s v="Administrative Assistant"/>
    <x v="0"/>
    <n v="1844"/>
    <s v="06/14/87"/>
    <x v="1"/>
    <x v="1"/>
    <s v="US Citizen"/>
    <s v="No"/>
    <s v="Black or African American"/>
    <s v="9/26/2011"/>
    <s v="9/25/2013"/>
    <s v="career change"/>
    <s v="Voluntarily Terminated"/>
    <s v="Admin Offices"/>
    <s v="Brandon R. LeBlanc"/>
    <n v="1"/>
    <x v="4"/>
    <x v="1"/>
    <n v="3.8"/>
    <n v="4"/>
    <n v="4"/>
    <s v="8/15/2013"/>
    <n v="0"/>
    <n v="17"/>
  </r>
  <r>
    <x v="260"/>
    <x v="260"/>
    <x v="0"/>
    <x v="0"/>
    <x v="1"/>
    <n v="1"/>
    <n v="5"/>
    <x v="1"/>
    <n v="0"/>
    <x v="258"/>
    <n v="0"/>
    <n v="19"/>
    <s v="Production Technician I"/>
    <x v="0"/>
    <n v="2130"/>
    <d v="1965-02-02T00:00:00"/>
    <x v="1"/>
    <x v="0"/>
    <s v="US Citizen"/>
    <s v="No"/>
    <s v="White"/>
    <d v="2013-11-11T00:00:00"/>
    <m/>
    <s v="N/A-StillEmployed"/>
    <s v="Active"/>
    <s v="Production       "/>
    <s v="Ketsia Liebig"/>
    <n v="19"/>
    <x v="3"/>
    <x v="1"/>
    <n v="3.73"/>
    <n v="3"/>
    <n v="0"/>
    <s v="1/24/2019"/>
    <n v="0"/>
    <n v="16"/>
  </r>
  <r>
    <x v="261"/>
    <x v="261"/>
    <x v="1"/>
    <x v="1"/>
    <x v="1"/>
    <n v="1"/>
    <n v="3"/>
    <x v="1"/>
    <n v="0"/>
    <x v="259"/>
    <n v="0"/>
    <n v="14"/>
    <s v="IT Support"/>
    <x v="0"/>
    <n v="2360"/>
    <d v="1973-12-03T00:00:00"/>
    <x v="1"/>
    <x v="1"/>
    <s v="US Citizen"/>
    <s v="No"/>
    <s v="Black or African American"/>
    <d v="2011-10-06T00:00:00"/>
    <m/>
    <s v="N/A-StillEmployed"/>
    <s v="Active"/>
    <s v="IT/IS"/>
    <s v="Eric Dougall"/>
    <n v="6"/>
    <x v="0"/>
    <x v="1"/>
    <n v="4.3"/>
    <n v="3"/>
    <n v="5"/>
    <d v="2019-08-02T00:00:00"/>
    <n v="0"/>
    <n v="19"/>
  </r>
  <r>
    <x v="262"/>
    <x v="262"/>
    <x v="1"/>
    <x v="1"/>
    <x v="0"/>
    <n v="2"/>
    <n v="3"/>
    <x v="1"/>
    <n v="0"/>
    <x v="260"/>
    <n v="0"/>
    <n v="28"/>
    <s v="Sr. Network Engineer"/>
    <x v="0"/>
    <n v="1545"/>
    <d v="1983-09-02T00:00:00"/>
    <x v="0"/>
    <x v="1"/>
    <s v="US Citizen"/>
    <s v="No"/>
    <s v="Asian"/>
    <s v="6/30/2016"/>
    <m/>
    <s v="N/A-StillEmployed"/>
    <s v="Active"/>
    <s v="IT/IS"/>
    <s v="Peter Monroe"/>
    <n v="7"/>
    <x v="0"/>
    <x v="1"/>
    <n v="3.27"/>
    <n v="4"/>
    <n v="5"/>
    <s v="1/14/2019"/>
    <n v="0"/>
    <n v="13"/>
  </r>
  <r>
    <x v="263"/>
    <x v="263"/>
    <x v="1"/>
    <x v="1"/>
    <x v="1"/>
    <n v="1"/>
    <n v="5"/>
    <x v="3"/>
    <n v="0"/>
    <x v="261"/>
    <n v="0"/>
    <n v="19"/>
    <s v="Production Technician I"/>
    <x v="0"/>
    <n v="2093"/>
    <s v="07/20/68"/>
    <x v="1"/>
    <x v="1"/>
    <s v="US Citizen"/>
    <s v="No"/>
    <s v="White"/>
    <s v="2/20/2012"/>
    <m/>
    <s v="N/A-StillEmployed"/>
    <s v="Active"/>
    <s v="Production       "/>
    <s v="Brannon Miller"/>
    <n v="12"/>
    <x v="1"/>
    <x v="3"/>
    <n v="2.4"/>
    <n v="2"/>
    <n v="1"/>
    <s v="2/25/2019"/>
    <n v="6"/>
    <n v="20"/>
  </r>
  <r>
    <x v="264"/>
    <x v="264"/>
    <x v="1"/>
    <x v="1"/>
    <x v="1"/>
    <n v="1"/>
    <n v="5"/>
    <x v="1"/>
    <n v="0"/>
    <x v="262"/>
    <n v="0"/>
    <n v="18"/>
    <s v="Production Manager"/>
    <x v="0"/>
    <n v="2451"/>
    <s v="09/30/75"/>
    <x v="1"/>
    <x v="1"/>
    <s v="US Citizen"/>
    <s v="No"/>
    <s v="White"/>
    <d v="2012-02-10T00:00:00"/>
    <m/>
    <s v="N/A-StillEmployed"/>
    <s v="Active"/>
    <s v="Production       "/>
    <s v="Janet King"/>
    <n v="2"/>
    <x v="0"/>
    <x v="1"/>
    <n v="4.83"/>
    <n v="5"/>
    <n v="0"/>
    <s v="2/14/2019"/>
    <n v="0"/>
    <n v="15"/>
  </r>
  <r>
    <x v="265"/>
    <x v="265"/>
    <x v="0"/>
    <x v="2"/>
    <x v="1"/>
    <n v="5"/>
    <n v="5"/>
    <x v="0"/>
    <n v="0"/>
    <x v="263"/>
    <n v="1"/>
    <n v="19"/>
    <s v="Production Technician I"/>
    <x v="0"/>
    <n v="2359"/>
    <s v="03/26/73"/>
    <x v="1"/>
    <x v="2"/>
    <s v="US Citizen"/>
    <s v="No"/>
    <s v="White"/>
    <s v="5/13/2013"/>
    <s v="6/29/2015"/>
    <s v="unhappy"/>
    <s v="Voluntarily Terminated"/>
    <s v="Production       "/>
    <s v="David Stanley"/>
    <n v="14"/>
    <x v="0"/>
    <x v="0"/>
    <n v="4.0999999999999996"/>
    <n v="4"/>
    <n v="0"/>
    <d v="2015-02-03T00:00:00"/>
    <n v="0"/>
    <n v="16"/>
  </r>
  <r>
    <x v="266"/>
    <x v="266"/>
    <x v="0"/>
    <x v="2"/>
    <x v="1"/>
    <n v="1"/>
    <n v="5"/>
    <x v="1"/>
    <n v="0"/>
    <x v="264"/>
    <n v="0"/>
    <n v="19"/>
    <s v="Production Technician I"/>
    <x v="0"/>
    <n v="2050"/>
    <s v="08/25/82"/>
    <x v="1"/>
    <x v="2"/>
    <s v="US Citizen"/>
    <s v="No"/>
    <s v="Two or more races"/>
    <d v="2011-10-01T00:00:00"/>
    <m/>
    <s v="N/A-StillEmployed"/>
    <s v="Active"/>
    <s v="Production       "/>
    <s v="Kissy Sullivan"/>
    <n v="20"/>
    <x v="2"/>
    <x v="1"/>
    <n v="4.0999999999999996"/>
    <n v="4"/>
    <n v="0"/>
    <d v="2019-07-02T00:00:00"/>
    <n v="0"/>
    <n v="9"/>
  </r>
  <r>
    <x v="267"/>
    <x v="267"/>
    <x v="1"/>
    <x v="1"/>
    <x v="0"/>
    <n v="1"/>
    <n v="6"/>
    <x v="3"/>
    <n v="0"/>
    <x v="265"/>
    <n v="0"/>
    <n v="3"/>
    <s v="Area Sales Manager"/>
    <x v="22"/>
    <n v="89139"/>
    <d v="1974-09-05T00:00:00"/>
    <x v="0"/>
    <x v="1"/>
    <s v="US Citizen"/>
    <s v="No"/>
    <s v="White"/>
    <d v="2014-12-05T00:00:00"/>
    <m/>
    <s v="N/A-StillEmployed"/>
    <s v="Active"/>
    <s v="Sales"/>
    <s v="Lynn Daneault"/>
    <n v="21"/>
    <x v="7"/>
    <x v="3"/>
    <n v="1.81"/>
    <n v="2"/>
    <n v="0"/>
    <s v="1/17/2019"/>
    <n v="3"/>
    <n v="5"/>
  </r>
  <r>
    <x v="268"/>
    <x v="268"/>
    <x v="0"/>
    <x v="0"/>
    <x v="0"/>
    <n v="1"/>
    <n v="1"/>
    <x v="1"/>
    <n v="0"/>
    <x v="266"/>
    <n v="0"/>
    <n v="1"/>
    <s v="Accountant I"/>
    <x v="0"/>
    <n v="2703"/>
    <d v="1986-01-09T00:00:00"/>
    <x v="0"/>
    <x v="0"/>
    <s v="US Citizen"/>
    <s v="No"/>
    <s v="White"/>
    <s v="9/29/2014"/>
    <m/>
    <s v="N/A-StillEmployed"/>
    <s v="Active"/>
    <s v="Admin Offices"/>
    <s v="Brandon R. LeBlanc"/>
    <n v="1"/>
    <x v="1"/>
    <x v="1"/>
    <n v="3.9"/>
    <n v="5"/>
    <n v="5"/>
    <s v="1/18/2019"/>
    <n v="0"/>
    <n v="9"/>
  </r>
  <r>
    <x v="269"/>
    <x v="269"/>
    <x v="1"/>
    <x v="1"/>
    <x v="0"/>
    <n v="1"/>
    <n v="5"/>
    <x v="1"/>
    <n v="0"/>
    <x v="267"/>
    <n v="0"/>
    <n v="19"/>
    <s v="Production Technician I"/>
    <x v="0"/>
    <n v="2301"/>
    <s v="03/14/85"/>
    <x v="0"/>
    <x v="1"/>
    <s v="US Citizen"/>
    <s v="No"/>
    <s v="Asian"/>
    <s v="2/17/2014"/>
    <m/>
    <s v="N/A-StillEmployed"/>
    <s v="Active"/>
    <s v="Production       "/>
    <s v="Kelley Spirea"/>
    <n v="18"/>
    <x v="0"/>
    <x v="1"/>
    <n v="4.7"/>
    <n v="3"/>
    <n v="0"/>
    <d v="2019-11-01T00:00:00"/>
    <n v="0"/>
    <n v="4"/>
  </r>
  <r>
    <x v="270"/>
    <x v="270"/>
    <x v="1"/>
    <x v="1"/>
    <x v="1"/>
    <n v="1"/>
    <n v="6"/>
    <x v="1"/>
    <n v="0"/>
    <x v="268"/>
    <n v="0"/>
    <n v="3"/>
    <s v="Area Sales Manager"/>
    <x v="23"/>
    <n v="59102"/>
    <d v="1989-12-05T00:00:00"/>
    <x v="1"/>
    <x v="1"/>
    <s v="US Citizen"/>
    <s v="No"/>
    <s v="Black or African American"/>
    <s v="9/27/2010"/>
    <m/>
    <s v="N/A-StillEmployed"/>
    <s v="Active"/>
    <s v="Sales"/>
    <s v="John Smith"/>
    <n v="17"/>
    <x v="1"/>
    <x v="1"/>
    <n v="4.0999999999999996"/>
    <n v="4"/>
    <n v="0"/>
    <s v="1/31/2019"/>
    <n v="0"/>
    <n v="18"/>
  </r>
  <r>
    <x v="271"/>
    <x v="271"/>
    <x v="1"/>
    <x v="1"/>
    <x v="1"/>
    <n v="1"/>
    <n v="5"/>
    <x v="1"/>
    <n v="0"/>
    <x v="269"/>
    <n v="0"/>
    <n v="18"/>
    <s v="Production Manager"/>
    <x v="0"/>
    <n v="1776"/>
    <s v="03/28/78"/>
    <x v="1"/>
    <x v="1"/>
    <s v="US Citizen"/>
    <s v="No"/>
    <s v="Black or African American"/>
    <d v="2009-08-01T00:00:00"/>
    <m/>
    <s v="N/A-StillEmployed"/>
    <s v="Active"/>
    <s v="Production       "/>
    <s v="Janet King"/>
    <n v="2"/>
    <x v="1"/>
    <x v="1"/>
    <n v="3.73"/>
    <n v="4"/>
    <n v="0"/>
    <s v="1/24/2019"/>
    <n v="0"/>
    <n v="12"/>
  </r>
  <r>
    <x v="272"/>
    <x v="272"/>
    <x v="1"/>
    <x v="1"/>
    <x v="0"/>
    <n v="1"/>
    <n v="5"/>
    <x v="1"/>
    <n v="0"/>
    <x v="270"/>
    <n v="0"/>
    <n v="19"/>
    <s v="Production Technician I"/>
    <x v="0"/>
    <n v="2747"/>
    <d v="1982-07-10T00:00:00"/>
    <x v="0"/>
    <x v="1"/>
    <s v="US Citizen"/>
    <s v="Yes"/>
    <s v="White"/>
    <d v="2015-05-01T00:00:00"/>
    <m/>
    <s v="N/A-StillEmployed"/>
    <s v="Active"/>
    <s v="Production       "/>
    <s v="Michael Albert"/>
    <n v="22"/>
    <x v="2"/>
    <x v="1"/>
    <n v="4.3600000000000003"/>
    <n v="5"/>
    <n v="0"/>
    <s v="1/24/2019"/>
    <n v="0"/>
    <n v="10"/>
  </r>
  <r>
    <x v="273"/>
    <x v="273"/>
    <x v="0"/>
    <x v="0"/>
    <x v="1"/>
    <n v="1"/>
    <n v="5"/>
    <x v="1"/>
    <n v="0"/>
    <x v="271"/>
    <n v="0"/>
    <n v="19"/>
    <s v="Production Technician I"/>
    <x v="0"/>
    <n v="2718"/>
    <s v="08/15/68"/>
    <x v="1"/>
    <x v="0"/>
    <s v="Eligible NonCitizen"/>
    <s v="No"/>
    <s v="Asian"/>
    <s v="5/14/2012"/>
    <m/>
    <s v="N/A-StillEmployed"/>
    <s v="Active"/>
    <s v="Production       "/>
    <s v="Elijiah Gray"/>
    <n v="16"/>
    <x v="1"/>
    <x v="1"/>
    <n v="3.4"/>
    <n v="5"/>
    <n v="0"/>
    <s v="1/31/2019"/>
    <n v="0"/>
    <n v="13"/>
  </r>
  <r>
    <x v="274"/>
    <x v="274"/>
    <x v="0"/>
    <x v="0"/>
    <x v="0"/>
    <n v="1"/>
    <n v="4"/>
    <x v="0"/>
    <n v="0"/>
    <x v="272"/>
    <n v="0"/>
    <n v="24"/>
    <s v="Software Engineer"/>
    <x v="0"/>
    <n v="2140"/>
    <d v="1983-06-05T00:00:00"/>
    <x v="0"/>
    <x v="0"/>
    <s v="US Citizen"/>
    <s v="No"/>
    <s v="White"/>
    <d v="2014-07-07T00:00:00"/>
    <m/>
    <s v="N/A-StillEmployed"/>
    <s v="Active"/>
    <s v="Software Engineering"/>
    <s v="Alex Sweetwater"/>
    <n v="10"/>
    <x v="0"/>
    <x v="0"/>
    <n v="4.5"/>
    <n v="5"/>
    <n v="5"/>
    <s v="2/18/2019"/>
    <n v="0"/>
    <n v="1"/>
  </r>
  <r>
    <x v="275"/>
    <x v="275"/>
    <x v="1"/>
    <x v="1"/>
    <x v="0"/>
    <n v="1"/>
    <n v="3"/>
    <x v="1"/>
    <n v="0"/>
    <x v="273"/>
    <n v="0"/>
    <n v="4"/>
    <s v="BI Developer"/>
    <x v="0"/>
    <n v="2134"/>
    <s v="10/24/87"/>
    <x v="0"/>
    <x v="1"/>
    <s v="US Citizen"/>
    <s v="No"/>
    <s v="White"/>
    <s v="4/20/2017"/>
    <m/>
    <s v="N/A-StillEmployed"/>
    <s v="Active"/>
    <s v="IT/IS"/>
    <s v="Brian Champaigne"/>
    <n v="13"/>
    <x v="1"/>
    <x v="1"/>
    <n v="3.4"/>
    <n v="3"/>
    <n v="6"/>
    <d v="2019-02-01T00:00:00"/>
    <n v="0"/>
    <n v="14"/>
  </r>
  <r>
    <x v="276"/>
    <x v="276"/>
    <x v="1"/>
    <x v="1"/>
    <x v="1"/>
    <n v="5"/>
    <n v="5"/>
    <x v="1"/>
    <n v="1"/>
    <x v="274"/>
    <n v="1"/>
    <n v="19"/>
    <s v="Production Technician I"/>
    <x v="0"/>
    <n v="1801"/>
    <d v="1975-03-04T00:00:00"/>
    <x v="1"/>
    <x v="1"/>
    <s v="Non-Citizen"/>
    <s v="No"/>
    <s v="Black or African American"/>
    <s v="4/27/2009"/>
    <d v="2013-01-04T00:00:00"/>
    <s v="Another position"/>
    <s v="Voluntarily Terminated"/>
    <s v="Production       "/>
    <s v="Webster Butler"/>
    <n v="39"/>
    <x v="4"/>
    <x v="1"/>
    <n v="4.5"/>
    <n v="5"/>
    <n v="0"/>
    <s v="2/15/2012"/>
    <n v="0"/>
    <n v="11"/>
  </r>
  <r>
    <x v="277"/>
    <x v="277"/>
    <x v="1"/>
    <x v="1"/>
    <x v="1"/>
    <n v="5"/>
    <n v="5"/>
    <x v="1"/>
    <n v="0"/>
    <x v="275"/>
    <n v="1"/>
    <n v="20"/>
    <s v="Production Technician II"/>
    <x v="0"/>
    <n v="2129"/>
    <s v="05/24/53"/>
    <x v="1"/>
    <x v="1"/>
    <s v="US Citizen"/>
    <s v="No"/>
    <s v="White"/>
    <s v="5/16/2011"/>
    <d v="2017-08-07T00:00:00"/>
    <s v="Another position"/>
    <s v="Voluntarily Terminated"/>
    <s v="Production       "/>
    <s v="Elijiah Gray"/>
    <n v="16"/>
    <x v="2"/>
    <x v="1"/>
    <n v="3.93"/>
    <n v="3"/>
    <n v="0"/>
    <s v="4/18/2017"/>
    <n v="0"/>
    <n v="3"/>
  </r>
  <r>
    <x v="278"/>
    <x v="278"/>
    <x v="0"/>
    <x v="0"/>
    <x v="1"/>
    <n v="1"/>
    <n v="6"/>
    <x v="1"/>
    <n v="0"/>
    <x v="276"/>
    <n v="0"/>
    <n v="3"/>
    <s v="Area Sales Manager"/>
    <x v="24"/>
    <n v="97756"/>
    <d v="1965-07-05T00:00:00"/>
    <x v="1"/>
    <x v="0"/>
    <s v="US Citizen"/>
    <s v="No"/>
    <s v="Black or African American"/>
    <s v="9/29/2014"/>
    <m/>
    <s v="N/A-StillEmployed"/>
    <s v="Active"/>
    <s v="Sales"/>
    <s v="Lynn Daneault"/>
    <n v="21"/>
    <x v="1"/>
    <x v="1"/>
    <n v="3.69"/>
    <n v="3"/>
    <n v="0"/>
    <s v="1/28/2019"/>
    <n v="0"/>
    <n v="18"/>
  </r>
  <r>
    <x v="279"/>
    <x v="279"/>
    <x v="0"/>
    <x v="0"/>
    <x v="1"/>
    <n v="5"/>
    <n v="5"/>
    <x v="1"/>
    <n v="0"/>
    <x v="277"/>
    <n v="1"/>
    <n v="19"/>
    <s v="Production Technician I"/>
    <x v="0"/>
    <n v="2066"/>
    <d v="1965-09-05T00:00:00"/>
    <x v="1"/>
    <x v="0"/>
    <s v="US Citizen"/>
    <s v="No"/>
    <s v="White"/>
    <d v="2011-05-07T00:00:00"/>
    <d v="2016-05-09T00:00:00"/>
    <s v="return to school"/>
    <s v="Voluntarily Terminated"/>
    <s v="Production       "/>
    <s v="Amy Dunn"/>
    <n v="11"/>
    <x v="1"/>
    <x v="1"/>
    <n v="3.98"/>
    <n v="4"/>
    <n v="0"/>
    <d v="2016-02-03T00:00:00"/>
    <n v="0"/>
    <n v="1"/>
  </r>
  <r>
    <x v="280"/>
    <x v="280"/>
    <x v="0"/>
    <x v="3"/>
    <x v="0"/>
    <n v="5"/>
    <n v="5"/>
    <x v="1"/>
    <n v="0"/>
    <x v="278"/>
    <n v="1"/>
    <n v="20"/>
    <s v="Production Technician II"/>
    <x v="0"/>
    <n v="2472"/>
    <s v="09/16/75"/>
    <x v="0"/>
    <x v="3"/>
    <s v="US Citizen"/>
    <s v="No"/>
    <s v="White"/>
    <s v="6/25/2007"/>
    <s v="8/30/2010"/>
    <s v="military"/>
    <s v="Voluntarily Terminated"/>
    <s v="Production       "/>
    <s v="Webster Butler"/>
    <n v="39"/>
    <x v="8"/>
    <x v="1"/>
    <n v="4.0999999999999996"/>
    <n v="4"/>
    <n v="0"/>
    <s v="7/14/2010"/>
    <n v="0"/>
    <n v="15"/>
  </r>
  <r>
    <x v="281"/>
    <x v="281"/>
    <x v="0"/>
    <x v="2"/>
    <x v="1"/>
    <n v="1"/>
    <n v="5"/>
    <x v="1"/>
    <n v="0"/>
    <x v="279"/>
    <n v="0"/>
    <n v="19"/>
    <s v="Production Technician I"/>
    <x v="0"/>
    <n v="2093"/>
    <d v="1967-05-06T00:00:00"/>
    <x v="1"/>
    <x v="2"/>
    <s v="US Citizen"/>
    <s v="No"/>
    <s v="Black or African American"/>
    <s v="2/18/2013"/>
    <m/>
    <s v="N/A-StillEmployed"/>
    <s v="Active"/>
    <s v="Production       "/>
    <s v="Brannon Miller"/>
    <n v="12"/>
    <x v="1"/>
    <x v="1"/>
    <n v="4.21"/>
    <n v="5"/>
    <n v="0"/>
    <s v="1/14/2019"/>
    <n v="0"/>
    <n v="4"/>
  </r>
  <r>
    <x v="282"/>
    <x v="282"/>
    <x v="0"/>
    <x v="4"/>
    <x v="0"/>
    <n v="1"/>
    <n v="6"/>
    <x v="0"/>
    <n v="0"/>
    <x v="280"/>
    <n v="0"/>
    <n v="3"/>
    <s v="Area Sales Manager"/>
    <x v="25"/>
    <n v="58782"/>
    <s v="01/15/68"/>
    <x v="0"/>
    <x v="4"/>
    <s v="US Citizen"/>
    <s v="No"/>
    <s v="White"/>
    <d v="2006-09-01T00:00:00"/>
    <m/>
    <s v="N/A-StillEmployed"/>
    <s v="Active"/>
    <s v="Sales"/>
    <s v="Lynn Daneault"/>
    <n v="21"/>
    <x v="1"/>
    <x v="0"/>
    <n v="4.0999999999999996"/>
    <n v="3"/>
    <n v="0"/>
    <d v="2019-04-01T00:00:00"/>
    <n v="0"/>
    <n v="6"/>
  </r>
  <r>
    <x v="283"/>
    <x v="283"/>
    <x v="0"/>
    <x v="0"/>
    <x v="1"/>
    <n v="1"/>
    <n v="5"/>
    <x v="2"/>
    <n v="0"/>
    <x v="270"/>
    <n v="0"/>
    <n v="19"/>
    <s v="Production Technician I"/>
    <x v="0"/>
    <n v="2021"/>
    <s v="05/16/83"/>
    <x v="1"/>
    <x v="0"/>
    <s v="US Citizen"/>
    <s v="No"/>
    <s v="White"/>
    <s v="2/17/2014"/>
    <m/>
    <s v="N/A-StillEmployed"/>
    <s v="Active"/>
    <s v="Production       "/>
    <s v="David Stanley"/>
    <n v="14"/>
    <x v="0"/>
    <x v="2"/>
    <n v="2.44"/>
    <n v="5"/>
    <n v="0"/>
    <d v="2019-11-02T00:00:00"/>
    <n v="4"/>
    <n v="18"/>
  </r>
  <r>
    <x v="284"/>
    <x v="284"/>
    <x v="1"/>
    <x v="1"/>
    <x v="0"/>
    <n v="5"/>
    <n v="3"/>
    <x v="1"/>
    <n v="0"/>
    <x v="281"/>
    <n v="1"/>
    <n v="15"/>
    <s v="Network Engineer"/>
    <x v="0"/>
    <n v="1420"/>
    <d v="1988-05-05T00:00:00"/>
    <x v="0"/>
    <x v="1"/>
    <s v="US Citizen"/>
    <s v="No"/>
    <s v="White"/>
    <d v="2015-05-01T00:00:00"/>
    <d v="2016-12-02T00:00:00"/>
    <s v="medical issues"/>
    <s v="Voluntarily Terminated"/>
    <s v="IT/IS"/>
    <s v="Peter Monroe"/>
    <n v="7"/>
    <x v="6"/>
    <x v="1"/>
    <n v="5"/>
    <n v="3"/>
    <n v="5"/>
    <s v="4/15/2015"/>
    <n v="0"/>
    <n v="11"/>
  </r>
  <r>
    <x v="285"/>
    <x v="285"/>
    <x v="0"/>
    <x v="0"/>
    <x v="0"/>
    <n v="5"/>
    <n v="4"/>
    <x v="1"/>
    <n v="1"/>
    <x v="282"/>
    <n v="1"/>
    <n v="24"/>
    <s v="Software Engineer"/>
    <x v="0"/>
    <n v="2451"/>
    <s v="06/14/83"/>
    <x v="0"/>
    <x v="0"/>
    <s v="Non-Citizen"/>
    <s v="No"/>
    <s v="Black or African American"/>
    <s v="2/18/2013"/>
    <s v="4/15/2018"/>
    <s v="medical issues"/>
    <s v="Voluntarily Terminated"/>
    <s v="Software Engineering"/>
    <s v="Alex Sweetwater"/>
    <n v="10"/>
    <x v="4"/>
    <x v="1"/>
    <n v="4.5999999999999996"/>
    <n v="3"/>
    <n v="4"/>
    <d v="2017-12-02T00:00:00"/>
    <n v="0"/>
    <n v="9"/>
  </r>
  <r>
    <x v="286"/>
    <x v="286"/>
    <x v="0"/>
    <x v="0"/>
    <x v="1"/>
    <n v="5"/>
    <n v="5"/>
    <x v="1"/>
    <n v="0"/>
    <x v="283"/>
    <n v="1"/>
    <n v="20"/>
    <s v="Production Technician II"/>
    <x v="0"/>
    <n v="1778"/>
    <s v="03/15/85"/>
    <x v="1"/>
    <x v="0"/>
    <s v="US Citizen"/>
    <s v="No"/>
    <s v="White"/>
    <d v="2011-10-01T00:00:00"/>
    <d v="2014-02-07T00:00:00"/>
    <s v="unhappy"/>
    <s v="Voluntarily Terminated"/>
    <s v="Production       "/>
    <s v="Amy Dunn"/>
    <n v="11"/>
    <x v="0"/>
    <x v="1"/>
    <n v="4.4000000000000004"/>
    <n v="3"/>
    <n v="0"/>
    <d v="2014-05-01T00:00:00"/>
    <n v="0"/>
    <n v="5"/>
  </r>
  <r>
    <x v="287"/>
    <x v="287"/>
    <x v="1"/>
    <x v="1"/>
    <x v="0"/>
    <n v="1"/>
    <n v="3"/>
    <x v="1"/>
    <n v="0"/>
    <x v="284"/>
    <n v="0"/>
    <n v="15"/>
    <s v="Network Engineer"/>
    <x v="0"/>
    <n v="2343"/>
    <s v="03/31/69"/>
    <x v="0"/>
    <x v="1"/>
    <s v="Eligible NonCitizen"/>
    <s v="No"/>
    <s v="White"/>
    <s v="3/30/2015"/>
    <m/>
    <s v="N/A-StillEmployed"/>
    <s v="Active"/>
    <s v="IT/IS"/>
    <s v="Peter Monroe"/>
    <n v="7"/>
    <x v="3"/>
    <x v="1"/>
    <n v="5"/>
    <n v="4"/>
    <n v="7"/>
    <s v="1/14/2019"/>
    <n v="0"/>
    <n v="8"/>
  </r>
  <r>
    <x v="288"/>
    <x v="288"/>
    <x v="1"/>
    <x v="1"/>
    <x v="1"/>
    <n v="1"/>
    <n v="6"/>
    <x v="1"/>
    <n v="0"/>
    <x v="285"/>
    <n v="0"/>
    <n v="3"/>
    <s v="Area Sales Manager"/>
    <x v="26"/>
    <n v="85006"/>
    <s v="05/23/91"/>
    <x v="1"/>
    <x v="1"/>
    <s v="US Citizen"/>
    <s v="No"/>
    <s v="Two or more races"/>
    <d v="2011-05-07T00:00:00"/>
    <m/>
    <s v="N/A-StillEmployed"/>
    <s v="Active"/>
    <s v="Sales"/>
    <s v="John Smith"/>
    <n v="17"/>
    <x v="1"/>
    <x v="1"/>
    <n v="2.81"/>
    <n v="3"/>
    <n v="0"/>
    <s v="1/17/2019"/>
    <n v="0"/>
    <n v="16"/>
  </r>
  <r>
    <x v="289"/>
    <x v="289"/>
    <x v="0"/>
    <x v="2"/>
    <x v="0"/>
    <n v="5"/>
    <n v="5"/>
    <x v="0"/>
    <n v="0"/>
    <x v="286"/>
    <n v="1"/>
    <n v="19"/>
    <s v="Production Technician I"/>
    <x v="0"/>
    <n v="2171"/>
    <s v="01/31/87"/>
    <x v="0"/>
    <x v="2"/>
    <s v="US Citizen"/>
    <s v="No"/>
    <s v="White"/>
    <s v="8/13/2012"/>
    <d v="2016-05-02T00:00:00"/>
    <s v="maternity leave - did not return"/>
    <s v="Voluntarily Terminated"/>
    <s v="Production       "/>
    <s v="Kissy Sullivan"/>
    <n v="20"/>
    <x v="0"/>
    <x v="0"/>
    <n v="4.5"/>
    <n v="5"/>
    <n v="0"/>
    <d v="2016-01-02T00:00:00"/>
    <n v="0"/>
    <n v="15"/>
  </r>
  <r>
    <x v="290"/>
    <x v="290"/>
    <x v="0"/>
    <x v="2"/>
    <x v="0"/>
    <n v="1"/>
    <n v="5"/>
    <x v="1"/>
    <n v="0"/>
    <x v="287"/>
    <n v="0"/>
    <n v="17"/>
    <s v="Production Manager"/>
    <x v="0"/>
    <n v="2169"/>
    <d v="1968-10-10T00:00:00"/>
    <x v="0"/>
    <x v="2"/>
    <s v="US Citizen"/>
    <s v="No"/>
    <s v="White"/>
    <d v="2011-01-08T00:00:00"/>
    <m/>
    <s v="N/A-StillEmployed"/>
    <s v="Active"/>
    <s v="Production       "/>
    <s v="Janet King"/>
    <n v="2"/>
    <x v="3"/>
    <x v="1"/>
    <n v="3.93"/>
    <n v="3"/>
    <n v="0"/>
    <s v="2/27/2019"/>
    <n v="0"/>
    <n v="19"/>
  </r>
  <r>
    <x v="291"/>
    <x v="291"/>
    <x v="0"/>
    <x v="0"/>
    <x v="0"/>
    <n v="1"/>
    <n v="6"/>
    <x v="1"/>
    <n v="0"/>
    <x v="288"/>
    <n v="0"/>
    <n v="3"/>
    <s v="Area Sales Manager"/>
    <x v="27"/>
    <n v="4063"/>
    <d v="1989-11-07T00:00:00"/>
    <x v="0"/>
    <x v="0"/>
    <s v="US Citizen"/>
    <s v="No"/>
    <s v="Asian"/>
    <d v="2012-05-03T00:00:00"/>
    <m/>
    <s v="N/A-StillEmployed"/>
    <s v="Active"/>
    <s v="Sales"/>
    <s v="John Smith"/>
    <n v="17"/>
    <x v="7"/>
    <x v="1"/>
    <n v="4.5"/>
    <n v="4"/>
    <n v="0"/>
    <s v="1/18/2019"/>
    <n v="0"/>
    <n v="11"/>
  </r>
  <r>
    <x v="292"/>
    <x v="292"/>
    <x v="1"/>
    <x v="1"/>
    <x v="0"/>
    <n v="4"/>
    <n v="3"/>
    <x v="1"/>
    <n v="0"/>
    <x v="289"/>
    <n v="1"/>
    <n v="8"/>
    <s v="Database Administrator"/>
    <x v="0"/>
    <n v="1960"/>
    <d v="1986-07-08T00:00:00"/>
    <x v="0"/>
    <x v="1"/>
    <s v="US Citizen"/>
    <s v="No"/>
    <s v="Black or African American"/>
    <s v="2/16/2015"/>
    <s v="2/22/2017"/>
    <s v="no-call, no-show"/>
    <s v="Terminated for Cause"/>
    <s v="IT/IS"/>
    <s v="Simon Roup"/>
    <n v="4"/>
    <x v="3"/>
    <x v="1"/>
    <n v="4.33"/>
    <n v="3"/>
    <n v="7"/>
    <s v="2/15/2017"/>
    <n v="0"/>
    <n v="9"/>
  </r>
  <r>
    <x v="293"/>
    <x v="293"/>
    <x v="1"/>
    <x v="1"/>
    <x v="1"/>
    <n v="4"/>
    <n v="5"/>
    <x v="0"/>
    <n v="0"/>
    <x v="290"/>
    <n v="1"/>
    <n v="19"/>
    <s v="Production Technician I"/>
    <x v="0"/>
    <n v="2747"/>
    <d v="1986-03-06T00:00:00"/>
    <x v="1"/>
    <x v="1"/>
    <s v="US Citizen"/>
    <s v="No"/>
    <s v="White"/>
    <s v="9/26/2011"/>
    <d v="2016-08-02T00:00:00"/>
    <s v="gross misconduct"/>
    <s v="Terminated for Cause"/>
    <s v="Production       "/>
    <s v="Kelley Spirea"/>
    <n v="18"/>
    <x v="2"/>
    <x v="0"/>
    <n v="4.3"/>
    <n v="5"/>
    <n v="0"/>
    <d v="2015-01-02T00:00:00"/>
    <n v="0"/>
    <n v="18"/>
  </r>
  <r>
    <x v="294"/>
    <x v="294"/>
    <x v="0"/>
    <x v="0"/>
    <x v="1"/>
    <n v="2"/>
    <n v="5"/>
    <x v="1"/>
    <n v="0"/>
    <x v="291"/>
    <n v="0"/>
    <n v="19"/>
    <s v="Production Technician I"/>
    <x v="0"/>
    <n v="2124"/>
    <d v="1985-06-04T00:00:00"/>
    <x v="1"/>
    <x v="0"/>
    <s v="US Citizen"/>
    <s v="No"/>
    <s v="White"/>
    <d v="2015-05-07T00:00:00"/>
    <m/>
    <s v="N/A-StillEmployed"/>
    <s v="Active"/>
    <s v="Production       "/>
    <s v="Michael Albert"/>
    <n v="22"/>
    <x v="0"/>
    <x v="1"/>
    <n v="3.21"/>
    <n v="3"/>
    <n v="0"/>
    <s v="1/29/2019"/>
    <n v="0"/>
    <n v="7"/>
  </r>
  <r>
    <x v="295"/>
    <x v="295"/>
    <x v="0"/>
    <x v="0"/>
    <x v="0"/>
    <n v="1"/>
    <n v="5"/>
    <x v="1"/>
    <n v="0"/>
    <x v="292"/>
    <n v="0"/>
    <n v="20"/>
    <s v="Production Technician II"/>
    <x v="0"/>
    <n v="2459"/>
    <d v="1976-10-02T00:00:00"/>
    <x v="0"/>
    <x v="0"/>
    <s v="US Citizen"/>
    <s v="No"/>
    <s v="Black or African American"/>
    <s v="8/18/2014"/>
    <m/>
    <s v="N/A-StillEmployed"/>
    <s v="Active"/>
    <s v="Production       "/>
    <s v="Ketsia Liebig"/>
    <n v="19"/>
    <x v="3"/>
    <x v="1"/>
    <n v="3.11"/>
    <n v="5"/>
    <n v="0"/>
    <d v="2019-12-02T00:00:00"/>
    <n v="0"/>
    <n v="4"/>
  </r>
  <r>
    <x v="296"/>
    <x v="296"/>
    <x v="1"/>
    <x v="1"/>
    <x v="1"/>
    <n v="5"/>
    <n v="5"/>
    <x v="1"/>
    <n v="1"/>
    <x v="293"/>
    <n v="1"/>
    <n v="18"/>
    <s v="Production Manager"/>
    <x v="0"/>
    <n v="2478"/>
    <s v="11/14/55"/>
    <x v="1"/>
    <x v="1"/>
    <s v="US Citizen"/>
    <s v="No"/>
    <s v="Black or African American"/>
    <s v="9/26/2011"/>
    <d v="2012-02-01T00:00:00"/>
    <s v="Another position"/>
    <s v="Voluntarily Terminated"/>
    <s v="Production       "/>
    <s v="Janet King"/>
    <n v="2"/>
    <x v="4"/>
    <x v="1"/>
    <n v="4.5"/>
    <n v="3"/>
    <n v="0"/>
    <d v="2012-02-01T00:00:00"/>
    <n v="0"/>
    <n v="5"/>
  </r>
  <r>
    <x v="297"/>
    <x v="297"/>
    <x v="0"/>
    <x v="0"/>
    <x v="1"/>
    <n v="5"/>
    <n v="5"/>
    <x v="2"/>
    <n v="0"/>
    <x v="294"/>
    <n v="1"/>
    <n v="19"/>
    <s v="Production Technician I"/>
    <x v="0"/>
    <n v="1887"/>
    <d v="1980-02-08T00:00:00"/>
    <x v="1"/>
    <x v="0"/>
    <s v="US Citizen"/>
    <s v="No"/>
    <s v="White"/>
    <s v="8/13/2012"/>
    <d v="2015-01-09T00:00:00"/>
    <s v="career change"/>
    <s v="Voluntarily Terminated"/>
    <s v="Production       "/>
    <s v="Elijiah Gray"/>
    <n v="16"/>
    <x v="6"/>
    <x v="2"/>
    <n v="2.5"/>
    <n v="3"/>
    <n v="0"/>
    <d v="2014-05-09T00:00:00"/>
    <n v="6"/>
    <n v="13"/>
  </r>
  <r>
    <x v="298"/>
    <x v="298"/>
    <x v="0"/>
    <x v="0"/>
    <x v="0"/>
    <n v="1"/>
    <n v="3"/>
    <x v="1"/>
    <n v="0"/>
    <x v="295"/>
    <n v="0"/>
    <n v="22"/>
    <s v="Senior BI Developer"/>
    <x v="0"/>
    <n v="1887"/>
    <d v="1981-08-07T00:00:00"/>
    <x v="0"/>
    <x v="0"/>
    <s v="US Citizen"/>
    <s v="No"/>
    <s v="Asian"/>
    <s v="2/15/2017"/>
    <m/>
    <s v="N/A-StillEmployed"/>
    <s v="Active"/>
    <s v="IT/IS"/>
    <s v="Brian Champaigne"/>
    <n v="13"/>
    <x v="1"/>
    <x v="1"/>
    <n v="3.42"/>
    <n v="4"/>
    <n v="7"/>
    <d v="2019-04-01T00:00:00"/>
    <n v="0"/>
    <n v="17"/>
  </r>
  <r>
    <x v="299"/>
    <x v="299"/>
    <x v="0"/>
    <x v="3"/>
    <x v="1"/>
    <n v="1"/>
    <n v="3"/>
    <x v="1"/>
    <n v="0"/>
    <x v="296"/>
    <n v="0"/>
    <n v="28"/>
    <s v="Sr. Network Engineer"/>
    <x v="0"/>
    <n v="2453"/>
    <d v="1978-02-05T00:00:00"/>
    <x v="1"/>
    <x v="3"/>
    <s v="US Citizen"/>
    <s v="No"/>
    <s v="Asian"/>
    <s v="3/30/2015"/>
    <m/>
    <s v="N/A-StillEmployed"/>
    <s v="Active"/>
    <s v="IT/IS"/>
    <s v="Peter Monroe"/>
    <n v="7"/>
    <x v="3"/>
    <x v="1"/>
    <n v="4.2"/>
    <n v="4"/>
    <n v="8"/>
    <d v="2019-05-02T00:00:00"/>
    <n v="0"/>
    <n v="7"/>
  </r>
  <r>
    <x v="300"/>
    <x v="300"/>
    <x v="0"/>
    <x v="0"/>
    <x v="0"/>
    <n v="5"/>
    <n v="5"/>
    <x v="1"/>
    <n v="0"/>
    <x v="297"/>
    <n v="1"/>
    <n v="19"/>
    <s v="Production Technician I"/>
    <x v="0"/>
    <n v="2030"/>
    <s v="05/24/87"/>
    <x v="0"/>
    <x v="0"/>
    <s v="US Citizen"/>
    <s v="Yes"/>
    <s v="White"/>
    <d v="2011-10-01T00:00:00"/>
    <s v="5/15/2014"/>
    <s v="hours"/>
    <s v="Voluntarily Terminated"/>
    <s v="Production       "/>
    <s v="Webster Butler"/>
    <n v="39"/>
    <x v="0"/>
    <x v="1"/>
    <n v="5"/>
    <n v="5"/>
    <n v="0"/>
    <s v="5/15/2014"/>
    <n v="0"/>
    <n v="11"/>
  </r>
  <r>
    <x v="301"/>
    <x v="301"/>
    <x v="1"/>
    <x v="1"/>
    <x v="0"/>
    <n v="5"/>
    <n v="5"/>
    <x v="1"/>
    <n v="0"/>
    <x v="298"/>
    <n v="1"/>
    <n v="19"/>
    <s v="Production Technician I"/>
    <x v="0"/>
    <n v="2324"/>
    <d v="1965-09-09T00:00:00"/>
    <x v="0"/>
    <x v="1"/>
    <s v="Eligible NonCitizen"/>
    <s v="No"/>
    <s v="White"/>
    <s v="5/16/2011"/>
    <d v="2015-07-09T00:00:00"/>
    <s v="unhappy"/>
    <s v="Voluntarily Terminated"/>
    <s v="Production       "/>
    <s v="Amy Dunn"/>
    <n v="11"/>
    <x v="7"/>
    <x v="1"/>
    <n v="5"/>
    <n v="3"/>
    <n v="0"/>
    <s v="2/15/2015"/>
    <n v="0"/>
    <n v="7"/>
  </r>
  <r>
    <x v="302"/>
    <x v="302"/>
    <x v="0"/>
    <x v="2"/>
    <x v="1"/>
    <n v="5"/>
    <n v="5"/>
    <x v="1"/>
    <n v="0"/>
    <x v="299"/>
    <n v="1"/>
    <n v="19"/>
    <s v="Production Technician I"/>
    <x v="0"/>
    <n v="1876"/>
    <s v="07/30/83"/>
    <x v="1"/>
    <x v="2"/>
    <s v="US Citizen"/>
    <s v="No"/>
    <s v="White"/>
    <d v="2011-10-01T00:00:00"/>
    <s v="5/14/2012"/>
    <s v="Another position"/>
    <s v="Voluntarily Terminated"/>
    <s v="Production       "/>
    <s v="Ketsia Liebig"/>
    <n v="19"/>
    <x v="2"/>
    <x v="1"/>
    <n v="3.6"/>
    <n v="5"/>
    <n v="0"/>
    <d v="2011-06-02T00:00:00"/>
    <n v="0"/>
    <n v="9"/>
  </r>
  <r>
    <x v="303"/>
    <x v="303"/>
    <x v="0"/>
    <x v="0"/>
    <x v="1"/>
    <n v="5"/>
    <n v="5"/>
    <x v="1"/>
    <n v="1"/>
    <x v="300"/>
    <n v="1"/>
    <n v="19"/>
    <s v="Production Technician I"/>
    <x v="0"/>
    <n v="2109"/>
    <d v="1969-02-10T00:00:00"/>
    <x v="1"/>
    <x v="0"/>
    <s v="US Citizen"/>
    <s v="Yes"/>
    <s v="Black or African American"/>
    <d v="2012-09-01T00:00:00"/>
    <s v="6/27/2015"/>
    <s v="relocation out of area"/>
    <s v="Voluntarily Terminated"/>
    <s v="Production       "/>
    <s v="Ketsia Liebig"/>
    <n v="19"/>
    <x v="4"/>
    <x v="1"/>
    <n v="4.3"/>
    <n v="4"/>
    <n v="0"/>
    <d v="2014-02-06T00:00:00"/>
    <n v="0"/>
    <n v="16"/>
  </r>
  <r>
    <x v="304"/>
    <x v="304"/>
    <x v="0"/>
    <x v="0"/>
    <x v="0"/>
    <n v="5"/>
    <n v="5"/>
    <x v="0"/>
    <n v="0"/>
    <x v="301"/>
    <n v="1"/>
    <n v="20"/>
    <s v="Production Technician II"/>
    <x v="0"/>
    <n v="2045"/>
    <d v="1958-07-11T00:00:00"/>
    <x v="0"/>
    <x v="0"/>
    <s v="US Citizen"/>
    <s v="No"/>
    <s v="White"/>
    <d v="2013-07-01T00:00:00"/>
    <s v="2/21/2016"/>
    <s v="retiring"/>
    <s v="Voluntarily Terminated"/>
    <s v="Production       "/>
    <s v="Brannon Miller"/>
    <n v="12"/>
    <x v="0"/>
    <x v="0"/>
    <n v="5"/>
    <n v="3"/>
    <n v="0"/>
    <s v="1/19/2016"/>
    <n v="0"/>
    <n v="7"/>
  </r>
  <r>
    <x v="305"/>
    <x v="305"/>
    <x v="0"/>
    <x v="0"/>
    <x v="1"/>
    <n v="1"/>
    <n v="5"/>
    <x v="1"/>
    <n v="0"/>
    <x v="302"/>
    <n v="0"/>
    <n v="20"/>
    <s v="Production Technician II"/>
    <x v="0"/>
    <n v="2302"/>
    <s v="04/20/85"/>
    <x v="1"/>
    <x v="0"/>
    <s v="US Citizen"/>
    <s v="No"/>
    <s v="White"/>
    <s v="9/29/2014"/>
    <m/>
    <s v="N/A-StillEmployed"/>
    <s v="Active"/>
    <s v="Production       "/>
    <s v="David Stanley"/>
    <n v="14"/>
    <x v="0"/>
    <x v="1"/>
    <n v="3.4"/>
    <n v="4"/>
    <n v="0"/>
    <s v="2/21/2019"/>
    <n v="0"/>
    <n v="14"/>
  </r>
  <r>
    <x v="306"/>
    <x v="306"/>
    <x v="0"/>
    <x v="0"/>
    <x v="0"/>
    <n v="1"/>
    <n v="5"/>
    <x v="1"/>
    <n v="0"/>
    <x v="303"/>
    <n v="0"/>
    <n v="20"/>
    <s v="Production Technician II"/>
    <x v="0"/>
    <n v="1810"/>
    <d v="1985-11-05T00:00:00"/>
    <x v="0"/>
    <x v="0"/>
    <s v="US Citizen"/>
    <s v="No"/>
    <s v="White"/>
    <d v="2014-07-07T00:00:00"/>
    <m/>
    <s v="N/A-StillEmployed"/>
    <s v="Active"/>
    <s v="Production       "/>
    <s v="Kissy Sullivan"/>
    <n v="20"/>
    <x v="0"/>
    <x v="1"/>
    <n v="4.07"/>
    <n v="4"/>
    <n v="0"/>
    <s v="2/28/2019"/>
    <n v="0"/>
    <n v="13"/>
  </r>
  <r>
    <x v="307"/>
    <x v="307"/>
    <x v="0"/>
    <x v="0"/>
    <x v="1"/>
    <n v="5"/>
    <n v="5"/>
    <x v="3"/>
    <n v="0"/>
    <x v="304"/>
    <n v="1"/>
    <n v="19"/>
    <s v="Production Technician I"/>
    <x v="0"/>
    <n v="2458"/>
    <d v="1982-04-05T00:00:00"/>
    <x v="1"/>
    <x v="0"/>
    <s v="US Citizen"/>
    <s v="No"/>
    <s v="Asian"/>
    <d v="2008-02-09T00:00:00"/>
    <s v="9/29/2015"/>
    <s v="Another position"/>
    <s v="Voluntarily Terminated"/>
    <s v="Production       "/>
    <s v="Brannon Miller"/>
    <n v="12"/>
    <x v="2"/>
    <x v="3"/>
    <n v="3.2"/>
    <n v="2"/>
    <n v="0"/>
    <d v="2015-02-09T00:00:00"/>
    <n v="5"/>
    <n v="4"/>
  </r>
  <r>
    <x v="308"/>
    <x v="308"/>
    <x v="0"/>
    <x v="0"/>
    <x v="1"/>
    <n v="1"/>
    <n v="3"/>
    <x v="0"/>
    <n v="0"/>
    <x v="305"/>
    <n v="0"/>
    <n v="6"/>
    <s v="CIO"/>
    <x v="0"/>
    <n v="2067"/>
    <s v="08/30/79"/>
    <x v="1"/>
    <x v="0"/>
    <s v="US Citizen"/>
    <s v="No"/>
    <s v="White"/>
    <d v="2010-10-04T00:00:00"/>
    <m/>
    <s v="N/A-StillEmployed"/>
    <s v="Active"/>
    <s v="IT/IS"/>
    <s v="Janet King"/>
    <n v="2"/>
    <x v="3"/>
    <x v="0"/>
    <n v="4.5999999999999996"/>
    <n v="5"/>
    <n v="6"/>
    <s v="2/21/2019"/>
    <n v="0"/>
    <n v="16"/>
  </r>
  <r>
    <x v="309"/>
    <x v="309"/>
    <x v="0"/>
    <x v="0"/>
    <x v="1"/>
    <n v="1"/>
    <n v="3"/>
    <x v="1"/>
    <n v="0"/>
    <x v="306"/>
    <n v="0"/>
    <n v="9"/>
    <s v="Data Analyst"/>
    <x v="0"/>
    <n v="2148"/>
    <s v="02/24/79"/>
    <x v="1"/>
    <x v="0"/>
    <s v="US Citizen"/>
    <s v="No"/>
    <s v="White"/>
    <s v="3/30/2015"/>
    <m/>
    <s v="N/A-StillEmployed"/>
    <s v="Active"/>
    <s v="IT/IS"/>
    <s v="Simon Roup"/>
    <n v="4"/>
    <x v="3"/>
    <x v="1"/>
    <n v="5"/>
    <n v="3"/>
    <n v="5"/>
    <d v="2019-01-02T00:00:00"/>
    <n v="0"/>
    <n v="11"/>
  </r>
  <r>
    <x v="310"/>
    <x v="310"/>
    <x v="0"/>
    <x v="3"/>
    <x v="1"/>
    <n v="1"/>
    <n v="5"/>
    <x v="1"/>
    <n v="0"/>
    <x v="307"/>
    <n v="0"/>
    <n v="19"/>
    <s v="Production Technician I"/>
    <x v="0"/>
    <n v="1730"/>
    <s v="08/17/78"/>
    <x v="1"/>
    <x v="3"/>
    <s v="US Citizen"/>
    <s v="No"/>
    <s v="Asian"/>
    <s v="9/29/2014"/>
    <m/>
    <s v="N/A-StillEmployed"/>
    <s v="Active"/>
    <s v="Production       "/>
    <s v="David Stanley"/>
    <n v="14"/>
    <x v="0"/>
    <x v="1"/>
    <n v="4.5"/>
    <n v="5"/>
    <n v="0"/>
    <s v="1/30/2019"/>
    <n v="0"/>
    <n v="2"/>
  </r>
  <r>
    <x v="311"/>
    <x v="311"/>
    <x v="2"/>
    <x v="5"/>
    <x v="2"/>
    <m/>
    <m/>
    <x v="4"/>
    <m/>
    <x v="308"/>
    <m/>
    <m/>
    <m/>
    <x v="28"/>
    <m/>
    <m/>
    <x v="2"/>
    <x v="5"/>
    <m/>
    <m/>
    <m/>
    <m/>
    <m/>
    <m/>
    <m/>
    <m/>
    <m/>
    <m/>
    <x v="9"/>
    <x v="4"/>
    <m/>
    <m/>
    <m/>
    <m/>
    <m/>
    <m/>
  </r>
  <r>
    <x v="311"/>
    <x v="311"/>
    <x v="2"/>
    <x v="5"/>
    <x v="2"/>
    <m/>
    <m/>
    <x v="4"/>
    <m/>
    <x v="308"/>
    <m/>
    <m/>
    <m/>
    <x v="28"/>
    <m/>
    <m/>
    <x v="2"/>
    <x v="5"/>
    <m/>
    <m/>
    <m/>
    <m/>
    <m/>
    <m/>
    <m/>
    <m/>
    <m/>
    <m/>
    <x v="9"/>
    <x v="4"/>
    <m/>
    <m/>
    <m/>
    <m/>
    <m/>
    <m/>
  </r>
  <r>
    <x v="311"/>
    <x v="311"/>
    <x v="2"/>
    <x v="5"/>
    <x v="2"/>
    <m/>
    <m/>
    <x v="4"/>
    <m/>
    <x v="308"/>
    <m/>
    <m/>
    <m/>
    <x v="28"/>
    <m/>
    <m/>
    <x v="2"/>
    <x v="5"/>
    <m/>
    <m/>
    <m/>
    <m/>
    <m/>
    <m/>
    <m/>
    <m/>
    <m/>
    <m/>
    <x v="9"/>
    <x v="4"/>
    <m/>
    <m/>
    <m/>
    <m/>
    <m/>
    <m/>
  </r>
  <r>
    <x v="311"/>
    <x v="311"/>
    <x v="2"/>
    <x v="5"/>
    <x v="2"/>
    <m/>
    <m/>
    <x v="4"/>
    <m/>
    <x v="308"/>
    <m/>
    <m/>
    <m/>
    <x v="28"/>
    <m/>
    <m/>
    <x v="2"/>
    <x v="5"/>
    <m/>
    <m/>
    <m/>
    <m/>
    <m/>
    <m/>
    <m/>
    <m/>
    <m/>
    <m/>
    <x v="9"/>
    <x v="4"/>
    <m/>
    <m/>
    <m/>
    <m/>
    <m/>
    <m/>
  </r>
  <r>
    <x v="311"/>
    <x v="311"/>
    <x v="2"/>
    <x v="5"/>
    <x v="2"/>
    <m/>
    <m/>
    <x v="4"/>
    <m/>
    <x v="308"/>
    <m/>
    <m/>
    <m/>
    <x v="28"/>
    <m/>
    <m/>
    <x v="2"/>
    <x v="5"/>
    <m/>
    <m/>
    <m/>
    <m/>
    <m/>
    <m/>
    <m/>
    <m/>
    <m/>
    <m/>
    <x v="9"/>
    <x v="4"/>
    <m/>
    <m/>
    <m/>
    <m/>
    <m/>
    <m/>
  </r>
  <r>
    <x v="311"/>
    <x v="311"/>
    <x v="2"/>
    <x v="5"/>
    <x v="2"/>
    <m/>
    <m/>
    <x v="4"/>
    <m/>
    <x v="308"/>
    <m/>
    <m/>
    <m/>
    <x v="28"/>
    <m/>
    <m/>
    <x v="2"/>
    <x v="5"/>
    <m/>
    <m/>
    <m/>
    <m/>
    <m/>
    <m/>
    <m/>
    <m/>
    <m/>
    <m/>
    <x v="9"/>
    <x v="4"/>
    <m/>
    <m/>
    <m/>
    <m/>
    <m/>
    <m/>
  </r>
  <r>
    <x v="311"/>
    <x v="311"/>
    <x v="2"/>
    <x v="5"/>
    <x v="2"/>
    <m/>
    <m/>
    <x v="4"/>
    <m/>
    <x v="308"/>
    <m/>
    <m/>
    <m/>
    <x v="28"/>
    <m/>
    <m/>
    <x v="2"/>
    <x v="5"/>
    <m/>
    <m/>
    <m/>
    <m/>
    <m/>
    <m/>
    <m/>
    <m/>
    <m/>
    <m/>
    <x v="9"/>
    <x v="4"/>
    <m/>
    <m/>
    <m/>
    <m/>
    <m/>
    <m/>
  </r>
  <r>
    <x v="311"/>
    <x v="311"/>
    <x v="2"/>
    <x v="5"/>
    <x v="2"/>
    <m/>
    <m/>
    <x v="4"/>
    <m/>
    <x v="308"/>
    <m/>
    <m/>
    <m/>
    <x v="28"/>
    <m/>
    <m/>
    <x v="2"/>
    <x v="5"/>
    <m/>
    <m/>
    <m/>
    <m/>
    <m/>
    <m/>
    <m/>
    <m/>
    <m/>
    <m/>
    <x v="9"/>
    <x v="4"/>
    <m/>
    <m/>
    <m/>
    <m/>
    <m/>
    <m/>
  </r>
  <r>
    <x v="311"/>
    <x v="311"/>
    <x v="2"/>
    <x v="5"/>
    <x v="2"/>
    <m/>
    <m/>
    <x v="4"/>
    <m/>
    <x v="308"/>
    <m/>
    <m/>
    <m/>
    <x v="28"/>
    <m/>
    <m/>
    <x v="2"/>
    <x v="5"/>
    <m/>
    <m/>
    <m/>
    <m/>
    <m/>
    <m/>
    <m/>
    <m/>
    <m/>
    <m/>
    <x v="9"/>
    <x v="4"/>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x v="0"/>
    <n v="0"/>
    <n v="0"/>
    <n v="1"/>
    <n v="1"/>
    <n v="5"/>
    <x v="0"/>
    <n v="0"/>
    <n v="62506"/>
    <n v="0"/>
    <n v="19"/>
    <s v="Production Technician I"/>
    <s v="MA"/>
    <n v="1960"/>
    <d v="1983-10-07T00:00:00"/>
    <s v="M "/>
    <s v="Single"/>
    <s v="US Citizen"/>
    <s v="No"/>
    <s v="White"/>
    <d v="2011-05-07T00:00:00"/>
    <m/>
    <s v="N/A-StillEmployed"/>
    <s v="Active"/>
    <s v="Production       "/>
    <s v="Michael Albert"/>
    <n v="22"/>
    <s v="LinkedIn"/>
    <s v="Exceeds"/>
    <n v="4.5999999999999996"/>
    <n v="5"/>
    <n v="0"/>
    <s v="1/17/2019"/>
    <n v="0"/>
    <n v="1"/>
  </r>
  <r>
    <s v="Ait Sidi, Karthikeyan   "/>
    <x v="1"/>
    <n v="1"/>
    <n v="1"/>
    <n v="1"/>
    <n v="5"/>
    <n v="3"/>
    <x v="1"/>
    <n v="0"/>
    <n v="104437"/>
    <n v="1"/>
    <n v="27"/>
    <s v="Sr. DBA"/>
    <s v="MA"/>
    <n v="2148"/>
    <d v="1975-05-05T00:00:00"/>
    <s v="M "/>
    <s v="Married"/>
    <s v="US Citizen"/>
    <s v="No"/>
    <s v="White"/>
    <s v="3/30/2015"/>
    <s v="6/16/2016"/>
    <s v="career change"/>
    <s v="Voluntarily Terminated"/>
    <s v="IT/IS"/>
    <s v="Simon Roup"/>
    <n v="4"/>
    <s v="Indeed"/>
    <s v="Fully Meets"/>
    <n v="4.96"/>
    <n v="3"/>
    <n v="6"/>
    <s v="2/24/2016"/>
    <n v="0"/>
    <n v="17"/>
  </r>
  <r>
    <s v="Akinkuolie, Sarah"/>
    <x v="2"/>
    <n v="1"/>
    <n v="1"/>
    <n v="0"/>
    <n v="5"/>
    <n v="5"/>
    <x v="1"/>
    <n v="0"/>
    <n v="64955"/>
    <n v="1"/>
    <n v="20"/>
    <s v="Production Technician II"/>
    <s v="MA"/>
    <n v="1810"/>
    <s v="09/19/88"/>
    <s v="F"/>
    <s v="Married"/>
    <s v="US Citizen"/>
    <s v="No"/>
    <s v="White"/>
    <d v="2011-05-07T00:00:00"/>
    <s v="9/24/2012"/>
    <s v="hours"/>
    <s v="Voluntarily Terminated"/>
    <s v="Production       "/>
    <s v="Kissy Sullivan"/>
    <n v="20"/>
    <s v="LinkedIn"/>
    <s v="Fully Meets"/>
    <n v="3.02"/>
    <n v="3"/>
    <n v="0"/>
    <s v="5/15/2012"/>
    <n v="0"/>
    <n v="3"/>
  </r>
  <r>
    <s v="Alagbe,Trina"/>
    <x v="3"/>
    <n v="1"/>
    <n v="1"/>
    <n v="0"/>
    <n v="1"/>
    <n v="5"/>
    <x v="1"/>
    <n v="0"/>
    <n v="64991"/>
    <n v="0"/>
    <n v="19"/>
    <s v="Production Technician I"/>
    <s v="MA"/>
    <n v="1886"/>
    <s v="09/27/88"/>
    <s v="F"/>
    <s v="Married"/>
    <s v="US Citizen"/>
    <s v="No"/>
    <s v="White"/>
    <d v="2008-07-01T00:00:00"/>
    <m/>
    <s v="N/A-StillEmployed"/>
    <s v="Active"/>
    <s v="Production       "/>
    <s v="Elijiah Gray"/>
    <n v="16"/>
    <s v="Indeed"/>
    <s v="Fully Meets"/>
    <n v="4.84"/>
    <n v="5"/>
    <n v="0"/>
    <d v="2019-03-01T00:00:00"/>
    <n v="0"/>
    <n v="15"/>
  </r>
  <r>
    <s v="Anderson, Carol "/>
    <x v="4"/>
    <n v="0"/>
    <n v="2"/>
    <n v="0"/>
    <n v="5"/>
    <n v="5"/>
    <x v="1"/>
    <n v="0"/>
    <n v="50825"/>
    <n v="1"/>
    <n v="19"/>
    <s v="Production Technician I"/>
    <s v="MA"/>
    <n v="2169"/>
    <d v="1989-08-09T00:00:00"/>
    <s v="F"/>
    <s v="Divorced"/>
    <s v="US Citizen"/>
    <s v="No"/>
    <s v="White"/>
    <d v="2011-11-07T00:00:00"/>
    <d v="2016-06-09T00:00:00"/>
    <s v="return to school"/>
    <s v="Voluntarily Terminated"/>
    <s v="Production       "/>
    <s v="Webster Butler"/>
    <n v="39"/>
    <s v="Google Search"/>
    <s v="Fully Meets"/>
    <n v="5"/>
    <n v="4"/>
    <n v="0"/>
    <d v="2016-01-02T00:00:00"/>
    <n v="0"/>
    <n v="2"/>
  </r>
  <r>
    <s v="Anderson, Linda  "/>
    <x v="5"/>
    <n v="0"/>
    <n v="0"/>
    <n v="0"/>
    <n v="1"/>
    <n v="5"/>
    <x v="0"/>
    <n v="0"/>
    <n v="57568"/>
    <n v="0"/>
    <n v="19"/>
    <s v="Production Technician I"/>
    <s v="MA"/>
    <n v="1844"/>
    <s v="05/22/77"/>
    <s v="F"/>
    <s v="Single"/>
    <s v="US Citizen"/>
    <s v="No"/>
    <s v="White"/>
    <d v="2012-09-01T00:00:00"/>
    <m/>
    <s v="N/A-StillEmployed"/>
    <s v="Active"/>
    <s v="Production       "/>
    <s v="Amy Dunn"/>
    <n v="11"/>
    <s v="LinkedIn"/>
    <s v="Exceeds"/>
    <n v="5"/>
    <n v="5"/>
    <n v="0"/>
    <d v="2019-07-01T00:00:00"/>
    <n v="0"/>
    <n v="15"/>
  </r>
  <r>
    <s v="Andreola, Colby"/>
    <x v="6"/>
    <n v="0"/>
    <n v="0"/>
    <n v="0"/>
    <n v="1"/>
    <n v="4"/>
    <x v="1"/>
    <n v="0"/>
    <n v="95660"/>
    <n v="0"/>
    <n v="24"/>
    <s v="Software Engineer"/>
    <s v="MA"/>
    <n v="2110"/>
    <s v="05/24/79"/>
    <s v="F"/>
    <s v="Single"/>
    <s v="US Citizen"/>
    <s v="No"/>
    <s v="White"/>
    <d v="2014-10-11T00:00:00"/>
    <m/>
    <s v="N/A-StillEmployed"/>
    <s v="Active"/>
    <s v="Software Engineering"/>
    <s v="Alex Sweetwater"/>
    <n v="10"/>
    <s v="LinkedIn"/>
    <s v="Fully Meets"/>
    <n v="3.04"/>
    <n v="3"/>
    <n v="4"/>
    <d v="2019-02-01T00:00:00"/>
    <n v="0"/>
    <n v="19"/>
  </r>
  <r>
    <s v="Athwal, Sam"/>
    <x v="7"/>
    <n v="0"/>
    <n v="4"/>
    <n v="1"/>
    <n v="1"/>
    <n v="5"/>
    <x v="1"/>
    <n v="0"/>
    <n v="59365"/>
    <n v="0"/>
    <n v="19"/>
    <s v="Production Technician I"/>
    <s v="MA"/>
    <n v="2199"/>
    <s v="02/18/83"/>
    <s v="M "/>
    <s v="Widowed"/>
    <s v="US Citizen"/>
    <s v="No"/>
    <s v="White"/>
    <s v="9/30/2013"/>
    <m/>
    <s v="N/A-StillEmployed"/>
    <s v="Active"/>
    <s v="Production       "/>
    <s v="Ketsia Liebig"/>
    <n v="19"/>
    <s v="Employee Referral"/>
    <s v="Fully Meets"/>
    <n v="5"/>
    <n v="4"/>
    <n v="0"/>
    <s v="2/25/2019"/>
    <n v="0"/>
    <n v="19"/>
  </r>
  <r>
    <s v="Bachiochi, Linda"/>
    <x v="8"/>
    <n v="0"/>
    <n v="0"/>
    <n v="0"/>
    <n v="3"/>
    <n v="5"/>
    <x v="1"/>
    <n v="1"/>
    <n v="47837"/>
    <n v="0"/>
    <n v="19"/>
    <s v="Production Technician I"/>
    <s v="MA"/>
    <n v="1902"/>
    <d v="1970-11-02T00:00:00"/>
    <s v="F"/>
    <s v="Single"/>
    <s v="US Citizen"/>
    <s v="No"/>
    <s v="Black or African American"/>
    <d v="2009-06-07T00:00:00"/>
    <m/>
    <s v="N/A-StillEmployed"/>
    <s v="Active"/>
    <s v="Production       "/>
    <s v="Brannon Miller"/>
    <n v="12"/>
    <s v="Diversity Job Fair"/>
    <s v="Fully Meets"/>
    <n v="4.46"/>
    <n v="3"/>
    <n v="0"/>
    <s v="1/25/2019"/>
    <n v="0"/>
    <n v="4"/>
  </r>
  <r>
    <s v="Bacong, Alejandro "/>
    <x v="9"/>
    <n v="0"/>
    <n v="2"/>
    <n v="1"/>
    <n v="1"/>
    <n v="3"/>
    <x v="1"/>
    <n v="0"/>
    <n v="50178"/>
    <n v="0"/>
    <n v="14"/>
    <s v="IT Support"/>
    <s v="MA"/>
    <n v="1886"/>
    <d v="1988-07-01T00:00:00"/>
    <s v="M "/>
    <s v="Divorced"/>
    <s v="US Citizen"/>
    <s v="No"/>
    <s v="White"/>
    <d v="2015-05-01T00:00:00"/>
    <m/>
    <s v="N/A-StillEmployed"/>
    <s v="Active"/>
    <s v="IT/IS"/>
    <s v="Peter Monroe"/>
    <n v="7"/>
    <s v="Indeed"/>
    <s v="Fully Meets"/>
    <n v="5"/>
    <n v="5"/>
    <n v="6"/>
    <s v="2/18/2019"/>
    <n v="0"/>
    <n v="16"/>
  </r>
  <r>
    <s v="Baczenski, Rachael  "/>
    <x v="10"/>
    <n v="1"/>
    <n v="1"/>
    <n v="0"/>
    <n v="5"/>
    <n v="5"/>
    <x v="1"/>
    <n v="1"/>
    <n v="54670"/>
    <n v="1"/>
    <n v="19"/>
    <s v="Production Technician I"/>
    <s v="MA"/>
    <n v="1902"/>
    <d v="1974-12-01T00:00:00"/>
    <s v="F"/>
    <s v="Married"/>
    <s v="US Citizen"/>
    <s v="Yes"/>
    <s v="Black or African American"/>
    <d v="2011-10-01T00:00:00"/>
    <d v="2017-12-01T00:00:00"/>
    <s v="Another position"/>
    <s v="Voluntarily Terminated"/>
    <s v="Production       "/>
    <s v="David Stanley"/>
    <n v="14"/>
    <s v="Diversity Job Fair"/>
    <s v="Fully Meets"/>
    <n v="4.2"/>
    <n v="4"/>
    <n v="0"/>
    <s v="1/30/2016"/>
    <n v="0"/>
    <n v="12"/>
  </r>
  <r>
    <s v="Barbara, Thomas"/>
    <x v="11"/>
    <n v="1"/>
    <n v="1"/>
    <n v="1"/>
    <n v="5"/>
    <n v="5"/>
    <x v="1"/>
    <n v="1"/>
    <n v="47211"/>
    <n v="1"/>
    <n v="19"/>
    <s v="Production Technician I"/>
    <s v="MA"/>
    <n v="2062"/>
    <s v="02/21/74"/>
    <s v="M "/>
    <s v="Married"/>
    <s v="US Citizen"/>
    <s v="Yes"/>
    <s v="Black or African American"/>
    <d v="2012-02-04T00:00:00"/>
    <s v="9/19/2016"/>
    <s v="unhappy"/>
    <s v="Voluntarily Terminated"/>
    <s v="Production       "/>
    <s v="Kissy Sullivan"/>
    <n v="20"/>
    <s v="Diversity Job Fair"/>
    <s v="Fully Meets"/>
    <n v="4.2"/>
    <n v="3"/>
    <n v="0"/>
    <d v="2016-06-05T00:00:00"/>
    <n v="0"/>
    <n v="15"/>
  </r>
  <r>
    <s v="Barbossa, Hector"/>
    <x v="12"/>
    <n v="0"/>
    <n v="2"/>
    <n v="1"/>
    <n v="1"/>
    <n v="3"/>
    <x v="0"/>
    <n v="1"/>
    <n v="92328"/>
    <n v="0"/>
    <n v="9"/>
    <s v="Data Analyst"/>
    <s v="TX"/>
    <n v="78230"/>
    <d v="1988-04-07T00:00:00"/>
    <s v="M "/>
    <s v="Divorced"/>
    <s v="US Citizen"/>
    <s v="No"/>
    <s v="Black or African American"/>
    <d v="2014-10-11T00:00:00"/>
    <m/>
    <s v="N/A-StillEmployed"/>
    <s v="Active"/>
    <s v="IT/IS"/>
    <s v="Simon Roup"/>
    <n v="4"/>
    <s v="Diversity Job Fair"/>
    <s v="Exceeds"/>
    <n v="4.28"/>
    <n v="4"/>
    <n v="5"/>
    <s v="2/25/2019"/>
    <n v="0"/>
    <n v="9"/>
  </r>
  <r>
    <s v="Barone, Francesco  A"/>
    <x v="13"/>
    <n v="0"/>
    <n v="0"/>
    <n v="1"/>
    <n v="1"/>
    <n v="5"/>
    <x v="1"/>
    <n v="0"/>
    <n v="58709"/>
    <n v="0"/>
    <n v="19"/>
    <s v="Production Technician I"/>
    <s v="MA"/>
    <n v="1810"/>
    <s v="07/20/83"/>
    <s v="M "/>
    <s v="Single"/>
    <s v="US Citizen"/>
    <s v="No"/>
    <s v="Two or more races"/>
    <s v="2/20/2012"/>
    <m/>
    <s v="N/A-StillEmployed"/>
    <s v="Active"/>
    <s v="Production       "/>
    <s v="Kelley Spirea"/>
    <n v="18"/>
    <s v="Google Search"/>
    <s v="Fully Meets"/>
    <n v="4.5999999999999996"/>
    <n v="4"/>
    <n v="0"/>
    <s v="2/14/2019"/>
    <n v="0"/>
    <n v="7"/>
  </r>
  <r>
    <s v="Barton, Nader"/>
    <x v="14"/>
    <n v="0"/>
    <n v="2"/>
    <n v="1"/>
    <n v="5"/>
    <n v="5"/>
    <x v="1"/>
    <n v="0"/>
    <n v="52505"/>
    <n v="1"/>
    <n v="19"/>
    <s v="Production Technician I"/>
    <s v="MA"/>
    <n v="2747"/>
    <s v="07/15/77"/>
    <s v="M "/>
    <s v="Divorced"/>
    <s v="US Citizen"/>
    <s v="No"/>
    <s v="White"/>
    <s v="9/24/2012"/>
    <d v="2017-06-04T00:00:00"/>
    <s v="Another position"/>
    <s v="Voluntarily Terminated"/>
    <s v="Production       "/>
    <s v="Michael Albert"/>
    <n v="22"/>
    <s v="On-line Web application"/>
    <s v="Fully Meets"/>
    <n v="5"/>
    <n v="5"/>
    <n v="0"/>
    <d v="2017-02-03T00:00:00"/>
    <n v="0"/>
    <n v="1"/>
  </r>
  <r>
    <s v="Bates, Norman"/>
    <x v="15"/>
    <n v="0"/>
    <n v="0"/>
    <n v="1"/>
    <n v="4"/>
    <n v="5"/>
    <x v="1"/>
    <n v="0"/>
    <n v="57834"/>
    <n v="1"/>
    <n v="19"/>
    <s v="Production Technician I"/>
    <s v="MA"/>
    <n v="2050"/>
    <s v="10/18/81"/>
    <s v="M "/>
    <s v="Single"/>
    <s v="US Citizen"/>
    <s v="No"/>
    <s v="White"/>
    <s v="2/21/2011"/>
    <d v="2017-04-08T00:00:00"/>
    <s v="attendance"/>
    <s v="Terminated for Cause"/>
    <s v="Production       "/>
    <s v="Kelley Spirea"/>
    <n v="18"/>
    <s v="Google Search"/>
    <s v="Fully Meets"/>
    <n v="5"/>
    <n v="4"/>
    <n v="0"/>
    <d v="2017-05-04T00:00:00"/>
    <n v="0"/>
    <n v="20"/>
  </r>
  <r>
    <s v="Beak, Kimberly  "/>
    <x v="16"/>
    <n v="1"/>
    <n v="1"/>
    <n v="0"/>
    <n v="2"/>
    <n v="5"/>
    <x v="0"/>
    <n v="0"/>
    <n v="70131"/>
    <n v="0"/>
    <n v="20"/>
    <s v="Production Technician II"/>
    <s v="MA"/>
    <n v="2145"/>
    <s v="04/17/66"/>
    <s v="F"/>
    <s v="Married"/>
    <s v="US Citizen"/>
    <s v="No"/>
    <s v="White"/>
    <s v="7/21/2016"/>
    <m/>
    <s v="N/A-StillEmployed"/>
    <s v="Active"/>
    <s v="Production       "/>
    <s v="Kelley Spirea"/>
    <n v="18"/>
    <s v="Employee Referral"/>
    <s v="Exceeds"/>
    <n v="4.4000000000000004"/>
    <n v="3"/>
    <n v="0"/>
    <s v="1/14/2019"/>
    <n v="0"/>
    <n v="16"/>
  </r>
  <r>
    <s v="Beatrice, Courtney "/>
    <x v="17"/>
    <n v="0"/>
    <n v="0"/>
    <n v="0"/>
    <n v="1"/>
    <n v="5"/>
    <x v="1"/>
    <n v="0"/>
    <n v="59026"/>
    <n v="0"/>
    <n v="19"/>
    <s v="Production Technician I"/>
    <s v="MA"/>
    <n v="1915"/>
    <s v="10/27/70"/>
    <s v="F"/>
    <s v="Single"/>
    <s v="Eligible NonCitizen"/>
    <s v="No"/>
    <s v="White"/>
    <d v="2011-04-04T00:00:00"/>
    <m/>
    <s v="N/A-StillEmployed"/>
    <s v="Active"/>
    <s v="Production       "/>
    <s v="Elijiah Gray"/>
    <n v="16"/>
    <s v="Google Search"/>
    <s v="Fully Meets"/>
    <n v="5"/>
    <n v="5"/>
    <n v="0"/>
    <s v="1/14/2019"/>
    <n v="0"/>
    <n v="12"/>
  </r>
  <r>
    <s v="Becker, Renee"/>
    <x v="18"/>
    <n v="0"/>
    <n v="0"/>
    <n v="0"/>
    <n v="4"/>
    <n v="3"/>
    <x v="1"/>
    <n v="0"/>
    <n v="110000"/>
    <n v="1"/>
    <n v="8"/>
    <s v="Database Administrator"/>
    <s v="MA"/>
    <n v="2026"/>
    <d v="1986-04-04T00:00:00"/>
    <s v="F"/>
    <s v="Single"/>
    <s v="US Citizen"/>
    <s v="Yes"/>
    <s v="White"/>
    <d v="2014-07-07T00:00:00"/>
    <d v="2015-12-09T00:00:00"/>
    <s v="performance"/>
    <s v="Terminated for Cause"/>
    <s v="IT/IS"/>
    <s v="Simon Roup"/>
    <n v="4"/>
    <s v="Google Search"/>
    <s v="Fully Meets"/>
    <n v="4.5"/>
    <n v="4"/>
    <n v="5"/>
    <s v="1/15/2015"/>
    <n v="0"/>
    <n v="8"/>
  </r>
  <r>
    <s v="Becker, Scott"/>
    <x v="19"/>
    <n v="0"/>
    <n v="0"/>
    <n v="1"/>
    <n v="3"/>
    <n v="5"/>
    <x v="1"/>
    <n v="0"/>
    <n v="53250"/>
    <n v="0"/>
    <n v="19"/>
    <s v="Production Technician I"/>
    <s v="MA"/>
    <n v="2452"/>
    <d v="1979-06-04T00:00:00"/>
    <s v="M "/>
    <s v="Single"/>
    <s v="US Citizen"/>
    <s v="No"/>
    <s v="Asian"/>
    <d v="2013-08-07T00:00:00"/>
    <m/>
    <s v="N/A-StillEmployed"/>
    <s v="Active"/>
    <s v="Production       "/>
    <s v="Webster Butler"/>
    <m/>
    <s v="LinkedIn"/>
    <s v="Fully Meets"/>
    <n v="4.2"/>
    <n v="4"/>
    <n v="0"/>
    <d v="2019-11-01T00:00:00"/>
    <n v="0"/>
    <n v="13"/>
  </r>
  <r>
    <s v="Bernstein, Sean"/>
    <x v="20"/>
    <n v="0"/>
    <n v="0"/>
    <n v="1"/>
    <n v="1"/>
    <n v="5"/>
    <x v="1"/>
    <n v="0"/>
    <n v="51044"/>
    <n v="0"/>
    <n v="19"/>
    <s v="Production Technician I"/>
    <s v="MA"/>
    <n v="2072"/>
    <s v="12/22/70"/>
    <s v="M "/>
    <s v="Single"/>
    <s v="US Citizen"/>
    <s v="Yes"/>
    <s v="White"/>
    <d v="2012-02-04T00:00:00"/>
    <m/>
    <s v="N/A-StillEmployed"/>
    <s v="Active"/>
    <s v="Production       "/>
    <s v="Amy Dunn"/>
    <n v="11"/>
    <s v="Google Search"/>
    <s v="Fully Meets"/>
    <n v="5"/>
    <n v="3"/>
    <n v="0"/>
    <s v="1/14/2019"/>
    <n v="0"/>
    <n v="13"/>
  </r>
  <r>
    <s v="Biden, Lowan  M"/>
    <x v="21"/>
    <n v="0"/>
    <n v="2"/>
    <n v="0"/>
    <n v="1"/>
    <n v="5"/>
    <x v="1"/>
    <n v="0"/>
    <n v="64919"/>
    <n v="0"/>
    <n v="19"/>
    <s v="Production Technician I"/>
    <s v="MA"/>
    <n v="2027"/>
    <s v="12/27/58"/>
    <s v="F"/>
    <s v="Divorced"/>
    <s v="US Citizen"/>
    <s v="No"/>
    <s v="Asian"/>
    <s v="8/19/2013"/>
    <m/>
    <s v="N/A-StillEmployed"/>
    <s v="Active"/>
    <s v="Production       "/>
    <s v="Ketsia Liebig"/>
    <n v="19"/>
    <s v="Indeed"/>
    <s v="Fully Meets"/>
    <n v="4.2"/>
    <n v="3"/>
    <n v="0"/>
    <d v="2019-10-01T00:00:00"/>
    <n v="0"/>
    <n v="2"/>
  </r>
  <r>
    <s v="Billis, Helen"/>
    <x v="22"/>
    <n v="1"/>
    <n v="1"/>
    <n v="0"/>
    <n v="1"/>
    <n v="5"/>
    <x v="0"/>
    <n v="0"/>
    <n v="62910"/>
    <n v="0"/>
    <n v="19"/>
    <s v="Production Technician I"/>
    <s v="MA"/>
    <n v="2031"/>
    <d v="1989-01-09T00:00:00"/>
    <s v="F"/>
    <s v="Married"/>
    <s v="US Citizen"/>
    <s v="No"/>
    <s v="White"/>
    <d v="2014-07-07T00:00:00"/>
    <m/>
    <s v="N/A-StillEmployed"/>
    <s v="Active"/>
    <s v="Production       "/>
    <s v="Brannon Miller"/>
    <n v="12"/>
    <s v="Indeed"/>
    <s v="Exceeds"/>
    <n v="5"/>
    <n v="3"/>
    <n v="0"/>
    <s v="2/27/2019"/>
    <n v="0"/>
    <n v="19"/>
  </r>
  <r>
    <s v="Blount, Dianna"/>
    <x v="23"/>
    <n v="0"/>
    <n v="0"/>
    <n v="0"/>
    <n v="1"/>
    <n v="5"/>
    <x v="2"/>
    <n v="0"/>
    <n v="66441"/>
    <n v="0"/>
    <n v="20"/>
    <s v="Production Technician II"/>
    <s v="MA"/>
    <n v="2171"/>
    <s v="09/21/90"/>
    <s v="F"/>
    <s v="Single"/>
    <s v="US Citizen"/>
    <s v="No"/>
    <s v="White"/>
    <d v="2011-04-04T00:00:00"/>
    <m/>
    <s v="N/A-StillEmployed"/>
    <s v="Active"/>
    <s v="Production       "/>
    <s v="Michael Albert"/>
    <n v="22"/>
    <s v="CareerBuilder"/>
    <s v="Needs Improvement"/>
    <n v="2"/>
    <n v="3"/>
    <n v="0"/>
    <s v="2/27/2019"/>
    <n v="2"/>
    <n v="3"/>
  </r>
  <r>
    <s v="Bondwell, Betsy"/>
    <x v="24"/>
    <n v="0"/>
    <n v="0"/>
    <n v="0"/>
    <n v="5"/>
    <n v="5"/>
    <x v="1"/>
    <n v="0"/>
    <n v="57815"/>
    <n v="1"/>
    <n v="20"/>
    <s v="Production Technician II"/>
    <s v="MA"/>
    <n v="2210"/>
    <s v="01/16/67"/>
    <s v="F"/>
    <s v="Single"/>
    <s v="US Citizen"/>
    <s v="No"/>
    <s v="White"/>
    <d v="2011-10-01T00:00:00"/>
    <d v="2014-04-04T00:00:00"/>
    <s v="career change"/>
    <s v="Voluntarily Terminated"/>
    <s v="Production       "/>
    <s v="Elijiah Gray"/>
    <n v="16"/>
    <s v="Google Search"/>
    <s v="Fully Meets"/>
    <n v="4.8"/>
    <n v="5"/>
    <n v="0"/>
    <d v="2014-04-03T00:00:00"/>
    <n v="0"/>
    <n v="5"/>
  </r>
  <r>
    <s v="Booth, Frank"/>
    <x v="25"/>
    <n v="0"/>
    <n v="0"/>
    <n v="1"/>
    <n v="4"/>
    <n v="3"/>
    <x v="1"/>
    <n v="0"/>
    <n v="103613"/>
    <n v="1"/>
    <n v="30"/>
    <s v="Enterprise Architect"/>
    <s v="CT"/>
    <n v="6033"/>
    <s v="07/30/64"/>
    <s v="M "/>
    <s v="Single"/>
    <s v="US Citizen"/>
    <s v="No"/>
    <s v="Black or African American"/>
    <s v="2/17/2014"/>
    <s v="2/19/2016"/>
    <s v="Learned that he is a gangster"/>
    <s v="Terminated for Cause"/>
    <s v="IT/IS"/>
    <s v="Simon Roup"/>
    <n v="4"/>
    <s v="LinkedIn"/>
    <s v="Fully Meets"/>
    <n v="3.5"/>
    <n v="5"/>
    <n v="7"/>
    <d v="2016-10-01T00:00:00"/>
    <n v="0"/>
    <n v="2"/>
  </r>
  <r>
    <s v="Boutwell, Bonalyn"/>
    <x v="26"/>
    <n v="1"/>
    <n v="1"/>
    <n v="0"/>
    <n v="1"/>
    <n v="1"/>
    <x v="1"/>
    <n v="1"/>
    <n v="106367"/>
    <n v="0"/>
    <n v="26"/>
    <s v="Sr. Accountant"/>
    <s v="MA"/>
    <n v="2468"/>
    <d v="1987-04-04T00:00:00"/>
    <s v="F"/>
    <s v="Married"/>
    <s v="US Citizen"/>
    <s v="No"/>
    <s v="Black or African American"/>
    <s v="2/16/2015"/>
    <m/>
    <s v="N/A-StillEmployed"/>
    <s v="Active"/>
    <s v="Admin Offices"/>
    <s v="Brandon R. LeBlanc"/>
    <n v="3"/>
    <s v="Diversity Job Fair"/>
    <s v="Fully Meets"/>
    <n v="5"/>
    <n v="4"/>
    <n v="3"/>
    <s v="2/18/2019"/>
    <n v="0"/>
    <n v="4"/>
  </r>
  <r>
    <s v="Bozzi, Charles"/>
    <x v="27"/>
    <n v="0"/>
    <n v="0"/>
    <n v="1"/>
    <n v="5"/>
    <n v="5"/>
    <x v="1"/>
    <n v="0"/>
    <n v="74312"/>
    <n v="1"/>
    <n v="18"/>
    <s v="Production Manager"/>
    <s v="MA"/>
    <n v="1901"/>
    <d v="1970-10-03T00:00:00"/>
    <s v="M "/>
    <s v="Single"/>
    <s v="US Citizen"/>
    <s v="No"/>
    <s v="Asian"/>
    <s v="9/30/2013"/>
    <d v="2014-07-08T00:00:00"/>
    <s v="retiring"/>
    <s v="Voluntarily Terminated"/>
    <s v="Production       "/>
    <s v="Janet King"/>
    <n v="2"/>
    <s v="Indeed"/>
    <s v="Fully Meets"/>
    <n v="3.39"/>
    <n v="3"/>
    <n v="0"/>
    <s v="2/20/2014"/>
    <n v="0"/>
    <n v="14"/>
  </r>
  <r>
    <s v="Brill, Donna"/>
    <x v="28"/>
    <n v="1"/>
    <n v="1"/>
    <n v="0"/>
    <n v="5"/>
    <n v="5"/>
    <x v="1"/>
    <n v="0"/>
    <n v="53492"/>
    <n v="1"/>
    <n v="19"/>
    <s v="Production Technician I"/>
    <s v="MA"/>
    <n v="1701"/>
    <s v="08/24/90"/>
    <s v="F"/>
    <s v="Married"/>
    <s v="US Citizen"/>
    <s v="No"/>
    <s v="White"/>
    <d v="2012-02-04T00:00:00"/>
    <s v="6/15/2013"/>
    <s v="Another position"/>
    <s v="Voluntarily Terminated"/>
    <s v="Production       "/>
    <s v="David Stanley"/>
    <n v="14"/>
    <s v="Google Search"/>
    <s v="Fully Meets"/>
    <n v="3.35"/>
    <n v="4"/>
    <n v="0"/>
    <d v="2013-04-03T00:00:00"/>
    <n v="0"/>
    <n v="6"/>
  </r>
  <r>
    <s v="Brown, Mia"/>
    <x v="29"/>
    <n v="1"/>
    <n v="1"/>
    <n v="0"/>
    <n v="1"/>
    <n v="1"/>
    <x v="1"/>
    <n v="1"/>
    <n v="63000"/>
    <n v="0"/>
    <n v="1"/>
    <s v="Accountant I"/>
    <s v="MA"/>
    <n v="1450"/>
    <s v="11/24/87"/>
    <s v="F"/>
    <s v="Married"/>
    <s v="US Citizen"/>
    <s v="No"/>
    <s v="Black or African American"/>
    <s v="10/27/2008"/>
    <m/>
    <s v="N/A-StillEmployed"/>
    <s v="Active"/>
    <s v="Admin Offices"/>
    <s v="Brandon R. LeBlanc"/>
    <n v="1"/>
    <s v="Diversity Job Fair"/>
    <s v="Fully Meets"/>
    <n v="4.5"/>
    <n v="2"/>
    <n v="6"/>
    <s v="1/15/2019"/>
    <n v="0"/>
    <n v="14"/>
  </r>
  <r>
    <s v="Buccheri, Joseph  "/>
    <x v="30"/>
    <n v="0"/>
    <n v="0"/>
    <n v="1"/>
    <n v="1"/>
    <n v="5"/>
    <x v="1"/>
    <n v="0"/>
    <n v="65288"/>
    <n v="0"/>
    <n v="20"/>
    <s v="Production Technician II"/>
    <s v="MA"/>
    <n v="1013"/>
    <s v="07/28/83"/>
    <s v="M "/>
    <s v="Single"/>
    <s v="US Citizen"/>
    <s v="No"/>
    <s v="White"/>
    <s v="9/29/2014"/>
    <m/>
    <s v="N/A-StillEmployed"/>
    <s v="Active"/>
    <s v="Production       "/>
    <s v="Webster Butler"/>
    <m/>
    <s v="Google Search"/>
    <s v="Fully Meets"/>
    <n v="3.19"/>
    <n v="3"/>
    <n v="0"/>
    <d v="2019-01-02T00:00:00"/>
    <n v="0"/>
    <n v="9"/>
  </r>
  <r>
    <s v="Bugali, Josephine "/>
    <x v="31"/>
    <n v="0"/>
    <n v="3"/>
    <n v="0"/>
    <n v="3"/>
    <n v="5"/>
    <x v="1"/>
    <n v="1"/>
    <n v="64375"/>
    <n v="0"/>
    <n v="19"/>
    <s v="Production Technician I"/>
    <s v="MA"/>
    <n v="2043"/>
    <s v="10/30/69"/>
    <s v="F"/>
    <s v="Separated"/>
    <s v="US Citizen"/>
    <s v="No"/>
    <s v="Black or African American"/>
    <d v="2013-11-11T00:00:00"/>
    <m/>
    <s v="N/A-StillEmployed"/>
    <s v="Active"/>
    <s v="Production       "/>
    <s v="Kissy Sullivan"/>
    <n v="20"/>
    <s v="Diversity Job Fair"/>
    <s v="Fully Meets"/>
    <n v="3.5"/>
    <n v="5"/>
    <n v="0"/>
    <s v="1/21/2019"/>
    <n v="0"/>
    <n v="17"/>
  </r>
  <r>
    <s v="Bunbury, Jessica"/>
    <x v="32"/>
    <n v="1"/>
    <n v="1"/>
    <n v="0"/>
    <n v="5"/>
    <n v="6"/>
    <x v="1"/>
    <n v="0"/>
    <n v="74326"/>
    <n v="1"/>
    <n v="3"/>
    <s v="Area Sales Manager"/>
    <s v="VA"/>
    <n v="21851"/>
    <d v="1964-01-06T00:00:00"/>
    <s v="F"/>
    <s v="Married"/>
    <s v="Eligible NonCitizen"/>
    <s v="No"/>
    <s v="Black or African American"/>
    <s v="8/15/2011"/>
    <d v="2014-02-08T00:00:00"/>
    <s v="Another position"/>
    <s v="Voluntarily Terminated"/>
    <s v="Sales"/>
    <s v="John Smith"/>
    <n v="17"/>
    <s v="Google Search"/>
    <s v="Fully Meets"/>
    <n v="3.14"/>
    <n v="5"/>
    <n v="0"/>
    <d v="2013-10-02T00:00:00"/>
    <n v="1"/>
    <n v="19"/>
  </r>
  <r>
    <s v="Burke, Joelle"/>
    <x v="33"/>
    <n v="0"/>
    <n v="0"/>
    <n v="0"/>
    <n v="1"/>
    <n v="5"/>
    <x v="1"/>
    <n v="0"/>
    <n v="63763"/>
    <n v="0"/>
    <n v="20"/>
    <s v="Production Technician II"/>
    <s v="MA"/>
    <n v="2148"/>
    <d v="1980-02-03T00:00:00"/>
    <s v="F"/>
    <s v="Single"/>
    <s v="US Citizen"/>
    <s v="No"/>
    <s v="Black or African American"/>
    <d v="2012-05-03T00:00:00"/>
    <m/>
    <s v="N/A-StillEmployed"/>
    <s v="Active"/>
    <s v="Production       "/>
    <s v="Amy Dunn"/>
    <n v="11"/>
    <s v="Employee Referral"/>
    <s v="Fully Meets"/>
    <n v="4.51"/>
    <n v="4"/>
    <n v="0"/>
    <s v="2/21/2019"/>
    <n v="0"/>
    <n v="3"/>
  </r>
  <r>
    <s v="Burkett, Benjamin "/>
    <x v="34"/>
    <n v="1"/>
    <n v="1"/>
    <n v="1"/>
    <n v="1"/>
    <n v="5"/>
    <x v="1"/>
    <n v="0"/>
    <n v="62162"/>
    <n v="0"/>
    <n v="20"/>
    <s v="Production Technician II"/>
    <s v="MA"/>
    <n v="1890"/>
    <s v="08/19/77"/>
    <s v="M "/>
    <s v="Married"/>
    <s v="US Citizen"/>
    <s v="No"/>
    <s v="White"/>
    <d v="2011-04-04T00:00:00"/>
    <m/>
    <s v="N/A-StillEmployed"/>
    <s v="Active"/>
    <s v="Production       "/>
    <s v="Ketsia Liebig"/>
    <n v="19"/>
    <s v="Indeed"/>
    <s v="Fully Meets"/>
    <n v="3.25"/>
    <n v="5"/>
    <n v="0"/>
    <s v="1/14/2019"/>
    <n v="0"/>
    <n v="15"/>
  </r>
  <r>
    <s v="Cady, Max "/>
    <x v="35"/>
    <n v="0"/>
    <n v="0"/>
    <n v="1"/>
    <n v="1"/>
    <n v="4"/>
    <x v="1"/>
    <n v="0"/>
    <n v="77692"/>
    <n v="0"/>
    <n v="25"/>
    <s v="Software Engineering Manager"/>
    <s v="MA"/>
    <n v="2184"/>
    <s v="11/22/66"/>
    <s v="M "/>
    <s v="Single"/>
    <s v="US Citizen"/>
    <s v="No"/>
    <s v="White"/>
    <s v="8/15/2011"/>
    <m/>
    <s v="N/A-StillEmployed"/>
    <s v="Active"/>
    <s v="Software Engineering"/>
    <s v="Jennifer Zamora"/>
    <n v="5"/>
    <s v="Google Search"/>
    <s v="Fully Meets"/>
    <n v="3.84"/>
    <n v="3"/>
    <n v="5"/>
    <s v="1/21/2019"/>
    <n v="0"/>
    <n v="4"/>
  </r>
  <r>
    <s v="Candie, Calvin"/>
    <x v="36"/>
    <n v="0"/>
    <n v="0"/>
    <n v="1"/>
    <n v="1"/>
    <n v="5"/>
    <x v="0"/>
    <n v="0"/>
    <n v="72640"/>
    <n v="0"/>
    <n v="18"/>
    <s v="Production Manager"/>
    <s v="MA"/>
    <n v="2169"/>
    <d v="1983-09-08T00:00:00"/>
    <s v="M "/>
    <s v="Single"/>
    <s v="US Citizen"/>
    <s v="No"/>
    <s v="White"/>
    <s v="1/28/2016"/>
    <m/>
    <s v="N/A-StillEmployed"/>
    <s v="Active"/>
    <s v="Production       "/>
    <s v="Janet King"/>
    <n v="2"/>
    <s v="Indeed"/>
    <s v="Exceeds"/>
    <n v="5"/>
    <n v="3"/>
    <n v="0"/>
    <s v="2/22/2019"/>
    <n v="0"/>
    <n v="14"/>
  </r>
  <r>
    <s v="Carabbio, Judith"/>
    <x v="37"/>
    <n v="0"/>
    <n v="0"/>
    <n v="0"/>
    <n v="1"/>
    <n v="4"/>
    <x v="1"/>
    <n v="0"/>
    <n v="93396"/>
    <n v="0"/>
    <n v="24"/>
    <s v="Software Engineer"/>
    <s v="MA"/>
    <n v="2132"/>
    <d v="1987-05-04T00:00:00"/>
    <s v="F"/>
    <s v="Single"/>
    <s v="US Citizen"/>
    <s v="No"/>
    <s v="White"/>
    <d v="2013-11-11T00:00:00"/>
    <m/>
    <s v="N/A-StillEmployed"/>
    <s v="Active"/>
    <s v="Software Engineering"/>
    <s v="Alex Sweetwater"/>
    <n v="10"/>
    <s v="Indeed"/>
    <s v="Fully Meets"/>
    <n v="4.96"/>
    <n v="4"/>
    <n v="6"/>
    <s v="1/30/2019"/>
    <n v="0"/>
    <n v="3"/>
  </r>
  <r>
    <s v="Carey, Michael  "/>
    <x v="38"/>
    <n v="0"/>
    <n v="0"/>
    <n v="1"/>
    <n v="1"/>
    <n v="5"/>
    <x v="1"/>
    <n v="0"/>
    <n v="52846"/>
    <n v="0"/>
    <n v="19"/>
    <s v="Production Technician I"/>
    <s v="MA"/>
    <n v="1701"/>
    <d v="1983-02-02T00:00:00"/>
    <s v="M "/>
    <s v="Single"/>
    <s v="US Citizen"/>
    <s v="No"/>
    <s v="Black or African American"/>
    <s v="3/31/2014"/>
    <m/>
    <s v="N/A-StillEmployed"/>
    <s v="Active"/>
    <s v="Production       "/>
    <s v="Kelley Spirea"/>
    <n v="18"/>
    <s v="LinkedIn"/>
    <s v="Fully Meets"/>
    <n v="4.43"/>
    <n v="3"/>
    <n v="0"/>
    <d v="2019-01-02T00:00:00"/>
    <n v="0"/>
    <n v="14"/>
  </r>
  <r>
    <s v="Carr, Claudia  N"/>
    <x v="39"/>
    <n v="0"/>
    <n v="0"/>
    <n v="0"/>
    <n v="2"/>
    <n v="3"/>
    <x v="1"/>
    <n v="0"/>
    <n v="100031"/>
    <n v="0"/>
    <n v="27"/>
    <s v="Sr. DBA"/>
    <s v="MA"/>
    <n v="1886"/>
    <d v="1986-06-06T00:00:00"/>
    <s v="F"/>
    <s v="Single"/>
    <s v="US Citizen"/>
    <s v="No"/>
    <s v="Black or African American"/>
    <s v="6/30/2016"/>
    <m/>
    <s v="N/A-StillEmployed"/>
    <s v="Active"/>
    <s v="IT/IS"/>
    <s v="Simon Roup"/>
    <n v="4"/>
    <s v="LinkedIn"/>
    <s v="Fully Meets"/>
    <n v="5"/>
    <n v="5"/>
    <n v="6"/>
    <s v="2/18/2019"/>
    <n v="0"/>
    <n v="7"/>
  </r>
  <r>
    <s v="Carter, Michelle "/>
    <x v="40"/>
    <n v="0"/>
    <n v="0"/>
    <n v="0"/>
    <n v="1"/>
    <n v="6"/>
    <x v="1"/>
    <n v="0"/>
    <n v="71860"/>
    <n v="0"/>
    <n v="3"/>
    <s v="Area Sales Manager"/>
    <s v="VT"/>
    <n v="5664"/>
    <s v="05/15/63"/>
    <s v="F"/>
    <s v="Single"/>
    <s v="US Citizen"/>
    <s v="No"/>
    <s v="White"/>
    <s v="8/18/2014"/>
    <m/>
    <s v="N/A-StillEmployed"/>
    <s v="Active"/>
    <s v="Sales"/>
    <s v="John Smith"/>
    <n v="17"/>
    <s v="Indeed"/>
    <s v="Fully Meets"/>
    <n v="5"/>
    <n v="5"/>
    <n v="0"/>
    <s v="1/21/2019"/>
    <n v="0"/>
    <n v="7"/>
  </r>
  <r>
    <s v="Chace, Beatrice "/>
    <x v="41"/>
    <n v="0"/>
    <n v="0"/>
    <n v="0"/>
    <n v="1"/>
    <n v="5"/>
    <x v="1"/>
    <n v="0"/>
    <n v="61656"/>
    <n v="0"/>
    <n v="19"/>
    <s v="Production Technician I"/>
    <s v="MA"/>
    <n v="2763"/>
    <d v="1951-02-01T00:00:00"/>
    <s v="F"/>
    <s v="Single"/>
    <s v="US Citizen"/>
    <s v="No"/>
    <s v="White"/>
    <s v="9/29/2014"/>
    <m/>
    <s v="N/A-StillEmployed"/>
    <s v="Active"/>
    <s v="Production       "/>
    <s v="Michael Albert"/>
    <n v="22"/>
    <s v="Google Search"/>
    <s v="Fully Meets"/>
    <n v="5"/>
    <n v="4"/>
    <n v="0"/>
    <d v="2019-12-02T00:00:00"/>
    <n v="0"/>
    <n v="11"/>
  </r>
  <r>
    <s v="Champaigne, Brian"/>
    <x v="42"/>
    <n v="1"/>
    <n v="1"/>
    <n v="1"/>
    <n v="1"/>
    <n v="3"/>
    <x v="1"/>
    <n v="0"/>
    <n v="110929"/>
    <n v="0"/>
    <n v="5"/>
    <s v="BI Director"/>
    <s v="MA"/>
    <n v="2045"/>
    <d v="1972-09-02T00:00:00"/>
    <s v="M "/>
    <s v="Married"/>
    <s v="US Citizen"/>
    <s v="No"/>
    <s v="White"/>
    <d v="2016-06-09T00:00:00"/>
    <m/>
    <s v="N/A-StillEmployed"/>
    <s v="Active"/>
    <s v="IT/IS"/>
    <s v="Jennifer Zamora"/>
    <n v="5"/>
    <s v="Indeed"/>
    <s v="Fully Meets"/>
    <n v="4.5"/>
    <n v="5"/>
    <n v="7"/>
    <s v="1/15/2019"/>
    <n v="0"/>
    <n v="8"/>
  </r>
  <r>
    <s v="Chan, Lin"/>
    <x v="43"/>
    <n v="0"/>
    <n v="0"/>
    <n v="0"/>
    <n v="1"/>
    <n v="5"/>
    <x v="1"/>
    <n v="0"/>
    <n v="54237"/>
    <n v="0"/>
    <n v="19"/>
    <s v="Production Technician I"/>
    <s v="MA"/>
    <n v="2170"/>
    <d v="1979-12-02T00:00:00"/>
    <s v="F"/>
    <s v="Single"/>
    <s v="US Citizen"/>
    <s v="No"/>
    <s v="White"/>
    <d v="2014-12-05T00:00:00"/>
    <m/>
    <s v="N/A-StillEmployed"/>
    <s v="Active"/>
    <s v="Production       "/>
    <s v="Elijiah Gray"/>
    <n v="16"/>
    <s v="Indeed"/>
    <s v="Fully Meets"/>
    <n v="3.3"/>
    <n v="4"/>
    <n v="0"/>
    <s v="2/19/2019"/>
    <n v="0"/>
    <n v="11"/>
  </r>
  <r>
    <s v="Chang, Donovan  E"/>
    <x v="44"/>
    <n v="0"/>
    <n v="0"/>
    <n v="1"/>
    <n v="1"/>
    <n v="5"/>
    <x v="1"/>
    <n v="0"/>
    <n v="60380"/>
    <n v="0"/>
    <n v="19"/>
    <s v="Production Technician I"/>
    <s v="MA"/>
    <n v="1845"/>
    <s v="08/24/83"/>
    <s v="M "/>
    <s v="Single"/>
    <s v="US Citizen"/>
    <s v="No"/>
    <s v="White"/>
    <d v="2013-08-07T00:00:00"/>
    <m/>
    <s v="N/A-StillEmployed"/>
    <s v="Active"/>
    <s v="Production       "/>
    <s v="Webster Butler"/>
    <m/>
    <s v="LinkedIn"/>
    <s v="Fully Meets"/>
    <n v="3.8"/>
    <n v="5"/>
    <n v="0"/>
    <s v="1/14/2019"/>
    <n v="0"/>
    <n v="4"/>
  </r>
  <r>
    <s v="Chigurh, Anton"/>
    <x v="45"/>
    <n v="0"/>
    <n v="0"/>
    <n v="1"/>
    <n v="1"/>
    <n v="6"/>
    <x v="1"/>
    <n v="0"/>
    <n v="66808"/>
    <n v="0"/>
    <n v="3"/>
    <s v="Area Sales Manager"/>
    <s v="TX"/>
    <n v="78207"/>
    <d v="1970-11-06T00:00:00"/>
    <s v="M "/>
    <s v="Single"/>
    <s v="Eligible NonCitizen"/>
    <s v="No"/>
    <s v="Black or African American"/>
    <s v="5/14/2012"/>
    <m/>
    <s v="N/A-StillEmployed"/>
    <s v="Active"/>
    <s v="Sales"/>
    <s v="Lynn Daneault"/>
    <n v="21"/>
    <s v="Employee Referral"/>
    <s v="Fully Meets"/>
    <n v="3"/>
    <n v="5"/>
    <n v="0"/>
    <s v="1/19/2019"/>
    <n v="0"/>
    <n v="17"/>
  </r>
  <r>
    <s v="Chivukula, Enola"/>
    <x v="46"/>
    <n v="0"/>
    <n v="0"/>
    <n v="0"/>
    <n v="5"/>
    <n v="5"/>
    <x v="1"/>
    <n v="0"/>
    <n v="64786"/>
    <n v="1"/>
    <n v="19"/>
    <s v="Production Technician I"/>
    <s v="MA"/>
    <n v="1775"/>
    <s v="08/27/83"/>
    <s v="F"/>
    <s v="Single"/>
    <s v="US Citizen"/>
    <s v="No"/>
    <s v="White"/>
    <s v="6/27/2011"/>
    <s v="11/15/2015"/>
    <s v="relocation out of area"/>
    <s v="Voluntarily Terminated"/>
    <s v="Production       "/>
    <s v="Amy Dunn"/>
    <n v="11"/>
    <s v="Indeed"/>
    <s v="Fully Meets"/>
    <n v="4.3"/>
    <n v="4"/>
    <n v="0"/>
    <d v="2015-10-03T00:00:00"/>
    <n v="0"/>
    <n v="3"/>
  </r>
  <r>
    <s v="Cierpiszewski, Caroline  "/>
    <x v="47"/>
    <n v="0"/>
    <n v="0"/>
    <n v="0"/>
    <n v="1"/>
    <n v="5"/>
    <x v="1"/>
    <n v="0"/>
    <n v="64816"/>
    <n v="0"/>
    <n v="19"/>
    <s v="Production Technician I"/>
    <s v="MA"/>
    <n v="2044"/>
    <s v="05/31/88"/>
    <s v="F"/>
    <s v="Single"/>
    <s v="Non-Citizen"/>
    <s v="No"/>
    <s v="Black or African American"/>
    <d v="2011-03-10T00:00:00"/>
    <m/>
    <s v="N/A-StillEmployed"/>
    <s v="Active"/>
    <s v="Production       "/>
    <s v="Ketsia Liebig"/>
    <n v="19"/>
    <s v="Indeed"/>
    <s v="Fully Meets"/>
    <n v="3.58"/>
    <n v="5"/>
    <n v="0"/>
    <s v="1/30/2019"/>
    <n v="0"/>
    <n v="3"/>
  </r>
  <r>
    <s v="Clayton, Rick"/>
    <x v="48"/>
    <n v="0"/>
    <n v="0"/>
    <n v="1"/>
    <n v="1"/>
    <n v="3"/>
    <x v="1"/>
    <n v="0"/>
    <n v="68678"/>
    <n v="0"/>
    <n v="14"/>
    <s v="IT Support"/>
    <s v="MA"/>
    <n v="2170"/>
    <d v="1985-05-09T00:00:00"/>
    <s v="M "/>
    <s v="Single"/>
    <s v="US Citizen"/>
    <s v="No"/>
    <s v="White"/>
    <d v="2012-05-09T00:00:00"/>
    <m/>
    <s v="N/A-StillEmployed"/>
    <s v="Active"/>
    <s v="IT/IS"/>
    <s v="Eric Dougall"/>
    <n v="6"/>
    <s v="Indeed"/>
    <s v="Fully Meets"/>
    <n v="4.7"/>
    <n v="3"/>
    <n v="6"/>
    <s v="2/27/2019"/>
    <n v="0"/>
    <n v="2"/>
  </r>
  <r>
    <s v="Cloninger, Jennifer"/>
    <x v="49"/>
    <n v="1"/>
    <n v="1"/>
    <n v="0"/>
    <n v="5"/>
    <n v="5"/>
    <x v="1"/>
    <n v="0"/>
    <n v="64066"/>
    <n v="1"/>
    <n v="20"/>
    <s v="Production Technician II"/>
    <s v="MA"/>
    <n v="1752"/>
    <s v="08/31/81"/>
    <s v="F"/>
    <s v="Married"/>
    <s v="US Citizen"/>
    <s v="No"/>
    <s v="White"/>
    <s v="5/16/2011"/>
    <d v="2013-07-01T00:00:00"/>
    <s v="unhappy"/>
    <s v="Voluntarily Terminated"/>
    <s v="Production       "/>
    <s v="Brannon Miller"/>
    <n v="12"/>
    <s v="Google Search"/>
    <s v="Fully Meets"/>
    <n v="4.2"/>
    <n v="5"/>
    <n v="0"/>
    <d v="2012-03-05T00:00:00"/>
    <n v="0"/>
    <n v="9"/>
  </r>
  <r>
    <s v="Close, Phil"/>
    <x v="50"/>
    <n v="1"/>
    <n v="1"/>
    <n v="1"/>
    <n v="5"/>
    <n v="5"/>
    <x v="1"/>
    <n v="0"/>
    <n v="59369"/>
    <n v="1"/>
    <n v="20"/>
    <s v="Production Technician II"/>
    <s v="MA"/>
    <n v="2169"/>
    <s v="11/25/78"/>
    <s v="M "/>
    <s v="Married"/>
    <s v="US Citizen"/>
    <s v="No"/>
    <s v="White"/>
    <s v="8/30/2010"/>
    <s v="9/26/2011"/>
    <s v="career change"/>
    <s v="Voluntarily Terminated"/>
    <s v="Production       "/>
    <s v="David Stanley"/>
    <n v="14"/>
    <s v="Indeed"/>
    <s v="Fully Meets"/>
    <n v="4.2"/>
    <n v="4"/>
    <n v="0"/>
    <d v="2011-04-05T00:00:00"/>
    <n v="0"/>
    <n v="6"/>
  </r>
  <r>
    <s v="Clukey, Elijian"/>
    <x v="51"/>
    <n v="1"/>
    <n v="1"/>
    <n v="1"/>
    <n v="2"/>
    <n v="5"/>
    <x v="0"/>
    <n v="0"/>
    <n v="50373"/>
    <n v="0"/>
    <n v="19"/>
    <s v="Production Technician I"/>
    <s v="MA"/>
    <n v="2134"/>
    <s v="08/26/80"/>
    <s v="M "/>
    <s v="Married"/>
    <s v="US Citizen"/>
    <s v="No"/>
    <s v="White"/>
    <d v="2016-06-07T00:00:00"/>
    <m/>
    <s v="N/A-StillEmployed"/>
    <s v="Active"/>
    <s v="Production       "/>
    <s v="Brannon Miller"/>
    <n v="12"/>
    <s v="Employee Referral"/>
    <s v="Exceeds"/>
    <n v="4.0999999999999996"/>
    <n v="4"/>
    <n v="0"/>
    <s v="2/28/2019"/>
    <n v="0"/>
    <n v="5"/>
  </r>
  <r>
    <s v="Cockel, James"/>
    <x v="52"/>
    <n v="0"/>
    <n v="0"/>
    <n v="1"/>
    <n v="1"/>
    <n v="5"/>
    <x v="1"/>
    <n v="0"/>
    <n v="63108"/>
    <n v="0"/>
    <n v="19"/>
    <s v="Production Technician I"/>
    <s v="MA"/>
    <n v="2452"/>
    <d v="1977-08-09T00:00:00"/>
    <s v="M "/>
    <s v="Single"/>
    <s v="US Citizen"/>
    <s v="No"/>
    <s v="White"/>
    <d v="2013-08-07T00:00:00"/>
    <m/>
    <s v="N/A-StillEmployed"/>
    <s v="Active"/>
    <s v="Production       "/>
    <s v="David Stanley"/>
    <n v="14"/>
    <s v="Employee Referral"/>
    <s v="Fully Meets"/>
    <n v="4.4000000000000004"/>
    <n v="5"/>
    <n v="0"/>
    <s v="1/14/2019"/>
    <n v="0"/>
    <n v="3"/>
  </r>
  <r>
    <s v="Cole, Spencer"/>
    <x v="53"/>
    <n v="0"/>
    <n v="0"/>
    <n v="1"/>
    <n v="4"/>
    <n v="5"/>
    <x v="2"/>
    <n v="0"/>
    <n v="59144"/>
    <n v="1"/>
    <n v="19"/>
    <s v="Production Technician I"/>
    <s v="MA"/>
    <n v="1880"/>
    <d v="1979-12-08T00:00:00"/>
    <s v="M "/>
    <s v="Single"/>
    <s v="US Citizen"/>
    <s v="No"/>
    <s v="Black or African American"/>
    <d v="2011-11-07T00:00:00"/>
    <s v="9/23/2016"/>
    <s v="performance"/>
    <s v="Terminated for Cause"/>
    <s v="Production       "/>
    <s v="Kissy Sullivan"/>
    <n v="20"/>
    <s v="LinkedIn"/>
    <s v="Needs Improvement"/>
    <n v="2"/>
    <n v="3"/>
    <n v="0"/>
    <d v="2016-01-05T00:00:00"/>
    <n v="5"/>
    <n v="16"/>
  </r>
  <r>
    <s v="Corleone, Michael"/>
    <x v="54"/>
    <n v="0"/>
    <n v="2"/>
    <n v="1"/>
    <n v="1"/>
    <n v="5"/>
    <x v="2"/>
    <n v="0"/>
    <n v="68051"/>
    <n v="0"/>
    <n v="18"/>
    <s v="Production Manager"/>
    <s v="MA"/>
    <n v="1803"/>
    <s v="12/17/75"/>
    <s v="M "/>
    <s v="Divorced"/>
    <s v="US Citizen"/>
    <s v="No"/>
    <s v="White"/>
    <s v="7/20/2010"/>
    <m/>
    <s v="N/A-StillEmployed"/>
    <s v="Active"/>
    <s v="Production       "/>
    <s v="Janet King"/>
    <n v="2"/>
    <s v="CareerBuilder"/>
    <s v="Needs Improvement"/>
    <n v="4.13"/>
    <n v="2"/>
    <n v="0"/>
    <s v="1/14/2019"/>
    <n v="3"/>
    <n v="3"/>
  </r>
  <r>
    <s v="Corleone, Vito"/>
    <x v="55"/>
    <n v="0"/>
    <n v="0"/>
    <n v="1"/>
    <n v="1"/>
    <n v="5"/>
    <x v="0"/>
    <n v="0"/>
    <n v="170500"/>
    <n v="0"/>
    <n v="10"/>
    <s v="Director of Operations"/>
    <s v="MA"/>
    <n v="2030"/>
    <s v="03/19/83"/>
    <s v="M "/>
    <s v="Single"/>
    <s v="US Citizen"/>
    <s v="No"/>
    <s v="Black or African American"/>
    <d v="2009-05-01T00:00:00"/>
    <m/>
    <s v="N/A-StillEmployed"/>
    <s v="Active"/>
    <s v="Production       "/>
    <s v="Janet King"/>
    <n v="2"/>
    <s v="Indeed"/>
    <s v="Exceeds"/>
    <n v="3.7"/>
    <n v="5"/>
    <n v="0"/>
    <d v="2019-04-02T00:00:00"/>
    <n v="0"/>
    <n v="15"/>
  </r>
  <r>
    <s v="Cornett, Lisa "/>
    <x v="56"/>
    <n v="1"/>
    <n v="1"/>
    <n v="0"/>
    <n v="1"/>
    <n v="5"/>
    <x v="1"/>
    <n v="0"/>
    <n v="63381"/>
    <n v="0"/>
    <n v="19"/>
    <s v="Production Technician I"/>
    <s v="MA"/>
    <n v="2189"/>
    <s v="03/31/77"/>
    <s v="F"/>
    <s v="Married"/>
    <s v="US Citizen"/>
    <s v="Yes"/>
    <s v="White"/>
    <d v="2015-05-01T00:00:00"/>
    <m/>
    <s v="N/A-StillEmployed"/>
    <s v="Active"/>
    <s v="Production       "/>
    <s v="Kelley Spirea"/>
    <n v="18"/>
    <s v="Indeed"/>
    <s v="Fully Meets"/>
    <n v="4.7300000000000004"/>
    <n v="5"/>
    <n v="0"/>
    <s v="2/14/2019"/>
    <n v="0"/>
    <n v="6"/>
  </r>
  <r>
    <s v="Costello, Frank"/>
    <x v="57"/>
    <n v="1"/>
    <n v="1"/>
    <n v="1"/>
    <n v="1"/>
    <n v="3"/>
    <x v="1"/>
    <n v="0"/>
    <n v="83552"/>
    <n v="0"/>
    <n v="9"/>
    <s v="Data Analyst"/>
    <s v="MA"/>
    <n v="1810"/>
    <s v="08/26/86"/>
    <s v="M "/>
    <s v="Married"/>
    <s v="US Citizen"/>
    <s v="No"/>
    <s v="White"/>
    <s v="3/30/2015"/>
    <m/>
    <s v="N/A-StillEmployed"/>
    <s v="Active"/>
    <s v="IT/IS"/>
    <s v="Simon Roup"/>
    <n v="4"/>
    <s v="Indeed"/>
    <s v="Fully Meets"/>
    <n v="3.04"/>
    <n v="3"/>
    <n v="6"/>
    <s v="1/22/2019"/>
    <n v="0"/>
    <n v="2"/>
  </r>
  <r>
    <s v="Crimmings,   Jean"/>
    <x v="58"/>
    <n v="0"/>
    <n v="0"/>
    <n v="0"/>
    <n v="2"/>
    <n v="5"/>
    <x v="1"/>
    <n v="0"/>
    <n v="56149"/>
    <n v="0"/>
    <n v="19"/>
    <s v="Production Technician I"/>
    <s v="MA"/>
    <n v="1821"/>
    <d v="1987-10-04T00:00:00"/>
    <s v="F"/>
    <s v="Single"/>
    <s v="US Citizen"/>
    <s v="No"/>
    <s v="White"/>
    <d v="2016-06-07T00:00:00"/>
    <m/>
    <s v="N/A-StillEmployed"/>
    <s v="Active"/>
    <s v="Production       "/>
    <s v="Michael Albert"/>
    <n v="22"/>
    <s v="LinkedIn"/>
    <s v="Fully Meets"/>
    <n v="4.12"/>
    <n v="5"/>
    <n v="0"/>
    <s v="1/28/2019"/>
    <n v="0"/>
    <n v="15"/>
  </r>
  <r>
    <s v="Cross, Noah"/>
    <x v="59"/>
    <n v="0"/>
    <n v="0"/>
    <n v="1"/>
    <n v="1"/>
    <n v="3"/>
    <x v="1"/>
    <n v="0"/>
    <n v="92329"/>
    <n v="0"/>
    <n v="28"/>
    <s v="Sr. Network Engineer"/>
    <s v="CT"/>
    <n v="6278"/>
    <d v="1965-09-09T00:00:00"/>
    <s v="M "/>
    <s v="Single"/>
    <s v="US Citizen"/>
    <s v="No"/>
    <s v="White"/>
    <d v="2014-10-11T00:00:00"/>
    <m/>
    <s v="N/A-StillEmployed"/>
    <s v="Active"/>
    <s v="IT/IS"/>
    <s v="Peter Monroe"/>
    <n v="7"/>
    <s v="Employee Referral"/>
    <s v="Fully Meets"/>
    <n v="5"/>
    <n v="3"/>
    <n v="4"/>
    <d v="2019-02-01T00:00:00"/>
    <n v="0"/>
    <n v="5"/>
  </r>
  <r>
    <s v="Daneault, Lynn"/>
    <x v="60"/>
    <n v="0"/>
    <n v="0"/>
    <n v="0"/>
    <n v="1"/>
    <n v="6"/>
    <x v="1"/>
    <n v="0"/>
    <n v="65729"/>
    <n v="0"/>
    <n v="21"/>
    <s v="Sales Manager"/>
    <s v="VT"/>
    <n v="5473"/>
    <s v="04/19/90"/>
    <s v="F"/>
    <s v="Single"/>
    <s v="US Citizen"/>
    <s v="No"/>
    <s v="White"/>
    <d v="2014-05-05T00:00:00"/>
    <m/>
    <s v="N/A-StillEmployed"/>
    <s v="Active"/>
    <s v="Sales"/>
    <s v="Debra Houlihan"/>
    <n v="15"/>
    <s v="Indeed"/>
    <s v="Fully Meets"/>
    <n v="4.62"/>
    <n v="4"/>
    <n v="0"/>
    <s v="1/24/2019"/>
    <n v="0"/>
    <n v="8"/>
  </r>
  <r>
    <s v="Daniele, Ann  "/>
    <x v="61"/>
    <n v="1"/>
    <n v="1"/>
    <n v="0"/>
    <n v="3"/>
    <n v="3"/>
    <x v="1"/>
    <n v="0"/>
    <n v="85028"/>
    <n v="0"/>
    <n v="28"/>
    <s v="Sr. Network Engineer"/>
    <s v="CT"/>
    <n v="6033"/>
    <s v="01/18/52"/>
    <s v="F"/>
    <s v="Married"/>
    <s v="US Citizen"/>
    <s v="No"/>
    <s v="White"/>
    <d v="2014-10-11T00:00:00"/>
    <m/>
    <s v="N/A-StillEmployed"/>
    <s v="Active"/>
    <s v="IT/IS"/>
    <s v="Peter Monroe"/>
    <n v="7"/>
    <s v="LinkedIn"/>
    <s v="Fully Meets"/>
    <n v="3.1"/>
    <n v="5"/>
    <n v="8"/>
    <d v="2019-12-02T00:00:00"/>
    <n v="0"/>
    <n v="19"/>
  </r>
  <r>
    <s v="Darson, Jene'ya "/>
    <x v="62"/>
    <n v="1"/>
    <n v="1"/>
    <n v="0"/>
    <n v="1"/>
    <n v="5"/>
    <x v="1"/>
    <n v="0"/>
    <n v="57583"/>
    <n v="0"/>
    <n v="19"/>
    <s v="Production Technician I"/>
    <s v="MA"/>
    <n v="2110"/>
    <d v="1978-05-11T00:00:00"/>
    <s v="F"/>
    <s v="Married"/>
    <s v="US Citizen"/>
    <s v="No"/>
    <s v="White"/>
    <d v="2012-02-07T00:00:00"/>
    <m/>
    <s v="N/A-StillEmployed"/>
    <s v="Active"/>
    <s v="Production       "/>
    <s v="Elijiah Gray"/>
    <n v="16"/>
    <s v="Indeed"/>
    <s v="Fully Meets"/>
    <n v="5"/>
    <n v="3"/>
    <n v="0"/>
    <s v="2/25/2019"/>
    <n v="0"/>
    <n v="1"/>
  </r>
  <r>
    <s v="Davis, Daniel"/>
    <x v="63"/>
    <n v="0"/>
    <n v="0"/>
    <n v="1"/>
    <n v="1"/>
    <n v="5"/>
    <x v="1"/>
    <n v="0"/>
    <n v="56294"/>
    <n v="0"/>
    <n v="20"/>
    <s v="Production Technician II"/>
    <s v="MA"/>
    <n v="2458"/>
    <s v="09/14/79"/>
    <s v="M "/>
    <s v="Single"/>
    <s v="Eligible NonCitizen"/>
    <s v="No"/>
    <s v="Two or more races"/>
    <d v="2011-07-11T00:00:00"/>
    <m/>
    <s v="N/A-StillEmployed"/>
    <s v="Active"/>
    <s v="Production       "/>
    <s v="Kissy Sullivan"/>
    <n v="20"/>
    <s v="LinkedIn"/>
    <s v="Fully Meets"/>
    <n v="3.96"/>
    <n v="4"/>
    <n v="0"/>
    <s v="2/27/2019"/>
    <n v="0"/>
    <n v="6"/>
  </r>
  <r>
    <s v="Dee, Randy"/>
    <x v="64"/>
    <n v="1"/>
    <n v="1"/>
    <n v="1"/>
    <n v="1"/>
    <n v="6"/>
    <x v="3"/>
    <n v="0"/>
    <n v="56991"/>
    <n v="0"/>
    <n v="19"/>
    <s v="Production Technician I"/>
    <s v="MA"/>
    <n v="2138"/>
    <s v="04/15/88"/>
    <s v="M "/>
    <s v="Married"/>
    <s v="US Citizen"/>
    <s v="No"/>
    <s v="White"/>
    <d v="2018-09-07T00:00:00"/>
    <m/>
    <s v="N/A-StillEmployed"/>
    <s v="Active"/>
    <s v="Production       "/>
    <s v="Brannon Miller"/>
    <n v="12"/>
    <s v="Indeed"/>
    <s v="Fully Meets"/>
    <n v="4.3"/>
    <n v="4"/>
    <n v="3"/>
    <s v="1/31/2019"/>
    <n v="2"/>
    <n v="2"/>
  </r>
  <r>
    <s v="DeGweck,  James"/>
    <x v="65"/>
    <n v="1"/>
    <n v="1"/>
    <n v="1"/>
    <n v="5"/>
    <n v="5"/>
    <x v="1"/>
    <n v="0"/>
    <n v="55722"/>
    <n v="1"/>
    <n v="19"/>
    <s v="Production Technician I"/>
    <s v="MA"/>
    <n v="1810"/>
    <s v="10/31/77"/>
    <s v="M "/>
    <s v="Married"/>
    <s v="US Citizen"/>
    <s v="No"/>
    <s v="White"/>
    <s v="5/16/2011"/>
    <d v="2016-08-06T00:00:00"/>
    <s v="unhappy"/>
    <s v="Voluntarily Terminated"/>
    <s v="Production       "/>
    <s v="Webster Butler"/>
    <n v="39"/>
    <s v="Indeed"/>
    <s v="Fully Meets"/>
    <n v="5"/>
    <n v="4"/>
    <n v="0"/>
    <d v="2016-02-04T00:00:00"/>
    <n v="0"/>
    <n v="14"/>
  </r>
  <r>
    <s v="Del Bosque, Keyla"/>
    <x v="66"/>
    <n v="0"/>
    <n v="0"/>
    <n v="0"/>
    <n v="1"/>
    <n v="4"/>
    <x v="1"/>
    <n v="0"/>
    <n v="101199"/>
    <n v="0"/>
    <n v="24"/>
    <s v="Software Engineer"/>
    <s v="MA"/>
    <n v="2176"/>
    <d v="1979-05-07T00:00:00"/>
    <s v="F"/>
    <s v="Single"/>
    <s v="US Citizen"/>
    <s v="No"/>
    <s v="Black or African American"/>
    <d v="2012-09-01T00:00:00"/>
    <m/>
    <s v="N/A-StillEmployed"/>
    <s v="Active"/>
    <s v="Software Engineering"/>
    <s v="Alex Sweetwater"/>
    <n v="10"/>
    <s v="CareerBuilder"/>
    <s v="Fully Meets"/>
    <n v="3.79"/>
    <n v="5"/>
    <n v="5"/>
    <s v="1/25/2019"/>
    <n v="0"/>
    <n v="8"/>
  </r>
  <r>
    <s v="Delarge, Alex"/>
    <x v="67"/>
    <n v="0"/>
    <n v="0"/>
    <n v="1"/>
    <n v="1"/>
    <n v="6"/>
    <x v="3"/>
    <n v="0"/>
    <n v="61568"/>
    <n v="0"/>
    <n v="3"/>
    <s v="Area Sales Manager"/>
    <s v="AL"/>
    <n v="36006"/>
    <d v="1975-02-11T00:00:00"/>
    <s v="M "/>
    <s v="Single"/>
    <s v="US Citizen"/>
    <s v="No"/>
    <s v="Two or more races"/>
    <s v="9/29/2014"/>
    <m/>
    <s v="N/A-StillEmployed"/>
    <s v="Active"/>
    <s v="Sales"/>
    <s v="John Smith"/>
    <n v="17"/>
    <s v="Indeed"/>
    <s v="PIP"/>
    <n v="1.93"/>
    <n v="3"/>
    <n v="0"/>
    <s v="1/30/2019"/>
    <n v="6"/>
    <n v="5"/>
  </r>
  <r>
    <s v="Demita, Carla"/>
    <x v="68"/>
    <n v="0"/>
    <n v="3"/>
    <n v="0"/>
    <n v="5"/>
    <n v="5"/>
    <x v="1"/>
    <n v="0"/>
    <n v="58275"/>
    <n v="1"/>
    <n v="20"/>
    <s v="Production Technician II"/>
    <s v="MA"/>
    <n v="2343"/>
    <s v="02/25/51"/>
    <s v="F"/>
    <s v="Separated"/>
    <s v="US Citizen"/>
    <s v="No"/>
    <s v="Black or African American"/>
    <d v="2011-04-04T00:00:00"/>
    <d v="2015-04-11T00:00:00"/>
    <s v="more money"/>
    <s v="Voluntarily Terminated"/>
    <s v="Production       "/>
    <s v="Kelley Spirea"/>
    <n v="18"/>
    <s v="Google Search"/>
    <s v="Fully Meets"/>
    <n v="4.62"/>
    <n v="5"/>
    <n v="0"/>
    <d v="2015-06-05T00:00:00"/>
    <n v="0"/>
    <n v="1"/>
  </r>
  <r>
    <s v="Desimone, Carl "/>
    <x v="69"/>
    <n v="1"/>
    <n v="1"/>
    <n v="1"/>
    <n v="1"/>
    <n v="5"/>
    <x v="3"/>
    <n v="0"/>
    <n v="53189"/>
    <n v="0"/>
    <n v="19"/>
    <s v="Production Technician I"/>
    <s v="MA"/>
    <n v="2061"/>
    <s v="04/19/67"/>
    <s v="M "/>
    <s v="Married"/>
    <s v="US Citizen"/>
    <s v="No"/>
    <s v="White"/>
    <d v="2014-07-07T00:00:00"/>
    <m/>
    <s v="N/A-StillEmployed"/>
    <s v="Active"/>
    <s v="Production       "/>
    <s v="Amy Dunn"/>
    <n v="11"/>
    <s v="Indeed"/>
    <s v="PIP"/>
    <n v="1.1200000000000001"/>
    <n v="2"/>
    <n v="0"/>
    <s v="1/31/2019"/>
    <n v="4"/>
    <n v="9"/>
  </r>
  <r>
    <s v="DeVito, Tommy"/>
    <x v="70"/>
    <n v="0"/>
    <n v="0"/>
    <n v="1"/>
    <n v="1"/>
    <n v="3"/>
    <x v="1"/>
    <n v="0"/>
    <n v="96820"/>
    <n v="0"/>
    <n v="4"/>
    <s v="BI Developer"/>
    <s v="MA"/>
    <n v="2045"/>
    <d v="1983-04-09T00:00:00"/>
    <s v="M "/>
    <s v="Single"/>
    <s v="US Citizen"/>
    <s v="No"/>
    <s v="White"/>
    <s v="2/15/2017"/>
    <m/>
    <s v="N/A-StillEmployed"/>
    <s v="Active"/>
    <s v="IT/IS"/>
    <s v="Brian Champaigne"/>
    <n v="13"/>
    <s v="Indeed"/>
    <s v="Fully Meets"/>
    <n v="3.01"/>
    <n v="5"/>
    <n v="7"/>
    <s v="1/23/2019"/>
    <n v="0"/>
    <n v="15"/>
  </r>
  <r>
    <s v="Dickinson, Geoff "/>
    <x v="71"/>
    <n v="0"/>
    <n v="0"/>
    <n v="1"/>
    <n v="1"/>
    <n v="5"/>
    <x v="1"/>
    <n v="0"/>
    <n v="51259"/>
    <n v="0"/>
    <n v="19"/>
    <s v="Production Technician I"/>
    <s v="MA"/>
    <n v="2180"/>
    <s v="11/15/82"/>
    <s v="M "/>
    <s v="Single"/>
    <s v="US Citizen"/>
    <s v="No"/>
    <s v="White"/>
    <d v="2014-12-05T00:00:00"/>
    <m/>
    <s v="N/A-StillEmployed"/>
    <s v="Active"/>
    <s v="Production       "/>
    <s v="Ketsia Liebig"/>
    <n v="19"/>
    <s v="Indeed"/>
    <s v="Fully Meets"/>
    <n v="4.3"/>
    <n v="4"/>
    <n v="0"/>
    <s v="2/19/2019"/>
    <n v="0"/>
    <n v="1"/>
  </r>
  <r>
    <s v="Dietrich, Jenna  "/>
    <x v="72"/>
    <n v="0"/>
    <n v="0"/>
    <n v="0"/>
    <n v="1"/>
    <n v="6"/>
    <x v="3"/>
    <n v="0"/>
    <n v="59231"/>
    <n v="0"/>
    <n v="3"/>
    <s v="Area Sales Manager"/>
    <s v="WA"/>
    <n v="98052"/>
    <s v="05/14/87"/>
    <s v="F"/>
    <s v="Single"/>
    <s v="US Citizen"/>
    <s v="Yes"/>
    <s v="White"/>
    <s v="2/20/2012"/>
    <m/>
    <s v="N/A-StillEmployed"/>
    <s v="Active"/>
    <s v="Sales"/>
    <s v="John Smith"/>
    <n v="17"/>
    <s v="Website"/>
    <s v="PIP"/>
    <n v="2.2999999999999998"/>
    <n v="1"/>
    <n v="0"/>
    <s v="1/29/2019"/>
    <n v="2"/>
    <n v="17"/>
  </r>
  <r>
    <s v="DiNocco, Lily "/>
    <x v="73"/>
    <n v="1"/>
    <n v="1"/>
    <n v="0"/>
    <n v="1"/>
    <n v="5"/>
    <x v="2"/>
    <n v="0"/>
    <n v="61584"/>
    <n v="0"/>
    <n v="19"/>
    <s v="Production Technician I"/>
    <s v="MA"/>
    <n v="2351"/>
    <d v="1978-02-12T00:00:00"/>
    <s v="F"/>
    <s v="Married"/>
    <s v="US Citizen"/>
    <s v="No"/>
    <s v="Black or African American"/>
    <d v="2013-07-01T00:00:00"/>
    <m/>
    <s v="N/A-StillEmployed"/>
    <s v="Active"/>
    <s v="Production       "/>
    <s v="Brannon Miller"/>
    <n v="12"/>
    <s v="Indeed"/>
    <s v="Needs Improvement"/>
    <n v="3.88"/>
    <n v="4"/>
    <n v="0"/>
    <s v="1/18/2019"/>
    <n v="0"/>
    <n v="6"/>
  </r>
  <r>
    <s v="Dobrin, Denisa  S"/>
    <x v="74"/>
    <n v="0"/>
    <n v="0"/>
    <n v="0"/>
    <n v="1"/>
    <n v="5"/>
    <x v="1"/>
    <n v="0"/>
    <n v="46335"/>
    <n v="0"/>
    <n v="19"/>
    <s v="Production Technician I"/>
    <s v="MA"/>
    <n v="2125"/>
    <d v="1986-07-10T00:00:00"/>
    <s v="F"/>
    <s v="Single"/>
    <s v="US Citizen"/>
    <s v="Yes"/>
    <s v="White"/>
    <d v="2012-02-04T00:00:00"/>
    <m/>
    <s v="N/A-StillEmployed"/>
    <s v="Active"/>
    <s v="Production       "/>
    <s v="David Stanley"/>
    <n v="14"/>
    <s v="CareerBuilder"/>
    <s v="Fully Meets"/>
    <n v="3.4"/>
    <n v="5"/>
    <n v="0"/>
    <s v="2/19/2019"/>
    <n v="0"/>
    <n v="15"/>
  </r>
  <r>
    <s v="Dolan, Linda"/>
    <x v="75"/>
    <n v="1"/>
    <n v="1"/>
    <n v="0"/>
    <n v="1"/>
    <n v="3"/>
    <x v="1"/>
    <n v="0"/>
    <n v="70621"/>
    <n v="0"/>
    <n v="14"/>
    <s v="IT Support"/>
    <s v="MA"/>
    <n v="2119"/>
    <s v="07/18/88"/>
    <s v="F"/>
    <s v="Married"/>
    <s v="US Citizen"/>
    <s v="No"/>
    <s v="White"/>
    <d v="2015-05-01T00:00:00"/>
    <m/>
    <s v="N/A-StillEmployed"/>
    <s v="Active"/>
    <s v="IT/IS"/>
    <s v="Peter Monroe"/>
    <n v="7"/>
    <s v="Employee Referral"/>
    <s v="Fully Meets"/>
    <n v="4.1100000000000003"/>
    <n v="4"/>
    <n v="6"/>
    <s v="2/25/2019"/>
    <n v="0"/>
    <n v="16"/>
  </r>
  <r>
    <s v="Dougall, Eric"/>
    <x v="76"/>
    <n v="0"/>
    <n v="0"/>
    <n v="1"/>
    <n v="1"/>
    <n v="3"/>
    <x v="0"/>
    <n v="0"/>
    <n v="138888"/>
    <n v="0"/>
    <n v="13"/>
    <s v="IT Manager - Support"/>
    <s v="MA"/>
    <n v="1886"/>
    <d v="1970-09-07T00:00:00"/>
    <s v="M "/>
    <s v="Single"/>
    <s v="US Citizen"/>
    <s v="No"/>
    <s v="Black or African American"/>
    <d v="2014-05-01T00:00:00"/>
    <m/>
    <s v="N/A-StillEmployed"/>
    <s v="Active"/>
    <s v="IT/IS"/>
    <s v="Jennifer Zamora"/>
    <n v="5"/>
    <s v="Indeed"/>
    <s v="Exceeds"/>
    <n v="4.3"/>
    <n v="5"/>
    <n v="5"/>
    <d v="2019-04-01T00:00:00"/>
    <n v="0"/>
    <n v="4"/>
  </r>
  <r>
    <s v="Driver, Elle"/>
    <x v="77"/>
    <n v="0"/>
    <n v="0"/>
    <n v="0"/>
    <n v="1"/>
    <n v="6"/>
    <x v="0"/>
    <n v="0"/>
    <n v="74241"/>
    <n v="0"/>
    <n v="3"/>
    <s v="Area Sales Manager"/>
    <s v="CA"/>
    <n v="90007"/>
    <d v="1988-08-11T00:00:00"/>
    <s v="F"/>
    <s v="Single"/>
    <s v="US Citizen"/>
    <s v="No"/>
    <s v="White"/>
    <d v="2011-10-01T00:00:00"/>
    <m/>
    <s v="N/A-StillEmployed"/>
    <s v="Active"/>
    <s v="Sales"/>
    <s v="Lynn Daneault"/>
    <n v="21"/>
    <s v="Indeed"/>
    <s v="Exceeds"/>
    <n v="4.7699999999999996"/>
    <n v="5"/>
    <n v="0"/>
    <s v="1/27/2019"/>
    <n v="0"/>
    <n v="14"/>
  </r>
  <r>
    <s v="Dunn, Amy  "/>
    <x v="78"/>
    <n v="0"/>
    <n v="0"/>
    <n v="0"/>
    <n v="1"/>
    <n v="5"/>
    <x v="1"/>
    <n v="0"/>
    <n v="75188"/>
    <n v="0"/>
    <n v="18"/>
    <s v="Production Manager"/>
    <s v="MA"/>
    <n v="1731"/>
    <s v="11/28/73"/>
    <s v="F"/>
    <s v="Single"/>
    <s v="US Citizen"/>
    <s v="No"/>
    <s v="White"/>
    <s v="9/18/2014"/>
    <m/>
    <s v="N/A-StillEmployed"/>
    <s v="Active"/>
    <s v="Production       "/>
    <s v="Janet King"/>
    <n v="2"/>
    <s v="Google Search"/>
    <s v="Fully Meets"/>
    <n v="4.5199999999999996"/>
    <n v="4"/>
    <n v="0"/>
    <s v="1/15/2019"/>
    <n v="0"/>
    <n v="4"/>
  </r>
  <r>
    <s v="Dunne, Amy"/>
    <x v="79"/>
    <n v="1"/>
    <n v="1"/>
    <n v="0"/>
    <n v="1"/>
    <n v="5"/>
    <x v="1"/>
    <n v="0"/>
    <n v="62514"/>
    <n v="0"/>
    <n v="19"/>
    <s v="Production Technician I"/>
    <s v="MA"/>
    <n v="1749"/>
    <s v="09/23/73"/>
    <s v="F"/>
    <s v="Married"/>
    <s v="US Citizen"/>
    <s v="No"/>
    <s v="White"/>
    <s v="4/26/2010"/>
    <m/>
    <s v="N/A-StillEmployed"/>
    <s v="Active"/>
    <s v="Production       "/>
    <s v="Ketsia Liebig"/>
    <n v="19"/>
    <s v="Google Search"/>
    <s v="Fully Meets"/>
    <n v="2.9"/>
    <n v="3"/>
    <n v="0"/>
    <s v="1/21/2019"/>
    <n v="0"/>
    <n v="6"/>
  </r>
  <r>
    <s v="Eaton, Marianne"/>
    <x v="80"/>
    <n v="1"/>
    <n v="1"/>
    <n v="0"/>
    <n v="5"/>
    <n v="5"/>
    <x v="1"/>
    <n v="0"/>
    <n v="60070"/>
    <n v="1"/>
    <n v="19"/>
    <s v="Production Technician I"/>
    <s v="MA"/>
    <n v="2343"/>
    <d v="1991-05-09T00:00:00"/>
    <s v="F"/>
    <s v="Married"/>
    <s v="US Citizen"/>
    <s v="No"/>
    <s v="White"/>
    <d v="2011-04-04T00:00:00"/>
    <d v="2017-06-06T00:00:00"/>
    <s v="military"/>
    <s v="Voluntarily Terminated"/>
    <s v="Production       "/>
    <s v="Kissy Sullivan"/>
    <n v="20"/>
    <s v="Google Search"/>
    <s v="Fully Meets"/>
    <n v="5"/>
    <n v="3"/>
    <n v="0"/>
    <d v="2017-09-04T00:00:00"/>
    <n v="0"/>
    <n v="7"/>
  </r>
  <r>
    <s v="Engdahl, Jean"/>
    <x v="81"/>
    <n v="0"/>
    <n v="0"/>
    <n v="1"/>
    <n v="1"/>
    <n v="5"/>
    <x v="1"/>
    <n v="0"/>
    <n v="48888"/>
    <n v="0"/>
    <n v="19"/>
    <s v="Production Technician I"/>
    <s v="MA"/>
    <n v="2026"/>
    <s v="05/31/74"/>
    <s v="M "/>
    <s v="Single"/>
    <s v="US Citizen"/>
    <s v="No"/>
    <s v="White"/>
    <d v="2014-10-11T00:00:00"/>
    <m/>
    <s v="N/A-StillEmployed"/>
    <s v="Active"/>
    <s v="Production       "/>
    <s v="Kelley Spirea"/>
    <n v="18"/>
    <s v="LinkedIn"/>
    <s v="Fully Meets"/>
    <n v="4.7"/>
    <n v="5"/>
    <n v="0"/>
    <s v="2/13/2019"/>
    <n v="0"/>
    <n v="8"/>
  </r>
  <r>
    <s v="England, Rex"/>
    <x v="82"/>
    <n v="1"/>
    <n v="1"/>
    <n v="1"/>
    <n v="1"/>
    <n v="5"/>
    <x v="1"/>
    <n v="0"/>
    <n v="54285"/>
    <n v="0"/>
    <n v="19"/>
    <s v="Production Technician I"/>
    <s v="MA"/>
    <n v="2045"/>
    <s v="08/25/78"/>
    <s v="M "/>
    <s v="Married"/>
    <s v="US Citizen"/>
    <s v="No"/>
    <s v="White"/>
    <s v="3/31/2014"/>
    <m/>
    <s v="N/A-StillEmployed"/>
    <s v="Active"/>
    <s v="Production       "/>
    <s v="Kelley Spirea"/>
    <n v="18"/>
    <s v="Employee Referral"/>
    <s v="Fully Meets"/>
    <n v="4.2"/>
    <n v="3"/>
    <n v="0"/>
    <d v="2019-11-01T00:00:00"/>
    <n v="0"/>
    <n v="3"/>
  </r>
  <r>
    <s v="Erilus, Angela"/>
    <x v="83"/>
    <n v="0"/>
    <n v="3"/>
    <n v="0"/>
    <n v="1"/>
    <n v="5"/>
    <x v="3"/>
    <n v="0"/>
    <n v="56847"/>
    <n v="0"/>
    <n v="20"/>
    <s v="Production Technician II"/>
    <s v="MA"/>
    <n v="2133"/>
    <s v="08/25/89"/>
    <s v="F"/>
    <s v="Separated"/>
    <s v="US Citizen"/>
    <s v="No"/>
    <s v="White"/>
    <d v="2014-07-07T00:00:00"/>
    <m/>
    <s v="N/A-StillEmployed"/>
    <s v="Active"/>
    <s v="Production       "/>
    <s v="Michael Albert"/>
    <n v="22"/>
    <s v="Indeed"/>
    <s v="PIP"/>
    <n v="3"/>
    <n v="1"/>
    <n v="0"/>
    <s v="2/25/2019"/>
    <n v="2"/>
    <n v="5"/>
  </r>
  <r>
    <s v="Estremera, Miguel"/>
    <x v="84"/>
    <n v="0"/>
    <n v="0"/>
    <n v="1"/>
    <n v="4"/>
    <n v="5"/>
    <x v="2"/>
    <n v="0"/>
    <n v="60340"/>
    <n v="1"/>
    <n v="19"/>
    <s v="Production Technician I"/>
    <s v="MA"/>
    <n v="2129"/>
    <d v="1983-02-09T00:00:00"/>
    <s v="M "/>
    <s v="Single"/>
    <s v="US Citizen"/>
    <s v="No"/>
    <s v="White"/>
    <d v="2012-02-04T00:00:00"/>
    <s v="9/27/2018"/>
    <s v="attendance"/>
    <s v="Terminated for Cause"/>
    <s v="Production       "/>
    <s v="Michael Albert"/>
    <n v="22"/>
    <s v="Google Search"/>
    <s v="Needs Improvement"/>
    <n v="5"/>
    <n v="4"/>
    <n v="0"/>
    <d v="2018-12-04T00:00:00"/>
    <n v="5"/>
    <n v="16"/>
  </r>
  <r>
    <s v="Evensen, April"/>
    <x v="85"/>
    <n v="0"/>
    <n v="0"/>
    <n v="0"/>
    <n v="4"/>
    <n v="5"/>
    <x v="2"/>
    <n v="0"/>
    <n v="59124"/>
    <n v="1"/>
    <n v="19"/>
    <s v="Production Technician I"/>
    <s v="MA"/>
    <n v="2458"/>
    <d v="1989-06-05T00:00:00"/>
    <s v="F"/>
    <s v="Single"/>
    <s v="US Citizen"/>
    <s v="No"/>
    <s v="White"/>
    <s v="2/17/2014"/>
    <s v="2/25/2018"/>
    <s v="no-call, no-show"/>
    <s v="Terminated for Cause"/>
    <s v="Production       "/>
    <s v="Elijiah Gray"/>
    <n v="16"/>
    <s v="Google Search"/>
    <s v="Needs Improvement"/>
    <n v="2.2999999999999998"/>
    <n v="3"/>
    <n v="0"/>
    <s v="1/15/2017"/>
    <n v="5"/>
    <n v="19"/>
  </r>
  <r>
    <s v="Exantus, Susan"/>
    <x v="86"/>
    <n v="1"/>
    <n v="1"/>
    <n v="0"/>
    <n v="4"/>
    <n v="4"/>
    <x v="2"/>
    <n v="0"/>
    <n v="99280"/>
    <n v="1"/>
    <n v="24"/>
    <s v="Software Engineer"/>
    <s v="MA"/>
    <n v="1749"/>
    <s v="05/15/87"/>
    <s v="F"/>
    <s v="Married"/>
    <s v="US Citizen"/>
    <s v="No"/>
    <s v="Black or African American"/>
    <d v="2011-02-05T00:00:00"/>
    <d v="2013-05-06T00:00:00"/>
    <s v="attendance"/>
    <s v="Terminated for Cause"/>
    <s v="Software Engineering"/>
    <s v="Alex Sweetwater"/>
    <n v="10"/>
    <s v="Indeed"/>
    <s v="Needs Improvement"/>
    <n v="2.1"/>
    <n v="5"/>
    <n v="4"/>
    <d v="2012-10-08T00:00:00"/>
    <n v="4"/>
    <n v="19"/>
  </r>
  <r>
    <s v="Faller, Megan "/>
    <x v="87"/>
    <n v="1"/>
    <n v="1"/>
    <n v="0"/>
    <n v="1"/>
    <n v="5"/>
    <x v="1"/>
    <n v="0"/>
    <n v="71776"/>
    <n v="0"/>
    <n v="20"/>
    <s v="Production Technician II"/>
    <s v="MA"/>
    <n v="1824"/>
    <s v="09/22/78"/>
    <s v="F"/>
    <s v="Married"/>
    <s v="US Citizen"/>
    <s v="No"/>
    <s v="Black or African American"/>
    <d v="2014-07-07T00:00:00"/>
    <m/>
    <s v="N/A-StillEmployed"/>
    <s v="Active"/>
    <s v="Production       "/>
    <s v="Elijiah Gray"/>
    <n v="16"/>
    <s v="LinkedIn"/>
    <s v="Fully Meets"/>
    <n v="4.4000000000000004"/>
    <n v="5"/>
    <n v="0"/>
    <s v="2/22/2019"/>
    <n v="0"/>
    <n v="17"/>
  </r>
  <r>
    <s v="Fancett, Nicole"/>
    <x v="88"/>
    <n v="0"/>
    <n v="0"/>
    <n v="0"/>
    <n v="1"/>
    <n v="5"/>
    <x v="1"/>
    <n v="0"/>
    <n v="65902"/>
    <n v="0"/>
    <n v="20"/>
    <s v="Production Technician II"/>
    <s v="MA"/>
    <n v="2324"/>
    <s v="09/27/87"/>
    <s v="F"/>
    <s v="Single"/>
    <s v="US Citizen"/>
    <s v="No"/>
    <s v="Black or African American"/>
    <s v="2/17/2014"/>
    <m/>
    <s v="N/A-StillEmployed"/>
    <s v="Active"/>
    <s v="Production       "/>
    <s v="Webster Butler"/>
    <m/>
    <s v="LinkedIn"/>
    <s v="Fully Meets"/>
    <n v="4"/>
    <n v="4"/>
    <n v="0"/>
    <d v="2019-07-01T00:00:00"/>
    <n v="0"/>
    <n v="7"/>
  </r>
  <r>
    <s v="Ferguson, Susan"/>
    <x v="89"/>
    <n v="1"/>
    <n v="1"/>
    <n v="0"/>
    <n v="5"/>
    <n v="5"/>
    <x v="1"/>
    <n v="0"/>
    <n v="57748"/>
    <n v="1"/>
    <n v="19"/>
    <s v="Production Technician I"/>
    <s v="MA"/>
    <n v="2176"/>
    <s v="04/14/55"/>
    <s v="F"/>
    <s v="Married"/>
    <s v="US Citizen"/>
    <s v="No"/>
    <s v="White"/>
    <d v="2011-07-11T00:00:00"/>
    <s v="5/17/2016"/>
    <s v="military"/>
    <s v="Voluntarily Terminated"/>
    <s v="Production       "/>
    <s v="Webster Butler"/>
    <n v="39"/>
    <s v="Google Search"/>
    <s v="Fully Meets"/>
    <n v="3.13"/>
    <n v="3"/>
    <n v="0"/>
    <d v="2016-04-02T00:00:00"/>
    <n v="0"/>
    <n v="16"/>
  </r>
  <r>
    <s v="Fernandes, Nilson  "/>
    <x v="90"/>
    <n v="1"/>
    <n v="1"/>
    <n v="1"/>
    <n v="1"/>
    <n v="5"/>
    <x v="3"/>
    <n v="0"/>
    <n v="64057"/>
    <n v="0"/>
    <n v="19"/>
    <s v="Production Technician I"/>
    <s v="MA"/>
    <n v="2132"/>
    <s v="10/18/89"/>
    <s v="M "/>
    <s v="Married"/>
    <s v="US Citizen"/>
    <s v="No"/>
    <s v="White"/>
    <d v="2015-11-05T00:00:00"/>
    <m/>
    <s v="N/A-StillEmployed"/>
    <s v="Active"/>
    <s v="Production       "/>
    <s v="Amy Dunn"/>
    <n v="11"/>
    <s v="Indeed"/>
    <s v="PIP"/>
    <n v="1.56"/>
    <n v="5"/>
    <n v="0"/>
    <d v="2019-03-01T00:00:00"/>
    <n v="6"/>
    <n v="15"/>
  </r>
  <r>
    <s v="Fett, Boba"/>
    <x v="91"/>
    <n v="0"/>
    <n v="0"/>
    <n v="1"/>
    <n v="1"/>
    <n v="3"/>
    <x v="3"/>
    <n v="0"/>
    <n v="53366"/>
    <n v="0"/>
    <n v="15"/>
    <s v="Network Engineer"/>
    <s v="MA"/>
    <n v="2138"/>
    <s v="06/18/87"/>
    <s v="M "/>
    <s v="Single"/>
    <s v="US Citizen"/>
    <s v="No"/>
    <s v="White"/>
    <s v="3/30/2015"/>
    <m/>
    <s v="N/A-StillEmployed"/>
    <s v="Active"/>
    <s v="IT/IS"/>
    <s v="Peter Monroe"/>
    <n v="7"/>
    <s v="LinkedIn"/>
    <s v="PIP"/>
    <n v="1.2"/>
    <n v="3"/>
    <n v="6"/>
    <d v="2019-04-02T00:00:00"/>
    <n v="3"/>
    <n v="2"/>
  </r>
  <r>
    <s v="Fidelia,  Libby"/>
    <x v="92"/>
    <n v="1"/>
    <n v="1"/>
    <n v="0"/>
    <n v="1"/>
    <n v="5"/>
    <x v="1"/>
    <n v="0"/>
    <n v="58530"/>
    <n v="0"/>
    <n v="19"/>
    <s v="Production Technician I"/>
    <s v="MA"/>
    <n v="2155"/>
    <s v="03/16/81"/>
    <s v="F"/>
    <s v="Married"/>
    <s v="US Citizen"/>
    <s v="No"/>
    <s v="White"/>
    <d v="2012-09-01T00:00:00"/>
    <m/>
    <s v="N/A-StillEmployed"/>
    <s v="Active"/>
    <s v="Production       "/>
    <s v="Brannon Miller"/>
    <n v="12"/>
    <s v="Google Search"/>
    <s v="Fully Meets"/>
    <n v="5"/>
    <n v="5"/>
    <n v="0"/>
    <s v="1/29/2019"/>
    <n v="0"/>
    <n v="19"/>
  </r>
  <r>
    <s v="Fitzpatrick, Michael  J"/>
    <x v="93"/>
    <n v="0"/>
    <n v="0"/>
    <n v="1"/>
    <n v="5"/>
    <n v="5"/>
    <x v="1"/>
    <n v="0"/>
    <n v="72609"/>
    <n v="1"/>
    <n v="20"/>
    <s v="Production Technician II"/>
    <s v="MA"/>
    <n v="2143"/>
    <d v="1981-01-10T00:00:00"/>
    <s v="M "/>
    <s v="Single"/>
    <s v="US Citizen"/>
    <s v="Yes"/>
    <s v="White"/>
    <s v="5/16/2011"/>
    <s v="6/24/2013"/>
    <s v="hours"/>
    <s v="Voluntarily Terminated"/>
    <s v="Production       "/>
    <s v="Amy Dunn"/>
    <n v="11"/>
    <s v="Google Search"/>
    <s v="Fully Meets"/>
    <n v="4.76"/>
    <n v="5"/>
    <n v="0"/>
    <d v="2013-05-04T00:00:00"/>
    <n v="0"/>
    <n v="20"/>
  </r>
  <r>
    <s v="Foreman, Tanya"/>
    <x v="94"/>
    <n v="1"/>
    <n v="1"/>
    <n v="0"/>
    <n v="5"/>
    <n v="5"/>
    <x v="1"/>
    <n v="0"/>
    <n v="55965"/>
    <n v="1"/>
    <n v="20"/>
    <s v="Production Technician II"/>
    <s v="MA"/>
    <n v="2170"/>
    <d v="1983-08-11T00:00:00"/>
    <s v="F"/>
    <s v="Married"/>
    <s v="US Citizen"/>
    <s v="No"/>
    <s v="White"/>
    <d v="2011-04-04T00:00:00"/>
    <d v="2013-09-01T00:00:00"/>
    <s v="career change"/>
    <s v="Voluntarily Terminated"/>
    <s v="Production       "/>
    <s v="Ketsia Liebig"/>
    <n v="19"/>
    <s v="Google Search"/>
    <s v="Fully Meets"/>
    <n v="3.66"/>
    <n v="3"/>
    <n v="0"/>
    <d v="2012-07-01T00:00:00"/>
    <n v="0"/>
    <n v="6"/>
  </r>
  <r>
    <s v="Forrest, Alex"/>
    <x v="95"/>
    <n v="1"/>
    <n v="1"/>
    <n v="1"/>
    <n v="1"/>
    <n v="6"/>
    <x v="1"/>
    <n v="0"/>
    <n v="70187"/>
    <n v="1"/>
    <n v="3"/>
    <s v="Area Sales Manager"/>
    <s v="MA"/>
    <n v="2330"/>
    <d v="1975-07-07T00:00:00"/>
    <s v="M "/>
    <s v="Married"/>
    <s v="US Citizen"/>
    <s v="No"/>
    <s v="White"/>
    <s v="9/29/2014"/>
    <s v="8/19/2018"/>
    <s v="Fatal attraction"/>
    <s v="Terminated for Cause"/>
    <s v="Sales"/>
    <s v="Lynn Daneault"/>
    <n v="21"/>
    <s v="Employee Referral"/>
    <s v="PIP"/>
    <n v="2"/>
    <n v="5"/>
    <n v="0"/>
    <s v="1/28/2019"/>
    <n v="4"/>
    <n v="7"/>
  </r>
  <r>
    <s v="Foss, Jason"/>
    <x v="96"/>
    <n v="0"/>
    <n v="0"/>
    <n v="1"/>
    <n v="1"/>
    <n v="3"/>
    <x v="0"/>
    <n v="0"/>
    <n v="178000"/>
    <n v="0"/>
    <n v="12"/>
    <s v="IT Director"/>
    <s v="MA"/>
    <n v="1460"/>
    <d v="1980-05-07T00:00:00"/>
    <s v="M "/>
    <s v="Single"/>
    <s v="US Citizen"/>
    <s v="No"/>
    <s v="Black or African American"/>
    <s v="4/15/2011"/>
    <m/>
    <s v="N/A-StillEmployed"/>
    <s v="Active"/>
    <s v="IT/IS"/>
    <s v="Jennifer Zamora"/>
    <n v="5"/>
    <s v="Indeed"/>
    <s v="Exceeds"/>
    <n v="5"/>
    <n v="5"/>
    <n v="5"/>
    <d v="2019-07-01T00:00:00"/>
    <n v="0"/>
    <n v="15"/>
  </r>
  <r>
    <s v="Foster-Baker, Amy"/>
    <x v="97"/>
    <n v="1"/>
    <n v="1"/>
    <n v="0"/>
    <n v="1"/>
    <n v="1"/>
    <x v="1"/>
    <n v="0"/>
    <n v="99351"/>
    <n v="0"/>
    <n v="26"/>
    <s v="Sr. Accountant"/>
    <s v="MA"/>
    <n v="2050"/>
    <s v="04/16/79"/>
    <s v="F"/>
    <s v="Married"/>
    <s v="US Citizen"/>
    <s v="No"/>
    <s v="White"/>
    <d v="2009-05-01T00:00:00"/>
    <m/>
    <s v="N/A-StillEmployed"/>
    <s v="Active"/>
    <s v="Admin Offices"/>
    <s v="Board of Directors"/>
    <n v="9"/>
    <s v="Other"/>
    <s v="Fully Meets"/>
    <n v="5"/>
    <n v="3"/>
    <n v="2"/>
    <d v="2019-08-02T00:00:00"/>
    <n v="0"/>
    <n v="3"/>
  </r>
  <r>
    <s v="Fraval, Maruk "/>
    <x v="98"/>
    <n v="0"/>
    <n v="0"/>
    <n v="1"/>
    <n v="1"/>
    <n v="6"/>
    <x v="1"/>
    <n v="0"/>
    <n v="67251"/>
    <n v="0"/>
    <n v="3"/>
    <s v="Area Sales Manager"/>
    <s v="CT"/>
    <n v="6050"/>
    <s v="08/28/63"/>
    <s v="M "/>
    <s v="Single"/>
    <s v="US Citizen"/>
    <s v="No"/>
    <s v="Black or African American"/>
    <d v="2011-06-09T00:00:00"/>
    <m/>
    <s v="N/A-StillEmployed"/>
    <s v="Active"/>
    <s v="Sales"/>
    <s v="Lynn Daneault"/>
    <n v="21"/>
    <s v="CareerBuilder"/>
    <s v="Fully Meets"/>
    <n v="4.3"/>
    <n v="3"/>
    <n v="0"/>
    <s v="1/27/2019"/>
    <n v="2"/>
    <n v="7"/>
  </r>
  <r>
    <s v="Galia, Lisa"/>
    <x v="99"/>
    <n v="0"/>
    <n v="0"/>
    <n v="0"/>
    <n v="1"/>
    <n v="3"/>
    <x v="1"/>
    <n v="0"/>
    <n v="65707"/>
    <n v="0"/>
    <n v="14"/>
    <s v="IT Support"/>
    <s v="CT"/>
    <n v="6040"/>
    <d v="1968-06-07T00:00:00"/>
    <s v="F"/>
    <s v="Single"/>
    <s v="US Citizen"/>
    <s v="No"/>
    <s v="White"/>
    <d v="2010-01-05T00:00:00"/>
    <m/>
    <s v="N/A-StillEmployed"/>
    <s v="Active"/>
    <s v="IT/IS"/>
    <s v="Eric Dougall"/>
    <n v="6"/>
    <s v="LinkedIn"/>
    <s v="Fully Meets"/>
    <n v="4.7"/>
    <n v="4"/>
    <n v="5"/>
    <d v="2019-01-02T00:00:00"/>
    <n v="0"/>
    <n v="1"/>
  </r>
  <r>
    <s v="Garcia, Raul"/>
    <x v="100"/>
    <n v="0"/>
    <n v="0"/>
    <n v="1"/>
    <n v="1"/>
    <n v="5"/>
    <x v="1"/>
    <n v="0"/>
    <n v="52249"/>
    <n v="0"/>
    <n v="19"/>
    <s v="Production Technician I"/>
    <s v="MA"/>
    <n v="1905"/>
    <s v="09/15/85"/>
    <s v="M "/>
    <s v="Single"/>
    <s v="US Citizen"/>
    <s v="Yes"/>
    <s v="White"/>
    <s v="3/30/2015"/>
    <m/>
    <s v="N/A-StillEmployed"/>
    <s v="Active"/>
    <s v="Production       "/>
    <s v="David Stanley"/>
    <n v="14"/>
    <s v="Employee Referral"/>
    <s v="Fully Meets"/>
    <n v="4.5"/>
    <n v="3"/>
    <n v="0"/>
    <s v="2/18/2019"/>
    <n v="0"/>
    <n v="5"/>
  </r>
  <r>
    <s v="Gaul, Barbara"/>
    <x v="101"/>
    <n v="0"/>
    <n v="0"/>
    <n v="0"/>
    <n v="1"/>
    <n v="5"/>
    <x v="1"/>
    <n v="0"/>
    <n v="53171"/>
    <n v="0"/>
    <n v="19"/>
    <s v="Production Technician I"/>
    <s v="MA"/>
    <n v="2121"/>
    <d v="1983-02-12T00:00:00"/>
    <s v="F"/>
    <s v="Single"/>
    <s v="US Citizen"/>
    <s v="Yes"/>
    <s v="Black or African American"/>
    <s v="5/16/2011"/>
    <m/>
    <s v="N/A-StillEmployed"/>
    <s v="Active"/>
    <s v="Production       "/>
    <s v="Kelley Spirea"/>
    <n v="18"/>
    <s v="LinkedIn"/>
    <s v="Fully Meets"/>
    <n v="4.2"/>
    <n v="4"/>
    <n v="0"/>
    <s v="2/26/2019"/>
    <n v="0"/>
    <n v="12"/>
  </r>
  <r>
    <s v="Gentry, Mildred"/>
    <x v="102"/>
    <n v="1"/>
    <n v="1"/>
    <n v="0"/>
    <n v="1"/>
    <n v="5"/>
    <x v="1"/>
    <n v="0"/>
    <n v="51337"/>
    <n v="0"/>
    <n v="19"/>
    <s v="Production Technician I"/>
    <s v="MA"/>
    <n v="2145"/>
    <d v="1990-01-10T00:00:00"/>
    <s v="F"/>
    <s v="Married"/>
    <s v="US Citizen"/>
    <s v="No"/>
    <s v="Black or African American"/>
    <s v="3/30/2015"/>
    <m/>
    <s v="N/A-StillEmployed"/>
    <s v="Active"/>
    <s v="Production       "/>
    <s v="Michael Albert"/>
    <n v="22"/>
    <s v="LinkedIn"/>
    <s v="Fully Meets"/>
    <n v="3.73"/>
    <n v="3"/>
    <n v="0"/>
    <s v="1/16/2019"/>
    <n v="0"/>
    <n v="19"/>
  </r>
  <r>
    <s v="Gerke, Melisa"/>
    <x v="103"/>
    <n v="0"/>
    <n v="2"/>
    <n v="0"/>
    <n v="5"/>
    <n v="5"/>
    <x v="1"/>
    <n v="1"/>
    <n v="51505"/>
    <n v="1"/>
    <n v="19"/>
    <s v="Production Technician I"/>
    <s v="MA"/>
    <n v="2330"/>
    <s v="05/15/70"/>
    <s v="F"/>
    <s v="Divorced"/>
    <s v="US Citizen"/>
    <s v="No"/>
    <s v="Black or African American"/>
    <d v="2011-07-11T00:00:00"/>
    <s v="11/15/2016"/>
    <s v="hours"/>
    <s v="Voluntarily Terminated"/>
    <s v="Production       "/>
    <s v="Elijiah Gray"/>
    <n v="16"/>
    <s v="Diversity Job Fair"/>
    <s v="Fully Meets"/>
    <n v="4.24"/>
    <n v="4"/>
    <n v="0"/>
    <s v="4/29/2016"/>
    <n v="0"/>
    <n v="2"/>
  </r>
  <r>
    <s v="Gill, Whitney  "/>
    <x v="104"/>
    <n v="0"/>
    <n v="4"/>
    <n v="0"/>
    <n v="4"/>
    <n v="6"/>
    <x v="1"/>
    <n v="0"/>
    <n v="59370"/>
    <n v="1"/>
    <n v="3"/>
    <s v="Area Sales Manager"/>
    <s v="OH"/>
    <n v="43050"/>
    <d v="1971-10-07T00:00:00"/>
    <s v="F"/>
    <s v="Widowed"/>
    <s v="US Citizen"/>
    <s v="No"/>
    <s v="Black or African American"/>
    <d v="2014-07-07T00:00:00"/>
    <d v="2015-05-09T00:00:00"/>
    <s v="attendance"/>
    <s v="Terminated for Cause"/>
    <s v="Sales"/>
    <s v="John Smith"/>
    <n v="17"/>
    <s v="CareerBuilder"/>
    <s v="Fully Meets"/>
    <n v="3.97"/>
    <n v="4"/>
    <n v="0"/>
    <s v="1/15/2014"/>
    <n v="0"/>
    <n v="7"/>
  </r>
  <r>
    <s v="Gilles, Alex"/>
    <x v="105"/>
    <n v="1"/>
    <n v="1"/>
    <n v="1"/>
    <n v="5"/>
    <n v="5"/>
    <x v="2"/>
    <n v="1"/>
    <n v="54933"/>
    <n v="1"/>
    <n v="19"/>
    <s v="Production Technician I"/>
    <s v="MA"/>
    <n v="2062"/>
    <d v="1974-09-08T00:00:00"/>
    <s v="M "/>
    <s v="Married"/>
    <s v="US Citizen"/>
    <s v="No"/>
    <s v="Black or African American"/>
    <d v="2012-02-04T00:00:00"/>
    <s v="6/25/2015"/>
    <s v="military"/>
    <s v="Voluntarily Terminated"/>
    <s v="Production       "/>
    <s v="Webster Butler"/>
    <n v="39"/>
    <s v="Diversity Job Fair"/>
    <s v="Needs Improvement"/>
    <n v="3.97"/>
    <n v="4"/>
    <n v="0"/>
    <s v="1/20/2015"/>
    <n v="3"/>
    <n v="15"/>
  </r>
  <r>
    <s v="Girifalco, Evelyn"/>
    <x v="106"/>
    <n v="0"/>
    <n v="0"/>
    <n v="0"/>
    <n v="1"/>
    <n v="5"/>
    <x v="0"/>
    <n v="0"/>
    <n v="57815"/>
    <n v="0"/>
    <n v="19"/>
    <s v="Production Technician I"/>
    <s v="MA"/>
    <n v="2451"/>
    <d v="1980-08-05T00:00:00"/>
    <s v="F"/>
    <s v="Single"/>
    <s v="US Citizen"/>
    <s v="Yes"/>
    <s v="Two or more races"/>
    <s v="9/29/2014"/>
    <m/>
    <s v="N/A-StillEmployed"/>
    <s v="Active"/>
    <s v="Production       "/>
    <s v="Amy Dunn"/>
    <n v="11"/>
    <s v="Indeed"/>
    <s v="Exceeds"/>
    <n v="3.9"/>
    <n v="4"/>
    <n v="0"/>
    <d v="2019-07-02T00:00:00"/>
    <n v="0"/>
    <n v="3"/>
  </r>
  <r>
    <s v="Givens, Myriam"/>
    <x v="107"/>
    <n v="0"/>
    <n v="0"/>
    <n v="0"/>
    <n v="1"/>
    <n v="6"/>
    <x v="1"/>
    <n v="0"/>
    <n v="61555"/>
    <n v="0"/>
    <n v="3"/>
    <s v="Area Sales Manager"/>
    <s v="IN"/>
    <n v="46204"/>
    <s v="09/22/89"/>
    <s v="F"/>
    <s v="Single"/>
    <s v="US Citizen"/>
    <s v="No"/>
    <s v="White"/>
    <s v="2/16/2015"/>
    <m/>
    <s v="N/A-StillEmployed"/>
    <s v="Active"/>
    <s v="Sales"/>
    <s v="Lynn Daneault"/>
    <n v="21"/>
    <s v="Indeed"/>
    <s v="Fully Meets"/>
    <n v="4.5"/>
    <n v="5"/>
    <n v="0"/>
    <s v="1/25/2019"/>
    <n v="0"/>
    <n v="20"/>
  </r>
  <r>
    <s v="Goble, Taisha"/>
    <x v="108"/>
    <n v="0"/>
    <n v="0"/>
    <n v="0"/>
    <n v="4"/>
    <n v="3"/>
    <x v="1"/>
    <n v="0"/>
    <n v="114800"/>
    <n v="1"/>
    <n v="8"/>
    <s v="Database Administrator"/>
    <s v="MA"/>
    <n v="2127"/>
    <s v="10/23/71"/>
    <s v="F"/>
    <s v="Single"/>
    <s v="US Citizen"/>
    <s v="No"/>
    <s v="White"/>
    <s v="2/16/2015"/>
    <s v="3/15/2015"/>
    <s v="no-call, no-show"/>
    <s v="Terminated for Cause"/>
    <s v="IT/IS"/>
    <s v="Simon Roup"/>
    <n v="4"/>
    <s v="Indeed"/>
    <s v="Fully Meets"/>
    <n v="4.5999999999999996"/>
    <n v="4"/>
    <n v="4"/>
    <s v="1/20/2015"/>
    <n v="0"/>
    <n v="10"/>
  </r>
  <r>
    <s v="Goeth, Amon"/>
    <x v="109"/>
    <n v="1"/>
    <n v="1"/>
    <n v="1"/>
    <n v="1"/>
    <n v="3"/>
    <x v="1"/>
    <n v="0"/>
    <n v="74679"/>
    <n v="0"/>
    <n v="14"/>
    <s v="IT Support"/>
    <s v="MA"/>
    <n v="2135"/>
    <s v="11/24/89"/>
    <s v="M "/>
    <s v="Married"/>
    <s v="US Citizen"/>
    <s v="Yes"/>
    <s v="White"/>
    <s v="3/30/2015"/>
    <m/>
    <s v="N/A-StillEmployed"/>
    <s v="Active"/>
    <s v="IT/IS"/>
    <s v="Peter Monroe"/>
    <n v="7"/>
    <s v="LinkedIn"/>
    <s v="Fully Meets"/>
    <n v="4.3"/>
    <n v="5"/>
    <n v="7"/>
    <d v="2019-10-01T00:00:00"/>
    <n v="0"/>
    <n v="20"/>
  </r>
  <r>
    <s v="Gold, Shenice  "/>
    <x v="110"/>
    <n v="0"/>
    <n v="0"/>
    <n v="0"/>
    <n v="1"/>
    <n v="5"/>
    <x v="1"/>
    <n v="0"/>
    <n v="53018"/>
    <n v="0"/>
    <n v="19"/>
    <s v="Production Technician I"/>
    <s v="MA"/>
    <n v="2451"/>
    <s v="06/18/92"/>
    <s v="F"/>
    <s v="Single"/>
    <s v="US Citizen"/>
    <s v="Yes"/>
    <s v="White"/>
    <d v="2013-11-11T00:00:00"/>
    <m/>
    <s v="N/A-StillEmployed"/>
    <s v="Active"/>
    <s v="Production       "/>
    <s v="Ketsia Liebig"/>
    <n v="19"/>
    <s v="Indeed"/>
    <s v="Fully Meets"/>
    <n v="4.3"/>
    <n v="5"/>
    <n v="0"/>
    <s v="2/18/2019"/>
    <n v="0"/>
    <n v="7"/>
  </r>
  <r>
    <s v="Gonzalez, Cayo"/>
    <x v="111"/>
    <n v="0"/>
    <n v="2"/>
    <n v="1"/>
    <n v="1"/>
    <n v="5"/>
    <x v="0"/>
    <n v="1"/>
    <n v="59892"/>
    <n v="0"/>
    <n v="19"/>
    <s v="Production Technician I"/>
    <s v="MA"/>
    <n v="2108"/>
    <s v="09/29/69"/>
    <s v="M "/>
    <s v="Divorced"/>
    <s v="US Citizen"/>
    <s v="No"/>
    <s v="Black or African American"/>
    <d v="2011-11-07T00:00:00"/>
    <m/>
    <s v="N/A-StillEmployed"/>
    <s v="Active"/>
    <s v="Production       "/>
    <s v="Brannon Miller"/>
    <n v="12"/>
    <s v="Diversity Job Fair"/>
    <s v="Exceeds"/>
    <n v="4.5"/>
    <n v="4"/>
    <n v="0"/>
    <s v="2/18/2019"/>
    <n v="0"/>
    <n v="1"/>
  </r>
  <r>
    <s v="Gonzalez, Juan"/>
    <x v="112"/>
    <n v="1"/>
    <n v="1"/>
    <n v="1"/>
    <n v="5"/>
    <n v="5"/>
    <x v="3"/>
    <n v="1"/>
    <n v="68898"/>
    <n v="1"/>
    <n v="20"/>
    <s v="Production Technician II"/>
    <s v="MA"/>
    <n v="2128"/>
    <d v="1964-12-10T00:00:00"/>
    <s v="M "/>
    <s v="Married"/>
    <s v="US Citizen"/>
    <s v="No"/>
    <s v="Black or African American"/>
    <s v="4/26/2010"/>
    <s v="5/30/2011"/>
    <s v="career change"/>
    <s v="Voluntarily Terminated"/>
    <s v="Production       "/>
    <s v="Brannon Miller"/>
    <n v="12"/>
    <s v="Diversity Job Fair"/>
    <s v="PIP"/>
    <n v="3"/>
    <n v="3"/>
    <n v="0"/>
    <d v="2011-06-03T00:00:00"/>
    <n v="3"/>
    <n v="10"/>
  </r>
  <r>
    <s v="Gonzalez, Maria"/>
    <x v="113"/>
    <n v="0"/>
    <n v="3"/>
    <n v="0"/>
    <n v="1"/>
    <n v="3"/>
    <x v="1"/>
    <n v="0"/>
    <n v="61242"/>
    <n v="0"/>
    <n v="14"/>
    <s v="IT Support"/>
    <s v="MA"/>
    <n v="2472"/>
    <s v="04/16/81"/>
    <s v="F"/>
    <s v="Separated"/>
    <s v="US Citizen"/>
    <s v="Yes"/>
    <s v="White"/>
    <d v="2015-05-01T00:00:00"/>
    <m/>
    <s v="N/A-StillEmployed"/>
    <s v="Active"/>
    <s v="IT/IS"/>
    <s v="Peter Monroe"/>
    <n v="7"/>
    <s v="Employee Referral"/>
    <s v="Fully Meets"/>
    <n v="4.6100000000000003"/>
    <n v="4"/>
    <n v="5"/>
    <s v="1/28/2019"/>
    <n v="0"/>
    <n v="11"/>
  </r>
  <r>
    <s v="Good, Susan"/>
    <x v="114"/>
    <n v="1"/>
    <n v="1"/>
    <n v="0"/>
    <n v="3"/>
    <n v="5"/>
    <x v="1"/>
    <n v="0"/>
    <n v="66825"/>
    <n v="0"/>
    <n v="20"/>
    <s v="Production Technician II"/>
    <s v="MA"/>
    <n v="1886"/>
    <s v="05/25/86"/>
    <s v="F"/>
    <s v="Married"/>
    <s v="US Citizen"/>
    <s v="No"/>
    <s v="White"/>
    <d v="2014-12-05T00:00:00"/>
    <m/>
    <s v="N/A-StillEmployed"/>
    <s v="Active"/>
    <s v="Production       "/>
    <s v="David Stanley"/>
    <n v="14"/>
    <s v="LinkedIn"/>
    <s v="Fully Meets"/>
    <n v="4.5999999999999996"/>
    <n v="3"/>
    <n v="0"/>
    <d v="2019-07-02T00:00:00"/>
    <n v="0"/>
    <n v="20"/>
  </r>
  <r>
    <s v="Gordon, David"/>
    <x v="115"/>
    <n v="1"/>
    <n v="1"/>
    <n v="1"/>
    <n v="1"/>
    <n v="5"/>
    <x v="1"/>
    <n v="0"/>
    <n v="48285"/>
    <n v="0"/>
    <n v="19"/>
    <s v="Production Technician I"/>
    <s v="MA"/>
    <n v="2169"/>
    <s v="05/21/79"/>
    <s v="M "/>
    <s v="Married"/>
    <s v="US Citizen"/>
    <s v="No"/>
    <s v="White"/>
    <d v="2012-02-07T00:00:00"/>
    <m/>
    <s v="N/A-StillEmployed"/>
    <s v="Active"/>
    <s v="Production       "/>
    <s v="David Stanley"/>
    <n v="14"/>
    <s v="LinkedIn"/>
    <s v="Fully Meets"/>
    <n v="5"/>
    <n v="3"/>
    <n v="0"/>
    <s v="1/14/2019"/>
    <n v="0"/>
    <n v="2"/>
  </r>
  <r>
    <s v="Gosciminski, Phylicia  "/>
    <x v="116"/>
    <n v="0"/>
    <n v="3"/>
    <n v="0"/>
    <n v="3"/>
    <n v="5"/>
    <x v="1"/>
    <n v="0"/>
    <n v="66149"/>
    <n v="0"/>
    <n v="20"/>
    <s v="Production Technician II"/>
    <s v="MA"/>
    <n v="1824"/>
    <d v="1983-08-12T00:00:00"/>
    <s v="F"/>
    <s v="Separated"/>
    <s v="US Citizen"/>
    <s v="No"/>
    <s v="American Indian or Alaska Native"/>
    <s v="9/30/2013"/>
    <m/>
    <s v="N/A-StillEmployed"/>
    <s v="Active"/>
    <s v="Production       "/>
    <s v="Kissy Sullivan"/>
    <n v="20"/>
    <s v="Google Search"/>
    <s v="Fully Meets"/>
    <n v="4.4000000000000004"/>
    <n v="5"/>
    <n v="0"/>
    <s v="2/21/2019"/>
    <n v="0"/>
    <n v="1"/>
  </r>
  <r>
    <s v="Goyal, Roxana"/>
    <x v="117"/>
    <n v="1"/>
    <n v="1"/>
    <n v="0"/>
    <n v="3"/>
    <n v="5"/>
    <x v="1"/>
    <n v="0"/>
    <n v="49256"/>
    <n v="0"/>
    <n v="19"/>
    <s v="Production Technician I"/>
    <s v="MA"/>
    <n v="1864"/>
    <d v="1974-09-10T00:00:00"/>
    <s v="F"/>
    <s v="Married"/>
    <s v="US Citizen"/>
    <s v="No"/>
    <s v="Asian"/>
    <s v="8/19/2013"/>
    <m/>
    <s v="N/A-StillEmployed"/>
    <s v="Active"/>
    <s v="Production       "/>
    <s v="Kissy Sullivan"/>
    <n v="20"/>
    <s v="LinkedIn"/>
    <s v="Fully Meets"/>
    <n v="4.0999999999999996"/>
    <n v="5"/>
    <n v="0"/>
    <s v="2/15/2019"/>
    <n v="0"/>
    <n v="3"/>
  </r>
  <r>
    <s v="Gray, Elijiah  "/>
    <x v="118"/>
    <n v="0"/>
    <n v="2"/>
    <n v="1"/>
    <n v="1"/>
    <n v="5"/>
    <x v="1"/>
    <n v="0"/>
    <n v="62957"/>
    <n v="0"/>
    <n v="18"/>
    <s v="Production Manager"/>
    <s v="MA"/>
    <n v="1752"/>
    <d v="1981-11-07T00:00:00"/>
    <s v="M "/>
    <s v="Divorced"/>
    <s v="US Citizen"/>
    <s v="No"/>
    <s v="White"/>
    <d v="2015-02-06T00:00:00"/>
    <m/>
    <s v="N/A-StillEmployed"/>
    <s v="Active"/>
    <s v="Production       "/>
    <s v="Janet King"/>
    <n v="2"/>
    <s v="Employee Referral"/>
    <s v="Fully Meets"/>
    <n v="4.63"/>
    <n v="3"/>
    <n v="0"/>
    <d v="2019-04-01T00:00:00"/>
    <n v="0"/>
    <n v="2"/>
  </r>
  <r>
    <s v="Gross, Paula"/>
    <x v="119"/>
    <n v="0"/>
    <n v="2"/>
    <n v="0"/>
    <n v="5"/>
    <n v="5"/>
    <x v="1"/>
    <n v="0"/>
    <n v="63813"/>
    <n v="1"/>
    <n v="19"/>
    <s v="Production Technician I"/>
    <s v="MA"/>
    <n v="2176"/>
    <s v="05/21/83"/>
    <s v="F"/>
    <s v="Divorced"/>
    <s v="US Citizen"/>
    <s v="No"/>
    <s v="White"/>
    <s v="2/21/2011"/>
    <d v="2014-11-01T00:00:00"/>
    <s v="more money"/>
    <s v="Voluntarily Terminated"/>
    <s v="Production       "/>
    <s v="Kelley Spirea"/>
    <n v="18"/>
    <s v="CareerBuilder"/>
    <s v="Fully Meets"/>
    <n v="5"/>
    <n v="5"/>
    <n v="0"/>
    <d v="2013-03-06T00:00:00"/>
    <n v="0"/>
    <n v="17"/>
  </r>
  <r>
    <s v="Gruber, Hans"/>
    <x v="120"/>
    <n v="1"/>
    <n v="1"/>
    <n v="1"/>
    <n v="1"/>
    <n v="3"/>
    <x v="1"/>
    <n v="0"/>
    <n v="99020"/>
    <n v="0"/>
    <n v="4"/>
    <s v="BI Developer"/>
    <s v="MA"/>
    <n v="2134"/>
    <s v="06/30/89"/>
    <s v="M "/>
    <s v="Married"/>
    <s v="US Citizen"/>
    <s v="No"/>
    <s v="Black or African American"/>
    <s v="4/20/2017"/>
    <m/>
    <s v="N/A-StillEmployed"/>
    <s v="Active"/>
    <s v="IT/IS"/>
    <s v="Brian Champaigne"/>
    <n v="13"/>
    <s v="Indeed"/>
    <s v="Fully Meets"/>
    <n v="4.2"/>
    <n v="5"/>
    <n v="5"/>
    <s v="1/28/2019"/>
    <n v="0"/>
    <n v="8"/>
  </r>
  <r>
    <s v="Guilianno, Mike"/>
    <x v="121"/>
    <n v="0"/>
    <n v="0"/>
    <n v="1"/>
    <n v="5"/>
    <n v="6"/>
    <x v="1"/>
    <n v="0"/>
    <n v="71707"/>
    <n v="1"/>
    <n v="3"/>
    <s v="Area Sales Manager"/>
    <s v="TN"/>
    <n v="37129"/>
    <d v="1969-09-02T00:00:00"/>
    <s v="M "/>
    <s v="Single"/>
    <s v="US Citizen"/>
    <s v="No"/>
    <s v="Two or more races"/>
    <d v="2012-07-03T00:00:00"/>
    <s v="10/31/2014"/>
    <s v="relocation out of area"/>
    <s v="Voluntarily Terminated"/>
    <s v="Sales"/>
    <s v="John Smith"/>
    <n v="17"/>
    <s v="LinkedIn"/>
    <s v="Fully Meets"/>
    <n v="4.5"/>
    <n v="5"/>
    <n v="0"/>
    <d v="2013-01-02T00:00:00"/>
    <n v="0"/>
    <n v="20"/>
  </r>
  <r>
    <s v="Handschiegl, Joanne"/>
    <x v="122"/>
    <n v="1"/>
    <n v="1"/>
    <n v="0"/>
    <n v="1"/>
    <n v="5"/>
    <x v="1"/>
    <n v="0"/>
    <n v="54828"/>
    <n v="0"/>
    <n v="19"/>
    <s v="Production Technician I"/>
    <s v="MA"/>
    <n v="2127"/>
    <s v="03/23/77"/>
    <s v="F"/>
    <s v="Married"/>
    <s v="US Citizen"/>
    <s v="No"/>
    <s v="White"/>
    <s v="11/28/2011"/>
    <m/>
    <s v="N/A-StillEmployed"/>
    <s v="Active"/>
    <s v="Production       "/>
    <s v="Michael Albert"/>
    <n v="22"/>
    <s v="Google Search"/>
    <s v="Fully Meets"/>
    <n v="4.2"/>
    <n v="4"/>
    <n v="0"/>
    <s v="2/22/2019"/>
    <n v="0"/>
    <n v="13"/>
  </r>
  <r>
    <s v="Hankard, Earnest"/>
    <x v="123"/>
    <n v="0"/>
    <n v="0"/>
    <n v="1"/>
    <n v="1"/>
    <n v="5"/>
    <x v="1"/>
    <n v="0"/>
    <n v="64246"/>
    <n v="0"/>
    <n v="20"/>
    <s v="Production Technician II"/>
    <s v="MA"/>
    <n v="2155"/>
    <d v="1988-10-08T00:00:00"/>
    <s v="M "/>
    <s v="Single"/>
    <s v="US Citizen"/>
    <s v="Yes"/>
    <s v="White"/>
    <d v="2013-11-11T00:00:00"/>
    <m/>
    <s v="N/A-StillEmployed"/>
    <s v="Active"/>
    <s v="Production       "/>
    <s v="Kelley Spirea"/>
    <n v="18"/>
    <s v="LinkedIn"/>
    <s v="Fully Meets"/>
    <n v="5"/>
    <n v="3"/>
    <n v="0"/>
    <d v="2019-08-01T00:00:00"/>
    <n v="0"/>
    <n v="20"/>
  </r>
  <r>
    <s v="Harrington, Christie "/>
    <x v="124"/>
    <n v="0"/>
    <n v="0"/>
    <n v="0"/>
    <n v="5"/>
    <n v="5"/>
    <x v="1"/>
    <n v="0"/>
    <n v="52177"/>
    <n v="1"/>
    <n v="19"/>
    <s v="Production Technician I"/>
    <s v="MA"/>
    <n v="2324"/>
    <s v="08/18/52"/>
    <s v="F"/>
    <s v="Single"/>
    <s v="US Citizen"/>
    <s v="No"/>
    <s v="White"/>
    <d v="2012-09-01T00:00:00"/>
    <s v="12/15/2015"/>
    <s v="retiring"/>
    <s v="Voluntarily Terminated"/>
    <s v="Production       "/>
    <s v="Webster Butler"/>
    <n v="39"/>
    <s v="CareerBuilder"/>
    <s v="Fully Meets"/>
    <n v="4.6399999999999997"/>
    <n v="4"/>
    <n v="0"/>
    <d v="2015-02-05T00:00:00"/>
    <n v="0"/>
    <n v="8"/>
  </r>
  <r>
    <s v="Harrison, Kara"/>
    <x v="125"/>
    <n v="1"/>
    <n v="1"/>
    <n v="0"/>
    <n v="1"/>
    <n v="5"/>
    <x v="0"/>
    <n v="0"/>
    <n v="62065"/>
    <n v="0"/>
    <n v="19"/>
    <s v="Production Technician I"/>
    <s v="MA"/>
    <n v="1886"/>
    <d v="1974-02-05T00:00:00"/>
    <s v="F"/>
    <s v="Married"/>
    <s v="US Citizen"/>
    <s v="No"/>
    <s v="White"/>
    <d v="2014-12-05T00:00:00"/>
    <m/>
    <s v="N/A-StillEmployed"/>
    <s v="Active"/>
    <s v="Production       "/>
    <s v="Amy Dunn"/>
    <n v="11"/>
    <s v="CareerBuilder"/>
    <s v="Exceeds"/>
    <n v="4.76"/>
    <n v="4"/>
    <n v="0"/>
    <s v="2/15/2019"/>
    <n v="0"/>
    <n v="5"/>
  </r>
  <r>
    <s v="Heitzman, Anthony"/>
    <x v="126"/>
    <n v="0"/>
    <n v="0"/>
    <n v="1"/>
    <n v="1"/>
    <n v="5"/>
    <x v="1"/>
    <n v="0"/>
    <n v="46998"/>
    <n v="0"/>
    <n v="19"/>
    <s v="Production Technician I"/>
    <s v="MA"/>
    <n v="2149"/>
    <d v="1984-04-01T00:00:00"/>
    <s v="M "/>
    <s v="Single"/>
    <s v="US Citizen"/>
    <s v="No"/>
    <s v="White"/>
    <s v="8/13/2012"/>
    <m/>
    <s v="N/A-StillEmployed"/>
    <s v="Active"/>
    <s v="Production       "/>
    <s v="Ketsia Liebig"/>
    <n v="19"/>
    <s v="Google Search"/>
    <s v="Fully Meets"/>
    <n v="4.17"/>
    <n v="4"/>
    <n v="0"/>
    <d v="2019-11-02T00:00:00"/>
    <n v="0"/>
    <n v="1"/>
  </r>
  <r>
    <s v="Hendrickson, Trina"/>
    <x v="127"/>
    <n v="0"/>
    <n v="0"/>
    <n v="0"/>
    <n v="5"/>
    <n v="5"/>
    <x v="1"/>
    <n v="0"/>
    <n v="68099"/>
    <n v="1"/>
    <n v="20"/>
    <s v="Production Technician II"/>
    <s v="MA"/>
    <n v="2021"/>
    <s v="08/27/72"/>
    <s v="F"/>
    <s v="Single"/>
    <s v="US Citizen"/>
    <s v="No"/>
    <s v="White"/>
    <d v="2011-10-01T00:00:00"/>
    <s v="6/18/2013"/>
    <s v="hours"/>
    <s v="Voluntarily Terminated"/>
    <s v="Production       "/>
    <s v="Kelley Spirea"/>
    <n v="18"/>
    <s v="CareerBuilder"/>
    <s v="Fully Meets"/>
    <n v="5"/>
    <n v="3"/>
    <n v="0"/>
    <s v="1/30/2013"/>
    <n v="0"/>
    <n v="15"/>
  </r>
  <r>
    <s v="Hitchcock, Alfred"/>
    <x v="128"/>
    <n v="1"/>
    <n v="1"/>
    <n v="1"/>
    <n v="1"/>
    <n v="6"/>
    <x v="1"/>
    <n v="0"/>
    <n v="70545"/>
    <n v="0"/>
    <n v="3"/>
    <s v="Area Sales Manager"/>
    <s v="NH"/>
    <n v="3062"/>
    <s v="09/14/88"/>
    <s v="M "/>
    <s v="Married"/>
    <s v="US Citizen"/>
    <s v="No"/>
    <s v="American Indian or Alaska Native"/>
    <s v="8/18/2014"/>
    <m/>
    <s v="N/A-StillEmployed"/>
    <s v="Active"/>
    <s v="Sales"/>
    <s v="John Smith"/>
    <n v="17"/>
    <s v="Indeed"/>
    <s v="Fully Meets"/>
    <n v="3.6"/>
    <n v="5"/>
    <n v="0"/>
    <s v="1/30/2019"/>
    <n v="0"/>
    <n v="9"/>
  </r>
  <r>
    <s v="Homberger, Adrienne  J"/>
    <x v="129"/>
    <n v="1"/>
    <n v="1"/>
    <n v="0"/>
    <n v="5"/>
    <n v="5"/>
    <x v="1"/>
    <n v="0"/>
    <n v="63478"/>
    <n v="1"/>
    <n v="20"/>
    <s v="Production Technician II"/>
    <s v="MA"/>
    <n v="2445"/>
    <s v="02/16/84"/>
    <s v="F"/>
    <s v="Married"/>
    <s v="Non-Citizen"/>
    <s v="No"/>
    <s v="White"/>
    <s v="8/15/2011"/>
    <d v="2012-07-04T00:00:00"/>
    <s v="relocation out of area"/>
    <s v="Voluntarily Terminated"/>
    <s v="Production       "/>
    <s v="Michael Albert"/>
    <n v="30"/>
    <s v="Indeed"/>
    <s v="Fully Meets"/>
    <n v="3.03"/>
    <n v="5"/>
    <n v="0"/>
    <d v="2012-05-03T00:00:00"/>
    <n v="0"/>
    <n v="16"/>
  </r>
  <r>
    <s v="Horton, Jayne"/>
    <x v="130"/>
    <n v="0"/>
    <n v="0"/>
    <n v="0"/>
    <n v="1"/>
    <n v="3"/>
    <x v="1"/>
    <n v="0"/>
    <n v="97999"/>
    <n v="0"/>
    <n v="8"/>
    <s v="Database Administrator"/>
    <s v="MA"/>
    <n v="2493"/>
    <s v="02/21/84"/>
    <s v="F"/>
    <s v="Single"/>
    <s v="US Citizen"/>
    <s v="No"/>
    <s v="White"/>
    <s v="3/30/2015"/>
    <m/>
    <s v="N/A-StillEmployed"/>
    <s v="Active"/>
    <s v="IT/IS"/>
    <s v="Simon Roup"/>
    <n v="4"/>
    <s v="Indeed"/>
    <s v="Fully Meets"/>
    <n v="4.4800000000000004"/>
    <n v="5"/>
    <n v="6"/>
    <d v="2019-03-01T00:00:00"/>
    <n v="0"/>
    <n v="4"/>
  </r>
  <r>
    <s v="Houlihan, Debra"/>
    <x v="131"/>
    <n v="1"/>
    <n v="1"/>
    <n v="0"/>
    <n v="1"/>
    <n v="6"/>
    <x v="1"/>
    <n v="0"/>
    <n v="180000"/>
    <n v="0"/>
    <n v="11"/>
    <s v="Director of Sales"/>
    <s v="RI"/>
    <n v="2908"/>
    <s v="03/17/66"/>
    <s v="F"/>
    <s v="Married"/>
    <s v="US Citizen"/>
    <s v="No"/>
    <s v="White"/>
    <d v="2014-05-05T00:00:00"/>
    <m/>
    <s v="N/A-StillEmployed"/>
    <s v="Active"/>
    <s v="Sales"/>
    <s v="Janet King"/>
    <n v="2"/>
    <s v="LinkedIn"/>
    <s v="Fully Meets"/>
    <n v="4.5"/>
    <n v="4"/>
    <n v="0"/>
    <s v="1/21/2019"/>
    <n v="0"/>
    <n v="19"/>
  </r>
  <r>
    <s v="Howard, Estelle"/>
    <x v="132"/>
    <n v="1"/>
    <n v="1"/>
    <n v="0"/>
    <n v="1"/>
    <n v="1"/>
    <x v="1"/>
    <n v="0"/>
    <n v="49920"/>
    <n v="1"/>
    <n v="2"/>
    <s v="Administrative Assistant"/>
    <s v="MA"/>
    <n v="2170"/>
    <s v="09/16/85"/>
    <s v="F"/>
    <s v="Married"/>
    <s v="US Citizen"/>
    <s v="No"/>
    <s v="Black or African American"/>
    <s v="2/16/2015"/>
    <s v="4/15/2015"/>
    <s v="no-call, no-show"/>
    <s v="Terminated for Cause"/>
    <s v="Admin Offices"/>
    <s v="Brandon R. LeBlanc"/>
    <n v="1"/>
    <s v="Indeed"/>
    <s v="Fully Meets"/>
    <n v="3.24"/>
    <n v="3"/>
    <n v="4"/>
    <s v="4/15/2015"/>
    <n v="0"/>
    <n v="6"/>
  </r>
  <r>
    <s v="Hudson, Jane"/>
    <x v="133"/>
    <n v="0"/>
    <n v="0"/>
    <n v="0"/>
    <n v="1"/>
    <n v="5"/>
    <x v="1"/>
    <n v="0"/>
    <n v="55425"/>
    <n v="0"/>
    <n v="19"/>
    <s v="Production Technician I"/>
    <s v="MA"/>
    <n v="2176"/>
    <d v="1986-10-06T00:00:00"/>
    <s v="F"/>
    <s v="Single"/>
    <s v="US Citizen"/>
    <s v="No"/>
    <s v="White"/>
    <s v="2/20/2012"/>
    <m/>
    <s v="N/A-StillEmployed"/>
    <s v="Active"/>
    <s v="Production       "/>
    <s v="Ketsia Liebig"/>
    <n v="19"/>
    <s v="LinkedIn"/>
    <s v="Fully Meets"/>
    <n v="4.8"/>
    <n v="4"/>
    <n v="0"/>
    <d v="2019-07-01T00:00:00"/>
    <n v="0"/>
    <n v="4"/>
  </r>
  <r>
    <s v="Hunts, Julissa"/>
    <x v="134"/>
    <n v="0"/>
    <n v="0"/>
    <n v="0"/>
    <n v="2"/>
    <n v="5"/>
    <x v="1"/>
    <n v="0"/>
    <n v="69340"/>
    <n v="0"/>
    <n v="20"/>
    <s v="Production Technician II"/>
    <s v="MA"/>
    <n v="2021"/>
    <d v="1984-11-03T00:00:00"/>
    <s v="F"/>
    <s v="Single"/>
    <s v="US Citizen"/>
    <s v="No"/>
    <s v="White"/>
    <d v="2016-06-06T00:00:00"/>
    <m/>
    <s v="N/A-StillEmployed"/>
    <s v="Active"/>
    <s v="Production       "/>
    <s v="Elijiah Gray"/>
    <n v="16"/>
    <s v="LinkedIn"/>
    <s v="Fully Meets"/>
    <n v="3"/>
    <n v="5"/>
    <n v="0"/>
    <s v="1/18/2019"/>
    <n v="0"/>
    <n v="4"/>
  </r>
  <r>
    <s v="Hutter, Rosalie"/>
    <x v="135"/>
    <n v="0"/>
    <n v="3"/>
    <n v="0"/>
    <n v="2"/>
    <n v="5"/>
    <x v="1"/>
    <n v="0"/>
    <n v="64995"/>
    <n v="0"/>
    <n v="20"/>
    <s v="Production Technician II"/>
    <s v="MA"/>
    <n v="2351"/>
    <d v="1992-07-05T00:00:00"/>
    <s v="F"/>
    <s v="Separated"/>
    <s v="US Citizen"/>
    <s v="No"/>
    <s v="White"/>
    <d v="2015-05-06T00:00:00"/>
    <m/>
    <s v="N/A-StillEmployed"/>
    <s v="Active"/>
    <s v="Production       "/>
    <s v="Webster Butler"/>
    <m/>
    <s v="Indeed"/>
    <s v="Fully Meets"/>
    <n v="4.5"/>
    <n v="3"/>
    <n v="0"/>
    <s v="2/14/2019"/>
    <n v="0"/>
    <n v="6"/>
  </r>
  <r>
    <s v="Huynh, Ming"/>
    <x v="136"/>
    <n v="0"/>
    <n v="2"/>
    <n v="0"/>
    <n v="5"/>
    <n v="5"/>
    <x v="1"/>
    <n v="0"/>
    <n v="68182"/>
    <n v="1"/>
    <n v="20"/>
    <s v="Production Technician II"/>
    <s v="MA"/>
    <n v="1742"/>
    <s v="09/22/76"/>
    <s v="F"/>
    <s v="Divorced"/>
    <s v="US Citizen"/>
    <s v="No"/>
    <s v="White"/>
    <s v="2/21/2011"/>
    <d v="2013-01-04T00:00:00"/>
    <s v="unhappy"/>
    <s v="Voluntarily Terminated"/>
    <s v="Production       "/>
    <s v="Amy Dunn"/>
    <n v="11"/>
    <s v="Google Search"/>
    <s v="Fully Meets"/>
    <n v="3.72"/>
    <n v="3"/>
    <n v="0"/>
    <d v="2013-01-02T00:00:00"/>
    <n v="0"/>
    <n v="18"/>
  </r>
  <r>
    <s v="Immediato, Walter"/>
    <x v="137"/>
    <n v="1"/>
    <n v="1"/>
    <n v="1"/>
    <n v="5"/>
    <n v="5"/>
    <x v="2"/>
    <n v="0"/>
    <n v="83082"/>
    <n v="1"/>
    <n v="18"/>
    <s v="Production Manager"/>
    <s v="MA"/>
    <n v="2128"/>
    <s v="11/15/76"/>
    <s v="M "/>
    <s v="Married"/>
    <s v="US Citizen"/>
    <s v="No"/>
    <s v="Asian"/>
    <s v="2/21/2011"/>
    <s v="9/24/2012"/>
    <s v="unhappy"/>
    <s v="Voluntarily Terminated"/>
    <s v="Production       "/>
    <s v="Janet King"/>
    <n v="2"/>
    <s v="Indeed"/>
    <s v="Needs Improvement"/>
    <n v="2.34"/>
    <n v="2"/>
    <n v="0"/>
    <d v="2012-12-04T00:00:00"/>
    <n v="3"/>
    <n v="4"/>
  </r>
  <r>
    <s v="Ivey, Rose "/>
    <x v="138"/>
    <n v="0"/>
    <n v="0"/>
    <n v="0"/>
    <n v="1"/>
    <n v="5"/>
    <x v="1"/>
    <n v="0"/>
    <n v="51908"/>
    <n v="0"/>
    <n v="19"/>
    <s v="Production Technician I"/>
    <s v="MA"/>
    <n v="1775"/>
    <s v="01/28/91"/>
    <s v="F"/>
    <s v="Single"/>
    <s v="US Citizen"/>
    <s v="No"/>
    <s v="White"/>
    <s v="8/19/2013"/>
    <m/>
    <s v="N/A-StillEmployed"/>
    <s v="Active"/>
    <s v="Production       "/>
    <s v="Brannon Miller"/>
    <n v="12"/>
    <s v="Indeed"/>
    <s v="Fully Meets"/>
    <n v="3.99"/>
    <n v="3"/>
    <n v="0"/>
    <s v="1/14/2019"/>
    <n v="0"/>
    <n v="14"/>
  </r>
  <r>
    <s v="Jackson, Maryellen"/>
    <x v="139"/>
    <n v="0"/>
    <n v="0"/>
    <n v="0"/>
    <n v="1"/>
    <n v="5"/>
    <x v="1"/>
    <n v="0"/>
    <n v="61242"/>
    <n v="0"/>
    <n v="19"/>
    <s v="Production Technician I"/>
    <s v="MA"/>
    <n v="2081"/>
    <d v="1972-11-09T00:00:00"/>
    <s v="F"/>
    <s v="Single"/>
    <s v="US Citizen"/>
    <s v="No"/>
    <s v="Black or African American"/>
    <d v="2012-05-11T00:00:00"/>
    <m/>
    <s v="N/A-StillEmployed"/>
    <s v="Active"/>
    <s v="Production       "/>
    <s v="David Stanley"/>
    <n v="14"/>
    <s v="LinkedIn"/>
    <s v="Fully Meets"/>
    <n v="4.0999999999999996"/>
    <n v="3"/>
    <n v="0"/>
    <s v="1/17/2019"/>
    <n v="0"/>
    <n v="7"/>
  </r>
  <r>
    <s v="Jacobi, Hannah  "/>
    <x v="140"/>
    <n v="0"/>
    <n v="2"/>
    <n v="0"/>
    <n v="1"/>
    <n v="5"/>
    <x v="1"/>
    <n v="0"/>
    <n v="45069"/>
    <n v="0"/>
    <n v="19"/>
    <s v="Production Technician I"/>
    <s v="MA"/>
    <n v="1778"/>
    <s v="03/22/66"/>
    <s v="F"/>
    <s v="Divorced"/>
    <s v="US Citizen"/>
    <s v="No"/>
    <s v="White"/>
    <s v="9/30/2013"/>
    <m/>
    <s v="N/A-StillEmployed"/>
    <s v="Active"/>
    <s v="Production       "/>
    <s v="Kissy Sullivan"/>
    <n v="20"/>
    <s v="Employee Referral"/>
    <s v="Fully Meets"/>
    <n v="4.3"/>
    <n v="5"/>
    <n v="0"/>
    <s v="2/22/2019"/>
    <n v="0"/>
    <n v="7"/>
  </r>
  <r>
    <s v="Jeannite, Tayana"/>
    <x v="141"/>
    <n v="0"/>
    <n v="2"/>
    <n v="0"/>
    <n v="1"/>
    <n v="5"/>
    <x v="0"/>
    <n v="0"/>
    <n v="60724"/>
    <n v="0"/>
    <n v="20"/>
    <s v="Production Technician II"/>
    <s v="MA"/>
    <n v="1821"/>
    <d v="1986-06-11T00:00:00"/>
    <s v="F"/>
    <s v="Divorced"/>
    <s v="US Citizen"/>
    <s v="No"/>
    <s v="American Indian or Alaska Native"/>
    <d v="2011-05-07T00:00:00"/>
    <m/>
    <s v="N/A-StillEmployed"/>
    <s v="Active"/>
    <s v="Production       "/>
    <s v="Ketsia Liebig"/>
    <n v="19"/>
    <s v="LinkedIn"/>
    <s v="Exceeds"/>
    <n v="4.5999999999999996"/>
    <n v="4"/>
    <n v="0"/>
    <s v="2/25/2019"/>
    <n v="0"/>
    <n v="11"/>
  </r>
  <r>
    <s v="Jhaveri, Sneha  "/>
    <x v="142"/>
    <n v="0"/>
    <n v="3"/>
    <n v="0"/>
    <n v="1"/>
    <n v="5"/>
    <x v="1"/>
    <n v="0"/>
    <n v="60436"/>
    <n v="0"/>
    <n v="19"/>
    <s v="Production Technician I"/>
    <s v="MA"/>
    <n v="2109"/>
    <s v="04/13/64"/>
    <s v="F"/>
    <s v="Separated"/>
    <s v="US Citizen"/>
    <s v="No"/>
    <s v="White"/>
    <d v="2014-06-01T00:00:00"/>
    <m/>
    <s v="N/A-StillEmployed"/>
    <s v="Active"/>
    <s v="Production       "/>
    <s v="Kelley Spirea"/>
    <n v="18"/>
    <s v="LinkedIn"/>
    <s v="Fully Meets"/>
    <n v="5"/>
    <n v="5"/>
    <n v="0"/>
    <s v="1/21/2019"/>
    <n v="0"/>
    <n v="9"/>
  </r>
  <r>
    <s v="Johnson, George"/>
    <x v="143"/>
    <n v="1"/>
    <n v="1"/>
    <n v="1"/>
    <n v="5"/>
    <n v="5"/>
    <x v="0"/>
    <n v="0"/>
    <n v="46837"/>
    <n v="1"/>
    <n v="19"/>
    <s v="Production Technician I"/>
    <s v="MA"/>
    <n v="2445"/>
    <s v="08/19/59"/>
    <s v="M "/>
    <s v="Married"/>
    <s v="US Citizen"/>
    <s v="No"/>
    <s v="White"/>
    <d v="2011-07-11T00:00:00"/>
    <s v="4/29/2018"/>
    <s v="more money"/>
    <s v="Voluntarily Terminated"/>
    <s v="Production       "/>
    <s v="Michael Albert"/>
    <n v="22"/>
    <s v="CareerBuilder"/>
    <s v="Exceeds"/>
    <n v="4.7"/>
    <n v="4"/>
    <n v="0"/>
    <s v="2/14/2018"/>
    <n v="0"/>
    <n v="9"/>
  </r>
  <r>
    <s v="Johnson, Noelle "/>
    <x v="144"/>
    <n v="1"/>
    <n v="1"/>
    <n v="0"/>
    <n v="3"/>
    <n v="3"/>
    <x v="1"/>
    <n v="0"/>
    <n v="105700"/>
    <n v="0"/>
    <n v="8"/>
    <s v="Database Administrator"/>
    <s v="MA"/>
    <n v="2301"/>
    <d v="1986-07-11T00:00:00"/>
    <s v="F"/>
    <s v="Married"/>
    <s v="US Citizen"/>
    <s v="No"/>
    <s v="Asian"/>
    <d v="2015-05-01T00:00:00"/>
    <m/>
    <s v="N/A-StillEmployed"/>
    <s v="Active"/>
    <s v="IT/IS"/>
    <s v="Simon Roup"/>
    <n v="4"/>
    <s v="Indeed"/>
    <s v="Fully Meets"/>
    <n v="3.75"/>
    <n v="3"/>
    <n v="5"/>
    <d v="2019-11-02T00:00:00"/>
    <n v="0"/>
    <n v="2"/>
  </r>
  <r>
    <s v="Johnston, Yen"/>
    <x v="145"/>
    <n v="0"/>
    <n v="0"/>
    <n v="0"/>
    <n v="1"/>
    <n v="5"/>
    <x v="0"/>
    <n v="0"/>
    <n v="63322"/>
    <n v="0"/>
    <n v="20"/>
    <s v="Production Technician II"/>
    <s v="MA"/>
    <n v="2128"/>
    <d v="1969-08-09T00:00:00"/>
    <s v="F"/>
    <s v="Single"/>
    <s v="US Citizen"/>
    <s v="No"/>
    <s v="White"/>
    <d v="2014-07-07T00:00:00"/>
    <m/>
    <s v="N/A-StillEmployed"/>
    <s v="Active"/>
    <s v="Production       "/>
    <s v="Brannon Miller"/>
    <n v="12"/>
    <s v="LinkedIn"/>
    <s v="Exceeds"/>
    <n v="4.3"/>
    <n v="3"/>
    <n v="0"/>
    <d v="2019-11-01T00:00:00"/>
    <n v="0"/>
    <n v="1"/>
  </r>
  <r>
    <s v="Jung, Judy  "/>
    <x v="146"/>
    <n v="1"/>
    <n v="1"/>
    <n v="0"/>
    <n v="5"/>
    <n v="5"/>
    <x v="1"/>
    <n v="0"/>
    <n v="61154"/>
    <n v="1"/>
    <n v="19"/>
    <s v="Production Technician I"/>
    <s v="MA"/>
    <n v="2446"/>
    <s v="04/17/86"/>
    <s v="F"/>
    <s v="Married"/>
    <s v="US Citizen"/>
    <s v="No"/>
    <s v="Black or African American"/>
    <d v="2011-10-01T00:00:00"/>
    <d v="2016-01-04T00:00:00"/>
    <s v="unhappy"/>
    <s v="Voluntarily Terminated"/>
    <s v="Production       "/>
    <s v="Elijiah Gray"/>
    <n v="16"/>
    <s v="CareerBuilder"/>
    <s v="Fully Meets"/>
    <n v="4"/>
    <n v="4"/>
    <n v="0"/>
    <d v="2016-03-02T00:00:00"/>
    <n v="0"/>
    <n v="4"/>
  </r>
  <r>
    <s v="Kampew, Donysha"/>
    <x v="147"/>
    <n v="0"/>
    <n v="0"/>
    <n v="0"/>
    <n v="5"/>
    <n v="6"/>
    <x v="1"/>
    <n v="0"/>
    <n v="68999"/>
    <n v="1"/>
    <n v="21"/>
    <s v="Sales Manager"/>
    <s v="PA"/>
    <n v="19444"/>
    <d v="1989-11-11T00:00:00"/>
    <s v="F"/>
    <s v="Single"/>
    <s v="US Citizen"/>
    <s v="No"/>
    <s v="White"/>
    <d v="2011-07-11T00:00:00"/>
    <s v="4/24/2014"/>
    <s v="maternity leave - did not return"/>
    <s v="Voluntarily Terminated"/>
    <s v="Sales"/>
    <s v="Debra Houlihan"/>
    <n v="15"/>
    <s v="Google Search"/>
    <s v="Fully Meets"/>
    <n v="4.5"/>
    <n v="5"/>
    <n v="0"/>
    <s v="3/30/2013"/>
    <n v="0"/>
    <n v="2"/>
  </r>
  <r>
    <s v="Keatts, Kramer "/>
    <x v="148"/>
    <n v="0"/>
    <n v="0"/>
    <n v="1"/>
    <n v="1"/>
    <n v="5"/>
    <x v="1"/>
    <n v="0"/>
    <n v="50482"/>
    <n v="0"/>
    <n v="19"/>
    <s v="Production Technician I"/>
    <s v="MA"/>
    <n v="1887"/>
    <s v="01/19/76"/>
    <s v="M "/>
    <s v="Single"/>
    <s v="US Citizen"/>
    <s v="No"/>
    <s v="White"/>
    <s v="9/30/2013"/>
    <m/>
    <s v="N/A-StillEmployed"/>
    <s v="Active"/>
    <s v="Production       "/>
    <s v="Michael Albert"/>
    <n v="22"/>
    <s v="Indeed"/>
    <s v="Fully Meets"/>
    <n v="3.07"/>
    <n v="4"/>
    <n v="0"/>
    <s v="1/23/2019"/>
    <n v="0"/>
    <n v="10"/>
  </r>
  <r>
    <s v="Khemmich, Bartholemew"/>
    <x v="149"/>
    <n v="0"/>
    <n v="0"/>
    <n v="1"/>
    <n v="1"/>
    <n v="6"/>
    <x v="1"/>
    <n v="0"/>
    <n v="65310"/>
    <n v="0"/>
    <n v="3"/>
    <s v="Area Sales Manager"/>
    <s v="CO"/>
    <n v="80820"/>
    <s v="11/27/79"/>
    <s v="M "/>
    <s v="Single"/>
    <s v="US Citizen"/>
    <s v="No"/>
    <s v="White"/>
    <s v="8/19/2013"/>
    <m/>
    <s v="N/A-StillEmployed"/>
    <s v="Active"/>
    <s v="Sales"/>
    <s v="Lynn Daneault"/>
    <n v="21"/>
    <s v="Indeed"/>
    <s v="Fully Meets"/>
    <n v="4.3"/>
    <n v="5"/>
    <n v="0"/>
    <s v="1/22/2019"/>
    <n v="0"/>
    <n v="13"/>
  </r>
  <r>
    <s v="King, Janet"/>
    <x v="150"/>
    <n v="1"/>
    <n v="1"/>
    <n v="0"/>
    <n v="1"/>
    <n v="2"/>
    <x v="1"/>
    <n v="0"/>
    <n v="250000"/>
    <n v="0"/>
    <n v="16"/>
    <s v="President &amp; CEO"/>
    <s v="MA"/>
    <n v="1902"/>
    <s v="09/21/54"/>
    <s v="F"/>
    <s v="Married"/>
    <s v="US Citizen"/>
    <s v="Yes"/>
    <s v="White"/>
    <d v="2012-02-07T00:00:00"/>
    <m/>
    <s v="N/A-StillEmployed"/>
    <s v="Active"/>
    <s v="Executive Office"/>
    <s v="Board of Directors"/>
    <n v="9"/>
    <s v="Indeed"/>
    <s v="Fully Meets"/>
    <n v="4.83"/>
    <n v="3"/>
    <n v="0"/>
    <s v="1/17/2019"/>
    <n v="0"/>
    <n v="10"/>
  </r>
  <r>
    <s v="Kinsella, Kathleen  "/>
    <x v="151"/>
    <n v="1"/>
    <n v="1"/>
    <n v="0"/>
    <n v="5"/>
    <n v="5"/>
    <x v="1"/>
    <n v="0"/>
    <n v="54005"/>
    <n v="1"/>
    <n v="19"/>
    <s v="Production Technician I"/>
    <s v="MA"/>
    <n v="2170"/>
    <d v="1973-08-12T00:00:00"/>
    <s v="F"/>
    <s v="Married"/>
    <s v="US Citizen"/>
    <s v="No"/>
    <s v="White"/>
    <s v="9/26/2011"/>
    <d v="2015-04-06T00:00:00"/>
    <s v="more money"/>
    <s v="Voluntarily Terminated"/>
    <s v="Production       "/>
    <s v="Webster Butler"/>
    <n v="39"/>
    <s v="Google Search"/>
    <s v="Fully Meets"/>
    <n v="3.6"/>
    <n v="5"/>
    <n v="0"/>
    <d v="2015-01-03T00:00:00"/>
    <n v="0"/>
    <n v="16"/>
  </r>
  <r>
    <s v="Kirill, Alexandra  "/>
    <x v="152"/>
    <n v="1"/>
    <n v="1"/>
    <n v="0"/>
    <n v="5"/>
    <n v="5"/>
    <x v="1"/>
    <n v="0"/>
    <n v="45433"/>
    <n v="1"/>
    <n v="19"/>
    <s v="Production Technician I"/>
    <s v="MA"/>
    <n v="2127"/>
    <d v="1970-08-10T00:00:00"/>
    <s v="F"/>
    <s v="Married"/>
    <s v="US Citizen"/>
    <s v="No"/>
    <s v="White"/>
    <s v="9/26/2011"/>
    <d v="2014-09-01T00:00:00"/>
    <s v="more money"/>
    <s v="Voluntarily Terminated"/>
    <s v="Production       "/>
    <s v="Amy Dunn"/>
    <n v="11"/>
    <s v="Google Search"/>
    <s v="Fully Meets"/>
    <n v="3.49"/>
    <n v="4"/>
    <n v="0"/>
    <s v="1/30/2013"/>
    <n v="0"/>
    <n v="6"/>
  </r>
  <r>
    <s v="Knapp, Bradley  J"/>
    <x v="153"/>
    <n v="0"/>
    <n v="0"/>
    <n v="1"/>
    <n v="1"/>
    <n v="5"/>
    <x v="1"/>
    <n v="0"/>
    <n v="46654"/>
    <n v="0"/>
    <n v="19"/>
    <s v="Production Technician I"/>
    <s v="MA"/>
    <n v="1721"/>
    <d v="1977-10-11T00:00:00"/>
    <s v="M "/>
    <s v="Single"/>
    <s v="US Citizen"/>
    <s v="No"/>
    <s v="Black or African American"/>
    <s v="2/17/2014"/>
    <m/>
    <s v="N/A-StillEmployed"/>
    <s v="Active"/>
    <s v="Production       "/>
    <s v="Ketsia Liebig"/>
    <n v="19"/>
    <s v="LinkedIn"/>
    <s v="Fully Meets"/>
    <n v="3.1"/>
    <n v="3"/>
    <n v="0"/>
    <d v="2019-06-02T00:00:00"/>
    <n v="0"/>
    <n v="3"/>
  </r>
  <r>
    <s v="Kretschmer, John"/>
    <x v="154"/>
    <n v="1"/>
    <n v="1"/>
    <n v="1"/>
    <n v="1"/>
    <n v="5"/>
    <x v="1"/>
    <n v="0"/>
    <n v="63973"/>
    <n v="0"/>
    <n v="19"/>
    <s v="Production Technician I"/>
    <s v="MA"/>
    <n v="1801"/>
    <d v="1980-02-02T00:00:00"/>
    <s v="M "/>
    <s v="Married"/>
    <s v="US Citizen"/>
    <s v="No"/>
    <s v="Asian"/>
    <d v="2011-10-01T00:00:00"/>
    <m/>
    <s v="N/A-StillEmployed"/>
    <s v="Active"/>
    <s v="Production       "/>
    <s v="Brannon Miller"/>
    <n v="12"/>
    <s v="Indeed"/>
    <s v="Fully Meets"/>
    <n v="3.38"/>
    <n v="3"/>
    <n v="0"/>
    <s v="1/21/2019"/>
    <n v="0"/>
    <n v="17"/>
  </r>
  <r>
    <s v="Kreuger, Freddy"/>
    <x v="155"/>
    <n v="0"/>
    <n v="0"/>
    <n v="1"/>
    <n v="1"/>
    <n v="6"/>
    <x v="1"/>
    <n v="1"/>
    <n v="71339"/>
    <n v="0"/>
    <n v="3"/>
    <s v="Area Sales Manager"/>
    <s v="NY"/>
    <n v="10171"/>
    <s v="02/24/69"/>
    <s v="M "/>
    <s v="Single"/>
    <s v="US Citizen"/>
    <s v="Yes"/>
    <s v="Black or African American"/>
    <d v="2011-07-03T00:00:00"/>
    <m/>
    <s v="N/A-StillEmployed"/>
    <s v="Active"/>
    <s v="Sales"/>
    <s v="John Smith"/>
    <n v="17"/>
    <s v="Diversity Job Fair"/>
    <s v="Fully Meets"/>
    <n v="3.65"/>
    <n v="5"/>
    <n v="0"/>
    <s v="1/17/2019"/>
    <n v="0"/>
    <n v="20"/>
  </r>
  <r>
    <s v="Lajiri,  Jyoti"/>
    <x v="156"/>
    <n v="1"/>
    <n v="1"/>
    <n v="1"/>
    <n v="3"/>
    <n v="3"/>
    <x v="1"/>
    <n v="0"/>
    <n v="93206"/>
    <n v="0"/>
    <n v="28"/>
    <s v="Sr. Network Engineer"/>
    <s v="MA"/>
    <n v="2169"/>
    <s v="04/23/86"/>
    <s v="M "/>
    <s v="Married"/>
    <s v="US Citizen"/>
    <s v="No"/>
    <s v="White"/>
    <d v="2014-10-11T00:00:00"/>
    <m/>
    <s v="N/A-StillEmployed"/>
    <s v="Active"/>
    <s v="IT/IS"/>
    <s v="Peter Monroe"/>
    <n v="7"/>
    <s v="Employee Referral"/>
    <s v="Fully Meets"/>
    <n v="4.46"/>
    <n v="5"/>
    <n v="6"/>
    <d v="2019-07-01T00:00:00"/>
    <n v="0"/>
    <n v="7"/>
  </r>
  <r>
    <s v="Landa, Hans"/>
    <x v="157"/>
    <n v="1"/>
    <n v="1"/>
    <n v="1"/>
    <n v="4"/>
    <n v="5"/>
    <x v="1"/>
    <n v="0"/>
    <n v="82758"/>
    <n v="1"/>
    <n v="18"/>
    <s v="Production Manager"/>
    <s v="MA"/>
    <n v="1890"/>
    <d v="1972-01-07T00:00:00"/>
    <s v="M "/>
    <s v="Married"/>
    <s v="US Citizen"/>
    <s v="No"/>
    <s v="White"/>
    <d v="2011-10-01T00:00:00"/>
    <d v="2015-12-12T00:00:00"/>
    <s v="attendance"/>
    <s v="Terminated for Cause"/>
    <s v="Production       "/>
    <s v="Janet King"/>
    <n v="2"/>
    <s v="Employee Referral"/>
    <s v="Fully Meets"/>
    <n v="4.78"/>
    <n v="4"/>
    <n v="0"/>
    <s v="2/15/2015"/>
    <n v="0"/>
    <n v="9"/>
  </r>
  <r>
    <s v="Langford, Lindsey"/>
    <x v="158"/>
    <n v="0"/>
    <n v="2"/>
    <n v="0"/>
    <n v="5"/>
    <n v="5"/>
    <x v="1"/>
    <n v="0"/>
    <n v="66074"/>
    <n v="1"/>
    <n v="20"/>
    <s v="Production Technician II"/>
    <s v="MA"/>
    <n v="2090"/>
    <s v="07/25/79"/>
    <s v="F"/>
    <s v="Divorced"/>
    <s v="US Citizen"/>
    <s v="No"/>
    <s v="Asian"/>
    <d v="2013-07-01T00:00:00"/>
    <s v="3/31/2014"/>
    <s v="Another position"/>
    <s v="Voluntarily Terminated"/>
    <s v="Production       "/>
    <s v="David Stanley"/>
    <n v="14"/>
    <s v="Indeed"/>
    <s v="Fully Meets"/>
    <n v="4.5199999999999996"/>
    <n v="3"/>
    <n v="0"/>
    <s v="2/20/2014"/>
    <n v="0"/>
    <n v="20"/>
  </r>
  <r>
    <s v="Langton, Enrico"/>
    <x v="159"/>
    <n v="1"/>
    <n v="1"/>
    <n v="1"/>
    <n v="1"/>
    <n v="5"/>
    <x v="1"/>
    <n v="0"/>
    <n v="46120"/>
    <n v="0"/>
    <n v="19"/>
    <s v="Production Technician I"/>
    <s v="MA"/>
    <n v="2048"/>
    <d v="1986-09-12T00:00:00"/>
    <s v="M "/>
    <s v="Married"/>
    <s v="US Citizen"/>
    <s v="No"/>
    <s v="White"/>
    <d v="2012-09-07T00:00:00"/>
    <m/>
    <s v="N/A-StillEmployed"/>
    <s v="Active"/>
    <s v="Production       "/>
    <s v="David Stanley"/>
    <n v="14"/>
    <s v="LinkedIn"/>
    <s v="Fully Meets"/>
    <n v="5"/>
    <n v="5"/>
    <n v="0"/>
    <d v="2019-04-02T00:00:00"/>
    <n v="0"/>
    <n v="13"/>
  </r>
  <r>
    <s v="LaRotonda, William  "/>
    <x v="160"/>
    <n v="0"/>
    <n v="2"/>
    <n v="1"/>
    <n v="1"/>
    <n v="1"/>
    <x v="1"/>
    <n v="0"/>
    <n v="64520"/>
    <n v="0"/>
    <n v="1"/>
    <s v="Accountant I"/>
    <s v="MA"/>
    <n v="1460"/>
    <s v="04/26/84"/>
    <s v="M "/>
    <s v="Divorced"/>
    <s v="US Citizen"/>
    <s v="No"/>
    <s v="Black or African American"/>
    <d v="2014-06-01T00:00:00"/>
    <m/>
    <s v="N/A-StillEmployed"/>
    <s v="Active"/>
    <s v="Admin Offices"/>
    <s v="Brandon R. LeBlanc"/>
    <n v="1"/>
    <s v="Website"/>
    <s v="Fully Meets"/>
    <n v="5"/>
    <n v="4"/>
    <n v="4"/>
    <s v="1/17/2019"/>
    <n v="0"/>
    <n v="3"/>
  </r>
  <r>
    <s v="Latif, Mohammed"/>
    <x v="161"/>
    <n v="1"/>
    <n v="1"/>
    <n v="1"/>
    <n v="5"/>
    <n v="5"/>
    <x v="1"/>
    <n v="0"/>
    <n v="61962"/>
    <n v="1"/>
    <n v="20"/>
    <s v="Production Technician II"/>
    <s v="MA"/>
    <n v="2126"/>
    <d v="1984-09-05T00:00:00"/>
    <s v="M "/>
    <s v="Married"/>
    <s v="US Citizen"/>
    <s v="No"/>
    <s v="White"/>
    <d v="2012-02-04T00:00:00"/>
    <s v="4/15/2013"/>
    <s v="more money"/>
    <s v="Voluntarily Terminated"/>
    <s v="Production       "/>
    <s v="Kissy Sullivan"/>
    <n v="20"/>
    <s v="Google Search"/>
    <s v="Fully Meets"/>
    <n v="4.9000000000000004"/>
    <n v="3"/>
    <n v="0"/>
    <s v="2/20/2013"/>
    <n v="0"/>
    <n v="20"/>
  </r>
  <r>
    <s v="Le, Binh"/>
    <x v="162"/>
    <n v="0"/>
    <n v="0"/>
    <n v="0"/>
    <n v="1"/>
    <n v="3"/>
    <x v="1"/>
    <n v="0"/>
    <n v="81584"/>
    <n v="0"/>
    <n v="22"/>
    <s v="Senior BI Developer"/>
    <s v="MA"/>
    <n v="1886"/>
    <s v="06/14/87"/>
    <s v="F"/>
    <s v="Single"/>
    <s v="US Citizen"/>
    <s v="No"/>
    <s v="Asian"/>
    <d v="2016-02-10T00:00:00"/>
    <m/>
    <s v="N/A-StillEmployed"/>
    <s v="Active"/>
    <s v="IT/IS"/>
    <s v="Brian Champaigne"/>
    <n v="13"/>
    <s v="Indeed"/>
    <s v="Fully Meets"/>
    <n v="4.0999999999999996"/>
    <n v="5"/>
    <n v="7"/>
    <d v="2019-08-01T00:00:00"/>
    <n v="0"/>
    <n v="2"/>
  </r>
  <r>
    <s v="Leach, Dallas"/>
    <x v="163"/>
    <n v="0"/>
    <n v="0"/>
    <n v="0"/>
    <n v="5"/>
    <n v="5"/>
    <x v="1"/>
    <n v="0"/>
    <n v="63676"/>
    <n v="1"/>
    <n v="19"/>
    <s v="Production Technician I"/>
    <s v="MA"/>
    <n v="1810"/>
    <s v="01/17/79"/>
    <s v="F"/>
    <s v="Single"/>
    <s v="US Citizen"/>
    <s v="No"/>
    <s v="Asian"/>
    <s v="9/26/2011"/>
    <s v="8/19/2018"/>
    <s v="return to school"/>
    <s v="Voluntarily Terminated"/>
    <s v="Production       "/>
    <s v="Kissy Sullivan"/>
    <n v="20"/>
    <s v="CareerBuilder"/>
    <s v="Fully Meets"/>
    <n v="4.88"/>
    <n v="3"/>
    <n v="0"/>
    <d v="2017-02-07T00:00:00"/>
    <n v="0"/>
    <n v="17"/>
  </r>
  <r>
    <s v="LeBlanc, Brandon  R"/>
    <x v="164"/>
    <n v="1"/>
    <n v="1"/>
    <n v="1"/>
    <n v="1"/>
    <n v="1"/>
    <x v="1"/>
    <n v="0"/>
    <n v="93046"/>
    <n v="0"/>
    <n v="23"/>
    <s v="Shared Services Manager"/>
    <s v="MA"/>
    <n v="1460"/>
    <d v="1984-10-06T00:00:00"/>
    <s v="M "/>
    <s v="Married"/>
    <s v="US Citizen"/>
    <s v="No"/>
    <s v="White"/>
    <d v="2016-05-01T00:00:00"/>
    <m/>
    <s v="N/A-StillEmployed"/>
    <s v="Active"/>
    <s v="Admin Offices"/>
    <s v="Janet King"/>
    <n v="2"/>
    <s v="CareerBuilder"/>
    <s v="Fully Meets"/>
    <n v="4.0999999999999996"/>
    <n v="4"/>
    <n v="0"/>
    <s v="1/28/2019"/>
    <n v="0"/>
    <n v="20"/>
  </r>
  <r>
    <s v="Lecter, Hannibal"/>
    <x v="165"/>
    <n v="1"/>
    <n v="1"/>
    <n v="1"/>
    <n v="1"/>
    <n v="5"/>
    <x v="1"/>
    <n v="0"/>
    <n v="64738"/>
    <n v="0"/>
    <n v="19"/>
    <s v="Production Technician I"/>
    <s v="MA"/>
    <n v="1776"/>
    <d v="1982-02-09T00:00:00"/>
    <s v="M "/>
    <s v="Married"/>
    <s v="US Citizen"/>
    <s v="No"/>
    <s v="Asian"/>
    <s v="5/14/2012"/>
    <m/>
    <s v="N/A-StillEmployed"/>
    <s v="Active"/>
    <s v="Production       "/>
    <s v="Elijiah Gray"/>
    <n v="16"/>
    <s v="Google Search"/>
    <s v="Fully Meets"/>
    <n v="4.0999999999999996"/>
    <n v="3"/>
    <n v="0"/>
    <s v="2/22/2019"/>
    <n v="0"/>
    <n v="10"/>
  </r>
  <r>
    <s v="Leruth, Giovanni"/>
    <x v="166"/>
    <n v="0"/>
    <n v="3"/>
    <n v="1"/>
    <n v="1"/>
    <n v="6"/>
    <x v="1"/>
    <n v="0"/>
    <n v="70468"/>
    <n v="0"/>
    <n v="3"/>
    <s v="Area Sales Manager"/>
    <s v="UT"/>
    <n v="84111"/>
    <s v="12/27/88"/>
    <s v="M "/>
    <s v="Separated"/>
    <s v="US Citizen"/>
    <s v="No"/>
    <s v="Black or African American"/>
    <s v="4/30/2012"/>
    <m/>
    <s v="N/A-StillEmployed"/>
    <s v="Active"/>
    <s v="Sales"/>
    <s v="John Smith"/>
    <n v="17"/>
    <s v="Website"/>
    <s v="Fully Meets"/>
    <n v="4.53"/>
    <n v="3"/>
    <n v="0"/>
    <s v="1/29/2019"/>
    <n v="0"/>
    <n v="16"/>
  </r>
  <r>
    <s v="Liebig, Ketsia"/>
    <x v="167"/>
    <n v="1"/>
    <n v="1"/>
    <n v="0"/>
    <n v="1"/>
    <n v="5"/>
    <x v="0"/>
    <n v="0"/>
    <n v="77915"/>
    <n v="0"/>
    <n v="18"/>
    <s v="Production Manager"/>
    <s v="MA"/>
    <n v="2110"/>
    <s v="10/26/81"/>
    <s v="F"/>
    <s v="Married"/>
    <s v="US Citizen"/>
    <s v="No"/>
    <s v="White"/>
    <s v="9/30/2013"/>
    <m/>
    <s v="N/A-StillEmployed"/>
    <s v="Active"/>
    <s v="Production       "/>
    <s v="Janet King"/>
    <n v="2"/>
    <s v="Website"/>
    <s v="Exceeds"/>
    <n v="4.0999999999999996"/>
    <n v="3"/>
    <n v="0"/>
    <s v="1/21/2019"/>
    <n v="0"/>
    <n v="11"/>
  </r>
  <r>
    <s v="Linares, Marilyn "/>
    <x v="168"/>
    <n v="1"/>
    <n v="1"/>
    <n v="0"/>
    <n v="5"/>
    <n v="5"/>
    <x v="1"/>
    <n v="0"/>
    <n v="52624"/>
    <n v="1"/>
    <n v="19"/>
    <s v="Production Technician I"/>
    <s v="MA"/>
    <n v="1886"/>
    <s v="03/26/81"/>
    <s v="F"/>
    <s v="Married"/>
    <s v="US Citizen"/>
    <s v="No"/>
    <s v="White"/>
    <d v="2011-05-07T00:00:00"/>
    <s v="9/26/2018"/>
    <s v="unhappy"/>
    <s v="Voluntarily Terminated"/>
    <s v="Production       "/>
    <s v="Michael Albert"/>
    <n v="22"/>
    <s v="Indeed"/>
    <s v="Fully Meets"/>
    <n v="3.18"/>
    <n v="4"/>
    <n v="0"/>
    <d v="2018-02-03T00:00:00"/>
    <n v="0"/>
    <n v="16"/>
  </r>
  <r>
    <s v="Linden, Mathew"/>
    <x v="169"/>
    <n v="1"/>
    <n v="1"/>
    <n v="1"/>
    <n v="3"/>
    <n v="5"/>
    <x v="1"/>
    <n v="0"/>
    <n v="63450"/>
    <n v="0"/>
    <n v="20"/>
    <s v="Production Technician II"/>
    <s v="MA"/>
    <n v="1770"/>
    <s v="03/19/79"/>
    <s v="M "/>
    <s v="Married"/>
    <s v="US Citizen"/>
    <s v="No"/>
    <s v="White"/>
    <d v="2013-08-07T00:00:00"/>
    <m/>
    <s v="N/A-StillEmployed"/>
    <s v="Active"/>
    <s v="Production       "/>
    <s v="Kelley Spirea"/>
    <n v="18"/>
    <s v="LinkedIn"/>
    <s v="Fully Meets"/>
    <n v="4"/>
    <n v="3"/>
    <n v="0"/>
    <s v="2/18/2019"/>
    <n v="0"/>
    <n v="7"/>
  </r>
  <r>
    <s v="Lindsay, Leonara "/>
    <x v="170"/>
    <n v="0"/>
    <n v="0"/>
    <n v="0"/>
    <n v="1"/>
    <n v="3"/>
    <x v="0"/>
    <n v="1"/>
    <n v="51777"/>
    <n v="0"/>
    <n v="14"/>
    <s v="IT Support"/>
    <s v="CT"/>
    <n v="6070"/>
    <d v="1988-05-10T00:00:00"/>
    <s v="F"/>
    <s v="Single"/>
    <s v="US Citizen"/>
    <s v="Yes"/>
    <s v="Black or African American"/>
    <s v="1/21/2011"/>
    <m/>
    <s v="N/A-StillEmployed"/>
    <s v="Active"/>
    <s v="IT/IS"/>
    <s v="Eric Dougall"/>
    <n v="6"/>
    <s v="Diversity Job Fair"/>
    <s v="Exceeds"/>
    <n v="4.6399999999999997"/>
    <n v="4"/>
    <n v="5"/>
    <s v="1/25/2019"/>
    <n v="0"/>
    <n v="14"/>
  </r>
  <r>
    <s v="Lundy, Susan"/>
    <x v="171"/>
    <n v="0"/>
    <n v="4"/>
    <n v="0"/>
    <n v="5"/>
    <n v="5"/>
    <x v="1"/>
    <n v="0"/>
    <n v="67237"/>
    <n v="1"/>
    <n v="20"/>
    <s v="Production Technician II"/>
    <s v="MA"/>
    <n v="2122"/>
    <s v="12/26/76"/>
    <s v="F"/>
    <s v="Widowed"/>
    <s v="US Citizen"/>
    <s v="No"/>
    <s v="White"/>
    <d v="2013-08-07T00:00:00"/>
    <s v="9/15/2016"/>
    <s v="more money"/>
    <s v="Voluntarily Terminated"/>
    <s v="Production       "/>
    <s v="Michael Albert"/>
    <n v="22"/>
    <s v="LinkedIn"/>
    <s v="Fully Meets"/>
    <n v="4.6500000000000004"/>
    <n v="4"/>
    <n v="0"/>
    <d v="2016-10-06T00:00:00"/>
    <n v="0"/>
    <n v="15"/>
  </r>
  <r>
    <s v="Lunquist, Lisa"/>
    <x v="172"/>
    <n v="0"/>
    <n v="0"/>
    <n v="0"/>
    <n v="1"/>
    <n v="5"/>
    <x v="0"/>
    <n v="0"/>
    <n v="73330"/>
    <n v="0"/>
    <n v="20"/>
    <s v="Production Technician II"/>
    <s v="MA"/>
    <n v="2324"/>
    <s v="03/28/82"/>
    <s v="F"/>
    <s v="Single"/>
    <s v="US Citizen"/>
    <s v="No"/>
    <s v="Black or African American"/>
    <s v="8/19/2013"/>
    <m/>
    <s v="N/A-StillEmployed"/>
    <s v="Active"/>
    <s v="Production       "/>
    <s v="Elijiah Gray"/>
    <n v="16"/>
    <s v="Indeed"/>
    <s v="Exceeds"/>
    <n v="4.2"/>
    <n v="4"/>
    <n v="0"/>
    <d v="2019-12-02T00:00:00"/>
    <n v="0"/>
    <n v="19"/>
  </r>
  <r>
    <s v="Lydon, Allison"/>
    <x v="173"/>
    <n v="1"/>
    <n v="1"/>
    <n v="0"/>
    <n v="3"/>
    <n v="5"/>
    <x v="1"/>
    <n v="0"/>
    <n v="52057"/>
    <n v="0"/>
    <n v="19"/>
    <s v="Production Technician I"/>
    <s v="MA"/>
    <n v="2122"/>
    <s v="10/22/75"/>
    <s v="F"/>
    <s v="Married"/>
    <s v="US Citizen"/>
    <s v="No"/>
    <s v="Black or African American"/>
    <s v="2/16/2015"/>
    <m/>
    <s v="N/A-StillEmployed"/>
    <s v="Active"/>
    <s v="Production       "/>
    <s v="Elijiah Gray"/>
    <n v="16"/>
    <s v="Website"/>
    <s v="Fully Meets"/>
    <n v="5"/>
    <n v="3"/>
    <n v="0"/>
    <s v="1/23/2019"/>
    <n v="0"/>
    <n v="6"/>
  </r>
  <r>
    <s v="Lynch, Lindsay"/>
    <x v="174"/>
    <n v="0"/>
    <n v="0"/>
    <n v="0"/>
    <n v="5"/>
    <n v="5"/>
    <x v="0"/>
    <n v="1"/>
    <n v="47434"/>
    <n v="1"/>
    <n v="19"/>
    <s v="Production Technician I"/>
    <s v="MA"/>
    <n v="1844"/>
    <s v="02/14/73"/>
    <s v="F"/>
    <s v="Single"/>
    <s v="US Citizen"/>
    <s v="Yes"/>
    <s v="Black or African American"/>
    <d v="2011-07-11T00:00:00"/>
    <s v="11/14/2015"/>
    <s v="Another position"/>
    <s v="Voluntarily Terminated"/>
    <s v="Production       "/>
    <s v="Webster Butler"/>
    <n v="39"/>
    <s v="Diversity Job Fair"/>
    <s v="Exceeds"/>
    <n v="5"/>
    <n v="4"/>
    <n v="0"/>
    <d v="2015-02-02T00:00:00"/>
    <n v="0"/>
    <n v="17"/>
  </r>
  <r>
    <s v="MacLennan, Samuel"/>
    <x v="175"/>
    <n v="0"/>
    <n v="4"/>
    <n v="1"/>
    <n v="5"/>
    <n v="5"/>
    <x v="1"/>
    <n v="0"/>
    <n v="52788"/>
    <n v="1"/>
    <n v="19"/>
    <s v="Production Technician I"/>
    <s v="MA"/>
    <n v="1938"/>
    <d v="1972-09-11T00:00:00"/>
    <s v="M "/>
    <s v="Widowed"/>
    <s v="US Citizen"/>
    <s v="No"/>
    <s v="White"/>
    <s v="9/24/2012"/>
    <s v="9/26/2017"/>
    <s v="hours"/>
    <s v="Voluntarily Terminated"/>
    <s v="Production       "/>
    <s v="Amy Dunn"/>
    <n v="11"/>
    <s v="Indeed"/>
    <s v="Fully Meets"/>
    <n v="3.08"/>
    <n v="4"/>
    <n v="0"/>
    <d v="2017-01-04T00:00:00"/>
    <n v="0"/>
    <n v="18"/>
  </r>
  <r>
    <s v="Mahoney, Lauren  "/>
    <x v="176"/>
    <n v="0"/>
    <n v="0"/>
    <n v="0"/>
    <n v="1"/>
    <n v="5"/>
    <x v="1"/>
    <n v="0"/>
    <n v="45395"/>
    <n v="0"/>
    <n v="19"/>
    <s v="Production Technician I"/>
    <s v="MA"/>
    <n v="2189"/>
    <d v="1986-07-07T00:00:00"/>
    <s v="F"/>
    <s v="Single"/>
    <s v="US Citizen"/>
    <s v="No"/>
    <s v="White"/>
    <d v="2014-06-01T00:00:00"/>
    <m/>
    <s v="N/A-StillEmployed"/>
    <s v="Active"/>
    <s v="Production       "/>
    <s v="Ketsia Liebig"/>
    <n v="19"/>
    <s v="LinkedIn"/>
    <s v="Fully Meets"/>
    <n v="4.5999999999999996"/>
    <n v="4"/>
    <n v="0"/>
    <s v="2/26/2019"/>
    <n v="0"/>
    <n v="14"/>
  </r>
  <r>
    <s v="Manchester, Robyn"/>
    <x v="177"/>
    <n v="1"/>
    <n v="1"/>
    <n v="0"/>
    <n v="2"/>
    <n v="5"/>
    <x v="1"/>
    <n v="0"/>
    <n v="62385"/>
    <n v="0"/>
    <n v="20"/>
    <s v="Production Technician II"/>
    <s v="MA"/>
    <n v="2324"/>
    <s v="08/25/76"/>
    <s v="F"/>
    <s v="Married"/>
    <s v="US Citizen"/>
    <s v="No"/>
    <s v="White"/>
    <d v="2016-11-05T00:00:00"/>
    <m/>
    <s v="N/A-StillEmployed"/>
    <s v="Active"/>
    <s v="Production       "/>
    <s v="Webster Butler"/>
    <m/>
    <s v="LinkedIn"/>
    <s v="Fully Meets"/>
    <n v="5"/>
    <n v="3"/>
    <n v="0"/>
    <s v="1/21/2019"/>
    <n v="0"/>
    <n v="4"/>
  </r>
  <r>
    <s v="Mancuso, Karen"/>
    <x v="178"/>
    <n v="1"/>
    <n v="1"/>
    <n v="0"/>
    <n v="5"/>
    <n v="5"/>
    <x v="1"/>
    <n v="0"/>
    <n v="68407"/>
    <n v="1"/>
    <n v="20"/>
    <s v="Production Technician II"/>
    <s v="MA"/>
    <n v="2176"/>
    <d v="1986-10-12T00:00:00"/>
    <s v="F"/>
    <s v="Married"/>
    <s v="US Citizen"/>
    <s v="No"/>
    <s v="Two or more races"/>
    <d v="2011-05-07T00:00:00"/>
    <s v="8/19/2012"/>
    <s v="Another position"/>
    <s v="Voluntarily Terminated"/>
    <s v="Production       "/>
    <s v="Amy Dunn"/>
    <n v="11"/>
    <s v="LinkedIn"/>
    <s v="Fully Meets"/>
    <n v="5"/>
    <n v="4"/>
    <n v="0"/>
    <d v="2012-02-07T00:00:00"/>
    <n v="0"/>
    <n v="16"/>
  </r>
  <r>
    <s v="Mangal, Debbie"/>
    <x v="179"/>
    <n v="1"/>
    <n v="1"/>
    <n v="0"/>
    <n v="1"/>
    <n v="5"/>
    <x v="1"/>
    <n v="0"/>
    <n v="61349"/>
    <n v="0"/>
    <n v="19"/>
    <s v="Production Technician I"/>
    <s v="MA"/>
    <n v="2451"/>
    <d v="1974-07-11T00:00:00"/>
    <s v="F"/>
    <s v="Married"/>
    <s v="US Citizen"/>
    <s v="No"/>
    <s v="White"/>
    <d v="2013-11-11T00:00:00"/>
    <m/>
    <s v="N/A-StillEmployed"/>
    <s v="Active"/>
    <s v="Production       "/>
    <s v="Brannon Miller"/>
    <n v="12"/>
    <s v="LinkedIn"/>
    <s v="Fully Meets"/>
    <n v="4.0999999999999996"/>
    <n v="3"/>
    <n v="0"/>
    <s v="1/22/2019"/>
    <n v="0"/>
    <n v="11"/>
  </r>
  <r>
    <s v="Martin, Sandra"/>
    <x v="180"/>
    <n v="0"/>
    <n v="0"/>
    <n v="0"/>
    <n v="1"/>
    <n v="4"/>
    <x v="1"/>
    <n v="0"/>
    <n v="105688"/>
    <n v="0"/>
    <n v="24"/>
    <s v="Software Engineer"/>
    <s v="MA"/>
    <n v="2135"/>
    <d v="1987-07-11T00:00:00"/>
    <s v="F"/>
    <s v="Single"/>
    <s v="US Citizen"/>
    <s v="No"/>
    <s v="Asian"/>
    <d v="2013-11-11T00:00:00"/>
    <m/>
    <s v="N/A-StillEmployed"/>
    <s v="Active"/>
    <s v="Software Engineering"/>
    <s v="Alex Sweetwater"/>
    <n v="10"/>
    <s v="Google Search"/>
    <s v="Fully Meets"/>
    <n v="4.5"/>
    <n v="5"/>
    <n v="4"/>
    <s v="1/14/2019"/>
    <n v="0"/>
    <n v="14"/>
  </r>
  <r>
    <s v="Maurice, Shana"/>
    <x v="181"/>
    <n v="1"/>
    <n v="1"/>
    <n v="0"/>
    <n v="1"/>
    <n v="5"/>
    <x v="1"/>
    <n v="0"/>
    <n v="54132"/>
    <n v="0"/>
    <n v="19"/>
    <s v="Production Technician I"/>
    <s v="MA"/>
    <n v="2330"/>
    <s v="11/22/77"/>
    <s v="F"/>
    <s v="Married"/>
    <s v="US Citizen"/>
    <s v="No"/>
    <s v="White"/>
    <s v="5/31/2011"/>
    <m/>
    <s v="N/A-StillEmployed"/>
    <s v="Active"/>
    <s v="Production       "/>
    <s v="David Stanley"/>
    <n v="14"/>
    <s v="Indeed"/>
    <s v="Fully Meets"/>
    <n v="5"/>
    <n v="4"/>
    <n v="0"/>
    <d v="2019-10-01T00:00:00"/>
    <n v="0"/>
    <n v="8"/>
  </r>
  <r>
    <s v="Carthy, B'rigit"/>
    <x v="182"/>
    <n v="0"/>
    <n v="0"/>
    <n v="0"/>
    <n v="1"/>
    <n v="5"/>
    <x v="1"/>
    <n v="0"/>
    <n v="55315"/>
    <n v="0"/>
    <n v="20"/>
    <s v="Production Technician II"/>
    <s v="MA"/>
    <n v="2149"/>
    <s v="05/21/87"/>
    <s v="F"/>
    <s v="Single"/>
    <s v="US Citizen"/>
    <s v="No"/>
    <s v="Black or African American"/>
    <s v="3/30/2015"/>
    <m/>
    <s v="N/A-StillEmployed"/>
    <s v="Active"/>
    <s v="Production       "/>
    <s v="Ketsia Liebig"/>
    <n v="19"/>
    <s v="LinkedIn"/>
    <s v="Fully Meets"/>
    <n v="5"/>
    <n v="5"/>
    <n v="0"/>
    <d v="2019-07-02T00:00:00"/>
    <n v="0"/>
    <n v="16"/>
  </r>
  <r>
    <s v="Mckenna, Sandy"/>
    <x v="183"/>
    <n v="1"/>
    <n v="1"/>
    <n v="0"/>
    <n v="1"/>
    <n v="5"/>
    <x v="1"/>
    <n v="0"/>
    <n v="62810"/>
    <n v="0"/>
    <n v="19"/>
    <s v="Production Technician I"/>
    <s v="MA"/>
    <n v="2184"/>
    <d v="1987-07-01T00:00:00"/>
    <s v="F"/>
    <s v="Married"/>
    <s v="US Citizen"/>
    <s v="No"/>
    <s v="Black or African American"/>
    <d v="2013-07-01T00:00:00"/>
    <m/>
    <s v="N/A-StillEmployed"/>
    <s v="Active"/>
    <s v="Production       "/>
    <s v="Kissy Sullivan"/>
    <n v="20"/>
    <s v="CareerBuilder"/>
    <s v="Fully Meets"/>
    <n v="3.93"/>
    <n v="3"/>
    <n v="0"/>
    <s v="1/30/2019"/>
    <n v="0"/>
    <n v="20"/>
  </r>
  <r>
    <s v="McKinzie, Jac"/>
    <x v="184"/>
    <n v="1"/>
    <n v="1"/>
    <n v="1"/>
    <n v="2"/>
    <n v="6"/>
    <x v="1"/>
    <n v="0"/>
    <n v="63291"/>
    <n v="0"/>
    <n v="3"/>
    <s v="Area Sales Manager"/>
    <s v="TX"/>
    <n v="78789"/>
    <d v="1984-01-07T00:00:00"/>
    <s v="M "/>
    <s v="Married"/>
    <s v="US Citizen"/>
    <s v="No"/>
    <s v="Two or more races"/>
    <d v="2016-06-07T00:00:00"/>
    <m/>
    <s v="N/A-StillEmployed"/>
    <s v="Active"/>
    <s v="Sales"/>
    <s v="Lynn Daneault"/>
    <n v="21"/>
    <s v="Website"/>
    <s v="Fully Meets"/>
    <n v="3.4"/>
    <n v="4"/>
    <n v="0"/>
    <s v="1/29/2019"/>
    <n v="0"/>
    <n v="7"/>
  </r>
  <r>
    <s v="Meads, Elizabeth"/>
    <x v="185"/>
    <n v="0"/>
    <n v="0"/>
    <n v="0"/>
    <n v="5"/>
    <n v="5"/>
    <x v="1"/>
    <n v="1"/>
    <n v="62659"/>
    <n v="1"/>
    <n v="19"/>
    <s v="Production Technician I"/>
    <s v="MA"/>
    <n v="1760"/>
    <s v="05/30/68"/>
    <s v="F"/>
    <s v="Single"/>
    <s v="US Citizen"/>
    <s v="No"/>
    <s v="Black or African American"/>
    <d v="2012-02-04T00:00:00"/>
    <d v="2016-11-11T00:00:00"/>
    <s v="Another position"/>
    <s v="Voluntarily Terminated"/>
    <s v="Production       "/>
    <s v="Kelley Spirea"/>
    <n v="18"/>
    <s v="Diversity Job Fair"/>
    <s v="Fully Meets"/>
    <n v="4.18"/>
    <n v="4"/>
    <n v="0"/>
    <d v="2016-05-02T00:00:00"/>
    <n v="0"/>
    <n v="17"/>
  </r>
  <r>
    <s v="Medeiros, Jennifer"/>
    <x v="186"/>
    <n v="0"/>
    <n v="0"/>
    <n v="0"/>
    <n v="1"/>
    <n v="5"/>
    <x v="1"/>
    <n v="0"/>
    <n v="55688"/>
    <n v="0"/>
    <n v="19"/>
    <s v="Production Technician I"/>
    <s v="MA"/>
    <n v="2346"/>
    <s v="09/22/76"/>
    <s v="F"/>
    <s v="Single"/>
    <s v="US Citizen"/>
    <s v="No"/>
    <s v="White"/>
    <s v="3/30/2015"/>
    <m/>
    <s v="N/A-StillEmployed"/>
    <s v="Active"/>
    <s v="Production       "/>
    <s v="Michael Albert"/>
    <n v="22"/>
    <s v="CareerBuilder"/>
    <s v="Fully Meets"/>
    <n v="5"/>
    <n v="4"/>
    <n v="0"/>
    <s v="1/21/2019"/>
    <n v="0"/>
    <n v="10"/>
  </r>
  <r>
    <s v="Miller, Brannon"/>
    <x v="187"/>
    <n v="0"/>
    <n v="0"/>
    <n v="1"/>
    <n v="1"/>
    <n v="5"/>
    <x v="1"/>
    <n v="0"/>
    <n v="83667"/>
    <n v="0"/>
    <n v="18"/>
    <s v="Production Manager"/>
    <s v="MA"/>
    <n v="2045"/>
    <d v="1981-10-08T00:00:00"/>
    <s v="M "/>
    <s v="Single"/>
    <s v="US Citizen"/>
    <s v="Yes"/>
    <s v="Hispanic"/>
    <s v="8/16/2012"/>
    <m/>
    <s v="N/A-StillEmployed"/>
    <s v="Active"/>
    <s v="Production       "/>
    <s v="Janet King"/>
    <n v="2"/>
    <s v="Indeed"/>
    <s v="Fully Meets"/>
    <n v="4.37"/>
    <n v="3"/>
    <n v="0"/>
    <s v="1/14/2019"/>
    <n v="0"/>
    <n v="2"/>
  </r>
  <r>
    <s v="Miller, Ned"/>
    <x v="188"/>
    <n v="0"/>
    <n v="0"/>
    <n v="1"/>
    <n v="5"/>
    <n v="5"/>
    <x v="3"/>
    <n v="0"/>
    <n v="55800"/>
    <n v="1"/>
    <n v="20"/>
    <s v="Production Technician II"/>
    <s v="MA"/>
    <n v="2472"/>
    <s v="06/29/85"/>
    <s v="M "/>
    <s v="Single"/>
    <s v="US Citizen"/>
    <s v="No"/>
    <s v="White"/>
    <s v="8/15/2011"/>
    <d v="2014-04-09T00:00:00"/>
    <s v="unhappy"/>
    <s v="Voluntarily Terminated"/>
    <s v="Production       "/>
    <s v="Brannon Miller"/>
    <n v="12"/>
    <s v="LinkedIn"/>
    <s v="PIP"/>
    <n v="3"/>
    <n v="2"/>
    <n v="0"/>
    <s v="1/14/2013"/>
    <n v="6"/>
    <n v="6"/>
  </r>
  <r>
    <s v="Monkfish, Erasumus"/>
    <x v="189"/>
    <n v="1"/>
    <n v="1"/>
    <n v="1"/>
    <n v="1"/>
    <n v="5"/>
    <x v="1"/>
    <n v="0"/>
    <n v="58207"/>
    <n v="0"/>
    <n v="20"/>
    <s v="Production Technician II"/>
    <s v="MA"/>
    <n v="1450"/>
    <s v="08/17/92"/>
    <s v="M "/>
    <s v="Married"/>
    <s v="US Citizen"/>
    <s v="No"/>
    <s v="White"/>
    <d v="2011-07-11T00:00:00"/>
    <m/>
    <s v="N/A-StillEmployed"/>
    <s v="Active"/>
    <s v="Production       "/>
    <s v="David Stanley"/>
    <n v="14"/>
    <s v="LinkedIn"/>
    <s v="Fully Meets"/>
    <n v="3.7"/>
    <n v="3"/>
    <n v="0"/>
    <d v="2019-08-01T00:00:00"/>
    <n v="0"/>
    <n v="14"/>
  </r>
  <r>
    <s v="Monroe, Peter"/>
    <x v="190"/>
    <n v="1"/>
    <n v="1"/>
    <n v="1"/>
    <n v="1"/>
    <n v="3"/>
    <x v="2"/>
    <n v="1"/>
    <n v="157000"/>
    <n v="0"/>
    <n v="13"/>
    <s v="IT Manager - Infra"/>
    <s v="MA"/>
    <n v="2134"/>
    <d v="1986-05-10T00:00:00"/>
    <s v="M "/>
    <s v="Married"/>
    <s v="Eligible NonCitizen"/>
    <s v="Yes"/>
    <s v="Black or African American"/>
    <s v="2/15/2012"/>
    <m/>
    <s v="N/A-StillEmployed"/>
    <s v="Active"/>
    <s v="IT/IS"/>
    <s v="Jennifer Zamora"/>
    <n v="5"/>
    <s v="Diversity Job Fair"/>
    <s v="Needs Improvement"/>
    <n v="2.39"/>
    <n v="3"/>
    <n v="6"/>
    <s v="2/22/2019"/>
    <n v="4"/>
    <n v="13"/>
  </r>
  <r>
    <s v="Monterro, Luisa"/>
    <x v="191"/>
    <n v="0"/>
    <n v="0"/>
    <n v="0"/>
    <n v="1"/>
    <n v="5"/>
    <x v="0"/>
    <n v="0"/>
    <n v="72460"/>
    <n v="0"/>
    <n v="20"/>
    <s v="Production Technician II"/>
    <s v="MA"/>
    <n v="2126"/>
    <s v="04/24/70"/>
    <s v="F"/>
    <s v="Single"/>
    <s v="US Citizen"/>
    <s v="No"/>
    <s v="Black or African American"/>
    <s v="5/13/2013"/>
    <m/>
    <s v="N/A-StillEmployed"/>
    <s v="Active"/>
    <s v="Production       "/>
    <s v="Kissy Sullivan"/>
    <n v="20"/>
    <s v="Indeed"/>
    <s v="Exceeds"/>
    <n v="4.7"/>
    <n v="3"/>
    <n v="0"/>
    <s v="1/14/2019"/>
    <n v="0"/>
    <n v="1"/>
  </r>
  <r>
    <s v="Moran, Patrick"/>
    <x v="192"/>
    <n v="0"/>
    <n v="0"/>
    <n v="1"/>
    <n v="3"/>
    <n v="5"/>
    <x v="1"/>
    <n v="1"/>
    <n v="72106"/>
    <n v="0"/>
    <n v="20"/>
    <s v="Production Technician II"/>
    <s v="MA"/>
    <n v="2127"/>
    <d v="1976-03-12T00:00:00"/>
    <s v="M "/>
    <s v="Single"/>
    <s v="US Citizen"/>
    <s v="No"/>
    <s v="Black or African American"/>
    <d v="2012-09-01T00:00:00"/>
    <m/>
    <s v="N/A-StillEmployed"/>
    <s v="Active"/>
    <s v="Production       "/>
    <s v="Kelley Spirea"/>
    <n v="18"/>
    <s v="Diversity Job Fair"/>
    <s v="Fully Meets"/>
    <n v="4.0999999999999996"/>
    <n v="4"/>
    <n v="0"/>
    <s v="1/31/2019"/>
    <n v="0"/>
    <n v="12"/>
  </r>
  <r>
    <s v="Morway, Tanya"/>
    <x v="193"/>
    <n v="1"/>
    <n v="1"/>
    <n v="0"/>
    <n v="1"/>
    <n v="3"/>
    <x v="1"/>
    <n v="0"/>
    <n v="52599"/>
    <n v="0"/>
    <n v="15"/>
    <s v="Network Engineer"/>
    <s v="MA"/>
    <n v="2048"/>
    <d v="1979-04-04T00:00:00"/>
    <s v="F"/>
    <s v="Married"/>
    <s v="US Citizen"/>
    <s v="No"/>
    <s v="White"/>
    <s v="2/16/2015"/>
    <m/>
    <s v="N/A-StillEmployed"/>
    <s v="Active"/>
    <s v="IT/IS"/>
    <s v="Peter Monroe"/>
    <n v="7"/>
    <s v="CareerBuilder"/>
    <s v="Fully Meets"/>
    <n v="3.81"/>
    <n v="3"/>
    <n v="6"/>
    <d v="2019-11-02T00:00:00"/>
    <n v="0"/>
    <n v="6"/>
  </r>
  <r>
    <s v="Motlagh,  Dawn"/>
    <x v="194"/>
    <n v="0"/>
    <n v="2"/>
    <n v="0"/>
    <n v="1"/>
    <n v="5"/>
    <x v="1"/>
    <n v="0"/>
    <n v="63430"/>
    <n v="0"/>
    <n v="19"/>
    <s v="Production Technician I"/>
    <s v="MA"/>
    <n v="2453"/>
    <d v="1984-07-07T00:00:00"/>
    <s v="F"/>
    <s v="Divorced"/>
    <s v="US Citizen"/>
    <s v="No"/>
    <s v="White"/>
    <d v="2013-01-04T00:00:00"/>
    <m/>
    <s v="N/A-StillEmployed"/>
    <s v="Active"/>
    <s v="Production       "/>
    <s v="Elijiah Gray"/>
    <n v="16"/>
    <s v="LinkedIn"/>
    <s v="Fully Meets"/>
    <n v="4.4000000000000004"/>
    <n v="4"/>
    <n v="0"/>
    <s v="1/17/2019"/>
    <n v="0"/>
    <n v="18"/>
  </r>
  <r>
    <s v="Moumanil, Maliki "/>
    <x v="195"/>
    <n v="0"/>
    <n v="3"/>
    <n v="1"/>
    <n v="1"/>
    <n v="5"/>
    <x v="1"/>
    <n v="0"/>
    <n v="74417"/>
    <n v="0"/>
    <n v="20"/>
    <s v="Production Technician II"/>
    <s v="MA"/>
    <n v="1460"/>
    <d v="1974-01-12T00:00:00"/>
    <s v="M "/>
    <s v="Separated"/>
    <s v="US Citizen"/>
    <s v="No"/>
    <s v="Black or African American"/>
    <s v="5/13/2013"/>
    <m/>
    <s v="N/A-StillEmployed"/>
    <s v="Active"/>
    <s v="Production       "/>
    <s v="Michael Albert"/>
    <n v="22"/>
    <s v="LinkedIn"/>
    <s v="Fully Meets"/>
    <n v="4.29"/>
    <n v="5"/>
    <n v="0"/>
    <s v="1/28/2019"/>
    <n v="0"/>
    <n v="11"/>
  </r>
  <r>
    <s v="Myers, Michael"/>
    <x v="196"/>
    <n v="0"/>
    <n v="0"/>
    <n v="1"/>
    <n v="1"/>
    <n v="5"/>
    <x v="1"/>
    <n v="0"/>
    <n v="57575"/>
    <n v="0"/>
    <n v="19"/>
    <s v="Production Technician I"/>
    <s v="MA"/>
    <n v="1550"/>
    <s v="04/18/80"/>
    <s v="M "/>
    <s v="Single"/>
    <s v="US Citizen"/>
    <s v="No"/>
    <s v="Asian"/>
    <d v="2013-08-07T00:00:00"/>
    <m/>
    <s v="N/A-StillEmployed"/>
    <s v="Active"/>
    <s v="Production       "/>
    <s v="Kissy Sullivan"/>
    <n v="20"/>
    <s v="LinkedIn"/>
    <s v="Fully Meets"/>
    <n v="4.0999999999999996"/>
    <n v="4"/>
    <n v="0"/>
    <s v="1/22/2019"/>
    <n v="0"/>
    <n v="13"/>
  </r>
  <r>
    <s v="Navathe, Kurt"/>
    <x v="197"/>
    <n v="0"/>
    <n v="0"/>
    <n v="1"/>
    <n v="1"/>
    <n v="3"/>
    <x v="1"/>
    <n v="0"/>
    <n v="87921"/>
    <n v="0"/>
    <n v="22"/>
    <s v="Senior BI Developer"/>
    <s v="MA"/>
    <n v="2056"/>
    <s v="04/25/70"/>
    <s v="M "/>
    <s v="Single"/>
    <s v="US Citizen"/>
    <s v="No"/>
    <s v="Asian"/>
    <d v="2017-10-02T00:00:00"/>
    <m/>
    <s v="N/A-StillEmployed"/>
    <s v="Active"/>
    <s v="IT/IS"/>
    <s v="Brian Champaigne"/>
    <n v="13"/>
    <s v="Indeed"/>
    <s v="Fully Meets"/>
    <n v="5"/>
    <n v="3"/>
    <n v="6"/>
    <s v="2/25/2019"/>
    <n v="0"/>
    <n v="17"/>
  </r>
  <r>
    <s v="Ndzi, Colombui"/>
    <x v="198"/>
    <n v="0"/>
    <n v="0"/>
    <n v="1"/>
    <n v="5"/>
    <n v="5"/>
    <x v="1"/>
    <n v="1"/>
    <n v="50470"/>
    <n v="1"/>
    <n v="19"/>
    <s v="Production Technician I"/>
    <s v="MA"/>
    <n v="2110"/>
    <d v="1989-02-05T00:00:00"/>
    <s v="M "/>
    <s v="Single"/>
    <s v="US Citizen"/>
    <s v="No"/>
    <s v="Black or African American"/>
    <s v="9/26/2011"/>
    <d v="2014-04-04T00:00:00"/>
    <s v="return to school"/>
    <s v="Voluntarily Terminated"/>
    <s v="Production       "/>
    <s v="Webster Butler"/>
    <n v="39"/>
    <s v="Diversity Job Fair"/>
    <s v="Fully Meets"/>
    <n v="4.3"/>
    <n v="3"/>
    <n v="0"/>
    <d v="2013-02-03T00:00:00"/>
    <n v="0"/>
    <n v="19"/>
  </r>
  <r>
    <s v="Ndzi, Horia"/>
    <x v="199"/>
    <n v="1"/>
    <n v="1"/>
    <n v="1"/>
    <n v="5"/>
    <n v="5"/>
    <x v="1"/>
    <n v="0"/>
    <n v="46664"/>
    <n v="1"/>
    <n v="19"/>
    <s v="Production Technician I"/>
    <s v="MA"/>
    <n v="2421"/>
    <s v="03/28/83"/>
    <s v="M "/>
    <s v="Married"/>
    <s v="US Citizen"/>
    <s v="No"/>
    <s v="White"/>
    <d v="2013-01-04T00:00:00"/>
    <s v="5/25/2016"/>
    <s v="more money"/>
    <s v="Voluntarily Terminated"/>
    <s v="Production       "/>
    <s v="Amy Dunn"/>
    <n v="11"/>
    <s v="Employee Referral"/>
    <s v="Fully Meets"/>
    <n v="3.18"/>
    <n v="3"/>
    <n v="0"/>
    <d v="2016-06-03T00:00:00"/>
    <n v="0"/>
    <n v="10"/>
  </r>
  <r>
    <s v="Newman, Richard "/>
    <x v="200"/>
    <n v="1"/>
    <n v="1"/>
    <n v="1"/>
    <n v="3"/>
    <n v="5"/>
    <x v="1"/>
    <n v="0"/>
    <n v="48495"/>
    <n v="0"/>
    <n v="19"/>
    <s v="Production Technician I"/>
    <s v="MA"/>
    <n v="2136"/>
    <d v="1977-08-04T00:00:00"/>
    <s v="M "/>
    <s v="Married"/>
    <s v="US Citizen"/>
    <s v="No"/>
    <s v="White"/>
    <d v="2014-12-05T00:00:00"/>
    <m/>
    <s v="N/A-StillEmployed"/>
    <s v="Active"/>
    <s v="Production       "/>
    <s v="Ketsia Liebig"/>
    <n v="19"/>
    <s v="LinkedIn"/>
    <s v="Fully Meets"/>
    <n v="5"/>
    <n v="5"/>
    <n v="0"/>
    <s v="2/18/2019"/>
    <n v="0"/>
    <n v="11"/>
  </r>
  <r>
    <s v="Ngodup, Shari "/>
    <x v="201"/>
    <n v="0"/>
    <n v="3"/>
    <n v="0"/>
    <n v="1"/>
    <n v="5"/>
    <x v="0"/>
    <n v="1"/>
    <n v="52984"/>
    <n v="0"/>
    <n v="19"/>
    <s v="Production Technician I"/>
    <s v="MA"/>
    <n v="1810"/>
    <d v="1967-03-06T00:00:00"/>
    <s v="F"/>
    <s v="Separated"/>
    <s v="US Citizen"/>
    <s v="No"/>
    <s v="Black or African American"/>
    <d v="2013-01-04T00:00:00"/>
    <m/>
    <s v="N/A-StillEmployed"/>
    <s v="Active"/>
    <s v="Production       "/>
    <s v="Brannon Miller"/>
    <n v="12"/>
    <s v="Diversity Job Fair"/>
    <s v="Exceeds"/>
    <n v="4"/>
    <n v="3"/>
    <n v="0"/>
    <s v="2/13/2019"/>
    <n v="0"/>
    <n v="12"/>
  </r>
  <r>
    <s v="Nguyen, Dheepa"/>
    <x v="202"/>
    <n v="0"/>
    <n v="0"/>
    <n v="0"/>
    <n v="1"/>
    <n v="6"/>
    <x v="1"/>
    <n v="0"/>
    <n v="63695"/>
    <n v="0"/>
    <n v="3"/>
    <s v="Area Sales Manager"/>
    <s v="GA"/>
    <n v="30428"/>
    <s v="03/31/89"/>
    <s v="F"/>
    <s v="Single"/>
    <s v="US Citizen"/>
    <s v="No"/>
    <s v="Two or more races"/>
    <d v="2013-08-07T00:00:00"/>
    <m/>
    <s v="N/A-StillEmployed"/>
    <s v="Active"/>
    <s v="Sales"/>
    <s v="Lynn Daneault"/>
    <n v="21"/>
    <s v="Indeed"/>
    <s v="Fully Meets"/>
    <n v="5"/>
    <n v="5"/>
    <n v="0"/>
    <s v="1/25/2019"/>
    <n v="0"/>
    <n v="2"/>
  </r>
  <r>
    <s v="Nguyen, Lei-Ming"/>
    <x v="203"/>
    <n v="0"/>
    <n v="0"/>
    <n v="0"/>
    <n v="1"/>
    <n v="5"/>
    <x v="1"/>
    <n v="0"/>
    <n v="62061"/>
    <n v="0"/>
    <n v="19"/>
    <s v="Production Technician I"/>
    <s v="MA"/>
    <n v="2132"/>
    <d v="1984-07-07T00:00:00"/>
    <s v="F"/>
    <s v="Single"/>
    <s v="US Citizen"/>
    <s v="No"/>
    <s v="White"/>
    <d v="2013-08-07T00:00:00"/>
    <m/>
    <s v="N/A-StillEmployed"/>
    <s v="Active"/>
    <s v="Production       "/>
    <s v="David Stanley"/>
    <n v="14"/>
    <s v="LinkedIn"/>
    <s v="Fully Meets"/>
    <n v="3.6"/>
    <n v="5"/>
    <n v="0"/>
    <d v="2019-02-01T00:00:00"/>
    <n v="0"/>
    <n v="4"/>
  </r>
  <r>
    <s v="Nowlan, Kristie"/>
    <x v="204"/>
    <n v="0"/>
    <n v="0"/>
    <n v="0"/>
    <n v="1"/>
    <n v="5"/>
    <x v="1"/>
    <n v="0"/>
    <n v="66738"/>
    <n v="0"/>
    <n v="20"/>
    <s v="Production Technician II"/>
    <s v="MA"/>
    <n v="1040"/>
    <s v="11/23/85"/>
    <s v="F"/>
    <s v="Single"/>
    <s v="US Citizen"/>
    <s v="No"/>
    <s v="White"/>
    <d v="2014-10-11T00:00:00"/>
    <m/>
    <s v="N/A-StillEmployed"/>
    <s v="Active"/>
    <s v="Production       "/>
    <s v="Elijiah Gray"/>
    <n v="16"/>
    <s v="Indeed"/>
    <s v="Fully Meets"/>
    <n v="4.53"/>
    <n v="5"/>
    <n v="0"/>
    <s v="1/16/2019"/>
    <n v="0"/>
    <n v="5"/>
  </r>
  <r>
    <s v="O'hare, Lynn"/>
    <x v="205"/>
    <n v="0"/>
    <n v="0"/>
    <n v="0"/>
    <n v="4"/>
    <n v="5"/>
    <x v="3"/>
    <n v="0"/>
    <n v="52674"/>
    <n v="1"/>
    <n v="19"/>
    <s v="Production Technician I"/>
    <s v="MA"/>
    <n v="2152"/>
    <s v="09/30/80"/>
    <s v="F"/>
    <s v="Single"/>
    <s v="US Citizen"/>
    <s v="No"/>
    <s v="Two or more races"/>
    <s v="3/31/2014"/>
    <d v="2018-01-05T00:00:00"/>
    <s v="performance"/>
    <s v="Terminated for Cause"/>
    <s v="Production       "/>
    <s v="Kissy Sullivan"/>
    <n v="20"/>
    <s v="LinkedIn"/>
    <s v="PIP"/>
    <n v="2.33"/>
    <n v="2"/>
    <n v="0"/>
    <d v="2018-09-03T00:00:00"/>
    <n v="6"/>
    <n v="3"/>
  </r>
  <r>
    <s v="Oliver, Brooke "/>
    <x v="206"/>
    <n v="1"/>
    <n v="1"/>
    <n v="0"/>
    <n v="5"/>
    <n v="5"/>
    <x v="1"/>
    <n v="0"/>
    <n v="71966"/>
    <n v="1"/>
    <n v="20"/>
    <s v="Production Technician II"/>
    <s v="MA"/>
    <n v="2492"/>
    <d v="1952-11-02T00:00:00"/>
    <s v="F"/>
    <s v="Married"/>
    <s v="US Citizen"/>
    <s v="No"/>
    <s v="Asian"/>
    <s v="5/14/2012"/>
    <s v="8/19/2013"/>
    <s v="unhappy"/>
    <s v="Voluntarily Terminated"/>
    <s v="Production       "/>
    <s v="Webster Butler"/>
    <n v="39"/>
    <s v="LinkedIn"/>
    <s v="Fully Meets"/>
    <n v="5"/>
    <n v="3"/>
    <n v="0"/>
    <d v="2013-02-07T00:00:00"/>
    <n v="0"/>
    <n v="17"/>
  </r>
  <r>
    <s v="Onque, Jasmine"/>
    <x v="207"/>
    <n v="0"/>
    <n v="0"/>
    <n v="0"/>
    <n v="1"/>
    <n v="6"/>
    <x v="1"/>
    <n v="0"/>
    <n v="63051"/>
    <n v="0"/>
    <n v="3"/>
    <s v="Area Sales Manager"/>
    <s v="FL"/>
    <n v="33174"/>
    <d v="1990-11-05T00:00:00"/>
    <s v="F"/>
    <s v="Single"/>
    <s v="US Citizen"/>
    <s v="Yes"/>
    <s v="White"/>
    <s v="9/30/2013"/>
    <m/>
    <s v="N/A-StillEmployed"/>
    <s v="Active"/>
    <s v="Sales"/>
    <s v="Lynn Daneault"/>
    <n v="21"/>
    <s v="Indeed"/>
    <s v="Fully Meets"/>
    <n v="4.28"/>
    <n v="3"/>
    <n v="0"/>
    <s v="1/25/2019"/>
    <n v="0"/>
    <n v="1"/>
  </r>
  <r>
    <s v="Osturnka, Adeel"/>
    <x v="208"/>
    <n v="1"/>
    <n v="1"/>
    <n v="1"/>
    <n v="1"/>
    <n v="5"/>
    <x v="0"/>
    <n v="0"/>
    <n v="47414"/>
    <n v="0"/>
    <n v="19"/>
    <s v="Production Technician I"/>
    <s v="MA"/>
    <n v="2478"/>
    <d v="1976-11-12T00:00:00"/>
    <s v="M "/>
    <s v="Married"/>
    <s v="US Citizen"/>
    <s v="No"/>
    <s v="White"/>
    <s v="9/30/2013"/>
    <m/>
    <s v="N/A-StillEmployed"/>
    <s v="Active"/>
    <s v="Production       "/>
    <s v="Kelley Spirea"/>
    <n v="18"/>
    <s v="LinkedIn"/>
    <s v="Exceeds"/>
    <n v="5"/>
    <n v="3"/>
    <n v="0"/>
    <d v="2019-07-02T00:00:00"/>
    <n v="0"/>
    <n v="13"/>
  </r>
  <r>
    <s v="Owad, Clinton"/>
    <x v="209"/>
    <n v="0"/>
    <n v="0"/>
    <n v="1"/>
    <n v="1"/>
    <n v="5"/>
    <x v="2"/>
    <n v="0"/>
    <n v="53060"/>
    <n v="0"/>
    <n v="19"/>
    <s v="Production Technician I"/>
    <s v="MA"/>
    <n v="1760"/>
    <s v="11/24/79"/>
    <s v="M "/>
    <s v="Single"/>
    <s v="US Citizen"/>
    <s v="No"/>
    <s v="Black or African American"/>
    <s v="2/17/2014"/>
    <m/>
    <s v="N/A-StillEmployed"/>
    <s v="Active"/>
    <s v="Production       "/>
    <s v="Michael Albert"/>
    <n v="22"/>
    <s v="LinkedIn"/>
    <s v="Needs Improvement"/>
    <n v="4.25"/>
    <n v="3"/>
    <n v="0"/>
    <d v="2019-04-02T00:00:00"/>
    <n v="4"/>
    <n v="6"/>
  </r>
  <r>
    <s v="Ozark, Travis"/>
    <x v="210"/>
    <n v="0"/>
    <n v="0"/>
    <n v="1"/>
    <n v="1"/>
    <n v="6"/>
    <x v="1"/>
    <n v="0"/>
    <n v="68829"/>
    <n v="0"/>
    <n v="3"/>
    <s v="Area Sales Manager"/>
    <s v="NC"/>
    <n v="27229"/>
    <s v="05/19/82"/>
    <s v="M "/>
    <s v="Single"/>
    <s v="US Citizen"/>
    <s v="No"/>
    <s v="White"/>
    <d v="2015-05-01T00:00:00"/>
    <m/>
    <s v="N/A-StillEmployed"/>
    <s v="Active"/>
    <s v="Sales"/>
    <s v="John Smith"/>
    <n v="17"/>
    <s v="Website"/>
    <s v="Fully Meets"/>
    <n v="5"/>
    <n v="5"/>
    <n v="0"/>
    <s v="1/14/2019"/>
    <n v="0"/>
    <n v="18"/>
  </r>
  <r>
    <s v="Panjwani, Nina"/>
    <x v="211"/>
    <n v="1"/>
    <n v="1"/>
    <n v="0"/>
    <n v="5"/>
    <n v="5"/>
    <x v="1"/>
    <n v="0"/>
    <n v="63515"/>
    <n v="1"/>
    <n v="19"/>
    <s v="Production Technician I"/>
    <s v="MA"/>
    <n v="2351"/>
    <d v="1979-01-05T00:00:00"/>
    <s v="F"/>
    <s v="Married"/>
    <s v="US Citizen"/>
    <s v="No"/>
    <s v="White"/>
    <d v="2011-07-02T00:00:00"/>
    <d v="2014-12-01T00:00:00"/>
    <s v="Another position"/>
    <s v="Voluntarily Terminated"/>
    <s v="Production       "/>
    <s v="Elijiah Gray"/>
    <n v="16"/>
    <s v="Google Search"/>
    <s v="Fully Meets"/>
    <n v="3.89"/>
    <n v="4"/>
    <n v="0"/>
    <d v="2013-04-03T00:00:00"/>
    <n v="0"/>
    <n v="7"/>
  </r>
  <r>
    <s v="Patronick, Lucas"/>
    <x v="212"/>
    <n v="0"/>
    <n v="0"/>
    <n v="1"/>
    <n v="5"/>
    <n v="4"/>
    <x v="0"/>
    <n v="1"/>
    <n v="108987"/>
    <n v="1"/>
    <n v="24"/>
    <s v="Software Engineer"/>
    <s v="MA"/>
    <n v="1844"/>
    <s v="02/20/79"/>
    <s v="M "/>
    <s v="Single"/>
    <s v="US Citizen"/>
    <s v="No"/>
    <s v="Black or African American"/>
    <d v="2011-07-11T00:00:00"/>
    <d v="2015-07-09T00:00:00"/>
    <s v="Another position"/>
    <s v="Voluntarily Terminated"/>
    <s v="Software Engineering"/>
    <s v="Alex Sweetwater"/>
    <n v="10"/>
    <s v="Diversity Job Fair"/>
    <s v="Exceeds"/>
    <n v="5"/>
    <n v="5"/>
    <n v="3"/>
    <s v="8/16/2015"/>
    <n v="0"/>
    <n v="13"/>
  </r>
  <r>
    <s v="Pearson, Randall"/>
    <x v="213"/>
    <n v="1"/>
    <n v="1"/>
    <n v="1"/>
    <n v="5"/>
    <n v="3"/>
    <x v="1"/>
    <n v="0"/>
    <n v="93093"/>
    <n v="1"/>
    <n v="9"/>
    <s v="Data Analyst"/>
    <s v="MA"/>
    <n v="2747"/>
    <d v="1984-05-09T00:00:00"/>
    <s v="M "/>
    <s v="Married"/>
    <s v="US Citizen"/>
    <s v="No"/>
    <s v="White"/>
    <d v="2014-01-12T00:00:00"/>
    <d v="2016-01-05T00:00:00"/>
    <s v="performance"/>
    <s v="Voluntarily Terminated"/>
    <s v="IT/IS"/>
    <s v="Simon Roup"/>
    <n v="4"/>
    <s v="Employee Referral"/>
    <s v="Fully Meets"/>
    <n v="4.7"/>
    <n v="4"/>
    <n v="5"/>
    <s v="1/16/2016"/>
    <n v="0"/>
    <n v="19"/>
  </r>
  <r>
    <s v="Smith, Martin"/>
    <x v="214"/>
    <n v="0"/>
    <n v="0"/>
    <n v="1"/>
    <n v="5"/>
    <n v="5"/>
    <x v="2"/>
    <n v="0"/>
    <n v="53564"/>
    <n v="1"/>
    <n v="19"/>
    <s v="Production Technician I"/>
    <s v="MA"/>
    <n v="2458"/>
    <s v="03/17/88"/>
    <s v="M "/>
    <s v="Single"/>
    <s v="US Citizen"/>
    <s v="No"/>
    <s v="Black or African American"/>
    <d v="2011-10-01T00:00:00"/>
    <s v="12/28/2017"/>
    <s v="career change"/>
    <s v="Voluntarily Terminated"/>
    <s v="Production       "/>
    <s v="Webster Butler"/>
    <n v="39"/>
    <s v="Google Search"/>
    <s v="Needs Improvement"/>
    <n v="3.54"/>
    <n v="5"/>
    <n v="0"/>
    <d v="2017-06-04T00:00:00"/>
    <n v="4"/>
    <n v="15"/>
  </r>
  <r>
    <s v="Pelletier, Ermine"/>
    <x v="215"/>
    <n v="1"/>
    <n v="1"/>
    <n v="0"/>
    <n v="5"/>
    <n v="5"/>
    <x v="2"/>
    <n v="0"/>
    <n v="60270"/>
    <n v="1"/>
    <n v="20"/>
    <s v="Production Technician II"/>
    <s v="MA"/>
    <n v="2472"/>
    <s v="07/18/89"/>
    <s v="F"/>
    <s v="Married"/>
    <s v="US Citizen"/>
    <s v="No"/>
    <s v="Asian"/>
    <d v="2011-05-07T00:00:00"/>
    <s v="9/15/2015"/>
    <s v="unhappy"/>
    <s v="Voluntarily Terminated"/>
    <s v="Production       "/>
    <s v="Amy Dunn"/>
    <n v="11"/>
    <s v="CareerBuilder"/>
    <s v="Needs Improvement"/>
    <n v="2.4"/>
    <n v="5"/>
    <n v="0"/>
    <d v="2015-06-02T00:00:00"/>
    <n v="5"/>
    <n v="2"/>
  </r>
  <r>
    <s v="Perry, Shakira"/>
    <x v="216"/>
    <n v="0"/>
    <n v="0"/>
    <n v="0"/>
    <n v="5"/>
    <n v="5"/>
    <x v="1"/>
    <n v="0"/>
    <n v="45998"/>
    <n v="1"/>
    <n v="19"/>
    <s v="Production Technician I"/>
    <s v="MA"/>
    <n v="2176"/>
    <s v="07/20/86"/>
    <s v="F"/>
    <s v="Single"/>
    <s v="US Citizen"/>
    <s v="No"/>
    <s v="White"/>
    <s v="5/16/2011"/>
    <s v="10/25/2015"/>
    <s v="medical issues"/>
    <s v="Voluntarily Terminated"/>
    <s v="Production       "/>
    <s v="Amy Dunn"/>
    <n v="11"/>
    <s v="LinkedIn"/>
    <s v="Fully Meets"/>
    <n v="3.45"/>
    <n v="4"/>
    <n v="0"/>
    <s v="5/13/2014"/>
    <n v="0"/>
    <n v="5"/>
  </r>
  <r>
    <s v="Peters, Lauren"/>
    <x v="217"/>
    <n v="1"/>
    <n v="1"/>
    <n v="0"/>
    <n v="5"/>
    <n v="5"/>
    <x v="0"/>
    <n v="0"/>
    <n v="57954"/>
    <n v="1"/>
    <n v="20"/>
    <s v="Production Technician II"/>
    <s v="MA"/>
    <n v="1886"/>
    <s v="08/17/86"/>
    <s v="F"/>
    <s v="Married"/>
    <s v="US Citizen"/>
    <s v="No"/>
    <s v="White"/>
    <s v="5/16/2011"/>
    <d v="2013-04-02T00:00:00"/>
    <s v="more money"/>
    <s v="Voluntarily Terminated"/>
    <s v="Production       "/>
    <s v="Ketsia Liebig"/>
    <n v="19"/>
    <s v="Indeed"/>
    <s v="Exceeds"/>
    <n v="4.2"/>
    <n v="5"/>
    <n v="0"/>
    <d v="2013-10-01T00:00:00"/>
    <n v="0"/>
    <n v="12"/>
  </r>
  <r>
    <s v="Peterson, Ebonee  "/>
    <x v="218"/>
    <n v="1"/>
    <n v="1"/>
    <n v="0"/>
    <n v="5"/>
    <n v="5"/>
    <x v="1"/>
    <n v="0"/>
    <n v="74669"/>
    <n v="1"/>
    <n v="18"/>
    <s v="Production Manager"/>
    <s v="MA"/>
    <n v="2030"/>
    <d v="1977-09-05T00:00:00"/>
    <s v="F"/>
    <s v="Married"/>
    <s v="US Citizen"/>
    <s v="No"/>
    <s v="White"/>
    <s v="10/25/2010"/>
    <s v="5/18/2016"/>
    <s v="Another position"/>
    <s v="Voluntarily Terminated"/>
    <s v="Production       "/>
    <s v="Janet King"/>
    <n v="2"/>
    <s v="Indeed"/>
    <s v="Fully Meets"/>
    <n v="4.16"/>
    <n v="5"/>
    <n v="0"/>
    <d v="2015-05-03T00:00:00"/>
    <n v="0"/>
    <n v="6"/>
  </r>
  <r>
    <s v="Petingill, Shana  "/>
    <x v="219"/>
    <n v="1"/>
    <n v="1"/>
    <n v="0"/>
    <n v="1"/>
    <n v="5"/>
    <x v="1"/>
    <n v="0"/>
    <n v="74226"/>
    <n v="0"/>
    <n v="20"/>
    <s v="Production Technician II"/>
    <s v="MA"/>
    <n v="2050"/>
    <d v="1979-10-03T00:00:00"/>
    <s v="F"/>
    <s v="Married"/>
    <s v="Eligible NonCitizen"/>
    <s v="No"/>
    <s v="Asian"/>
    <d v="2012-02-04T00:00:00"/>
    <m/>
    <s v="N/A-StillEmployed"/>
    <s v="Active"/>
    <s v="Production       "/>
    <s v="Brannon Miller"/>
    <n v="12"/>
    <s v="LinkedIn"/>
    <s v="Fully Meets"/>
    <n v="4.3"/>
    <n v="3"/>
    <n v="0"/>
    <s v="1/14/2019"/>
    <n v="0"/>
    <n v="14"/>
  </r>
  <r>
    <s v="Petrowsky, Thelma"/>
    <x v="220"/>
    <n v="1"/>
    <n v="1"/>
    <n v="0"/>
    <n v="1"/>
    <n v="3"/>
    <x v="0"/>
    <n v="0"/>
    <n v="93554"/>
    <n v="0"/>
    <n v="9"/>
    <s v="Data Analyst"/>
    <s v="MA"/>
    <n v="1886"/>
    <s v="09/16/84"/>
    <s v="F"/>
    <s v="Married"/>
    <s v="US Citizen"/>
    <s v="No"/>
    <s v="Black or African American"/>
    <d v="2014-10-11T00:00:00"/>
    <m/>
    <s v="N/A-StillEmployed"/>
    <s v="Active"/>
    <s v="IT/IS"/>
    <s v="Simon Roup"/>
    <n v="4"/>
    <s v="Employee Referral"/>
    <s v="Exceeds"/>
    <n v="4.5999999999999996"/>
    <n v="5"/>
    <n v="7"/>
    <d v="2019-04-01T00:00:00"/>
    <n v="0"/>
    <n v="16"/>
  </r>
  <r>
    <s v="Pham, Hong"/>
    <x v="221"/>
    <n v="1"/>
    <n v="1"/>
    <n v="1"/>
    <n v="5"/>
    <n v="5"/>
    <x v="1"/>
    <n v="0"/>
    <n v="64724"/>
    <n v="1"/>
    <n v="19"/>
    <s v="Production Technician I"/>
    <s v="MA"/>
    <n v="2451"/>
    <d v="1988-06-03T00:00:00"/>
    <s v="M "/>
    <s v="Married"/>
    <s v="US Citizen"/>
    <s v="No"/>
    <s v="Asian"/>
    <d v="2011-05-07T00:00:00"/>
    <s v="11/30/2012"/>
    <s v="more money"/>
    <s v="Voluntarily Terminated"/>
    <s v="Production       "/>
    <s v="Brannon Miller"/>
    <n v="12"/>
    <s v="Google Search"/>
    <s v="Fully Meets"/>
    <n v="5"/>
    <n v="3"/>
    <n v="0"/>
    <s v="2/20/2012"/>
    <n v="0"/>
    <n v="13"/>
  </r>
  <r>
    <s v="Pitt, Brad "/>
    <x v="222"/>
    <n v="0"/>
    <n v="0"/>
    <n v="1"/>
    <n v="1"/>
    <n v="5"/>
    <x v="1"/>
    <n v="0"/>
    <n v="47001"/>
    <n v="0"/>
    <n v="19"/>
    <s v="Production Technician I"/>
    <s v="MA"/>
    <n v="2451"/>
    <s v="11/23/81"/>
    <s v="M "/>
    <s v="Single"/>
    <s v="US Citizen"/>
    <s v="No"/>
    <s v="White"/>
    <d v="2007-05-11T00:00:00"/>
    <m/>
    <s v="N/A-StillEmployed"/>
    <s v="Active"/>
    <s v="Production       "/>
    <s v="David Stanley"/>
    <n v="14"/>
    <s v="Google Search"/>
    <s v="Fully Meets"/>
    <n v="3.66"/>
    <n v="3"/>
    <n v="0"/>
    <s v="2/25/2019"/>
    <n v="0"/>
    <n v="15"/>
  </r>
  <r>
    <s v="Potts, Xana"/>
    <x v="223"/>
    <n v="1"/>
    <n v="1"/>
    <n v="0"/>
    <n v="1"/>
    <n v="6"/>
    <x v="1"/>
    <n v="0"/>
    <n v="61844"/>
    <n v="0"/>
    <n v="3"/>
    <s v="Area Sales Manager"/>
    <s v="KY"/>
    <n v="40220"/>
    <s v="08/29/88"/>
    <s v="F"/>
    <s v="Married"/>
    <s v="US Citizen"/>
    <s v="No"/>
    <s v="Black or African American"/>
    <d v="2012-09-01T00:00:00"/>
    <m/>
    <s v="N/A-StillEmployed"/>
    <s v="Active"/>
    <s v="Sales"/>
    <s v="Lynn Daneault"/>
    <n v="21"/>
    <s v="Website"/>
    <s v="Fully Meets"/>
    <n v="4.2"/>
    <n v="5"/>
    <n v="0"/>
    <d v="2019-01-02T00:00:00"/>
    <n v="0"/>
    <n v="9"/>
  </r>
  <r>
    <s v="Power, Morissa"/>
    <x v="224"/>
    <n v="0"/>
    <n v="2"/>
    <n v="0"/>
    <n v="5"/>
    <n v="5"/>
    <x v="1"/>
    <n v="0"/>
    <n v="46799"/>
    <n v="1"/>
    <n v="19"/>
    <s v="Production Technician I"/>
    <s v="MA"/>
    <n v="1742"/>
    <s v="10/15/84"/>
    <s v="F"/>
    <s v="Divorced"/>
    <s v="Eligible NonCitizen"/>
    <s v="No"/>
    <s v="Asian"/>
    <s v="5/16/2011"/>
    <d v="2018-04-06T00:00:00"/>
    <s v="Another position"/>
    <s v="Voluntarily Terminated"/>
    <s v="Production       "/>
    <s v="Kissy Sullivan"/>
    <n v="20"/>
    <s v="Google Search"/>
    <s v="Fully Meets"/>
    <n v="3.17"/>
    <n v="4"/>
    <n v="0"/>
    <d v="2018-02-04T00:00:00"/>
    <n v="0"/>
    <n v="14"/>
  </r>
  <r>
    <s v="Punjabhi, Louis  "/>
    <x v="225"/>
    <n v="0"/>
    <n v="0"/>
    <n v="1"/>
    <n v="1"/>
    <n v="5"/>
    <x v="1"/>
    <n v="0"/>
    <n v="59472"/>
    <n v="0"/>
    <n v="19"/>
    <s v="Production Technician I"/>
    <s v="MA"/>
    <n v="2109"/>
    <s v="06/19/61"/>
    <s v="M "/>
    <s v="Single"/>
    <s v="US Citizen"/>
    <s v="No"/>
    <s v="White"/>
    <d v="2014-06-01T00:00:00"/>
    <m/>
    <s v="N/A-StillEmployed"/>
    <s v="Active"/>
    <s v="Production       "/>
    <s v="Kelley Spirea"/>
    <n v="18"/>
    <s v="Employee Referral"/>
    <s v="Fully Meets"/>
    <n v="4.8"/>
    <n v="3"/>
    <n v="0"/>
    <d v="2019-07-01T00:00:00"/>
    <n v="0"/>
    <n v="14"/>
  </r>
  <r>
    <s v="Purinton, Janine"/>
    <x v="226"/>
    <n v="0"/>
    <n v="2"/>
    <n v="0"/>
    <n v="5"/>
    <n v="5"/>
    <x v="1"/>
    <n v="0"/>
    <n v="46430"/>
    <n v="1"/>
    <n v="19"/>
    <s v="Production Technician I"/>
    <s v="MA"/>
    <n v="2474"/>
    <s v="09/22/70"/>
    <s v="F"/>
    <s v="Divorced"/>
    <s v="US Citizen"/>
    <s v="No"/>
    <s v="White"/>
    <s v="9/24/2012"/>
    <s v="6/18/2013"/>
    <s v="unhappy"/>
    <s v="Voluntarily Terminated"/>
    <s v="Production       "/>
    <s v="Kissy Sullivan"/>
    <n v="20"/>
    <s v="Indeed"/>
    <s v="Fully Meets"/>
    <n v="4.5"/>
    <n v="5"/>
    <n v="0"/>
    <d v="2013-02-04T00:00:00"/>
    <n v="0"/>
    <n v="16"/>
  </r>
  <r>
    <s v="Quinn, Sean"/>
    <x v="227"/>
    <n v="1"/>
    <n v="1"/>
    <n v="1"/>
    <n v="5"/>
    <n v="1"/>
    <x v="1"/>
    <n v="1"/>
    <n v="83363"/>
    <n v="1"/>
    <n v="23"/>
    <s v="Software Engineer"/>
    <s v="MA"/>
    <n v="2045"/>
    <d v="1984-06-11T00:00:00"/>
    <s v="M "/>
    <s v="Married"/>
    <s v="Eligible NonCitizen"/>
    <s v="No"/>
    <s v="Black or African American"/>
    <s v="2/21/2011"/>
    <s v="8/15/2015"/>
    <s v="career change"/>
    <s v="Voluntarily Terminated"/>
    <s v="Software Engineering"/>
    <s v="Janet King"/>
    <n v="2"/>
    <s v="Diversity Job Fair"/>
    <s v="Fully Meets"/>
    <n v="4.1500000000000004"/>
    <n v="4"/>
    <n v="0"/>
    <s v="4/19/2014"/>
    <n v="0"/>
    <n v="4"/>
  </r>
  <r>
    <s v="Rachael, Maggie"/>
    <x v="228"/>
    <n v="1"/>
    <n v="1"/>
    <n v="0"/>
    <n v="1"/>
    <n v="3"/>
    <x v="1"/>
    <n v="0"/>
    <n v="95920"/>
    <n v="0"/>
    <n v="4"/>
    <s v="BI Developer"/>
    <s v="MA"/>
    <n v="2110"/>
    <d v="1980-12-05T00:00:00"/>
    <s v="F"/>
    <s v="Married"/>
    <s v="US Citizen"/>
    <s v="No"/>
    <s v="Black or African American"/>
    <d v="2016-02-10T00:00:00"/>
    <m/>
    <s v="N/A-StillEmployed"/>
    <s v="Active"/>
    <s v="IT/IS"/>
    <s v="Brian Champaigne"/>
    <n v="13"/>
    <s v="Indeed"/>
    <s v="Fully Meets"/>
    <n v="4.4000000000000004"/>
    <n v="4"/>
    <n v="6"/>
    <d v="2019-06-02T00:00:00"/>
    <n v="0"/>
    <n v="10"/>
  </r>
  <r>
    <s v="Rarrick, Quinn"/>
    <x v="229"/>
    <n v="0"/>
    <n v="2"/>
    <n v="1"/>
    <n v="5"/>
    <n v="5"/>
    <x v="1"/>
    <n v="0"/>
    <n v="61729"/>
    <n v="1"/>
    <n v="19"/>
    <s v="Production Technician I"/>
    <s v="MA"/>
    <n v="2478"/>
    <s v="12/31/84"/>
    <s v="M "/>
    <s v="Divorced"/>
    <s v="US Citizen"/>
    <s v="No"/>
    <s v="White"/>
    <s v="9/26/2011"/>
    <d v="2018-07-04T00:00:00"/>
    <s v="more money"/>
    <s v="Voluntarily Terminated"/>
    <s v="Production       "/>
    <s v="Michael Albert"/>
    <n v="22"/>
    <s v="Indeed"/>
    <s v="Fully Meets"/>
    <n v="3.8"/>
    <n v="5"/>
    <n v="0"/>
    <d v="2018-04-02T00:00:00"/>
    <n v="0"/>
    <n v="19"/>
  </r>
  <r>
    <s v="Ren, Kylo"/>
    <x v="230"/>
    <n v="1"/>
    <n v="1"/>
    <n v="1"/>
    <n v="1"/>
    <n v="6"/>
    <x v="1"/>
    <n v="0"/>
    <n v="61809"/>
    <n v="0"/>
    <n v="3"/>
    <s v="Area Sales Manager"/>
    <s v="ID"/>
    <n v="83706"/>
    <d v="1954-12-10T00:00:00"/>
    <s v="M "/>
    <s v="Married"/>
    <s v="US Citizen"/>
    <s v="No"/>
    <s v="White"/>
    <d v="2014-12-05T00:00:00"/>
    <m/>
    <s v="N/A-StillEmployed"/>
    <s v="Active"/>
    <s v="Sales"/>
    <s v="John Smith"/>
    <n v="17"/>
    <s v="CareerBuilder"/>
    <s v="Fully Meets"/>
    <n v="3.98"/>
    <n v="3"/>
    <n v="0"/>
    <s v="1/28/2019"/>
    <n v="0"/>
    <n v="4"/>
  </r>
  <r>
    <s v="Rhoads, Thomas"/>
    <x v="231"/>
    <n v="0"/>
    <n v="2"/>
    <n v="1"/>
    <n v="5"/>
    <n v="5"/>
    <x v="1"/>
    <n v="0"/>
    <n v="45115"/>
    <n v="1"/>
    <n v="19"/>
    <s v="Production Technician I"/>
    <s v="MA"/>
    <n v="2176"/>
    <s v="07/22/82"/>
    <s v="M "/>
    <s v="Divorced"/>
    <s v="US Citizen"/>
    <s v="Yes"/>
    <s v="White"/>
    <s v="5/16/2011"/>
    <s v="1/15/2016"/>
    <s v="retiring"/>
    <s v="Voluntarily Terminated"/>
    <s v="Production       "/>
    <s v="Elijiah Gray"/>
    <n v="16"/>
    <s v="LinkedIn"/>
    <s v="Fully Meets"/>
    <n v="5"/>
    <n v="4"/>
    <n v="0"/>
    <s v="3/30/2015"/>
    <n v="0"/>
    <n v="11"/>
  </r>
  <r>
    <s v="Rivera, Haley  "/>
    <x v="232"/>
    <n v="1"/>
    <n v="1"/>
    <n v="0"/>
    <n v="1"/>
    <n v="5"/>
    <x v="0"/>
    <n v="0"/>
    <n v="46738"/>
    <n v="0"/>
    <n v="19"/>
    <s v="Production Technician I"/>
    <s v="MA"/>
    <n v="2171"/>
    <d v="1973-12-01T00:00:00"/>
    <s v="F"/>
    <s v="Married"/>
    <s v="US Citizen"/>
    <s v="No"/>
    <s v="Asian"/>
    <s v="11/28/2011"/>
    <m/>
    <s v="N/A-StillEmployed"/>
    <s v="Active"/>
    <s v="Production       "/>
    <s v="Webster Butler"/>
    <m/>
    <s v="Google Search"/>
    <s v="Exceeds"/>
    <n v="4.3600000000000003"/>
    <n v="5"/>
    <n v="0"/>
    <d v="2019-11-02T00:00:00"/>
    <n v="0"/>
    <n v="16"/>
  </r>
  <r>
    <s v="Roberson, May"/>
    <x v="233"/>
    <n v="0"/>
    <n v="2"/>
    <n v="0"/>
    <n v="5"/>
    <n v="5"/>
    <x v="1"/>
    <n v="0"/>
    <n v="64971"/>
    <n v="1"/>
    <n v="20"/>
    <s v="Production Technician II"/>
    <s v="MA"/>
    <n v="1902"/>
    <d v="1981-05-09T00:00:00"/>
    <s v="F"/>
    <s v="Divorced"/>
    <s v="Eligible NonCitizen"/>
    <s v="No"/>
    <s v="Black or African American"/>
    <s v="9/26/2011"/>
    <s v="10/22/2011"/>
    <s v="return to school"/>
    <s v="Voluntarily Terminated"/>
    <s v="Production       "/>
    <s v="David Stanley"/>
    <n v="14"/>
    <s v="Google Search"/>
    <s v="Fully Meets"/>
    <n v="4.5"/>
    <n v="4"/>
    <n v="0"/>
    <s v="10/22/2011"/>
    <n v="0"/>
    <n v="10"/>
  </r>
  <r>
    <s v="Robertson, Peter"/>
    <x v="234"/>
    <n v="1"/>
    <n v="1"/>
    <n v="1"/>
    <n v="5"/>
    <n v="5"/>
    <x v="1"/>
    <n v="0"/>
    <n v="55578"/>
    <n v="1"/>
    <n v="20"/>
    <s v="Production Technician II"/>
    <s v="MA"/>
    <n v="2138"/>
    <d v="1972-03-07T00:00:00"/>
    <s v="M "/>
    <s v="Married"/>
    <s v="US Citizen"/>
    <s v="No"/>
    <s v="White"/>
    <d v="2011-05-07T00:00:00"/>
    <d v="2012-08-02T00:00:00"/>
    <s v="Another position"/>
    <s v="Voluntarily Terminated"/>
    <s v="Production       "/>
    <s v="Kissy Sullivan"/>
    <n v="20"/>
    <s v="Indeed"/>
    <s v="Fully Meets"/>
    <n v="4.2"/>
    <n v="5"/>
    <n v="0"/>
    <d v="2012-06-01T00:00:00"/>
    <n v="0"/>
    <n v="13"/>
  </r>
  <r>
    <s v="Robinson, Alain  "/>
    <x v="235"/>
    <n v="1"/>
    <n v="1"/>
    <n v="1"/>
    <n v="5"/>
    <n v="5"/>
    <x v="1"/>
    <n v="0"/>
    <n v="50428"/>
    <n v="1"/>
    <n v="19"/>
    <s v="Production Technician I"/>
    <s v="MA"/>
    <n v="1420"/>
    <d v="1974-07-01T00:00:00"/>
    <s v="M "/>
    <s v="Married"/>
    <s v="US Citizen"/>
    <s v="No"/>
    <s v="Black or African American"/>
    <d v="2011-10-01T00:00:00"/>
    <s v="1/26/2016"/>
    <s v="attendance"/>
    <s v="Voluntarily Terminated"/>
    <s v="Production       "/>
    <s v="Amy Dunn"/>
    <n v="11"/>
    <s v="Indeed"/>
    <s v="Fully Meets"/>
    <n v="5"/>
    <n v="3"/>
    <n v="0"/>
    <d v="2015-10-01T00:00:00"/>
    <n v="0"/>
    <n v="11"/>
  </r>
  <r>
    <s v="Robinson, Cherly"/>
    <x v="236"/>
    <n v="1"/>
    <n v="1"/>
    <n v="0"/>
    <n v="4"/>
    <n v="5"/>
    <x v="2"/>
    <n v="0"/>
    <n v="61422"/>
    <n v="1"/>
    <n v="19"/>
    <s v="Production Technician I"/>
    <s v="MA"/>
    <n v="1460"/>
    <d v="1985-07-01T00:00:00"/>
    <s v="F"/>
    <s v="Married"/>
    <s v="US Citizen"/>
    <s v="No"/>
    <s v="White"/>
    <d v="2011-10-01T00:00:00"/>
    <s v="5/17/2016"/>
    <s v="attendance"/>
    <s v="Terminated for Cause"/>
    <s v="Production       "/>
    <s v="Ketsia Liebig"/>
    <n v="19"/>
    <s v="Indeed"/>
    <s v="Needs Improvement"/>
    <n v="3.6"/>
    <n v="3"/>
    <n v="0"/>
    <d v="2016-05-04T00:00:00"/>
    <n v="4"/>
    <n v="16"/>
  </r>
  <r>
    <s v="Robinson, Elias"/>
    <x v="237"/>
    <n v="0"/>
    <n v="4"/>
    <n v="1"/>
    <n v="1"/>
    <n v="5"/>
    <x v="0"/>
    <n v="0"/>
    <n v="63353"/>
    <n v="0"/>
    <n v="19"/>
    <s v="Production Technician I"/>
    <s v="MA"/>
    <n v="1730"/>
    <s v="01/28/85"/>
    <s v="M "/>
    <s v="Widowed"/>
    <s v="US Citizen"/>
    <s v="No"/>
    <s v="White"/>
    <d v="2013-08-07T00:00:00"/>
    <m/>
    <s v="N/A-StillEmployed"/>
    <s v="Active"/>
    <s v="Production       "/>
    <s v="Brannon Miller"/>
    <n v="12"/>
    <s v="Employee Referral"/>
    <s v="Exceeds"/>
    <n v="3.6"/>
    <n v="5"/>
    <n v="0"/>
    <d v="2019-11-02T00:00:00"/>
    <n v="0"/>
    <n v="4"/>
  </r>
  <r>
    <s v="Roby, Lori "/>
    <x v="238"/>
    <n v="1"/>
    <n v="1"/>
    <n v="0"/>
    <n v="1"/>
    <n v="3"/>
    <x v="1"/>
    <n v="0"/>
    <n v="89883"/>
    <n v="0"/>
    <n v="9"/>
    <s v="Data Analyst"/>
    <s v="MA"/>
    <n v="1886"/>
    <d v="1981-11-10T00:00:00"/>
    <s v="F"/>
    <s v="Married"/>
    <s v="US Citizen"/>
    <s v="No"/>
    <s v="White"/>
    <s v="2/16/2015"/>
    <m/>
    <s v="N/A-StillEmployed"/>
    <s v="Active"/>
    <s v="IT/IS"/>
    <s v="Simon Roup"/>
    <n v="4"/>
    <s v="Employee Referral"/>
    <s v="Fully Meets"/>
    <n v="3.69"/>
    <n v="5"/>
    <n v="6"/>
    <s v="2/14/2019"/>
    <n v="0"/>
    <n v="15"/>
  </r>
  <r>
    <s v="Roehrich, Bianca"/>
    <x v="239"/>
    <n v="0"/>
    <n v="0"/>
    <n v="0"/>
    <n v="5"/>
    <n v="3"/>
    <x v="1"/>
    <n v="0"/>
    <n v="120000"/>
    <n v="1"/>
    <n v="29"/>
    <s v="Principal Data Architect"/>
    <s v="MA"/>
    <n v="2703"/>
    <s v="05/27/73"/>
    <s v="F"/>
    <s v="Single"/>
    <s v="US Citizen"/>
    <s v="Yes"/>
    <s v="White"/>
    <d v="2015-05-01T00:00:00"/>
    <d v="2018-10-11T00:00:00"/>
    <s v="Another position"/>
    <s v="Voluntarily Terminated"/>
    <s v="IT/IS"/>
    <s v="Simon Roup"/>
    <n v="4"/>
    <s v="LinkedIn"/>
    <s v="Fully Meets"/>
    <n v="3.88"/>
    <n v="3"/>
    <n v="7"/>
    <s v="2/13/2018"/>
    <n v="0"/>
    <n v="12"/>
  </r>
  <r>
    <s v="Roper, Katie"/>
    <x v="240"/>
    <n v="0"/>
    <n v="0"/>
    <n v="0"/>
    <n v="1"/>
    <n v="3"/>
    <x v="1"/>
    <n v="0"/>
    <n v="150290"/>
    <n v="0"/>
    <n v="7"/>
    <s v="Data Architect"/>
    <s v="MA"/>
    <n v="2056"/>
    <s v="11/21/72"/>
    <s v="F"/>
    <s v="Single"/>
    <s v="US Citizen"/>
    <s v="No"/>
    <s v="Black or African American"/>
    <d v="2017-07-01T00:00:00"/>
    <m/>
    <s v="N/A-StillEmployed"/>
    <s v="Active"/>
    <s v="IT/IS"/>
    <s v="Brian Champaigne"/>
    <n v="13"/>
    <s v="Indeed"/>
    <s v="Fully Meets"/>
    <n v="4.9400000000000004"/>
    <n v="3"/>
    <n v="5"/>
    <d v="2019-06-02T00:00:00"/>
    <n v="0"/>
    <n v="17"/>
  </r>
  <r>
    <s v="Rose, Ashley  "/>
    <x v="241"/>
    <n v="0"/>
    <n v="3"/>
    <n v="0"/>
    <n v="1"/>
    <n v="5"/>
    <x v="1"/>
    <n v="0"/>
    <n v="60627"/>
    <n v="0"/>
    <n v="19"/>
    <s v="Production Technician I"/>
    <s v="MA"/>
    <n v="1886"/>
    <d v="1974-05-12T00:00:00"/>
    <s v="F"/>
    <s v="Separated"/>
    <s v="US Citizen"/>
    <s v="No"/>
    <s v="White"/>
    <d v="2014-06-01T00:00:00"/>
    <m/>
    <s v="N/A-StillEmployed"/>
    <s v="Active"/>
    <s v="Production       "/>
    <s v="David Stanley"/>
    <n v="14"/>
    <s v="Website"/>
    <s v="Fully Meets"/>
    <n v="5"/>
    <n v="4"/>
    <n v="0"/>
    <s v="1/31/2019"/>
    <n v="0"/>
    <n v="8"/>
  </r>
  <r>
    <s v="Rossetti, Bruno"/>
    <x v="242"/>
    <n v="0"/>
    <n v="0"/>
    <n v="1"/>
    <n v="5"/>
    <n v="5"/>
    <x v="1"/>
    <n v="0"/>
    <n v="53180"/>
    <n v="1"/>
    <n v="19"/>
    <s v="Production Technician I"/>
    <s v="MA"/>
    <n v="2155"/>
    <s v="03/18/87"/>
    <s v="M "/>
    <s v="Single"/>
    <s v="US Citizen"/>
    <s v="No"/>
    <s v="White"/>
    <d v="2011-04-04T00:00:00"/>
    <s v="8/13/2018"/>
    <s v="Another position"/>
    <s v="Voluntarily Terminated"/>
    <s v="Production       "/>
    <s v="Kissy Sullivan"/>
    <n v="20"/>
    <s v="Google Search"/>
    <s v="Fully Meets"/>
    <n v="5"/>
    <n v="5"/>
    <n v="0"/>
    <d v="2018-02-07T00:00:00"/>
    <n v="0"/>
    <n v="4"/>
  </r>
  <r>
    <s v="Roup,Simon"/>
    <x v="243"/>
    <n v="0"/>
    <n v="0"/>
    <n v="1"/>
    <n v="1"/>
    <n v="3"/>
    <x v="1"/>
    <n v="0"/>
    <n v="140920"/>
    <n v="0"/>
    <n v="13"/>
    <s v="IT Manager - DB"/>
    <s v="MA"/>
    <n v="2481"/>
    <d v="1973-05-04T00:00:00"/>
    <s v="M "/>
    <s v="Single"/>
    <s v="US Citizen"/>
    <s v="No"/>
    <s v="White"/>
    <s v="1/20/2013"/>
    <m/>
    <s v="N/A-StillEmployed"/>
    <s v="Active"/>
    <s v="IT/IS"/>
    <s v="Jennifer Zamora"/>
    <n v="5"/>
    <s v="Indeed"/>
    <s v="Fully Meets"/>
    <n v="3.6"/>
    <n v="5"/>
    <n v="7"/>
    <s v="2/18/2019"/>
    <n v="0"/>
    <n v="13"/>
  </r>
  <r>
    <s v="Ruiz, Ricardo"/>
    <x v="244"/>
    <n v="0"/>
    <n v="2"/>
    <n v="1"/>
    <n v="5"/>
    <n v="3"/>
    <x v="1"/>
    <n v="1"/>
    <n v="148999"/>
    <n v="1"/>
    <n v="13"/>
    <s v="IT Manager - DB"/>
    <s v="MA"/>
    <n v="1915"/>
    <d v="1964-04-01T00:00:00"/>
    <s v="M "/>
    <s v="Divorced"/>
    <s v="US Citizen"/>
    <s v="No"/>
    <s v="Black or African American"/>
    <d v="2012-09-01T00:00:00"/>
    <d v="2015-04-11T00:00:00"/>
    <s v="hours"/>
    <s v="Voluntarily Terminated"/>
    <s v="IT/IS"/>
    <s v="Jennifer Zamora"/>
    <n v="5"/>
    <s v="Diversity Job Fair"/>
    <s v="Fully Meets"/>
    <n v="4.3"/>
    <n v="4"/>
    <n v="6"/>
    <d v="2015-04-01T00:00:00"/>
    <n v="0"/>
    <n v="8"/>
  </r>
  <r>
    <s v="Saada, Adell"/>
    <x v="245"/>
    <n v="1"/>
    <n v="1"/>
    <n v="0"/>
    <n v="1"/>
    <n v="4"/>
    <x v="1"/>
    <n v="0"/>
    <n v="86214"/>
    <n v="0"/>
    <n v="24"/>
    <s v="Software Engineer"/>
    <s v="MA"/>
    <n v="2132"/>
    <s v="07/24/86"/>
    <s v="F"/>
    <s v="Married"/>
    <s v="US Citizen"/>
    <s v="No"/>
    <s v="White"/>
    <d v="2012-05-11T00:00:00"/>
    <m/>
    <s v="N/A-StillEmployed"/>
    <s v="Active"/>
    <s v="Software Engineering"/>
    <s v="Alex Sweetwater"/>
    <n v="10"/>
    <s v="Indeed"/>
    <s v="Fully Meets"/>
    <n v="4.2"/>
    <n v="3"/>
    <n v="6"/>
    <s v="2/13/2019"/>
    <n v="0"/>
    <n v="2"/>
  </r>
  <r>
    <s v="Saar-Beckles, Melinda"/>
    <x v="246"/>
    <n v="0"/>
    <n v="0"/>
    <n v="0"/>
    <n v="2"/>
    <n v="5"/>
    <x v="2"/>
    <n v="1"/>
    <n v="47750"/>
    <n v="0"/>
    <n v="19"/>
    <s v="Production Technician I"/>
    <s v="MA"/>
    <n v="1801"/>
    <d v="1968-06-06T00:00:00"/>
    <s v="F"/>
    <s v="Single"/>
    <s v="US Citizen"/>
    <s v="No"/>
    <s v="Black or African American"/>
    <d v="2016-04-07T00:00:00"/>
    <m/>
    <s v="N/A-StillEmployed"/>
    <s v="Active"/>
    <s v="Production       "/>
    <s v="Kelley Spirea"/>
    <n v="18"/>
    <s v="Diversity Job Fair"/>
    <s v="Needs Improvement"/>
    <n v="2.6"/>
    <n v="4"/>
    <n v="0"/>
    <s v="2/18/2019"/>
    <n v="5"/>
    <n v="4"/>
  </r>
  <r>
    <s v="Sadki, Nore  "/>
    <x v="247"/>
    <n v="0"/>
    <n v="0"/>
    <n v="1"/>
    <n v="5"/>
    <n v="5"/>
    <x v="1"/>
    <n v="0"/>
    <n v="46428"/>
    <n v="1"/>
    <n v="19"/>
    <s v="Production Technician I"/>
    <s v="MA"/>
    <n v="2148"/>
    <s v="12/21/74"/>
    <s v="M "/>
    <s v="Single"/>
    <s v="US Citizen"/>
    <s v="No"/>
    <s v="White"/>
    <d v="2009-05-01T00:00:00"/>
    <s v="7/30/2018"/>
    <s v="relocation out of area"/>
    <s v="Voluntarily Terminated"/>
    <s v="Production       "/>
    <s v="Michael Albert"/>
    <n v="22"/>
    <s v="Google Search"/>
    <s v="Fully Meets"/>
    <n v="4.5999999999999996"/>
    <n v="5"/>
    <n v="0"/>
    <d v="2018-05-02T00:00:00"/>
    <n v="0"/>
    <n v="7"/>
  </r>
  <r>
    <s v="Sahoo, Adil"/>
    <x v="248"/>
    <n v="1"/>
    <n v="1"/>
    <n v="1"/>
    <n v="1"/>
    <n v="5"/>
    <x v="1"/>
    <n v="0"/>
    <n v="57975"/>
    <n v="0"/>
    <n v="20"/>
    <s v="Production Technician II"/>
    <s v="MA"/>
    <n v="2062"/>
    <s v="04/26/86"/>
    <s v="M "/>
    <s v="Married"/>
    <s v="US Citizen"/>
    <s v="No"/>
    <s v="White"/>
    <s v="8/30/2010"/>
    <m/>
    <s v="N/A-StillEmployed"/>
    <s v="Active"/>
    <s v="Production       "/>
    <s v="Kelley Spirea"/>
    <n v="18"/>
    <s v="CareerBuilder"/>
    <s v="Fully Meets"/>
    <n v="4.0999999999999996"/>
    <n v="3"/>
    <n v="0"/>
    <d v="2019-10-01T00:00:00"/>
    <n v="0"/>
    <n v="13"/>
  </r>
  <r>
    <s v="Salter, Jason"/>
    <x v="249"/>
    <n v="0"/>
    <n v="2"/>
    <n v="1"/>
    <n v="5"/>
    <n v="3"/>
    <x v="1"/>
    <n v="0"/>
    <n v="88527"/>
    <n v="1"/>
    <n v="9"/>
    <s v="Data Analyst "/>
    <s v="MA"/>
    <n v="2452"/>
    <s v="12/17/87"/>
    <s v="M "/>
    <s v="Divorced"/>
    <s v="US Citizen"/>
    <s v="No"/>
    <s v="Black or African American"/>
    <d v="2015-05-01T00:00:00"/>
    <s v="10/31/2015"/>
    <s v="hours"/>
    <s v="Voluntarily Terminated"/>
    <s v="IT/IS"/>
    <s v="Simon Roup"/>
    <n v="4"/>
    <s v="LinkedIn"/>
    <s v="Fully Meets"/>
    <n v="4.2"/>
    <n v="3"/>
    <n v="5"/>
    <s v="4/20/2015"/>
    <n v="0"/>
    <n v="2"/>
  </r>
  <r>
    <s v="Sander, Kamrin"/>
    <x v="250"/>
    <n v="1"/>
    <n v="1"/>
    <n v="0"/>
    <n v="1"/>
    <n v="5"/>
    <x v="1"/>
    <n v="0"/>
    <n v="56147"/>
    <n v="0"/>
    <n v="19"/>
    <s v="Production Technician I"/>
    <s v="MA"/>
    <n v="2154"/>
    <d v="1988-10-07T00:00:00"/>
    <s v="F"/>
    <s v="Married"/>
    <s v="US Citizen"/>
    <s v="No"/>
    <s v="Black or African American"/>
    <s v="9/29/2014"/>
    <m/>
    <s v="N/A-StillEmployed"/>
    <s v="Active"/>
    <s v="Production       "/>
    <s v="Elijiah Gray"/>
    <n v="16"/>
    <s v="LinkedIn"/>
    <s v="Fully Meets"/>
    <n v="3.51"/>
    <n v="3"/>
    <n v="0"/>
    <s v="2/18/2019"/>
    <n v="0"/>
    <n v="2"/>
  </r>
  <r>
    <s v="Sewkumar, Nori"/>
    <x v="251"/>
    <n v="0"/>
    <n v="0"/>
    <n v="0"/>
    <n v="3"/>
    <n v="5"/>
    <x v="1"/>
    <n v="0"/>
    <n v="50923"/>
    <n v="0"/>
    <n v="19"/>
    <s v="Production Technician I"/>
    <s v="MA"/>
    <n v="2191"/>
    <d v="1975-10-03T00:00:00"/>
    <s v="F"/>
    <s v="Single"/>
    <s v="US Citizen"/>
    <s v="No"/>
    <s v="Asian"/>
    <s v="9/30/2013"/>
    <m/>
    <s v="N/A-StillEmployed"/>
    <s v="Active"/>
    <s v="Production       "/>
    <s v="Webster Butler"/>
    <m/>
    <s v="Google Search"/>
    <s v="Fully Meets"/>
    <n v="5"/>
    <n v="5"/>
    <n v="0"/>
    <d v="2019-06-02T00:00:00"/>
    <n v="0"/>
    <n v="14"/>
  </r>
  <r>
    <s v="Shepard, Anita "/>
    <x v="252"/>
    <n v="1"/>
    <n v="1"/>
    <n v="0"/>
    <n v="1"/>
    <n v="3"/>
    <x v="1"/>
    <n v="0"/>
    <n v="50750"/>
    <n v="0"/>
    <n v="15"/>
    <s v="Network Engineer"/>
    <s v="MA"/>
    <n v="1773"/>
    <s v="04/14/81"/>
    <s v="F"/>
    <s v="Married"/>
    <s v="US Citizen"/>
    <s v="No"/>
    <s v="White"/>
    <s v="9/30/2014"/>
    <m/>
    <s v="N/A-StillEmployed"/>
    <s v="Active"/>
    <s v="IT/IS"/>
    <s v="Peter Monroe"/>
    <n v="7"/>
    <s v="LinkedIn"/>
    <s v="Fully Meets"/>
    <n v="3.31"/>
    <n v="3"/>
    <n v="6"/>
    <d v="2019-07-01T00:00:00"/>
    <n v="0"/>
    <n v="7"/>
  </r>
  <r>
    <s v="Shields, Seffi"/>
    <x v="253"/>
    <n v="1"/>
    <n v="1"/>
    <n v="0"/>
    <n v="1"/>
    <n v="5"/>
    <x v="1"/>
    <n v="0"/>
    <n v="52087"/>
    <n v="0"/>
    <n v="19"/>
    <s v="Production Technician I"/>
    <s v="MA"/>
    <n v="2149"/>
    <s v="08/24/85"/>
    <s v="F"/>
    <s v="Married"/>
    <s v="US Citizen"/>
    <s v="No"/>
    <s v="White"/>
    <s v="8/19/2013"/>
    <m/>
    <s v="N/A-StillEmployed"/>
    <s v="Active"/>
    <s v="Production       "/>
    <s v="Amy Dunn"/>
    <n v="11"/>
    <s v="LinkedIn"/>
    <s v="Fully Meets"/>
    <n v="4.8099999999999996"/>
    <n v="4"/>
    <n v="0"/>
    <s v="2/15/2019"/>
    <n v="0"/>
    <n v="15"/>
  </r>
  <r>
    <s v="Simard, Kramer"/>
    <x v="254"/>
    <n v="1"/>
    <n v="1"/>
    <n v="1"/>
    <n v="1"/>
    <n v="3"/>
    <x v="1"/>
    <n v="0"/>
    <n v="87826"/>
    <n v="0"/>
    <n v="9"/>
    <s v="Data Analyst"/>
    <s v="MA"/>
    <n v="2110"/>
    <d v="1970-08-02T00:00:00"/>
    <s v="M "/>
    <s v="Married"/>
    <s v="US Citizen"/>
    <s v="Yes"/>
    <s v="White"/>
    <d v="2015-05-01T00:00:00"/>
    <m/>
    <s v="N/A-StillEmployed"/>
    <s v="Active"/>
    <s v="IT/IS"/>
    <s v="Simon Roup"/>
    <n v="4"/>
    <s v="Employee Referral"/>
    <s v="Fully Meets"/>
    <n v="3.32"/>
    <n v="3"/>
    <n v="7"/>
    <s v="1/14/2019"/>
    <n v="0"/>
    <n v="16"/>
  </r>
  <r>
    <s v="Singh, Nan "/>
    <x v="255"/>
    <n v="0"/>
    <n v="0"/>
    <n v="0"/>
    <n v="1"/>
    <n v="1"/>
    <x v="1"/>
    <n v="0"/>
    <n v="51920"/>
    <n v="0"/>
    <n v="2"/>
    <s v="Administrative Assistant"/>
    <s v="MA"/>
    <n v="2330"/>
    <s v="05/19/88"/>
    <s v="F"/>
    <s v="Single"/>
    <s v="US Citizen"/>
    <s v="No"/>
    <s v="White"/>
    <d v="2015-01-05T00:00:00"/>
    <m/>
    <s v="N/A-StillEmployed"/>
    <s v="Active"/>
    <s v="Admin Offices"/>
    <s v="Brandon R. LeBlanc"/>
    <n v="1"/>
    <s v="Website"/>
    <s v="Fully Meets"/>
    <n v="5"/>
    <n v="3"/>
    <n v="5"/>
    <s v="1/15/2019"/>
    <n v="0"/>
    <n v="2"/>
  </r>
  <r>
    <s v="Sloan, Constance"/>
    <x v="256"/>
    <n v="0"/>
    <n v="0"/>
    <n v="0"/>
    <n v="5"/>
    <n v="5"/>
    <x v="1"/>
    <n v="0"/>
    <n v="63878"/>
    <n v="1"/>
    <n v="20"/>
    <s v="Production Technician II"/>
    <s v="MA"/>
    <n v="1851"/>
    <s v="11/25/87"/>
    <s v="F"/>
    <s v="Single"/>
    <s v="US Citizen"/>
    <s v="No"/>
    <s v="White"/>
    <s v="10/26/2009"/>
    <d v="2015-08-04T00:00:00"/>
    <s v="maternity leave - did not return"/>
    <s v="Voluntarily Terminated"/>
    <s v="Production       "/>
    <s v="Michael Albert"/>
    <n v="22"/>
    <s v="CareerBuilder"/>
    <s v="Fully Meets"/>
    <n v="4.68"/>
    <n v="4"/>
    <n v="0"/>
    <d v="2015-02-04T00:00:00"/>
    <n v="0"/>
    <n v="20"/>
  </r>
  <r>
    <s v="Smith, Joe"/>
    <x v="257"/>
    <n v="0"/>
    <n v="0"/>
    <n v="1"/>
    <n v="1"/>
    <n v="5"/>
    <x v="0"/>
    <n v="0"/>
    <n v="60656"/>
    <n v="0"/>
    <n v="20"/>
    <s v="Production Technician II"/>
    <s v="MA"/>
    <n v="2045"/>
    <s v="10/30/63"/>
    <s v="M "/>
    <s v="Single"/>
    <s v="US Citizen"/>
    <s v="No"/>
    <s v="White"/>
    <s v="9/29/2014"/>
    <m/>
    <s v="N/A-StillEmployed"/>
    <s v="Active"/>
    <s v="Production       "/>
    <s v="Elijiah Gray"/>
    <n v="16"/>
    <s v="Indeed"/>
    <s v="Exceeds"/>
    <n v="4.3"/>
    <n v="3"/>
    <n v="0"/>
    <s v="1/28/2019"/>
    <n v="0"/>
    <n v="4"/>
  </r>
  <r>
    <s v="Smith, John"/>
    <x v="258"/>
    <n v="0"/>
    <n v="2"/>
    <n v="1"/>
    <n v="1"/>
    <n v="6"/>
    <x v="2"/>
    <n v="1"/>
    <n v="72992"/>
    <n v="0"/>
    <n v="21"/>
    <s v="Sales Manager"/>
    <s v="MA"/>
    <n v="1886"/>
    <s v="08/16/84"/>
    <s v="M "/>
    <s v="Divorced"/>
    <s v="US Citizen"/>
    <s v="No"/>
    <s v="Black or African American"/>
    <s v="5/18/2014"/>
    <m/>
    <s v="N/A-StillEmployed"/>
    <s v="Active"/>
    <s v="Sales"/>
    <s v="Debra Houlihan"/>
    <n v="15"/>
    <s v="Diversity Job Fair"/>
    <s v="Needs Improvement"/>
    <n v="2.4"/>
    <n v="4"/>
    <n v="0"/>
    <s v="1/16/2019"/>
    <n v="2"/>
    <n v="16"/>
  </r>
  <r>
    <s v="Smith, Leigh Ann"/>
    <x v="259"/>
    <n v="1"/>
    <n v="1"/>
    <n v="0"/>
    <n v="5"/>
    <n v="1"/>
    <x v="1"/>
    <n v="1"/>
    <n v="55000"/>
    <n v="1"/>
    <n v="2"/>
    <s v="Administrative Assistant"/>
    <s v="MA"/>
    <n v="1844"/>
    <s v="06/14/87"/>
    <s v="F"/>
    <s v="Married"/>
    <s v="US Citizen"/>
    <s v="No"/>
    <s v="Black or African American"/>
    <s v="9/26/2011"/>
    <s v="9/25/2013"/>
    <s v="career change"/>
    <s v="Voluntarily Terminated"/>
    <s v="Admin Offices"/>
    <s v="Brandon R. LeBlanc"/>
    <n v="1"/>
    <s v="Diversity Job Fair"/>
    <s v="Fully Meets"/>
    <n v="3.8"/>
    <n v="4"/>
    <n v="4"/>
    <s v="8/15/2013"/>
    <n v="0"/>
    <n v="17"/>
  </r>
  <r>
    <s v="Smith, Sade"/>
    <x v="260"/>
    <n v="0"/>
    <n v="0"/>
    <n v="0"/>
    <n v="1"/>
    <n v="5"/>
    <x v="1"/>
    <n v="0"/>
    <n v="58939"/>
    <n v="0"/>
    <n v="19"/>
    <s v="Production Technician I"/>
    <s v="MA"/>
    <n v="2130"/>
    <d v="1965-02-02T00:00:00"/>
    <s v="F"/>
    <s v="Single"/>
    <s v="US Citizen"/>
    <s v="No"/>
    <s v="White"/>
    <d v="2013-11-11T00:00:00"/>
    <m/>
    <s v="N/A-StillEmployed"/>
    <s v="Active"/>
    <s v="Production       "/>
    <s v="Ketsia Liebig"/>
    <n v="19"/>
    <s v="Employee Referral"/>
    <s v="Fully Meets"/>
    <n v="3.73"/>
    <n v="3"/>
    <n v="0"/>
    <s v="1/24/2019"/>
    <n v="0"/>
    <n v="16"/>
  </r>
  <r>
    <s v="Soto, Julia "/>
    <x v="261"/>
    <n v="1"/>
    <n v="1"/>
    <n v="0"/>
    <n v="1"/>
    <n v="3"/>
    <x v="1"/>
    <n v="0"/>
    <n v="66593"/>
    <n v="0"/>
    <n v="14"/>
    <s v="IT Support"/>
    <s v="MA"/>
    <n v="2360"/>
    <d v="1973-12-03T00:00:00"/>
    <s v="F"/>
    <s v="Married"/>
    <s v="US Citizen"/>
    <s v="No"/>
    <s v="Black or African American"/>
    <d v="2011-10-06T00:00:00"/>
    <m/>
    <s v="N/A-StillEmployed"/>
    <s v="Active"/>
    <s v="IT/IS"/>
    <s v="Eric Dougall"/>
    <n v="6"/>
    <s v="LinkedIn"/>
    <s v="Fully Meets"/>
    <n v="4.3"/>
    <n v="3"/>
    <n v="5"/>
    <d v="2019-08-02T00:00:00"/>
    <n v="0"/>
    <n v="19"/>
  </r>
  <r>
    <s v="Soze, Keyser"/>
    <x v="262"/>
    <n v="1"/>
    <n v="1"/>
    <n v="1"/>
    <n v="2"/>
    <n v="3"/>
    <x v="1"/>
    <n v="0"/>
    <n v="87565"/>
    <n v="0"/>
    <n v="28"/>
    <s v="Sr. Network Engineer"/>
    <s v="MA"/>
    <n v="1545"/>
    <d v="1983-09-02T00:00:00"/>
    <s v="M "/>
    <s v="Married"/>
    <s v="US Citizen"/>
    <s v="No"/>
    <s v="Asian"/>
    <s v="6/30/2016"/>
    <m/>
    <s v="N/A-StillEmployed"/>
    <s v="Active"/>
    <s v="IT/IS"/>
    <s v="Peter Monroe"/>
    <n v="7"/>
    <s v="LinkedIn"/>
    <s v="Fully Meets"/>
    <n v="3.27"/>
    <n v="4"/>
    <n v="5"/>
    <s v="1/14/2019"/>
    <n v="0"/>
    <n v="13"/>
  </r>
  <r>
    <s v="Sparks, Taylor  "/>
    <x v="263"/>
    <n v="1"/>
    <n v="1"/>
    <n v="0"/>
    <n v="1"/>
    <n v="5"/>
    <x v="3"/>
    <n v="0"/>
    <n v="64021"/>
    <n v="0"/>
    <n v="19"/>
    <s v="Production Technician I"/>
    <s v="MA"/>
    <n v="2093"/>
    <s v="07/20/68"/>
    <s v="F"/>
    <s v="Married"/>
    <s v="US Citizen"/>
    <s v="No"/>
    <s v="White"/>
    <s v="2/20/2012"/>
    <m/>
    <s v="N/A-StillEmployed"/>
    <s v="Active"/>
    <s v="Production       "/>
    <s v="Brannon Miller"/>
    <n v="12"/>
    <s v="Indeed"/>
    <s v="PIP"/>
    <n v="2.4"/>
    <n v="2"/>
    <n v="1"/>
    <s v="2/25/2019"/>
    <n v="6"/>
    <n v="20"/>
  </r>
  <r>
    <s v="Spirea, Kelley"/>
    <x v="264"/>
    <n v="1"/>
    <n v="1"/>
    <n v="0"/>
    <n v="1"/>
    <n v="5"/>
    <x v="1"/>
    <n v="0"/>
    <n v="65714"/>
    <n v="0"/>
    <n v="18"/>
    <s v="Production Manager"/>
    <s v="MA"/>
    <n v="2451"/>
    <s v="09/30/75"/>
    <s v="F"/>
    <s v="Married"/>
    <s v="US Citizen"/>
    <s v="No"/>
    <s v="White"/>
    <d v="2012-02-10T00:00:00"/>
    <m/>
    <s v="N/A-StillEmployed"/>
    <s v="Active"/>
    <s v="Production       "/>
    <s v="Janet King"/>
    <n v="2"/>
    <s v="LinkedIn"/>
    <s v="Fully Meets"/>
    <n v="4.83"/>
    <n v="5"/>
    <n v="0"/>
    <s v="2/14/2019"/>
    <n v="0"/>
    <n v="15"/>
  </r>
  <r>
    <s v="Squatrito, Kristen"/>
    <x v="265"/>
    <n v="0"/>
    <n v="2"/>
    <n v="0"/>
    <n v="5"/>
    <n v="5"/>
    <x v="0"/>
    <n v="0"/>
    <n v="62425"/>
    <n v="1"/>
    <n v="19"/>
    <s v="Production Technician I"/>
    <s v="MA"/>
    <n v="2359"/>
    <s v="03/26/73"/>
    <s v="F"/>
    <s v="Divorced"/>
    <s v="US Citizen"/>
    <s v="No"/>
    <s v="White"/>
    <s v="5/13/2013"/>
    <s v="6/29/2015"/>
    <s v="unhappy"/>
    <s v="Voluntarily Terminated"/>
    <s v="Production       "/>
    <s v="David Stanley"/>
    <n v="14"/>
    <s v="LinkedIn"/>
    <s v="Exceeds"/>
    <n v="4.0999999999999996"/>
    <n v="4"/>
    <n v="0"/>
    <d v="2015-02-03T00:00:00"/>
    <n v="0"/>
    <n v="16"/>
  </r>
  <r>
    <s v="Stanford,Barbara  M"/>
    <x v="266"/>
    <n v="0"/>
    <n v="2"/>
    <n v="0"/>
    <n v="1"/>
    <n v="5"/>
    <x v="1"/>
    <n v="0"/>
    <n v="47961"/>
    <n v="0"/>
    <n v="19"/>
    <s v="Production Technician I"/>
    <s v="MA"/>
    <n v="2050"/>
    <s v="08/25/82"/>
    <s v="F"/>
    <s v="Divorced"/>
    <s v="US Citizen"/>
    <s v="No"/>
    <s v="Two or more races"/>
    <d v="2011-10-01T00:00:00"/>
    <m/>
    <s v="N/A-StillEmployed"/>
    <s v="Active"/>
    <s v="Production       "/>
    <s v="Kissy Sullivan"/>
    <n v="20"/>
    <s v="Google Search"/>
    <s v="Fully Meets"/>
    <n v="4.0999999999999996"/>
    <n v="4"/>
    <n v="0"/>
    <d v="2019-07-02T00:00:00"/>
    <n v="0"/>
    <n v="9"/>
  </r>
  <r>
    <s v="Stansfield, Norman"/>
    <x v="267"/>
    <n v="1"/>
    <n v="1"/>
    <n v="1"/>
    <n v="1"/>
    <n v="6"/>
    <x v="3"/>
    <n v="0"/>
    <n v="58273"/>
    <n v="0"/>
    <n v="3"/>
    <s v="Area Sales Manager"/>
    <s v="NV"/>
    <n v="89139"/>
    <d v="1974-09-05T00:00:00"/>
    <s v="M "/>
    <s v="Married"/>
    <s v="US Citizen"/>
    <s v="No"/>
    <s v="White"/>
    <d v="2014-12-05T00:00:00"/>
    <m/>
    <s v="N/A-StillEmployed"/>
    <s v="Active"/>
    <s v="Sales"/>
    <s v="Lynn Daneault"/>
    <n v="21"/>
    <s v="Website"/>
    <s v="PIP"/>
    <n v="1.81"/>
    <n v="2"/>
    <n v="0"/>
    <s v="1/17/2019"/>
    <n v="3"/>
    <n v="5"/>
  </r>
  <r>
    <s v="Steans, Tyrone  "/>
    <x v="268"/>
    <n v="0"/>
    <n v="0"/>
    <n v="1"/>
    <n v="1"/>
    <n v="1"/>
    <x v="1"/>
    <n v="0"/>
    <n v="63003"/>
    <n v="0"/>
    <n v="1"/>
    <s v="Accountant I"/>
    <s v="MA"/>
    <n v="2703"/>
    <d v="1986-01-09T00:00:00"/>
    <s v="M "/>
    <s v="Single"/>
    <s v="US Citizen"/>
    <s v="No"/>
    <s v="White"/>
    <s v="9/29/2014"/>
    <m/>
    <s v="N/A-StillEmployed"/>
    <s v="Active"/>
    <s v="Admin Offices"/>
    <s v="Brandon R. LeBlanc"/>
    <n v="1"/>
    <s v="Indeed"/>
    <s v="Fully Meets"/>
    <n v="3.9"/>
    <n v="5"/>
    <n v="5"/>
    <s v="1/18/2019"/>
    <n v="0"/>
    <n v="9"/>
  </r>
  <r>
    <s v="Stoica, Rick"/>
    <x v="269"/>
    <n v="1"/>
    <n v="1"/>
    <n v="1"/>
    <n v="1"/>
    <n v="5"/>
    <x v="1"/>
    <n v="0"/>
    <n v="61355"/>
    <n v="0"/>
    <n v="19"/>
    <s v="Production Technician I"/>
    <s v="MA"/>
    <n v="2301"/>
    <s v="03/14/85"/>
    <s v="M "/>
    <s v="Married"/>
    <s v="US Citizen"/>
    <s v="No"/>
    <s v="Asian"/>
    <s v="2/17/2014"/>
    <m/>
    <s v="N/A-StillEmployed"/>
    <s v="Active"/>
    <s v="Production       "/>
    <s v="Kelley Spirea"/>
    <n v="18"/>
    <s v="LinkedIn"/>
    <s v="Fully Meets"/>
    <n v="4.7"/>
    <n v="3"/>
    <n v="0"/>
    <d v="2019-11-01T00:00:00"/>
    <n v="0"/>
    <n v="4"/>
  </r>
  <r>
    <s v="Strong, Caitrin"/>
    <x v="270"/>
    <n v="1"/>
    <n v="1"/>
    <n v="0"/>
    <n v="1"/>
    <n v="6"/>
    <x v="1"/>
    <n v="0"/>
    <n v="60120"/>
    <n v="0"/>
    <n v="3"/>
    <s v="Area Sales Manager"/>
    <s v="MT"/>
    <n v="59102"/>
    <d v="1989-12-05T00:00:00"/>
    <s v="F"/>
    <s v="Married"/>
    <s v="US Citizen"/>
    <s v="No"/>
    <s v="Black or African American"/>
    <s v="9/27/2010"/>
    <m/>
    <s v="N/A-StillEmployed"/>
    <s v="Active"/>
    <s v="Sales"/>
    <s v="John Smith"/>
    <n v="17"/>
    <s v="Indeed"/>
    <s v="Fully Meets"/>
    <n v="4.0999999999999996"/>
    <n v="4"/>
    <n v="0"/>
    <s v="1/31/2019"/>
    <n v="0"/>
    <n v="18"/>
  </r>
  <r>
    <s v="Sullivan, Kissy "/>
    <x v="271"/>
    <n v="1"/>
    <n v="1"/>
    <n v="0"/>
    <n v="1"/>
    <n v="5"/>
    <x v="1"/>
    <n v="0"/>
    <n v="63682"/>
    <n v="0"/>
    <n v="18"/>
    <s v="Production Manager"/>
    <s v="MA"/>
    <n v="1776"/>
    <s v="03/28/78"/>
    <s v="F"/>
    <s v="Married"/>
    <s v="US Citizen"/>
    <s v="No"/>
    <s v="Black or African American"/>
    <d v="2009-08-01T00:00:00"/>
    <m/>
    <s v="N/A-StillEmployed"/>
    <s v="Active"/>
    <s v="Production       "/>
    <s v="Janet King"/>
    <n v="2"/>
    <s v="Indeed"/>
    <s v="Fully Meets"/>
    <n v="3.73"/>
    <n v="4"/>
    <n v="0"/>
    <s v="1/24/2019"/>
    <n v="0"/>
    <n v="12"/>
  </r>
  <r>
    <s v="Sullivan, Timothy"/>
    <x v="272"/>
    <n v="1"/>
    <n v="1"/>
    <n v="1"/>
    <n v="1"/>
    <n v="5"/>
    <x v="1"/>
    <n v="0"/>
    <n v="63025"/>
    <n v="0"/>
    <n v="19"/>
    <s v="Production Technician I"/>
    <s v="MA"/>
    <n v="2747"/>
    <d v="1982-07-10T00:00:00"/>
    <s v="M "/>
    <s v="Married"/>
    <s v="US Citizen"/>
    <s v="Yes"/>
    <s v="White"/>
    <d v="2015-05-01T00:00:00"/>
    <m/>
    <s v="N/A-StillEmployed"/>
    <s v="Active"/>
    <s v="Production       "/>
    <s v="Michael Albert"/>
    <n v="22"/>
    <s v="Google Search"/>
    <s v="Fully Meets"/>
    <n v="4.3600000000000003"/>
    <n v="5"/>
    <n v="0"/>
    <s v="1/24/2019"/>
    <n v="0"/>
    <n v="10"/>
  </r>
  <r>
    <s v="Sutwell, Barbara"/>
    <x v="273"/>
    <n v="0"/>
    <n v="0"/>
    <n v="0"/>
    <n v="1"/>
    <n v="5"/>
    <x v="1"/>
    <n v="0"/>
    <n v="59238"/>
    <n v="0"/>
    <n v="19"/>
    <s v="Production Technician I"/>
    <s v="MA"/>
    <n v="2718"/>
    <s v="08/15/68"/>
    <s v="F"/>
    <s v="Single"/>
    <s v="Eligible NonCitizen"/>
    <s v="No"/>
    <s v="Asian"/>
    <s v="5/14/2012"/>
    <m/>
    <s v="N/A-StillEmployed"/>
    <s v="Active"/>
    <s v="Production       "/>
    <s v="Elijiah Gray"/>
    <n v="16"/>
    <s v="Indeed"/>
    <s v="Fully Meets"/>
    <n v="3.4"/>
    <n v="5"/>
    <n v="0"/>
    <s v="1/31/2019"/>
    <n v="0"/>
    <n v="13"/>
  </r>
  <r>
    <s v="Szabo, Andrew"/>
    <x v="274"/>
    <n v="0"/>
    <n v="0"/>
    <n v="1"/>
    <n v="1"/>
    <n v="4"/>
    <x v="0"/>
    <n v="0"/>
    <n v="92989"/>
    <n v="0"/>
    <n v="24"/>
    <s v="Software Engineer"/>
    <s v="MA"/>
    <n v="2140"/>
    <d v="1983-06-05T00:00:00"/>
    <s v="M "/>
    <s v="Single"/>
    <s v="US Citizen"/>
    <s v="No"/>
    <s v="White"/>
    <d v="2014-07-07T00:00:00"/>
    <m/>
    <s v="N/A-StillEmployed"/>
    <s v="Active"/>
    <s v="Software Engineering"/>
    <s v="Alex Sweetwater"/>
    <n v="10"/>
    <s v="LinkedIn"/>
    <s v="Exceeds"/>
    <n v="4.5"/>
    <n v="5"/>
    <n v="5"/>
    <s v="2/18/2019"/>
    <n v="0"/>
    <n v="1"/>
  </r>
  <r>
    <s v="Tannen, Biff"/>
    <x v="275"/>
    <n v="1"/>
    <n v="1"/>
    <n v="1"/>
    <n v="1"/>
    <n v="3"/>
    <x v="1"/>
    <n v="0"/>
    <n v="90100"/>
    <n v="0"/>
    <n v="4"/>
    <s v="BI Developer"/>
    <s v="MA"/>
    <n v="2134"/>
    <s v="10/24/87"/>
    <s v="M "/>
    <s v="Married"/>
    <s v="US Citizen"/>
    <s v="No"/>
    <s v="White"/>
    <s v="4/20/2017"/>
    <m/>
    <s v="N/A-StillEmployed"/>
    <s v="Active"/>
    <s v="IT/IS"/>
    <s v="Brian Champaigne"/>
    <n v="13"/>
    <s v="Indeed"/>
    <s v="Fully Meets"/>
    <n v="3.4"/>
    <n v="3"/>
    <n v="6"/>
    <d v="2019-02-01T00:00:00"/>
    <n v="0"/>
    <n v="14"/>
  </r>
  <r>
    <s v="Tavares, Desiree  "/>
    <x v="276"/>
    <n v="1"/>
    <n v="1"/>
    <n v="0"/>
    <n v="5"/>
    <n v="5"/>
    <x v="1"/>
    <n v="1"/>
    <n v="60754"/>
    <n v="1"/>
    <n v="19"/>
    <s v="Production Technician I"/>
    <s v="MA"/>
    <n v="1801"/>
    <d v="1975-03-04T00:00:00"/>
    <s v="F"/>
    <s v="Married"/>
    <s v="Non-Citizen"/>
    <s v="No"/>
    <s v="Black or African American"/>
    <s v="4/27/2009"/>
    <d v="2013-01-04T00:00:00"/>
    <s v="Another position"/>
    <s v="Voluntarily Terminated"/>
    <s v="Production       "/>
    <s v="Webster Butler"/>
    <n v="39"/>
    <s v="Diversity Job Fair"/>
    <s v="Fully Meets"/>
    <n v="4.5"/>
    <n v="5"/>
    <n v="0"/>
    <s v="2/15/2012"/>
    <n v="0"/>
    <n v="11"/>
  </r>
  <r>
    <s v="Tejeda, Lenora "/>
    <x v="277"/>
    <n v="1"/>
    <n v="1"/>
    <n v="0"/>
    <n v="5"/>
    <n v="5"/>
    <x v="1"/>
    <n v="0"/>
    <n v="72202"/>
    <n v="1"/>
    <n v="20"/>
    <s v="Production Technician II"/>
    <s v="MA"/>
    <n v="2129"/>
    <s v="05/24/53"/>
    <s v="F"/>
    <s v="Married"/>
    <s v="US Citizen"/>
    <s v="No"/>
    <s v="White"/>
    <s v="5/16/2011"/>
    <d v="2017-08-07T00:00:00"/>
    <s v="Another position"/>
    <s v="Voluntarily Terminated"/>
    <s v="Production       "/>
    <s v="Elijiah Gray"/>
    <n v="16"/>
    <s v="Google Search"/>
    <s v="Fully Meets"/>
    <n v="3.93"/>
    <n v="3"/>
    <n v="0"/>
    <s v="4/18/2017"/>
    <n v="0"/>
    <n v="3"/>
  </r>
  <r>
    <s v="Terry, Sharlene "/>
    <x v="278"/>
    <n v="0"/>
    <n v="0"/>
    <n v="0"/>
    <n v="1"/>
    <n v="6"/>
    <x v="1"/>
    <n v="0"/>
    <n v="58370"/>
    <n v="0"/>
    <n v="3"/>
    <s v="Area Sales Manager"/>
    <s v="OR"/>
    <n v="97756"/>
    <d v="1965-07-05T00:00:00"/>
    <s v="F"/>
    <s v="Single"/>
    <s v="US Citizen"/>
    <s v="No"/>
    <s v="Black or African American"/>
    <s v="9/29/2014"/>
    <m/>
    <s v="N/A-StillEmployed"/>
    <s v="Active"/>
    <s v="Sales"/>
    <s v="Lynn Daneault"/>
    <n v="21"/>
    <s v="Indeed"/>
    <s v="Fully Meets"/>
    <n v="3.69"/>
    <n v="3"/>
    <n v="0"/>
    <s v="1/28/2019"/>
    <n v="0"/>
    <n v="18"/>
  </r>
  <r>
    <s v="Theamstern, Sophia"/>
    <x v="279"/>
    <n v="0"/>
    <n v="0"/>
    <n v="0"/>
    <n v="5"/>
    <n v="5"/>
    <x v="1"/>
    <n v="0"/>
    <n v="48413"/>
    <n v="1"/>
    <n v="19"/>
    <s v="Production Technician I"/>
    <s v="MA"/>
    <n v="2066"/>
    <d v="1965-09-05T00:00:00"/>
    <s v="F"/>
    <s v="Single"/>
    <s v="US Citizen"/>
    <s v="No"/>
    <s v="White"/>
    <d v="2011-05-07T00:00:00"/>
    <d v="2016-05-09T00:00:00"/>
    <s v="return to school"/>
    <s v="Voluntarily Terminated"/>
    <s v="Production       "/>
    <s v="Amy Dunn"/>
    <n v="11"/>
    <s v="Indeed"/>
    <s v="Fully Meets"/>
    <n v="3.98"/>
    <n v="4"/>
    <n v="0"/>
    <d v="2016-02-03T00:00:00"/>
    <n v="0"/>
    <n v="1"/>
  </r>
  <r>
    <s v="Thibaud, Kenneth"/>
    <x v="280"/>
    <n v="0"/>
    <n v="4"/>
    <n v="1"/>
    <n v="5"/>
    <n v="5"/>
    <x v="1"/>
    <n v="0"/>
    <n v="67176"/>
    <n v="1"/>
    <n v="20"/>
    <s v="Production Technician II"/>
    <s v="MA"/>
    <n v="2472"/>
    <s v="09/16/75"/>
    <s v="M "/>
    <s v="Widowed"/>
    <s v="US Citizen"/>
    <s v="No"/>
    <s v="White"/>
    <s v="6/25/2007"/>
    <s v="8/30/2010"/>
    <s v="military"/>
    <s v="Voluntarily Terminated"/>
    <s v="Production       "/>
    <s v="Webster Butler"/>
    <n v="39"/>
    <s v="Other"/>
    <s v="Fully Meets"/>
    <n v="4.0999999999999996"/>
    <n v="4"/>
    <n v="0"/>
    <s v="7/14/2010"/>
    <n v="0"/>
    <n v="15"/>
  </r>
  <r>
    <s v="Tippett, Jeanette"/>
    <x v="281"/>
    <n v="0"/>
    <n v="2"/>
    <n v="0"/>
    <n v="1"/>
    <n v="5"/>
    <x v="1"/>
    <n v="0"/>
    <n v="56339"/>
    <n v="0"/>
    <n v="19"/>
    <s v="Production Technician I"/>
    <s v="MA"/>
    <n v="2093"/>
    <d v="1967-05-06T00:00:00"/>
    <s v="F"/>
    <s v="Divorced"/>
    <s v="US Citizen"/>
    <s v="No"/>
    <s v="Black or African American"/>
    <s v="2/18/2013"/>
    <m/>
    <s v="N/A-StillEmployed"/>
    <s v="Active"/>
    <s v="Production       "/>
    <s v="Brannon Miller"/>
    <n v="12"/>
    <s v="Indeed"/>
    <s v="Fully Meets"/>
    <n v="4.21"/>
    <n v="5"/>
    <n v="0"/>
    <s v="1/14/2019"/>
    <n v="0"/>
    <n v="4"/>
  </r>
  <r>
    <s v="Torrence, Jack"/>
    <x v="282"/>
    <n v="0"/>
    <n v="3"/>
    <n v="1"/>
    <n v="1"/>
    <n v="6"/>
    <x v="0"/>
    <n v="0"/>
    <n v="64397"/>
    <n v="0"/>
    <n v="3"/>
    <s v="Area Sales Manager"/>
    <s v="ND"/>
    <n v="58782"/>
    <s v="01/15/68"/>
    <s v="M "/>
    <s v="Separated"/>
    <s v="US Citizen"/>
    <s v="No"/>
    <s v="White"/>
    <d v="2006-09-01T00:00:00"/>
    <m/>
    <s v="N/A-StillEmployed"/>
    <s v="Active"/>
    <s v="Sales"/>
    <s v="Lynn Daneault"/>
    <n v="21"/>
    <s v="Indeed"/>
    <s v="Exceeds"/>
    <n v="4.0999999999999996"/>
    <n v="3"/>
    <n v="0"/>
    <d v="2019-04-01T00:00:00"/>
    <n v="0"/>
    <n v="6"/>
  </r>
  <r>
    <s v="Trang, Mei"/>
    <x v="283"/>
    <n v="0"/>
    <n v="0"/>
    <n v="0"/>
    <n v="1"/>
    <n v="5"/>
    <x v="2"/>
    <n v="0"/>
    <n v="63025"/>
    <n v="0"/>
    <n v="19"/>
    <s v="Production Technician I"/>
    <s v="MA"/>
    <n v="2021"/>
    <s v="05/16/83"/>
    <s v="F"/>
    <s v="Single"/>
    <s v="US Citizen"/>
    <s v="No"/>
    <s v="White"/>
    <s v="2/17/2014"/>
    <m/>
    <s v="N/A-StillEmployed"/>
    <s v="Active"/>
    <s v="Production       "/>
    <s v="David Stanley"/>
    <n v="14"/>
    <s v="LinkedIn"/>
    <s v="Needs Improvement"/>
    <n v="2.44"/>
    <n v="5"/>
    <n v="0"/>
    <d v="2019-11-02T00:00:00"/>
    <n v="4"/>
    <n v="18"/>
  </r>
  <r>
    <s v="Tredinnick, Neville "/>
    <x v="284"/>
    <n v="1"/>
    <n v="1"/>
    <n v="1"/>
    <n v="5"/>
    <n v="3"/>
    <x v="1"/>
    <n v="0"/>
    <n v="75281"/>
    <n v="1"/>
    <n v="15"/>
    <s v="Network Engineer"/>
    <s v="MA"/>
    <n v="1420"/>
    <d v="1988-05-05T00:00:00"/>
    <s v="M "/>
    <s v="Married"/>
    <s v="US Citizen"/>
    <s v="No"/>
    <s v="White"/>
    <d v="2015-05-01T00:00:00"/>
    <d v="2016-12-02T00:00:00"/>
    <s v="medical issues"/>
    <s v="Voluntarily Terminated"/>
    <s v="IT/IS"/>
    <s v="Peter Monroe"/>
    <n v="7"/>
    <s v="CareerBuilder"/>
    <s v="Fully Meets"/>
    <n v="5"/>
    <n v="3"/>
    <n v="5"/>
    <s v="4/15/2015"/>
    <n v="0"/>
    <n v="11"/>
  </r>
  <r>
    <s v="True, Edward"/>
    <x v="285"/>
    <n v="0"/>
    <n v="0"/>
    <n v="1"/>
    <n v="5"/>
    <n v="4"/>
    <x v="1"/>
    <n v="1"/>
    <n v="100416"/>
    <n v="1"/>
    <n v="24"/>
    <s v="Software Engineer"/>
    <s v="MA"/>
    <n v="2451"/>
    <s v="06/14/83"/>
    <s v="M "/>
    <s v="Single"/>
    <s v="Non-Citizen"/>
    <s v="No"/>
    <s v="Black or African American"/>
    <s v="2/18/2013"/>
    <s v="4/15/2018"/>
    <s v="medical issues"/>
    <s v="Voluntarily Terminated"/>
    <s v="Software Engineering"/>
    <s v="Alex Sweetwater"/>
    <n v="10"/>
    <s v="Diversity Job Fair"/>
    <s v="Fully Meets"/>
    <n v="4.5999999999999996"/>
    <n v="3"/>
    <n v="4"/>
    <d v="2017-12-02T00:00:00"/>
    <n v="0"/>
    <n v="9"/>
  </r>
  <r>
    <s v="Trzeciak, Cybil"/>
    <x v="286"/>
    <n v="0"/>
    <n v="0"/>
    <n v="0"/>
    <n v="5"/>
    <n v="5"/>
    <x v="1"/>
    <n v="0"/>
    <n v="74813"/>
    <n v="1"/>
    <n v="20"/>
    <s v="Production Technician II"/>
    <s v="MA"/>
    <n v="1778"/>
    <s v="03/15/85"/>
    <s v="F"/>
    <s v="Single"/>
    <s v="US Citizen"/>
    <s v="No"/>
    <s v="White"/>
    <d v="2011-10-01T00:00:00"/>
    <d v="2014-02-07T00:00:00"/>
    <s v="unhappy"/>
    <s v="Voluntarily Terminated"/>
    <s v="Production       "/>
    <s v="Amy Dunn"/>
    <n v="11"/>
    <s v="LinkedIn"/>
    <s v="Fully Meets"/>
    <n v="4.4000000000000004"/>
    <n v="3"/>
    <n v="0"/>
    <d v="2014-05-01T00:00:00"/>
    <n v="0"/>
    <n v="5"/>
  </r>
  <r>
    <s v="Turpin, Jumil"/>
    <x v="287"/>
    <n v="1"/>
    <n v="1"/>
    <n v="1"/>
    <n v="1"/>
    <n v="3"/>
    <x v="1"/>
    <n v="0"/>
    <n v="76029"/>
    <n v="0"/>
    <n v="15"/>
    <s v="Network Engineer"/>
    <s v="MA"/>
    <n v="2343"/>
    <s v="03/31/69"/>
    <s v="M "/>
    <s v="Married"/>
    <s v="Eligible NonCitizen"/>
    <s v="No"/>
    <s v="White"/>
    <s v="3/30/2015"/>
    <m/>
    <s v="N/A-StillEmployed"/>
    <s v="Active"/>
    <s v="IT/IS"/>
    <s v="Peter Monroe"/>
    <n v="7"/>
    <s v="Employee Referral"/>
    <s v="Fully Meets"/>
    <n v="5"/>
    <n v="4"/>
    <n v="7"/>
    <s v="1/14/2019"/>
    <n v="0"/>
    <n v="8"/>
  </r>
  <r>
    <s v="Valentin,Jackie"/>
    <x v="288"/>
    <n v="1"/>
    <n v="1"/>
    <n v="0"/>
    <n v="1"/>
    <n v="6"/>
    <x v="1"/>
    <n v="0"/>
    <n v="57859"/>
    <n v="0"/>
    <n v="3"/>
    <s v="Area Sales Manager"/>
    <s v="AZ"/>
    <n v="85006"/>
    <s v="05/23/91"/>
    <s v="F"/>
    <s v="Married"/>
    <s v="US Citizen"/>
    <s v="No"/>
    <s v="Two or more races"/>
    <d v="2011-05-07T00:00:00"/>
    <m/>
    <s v="N/A-StillEmployed"/>
    <s v="Active"/>
    <s v="Sales"/>
    <s v="John Smith"/>
    <n v="17"/>
    <s v="Indeed"/>
    <s v="Fully Meets"/>
    <n v="2.81"/>
    <n v="3"/>
    <n v="0"/>
    <s v="1/17/2019"/>
    <n v="0"/>
    <n v="16"/>
  </r>
  <r>
    <s v="Veera, Abdellah "/>
    <x v="289"/>
    <n v="0"/>
    <n v="2"/>
    <n v="1"/>
    <n v="5"/>
    <n v="5"/>
    <x v="0"/>
    <n v="0"/>
    <n v="58523"/>
    <n v="1"/>
    <n v="19"/>
    <s v="Production Technician I"/>
    <s v="MA"/>
    <n v="2171"/>
    <s v="01/31/87"/>
    <s v="M "/>
    <s v="Divorced"/>
    <s v="US Citizen"/>
    <s v="No"/>
    <s v="White"/>
    <s v="8/13/2012"/>
    <d v="2016-05-02T00:00:00"/>
    <s v="maternity leave - did not return"/>
    <s v="Voluntarily Terminated"/>
    <s v="Production       "/>
    <s v="Kissy Sullivan"/>
    <n v="20"/>
    <s v="LinkedIn"/>
    <s v="Exceeds"/>
    <n v="4.5"/>
    <n v="5"/>
    <n v="0"/>
    <d v="2016-01-02T00:00:00"/>
    <n v="0"/>
    <n v="15"/>
  </r>
  <r>
    <s v="Vega, Vincent"/>
    <x v="290"/>
    <n v="0"/>
    <n v="2"/>
    <n v="1"/>
    <n v="1"/>
    <n v="5"/>
    <x v="1"/>
    <n v="0"/>
    <n v="88976"/>
    <n v="0"/>
    <n v="17"/>
    <s v="Production Manager"/>
    <s v="MA"/>
    <n v="2169"/>
    <d v="1968-10-10T00:00:00"/>
    <s v="M "/>
    <s v="Divorced"/>
    <s v="US Citizen"/>
    <s v="No"/>
    <s v="White"/>
    <d v="2011-01-08T00:00:00"/>
    <m/>
    <s v="N/A-StillEmployed"/>
    <s v="Active"/>
    <s v="Production       "/>
    <s v="Janet King"/>
    <n v="2"/>
    <s v="Employee Referral"/>
    <s v="Fully Meets"/>
    <n v="3.93"/>
    <n v="3"/>
    <n v="0"/>
    <s v="2/27/2019"/>
    <n v="0"/>
    <n v="19"/>
  </r>
  <r>
    <s v="Villanueva, Noah"/>
    <x v="291"/>
    <n v="0"/>
    <n v="0"/>
    <n v="1"/>
    <n v="1"/>
    <n v="6"/>
    <x v="1"/>
    <n v="0"/>
    <n v="55875"/>
    <n v="0"/>
    <n v="3"/>
    <s v="Area Sales Manager"/>
    <s v="ME"/>
    <n v="4063"/>
    <d v="1989-11-07T00:00:00"/>
    <s v="M "/>
    <s v="Single"/>
    <s v="US Citizen"/>
    <s v="No"/>
    <s v="Asian"/>
    <d v="2012-05-03T00:00:00"/>
    <m/>
    <s v="N/A-StillEmployed"/>
    <s v="Active"/>
    <s v="Sales"/>
    <s v="John Smith"/>
    <n v="17"/>
    <s v="Website"/>
    <s v="Fully Meets"/>
    <n v="4.5"/>
    <n v="4"/>
    <n v="0"/>
    <s v="1/18/2019"/>
    <n v="0"/>
    <n v="11"/>
  </r>
  <r>
    <s v="Voldemort, Lord"/>
    <x v="292"/>
    <n v="1"/>
    <n v="1"/>
    <n v="1"/>
    <n v="4"/>
    <n v="3"/>
    <x v="1"/>
    <n v="0"/>
    <n v="113999"/>
    <n v="1"/>
    <n v="8"/>
    <s v="Database Administrator"/>
    <s v="MA"/>
    <n v="1960"/>
    <d v="1986-07-08T00:00:00"/>
    <s v="M "/>
    <s v="Married"/>
    <s v="US Citizen"/>
    <s v="No"/>
    <s v="Black or African American"/>
    <s v="2/16/2015"/>
    <s v="2/22/2017"/>
    <s v="no-call, no-show"/>
    <s v="Terminated for Cause"/>
    <s v="IT/IS"/>
    <s v="Simon Roup"/>
    <n v="4"/>
    <s v="Employee Referral"/>
    <s v="Fully Meets"/>
    <n v="4.33"/>
    <n v="3"/>
    <n v="7"/>
    <s v="2/15/2017"/>
    <n v="0"/>
    <n v="9"/>
  </r>
  <r>
    <s v="Volk, Colleen"/>
    <x v="293"/>
    <n v="1"/>
    <n v="1"/>
    <n v="0"/>
    <n v="4"/>
    <n v="5"/>
    <x v="0"/>
    <n v="0"/>
    <n v="49773"/>
    <n v="1"/>
    <n v="19"/>
    <s v="Production Technician I"/>
    <s v="MA"/>
    <n v="2747"/>
    <d v="1986-03-06T00:00:00"/>
    <s v="F"/>
    <s v="Married"/>
    <s v="US Citizen"/>
    <s v="No"/>
    <s v="White"/>
    <s v="9/26/2011"/>
    <d v="2016-08-02T00:00:00"/>
    <s v="gross misconduct"/>
    <s v="Terminated for Cause"/>
    <s v="Production       "/>
    <s v="Kelley Spirea"/>
    <n v="18"/>
    <s v="Google Search"/>
    <s v="Exceeds"/>
    <n v="4.3"/>
    <n v="5"/>
    <n v="0"/>
    <d v="2015-01-02T00:00:00"/>
    <n v="0"/>
    <n v="18"/>
  </r>
  <r>
    <s v="Von Massenbach, Anna"/>
    <x v="294"/>
    <n v="0"/>
    <n v="0"/>
    <n v="0"/>
    <n v="2"/>
    <n v="5"/>
    <x v="1"/>
    <n v="0"/>
    <n v="62068"/>
    <n v="0"/>
    <n v="19"/>
    <s v="Production Technician I"/>
    <s v="MA"/>
    <n v="2124"/>
    <d v="1985-06-04T00:00:00"/>
    <s v="F"/>
    <s v="Single"/>
    <s v="US Citizen"/>
    <s v="No"/>
    <s v="White"/>
    <d v="2015-05-07T00:00:00"/>
    <m/>
    <s v="N/A-StillEmployed"/>
    <s v="Active"/>
    <s v="Production       "/>
    <s v="Michael Albert"/>
    <n v="22"/>
    <s v="LinkedIn"/>
    <s v="Fully Meets"/>
    <n v="3.21"/>
    <n v="3"/>
    <n v="0"/>
    <s v="1/29/2019"/>
    <n v="0"/>
    <n v="7"/>
  </r>
  <r>
    <s v="Walker, Roger"/>
    <x v="295"/>
    <n v="0"/>
    <n v="0"/>
    <n v="1"/>
    <n v="1"/>
    <n v="5"/>
    <x v="1"/>
    <n v="0"/>
    <n v="66541"/>
    <n v="0"/>
    <n v="20"/>
    <s v="Production Technician II"/>
    <s v="MA"/>
    <n v="2459"/>
    <d v="1976-10-02T00:00:00"/>
    <s v="M "/>
    <s v="Single"/>
    <s v="US Citizen"/>
    <s v="No"/>
    <s v="Black or African American"/>
    <s v="8/18/2014"/>
    <m/>
    <s v="N/A-StillEmployed"/>
    <s v="Active"/>
    <s v="Production       "/>
    <s v="Ketsia Liebig"/>
    <n v="19"/>
    <s v="Employee Referral"/>
    <s v="Fully Meets"/>
    <n v="3.11"/>
    <n v="5"/>
    <n v="0"/>
    <d v="2019-12-02T00:00:00"/>
    <n v="0"/>
    <n v="4"/>
  </r>
  <r>
    <s v="Wallace, Courtney  E"/>
    <x v="296"/>
    <n v="1"/>
    <n v="1"/>
    <n v="0"/>
    <n v="5"/>
    <n v="5"/>
    <x v="1"/>
    <n v="1"/>
    <n v="80512"/>
    <n v="1"/>
    <n v="18"/>
    <s v="Production Manager"/>
    <s v="MA"/>
    <n v="2478"/>
    <s v="11/14/55"/>
    <s v="F"/>
    <s v="Married"/>
    <s v="US Citizen"/>
    <s v="No"/>
    <s v="Black or African American"/>
    <s v="9/26/2011"/>
    <d v="2012-02-01T00:00:00"/>
    <s v="Another position"/>
    <s v="Voluntarily Terminated"/>
    <s v="Production       "/>
    <s v="Janet King"/>
    <n v="2"/>
    <s v="Diversity Job Fair"/>
    <s v="Fully Meets"/>
    <n v="4.5"/>
    <n v="3"/>
    <n v="0"/>
    <d v="2012-02-01T00:00:00"/>
    <n v="0"/>
    <n v="5"/>
  </r>
  <r>
    <s v="Wallace, Theresa"/>
    <x v="297"/>
    <n v="0"/>
    <n v="0"/>
    <n v="0"/>
    <n v="5"/>
    <n v="5"/>
    <x v="2"/>
    <n v="0"/>
    <n v="50274"/>
    <n v="1"/>
    <n v="19"/>
    <s v="Production Technician I"/>
    <s v="MA"/>
    <n v="1887"/>
    <d v="1980-02-08T00:00:00"/>
    <s v="F"/>
    <s v="Single"/>
    <s v="US Citizen"/>
    <s v="No"/>
    <s v="White"/>
    <s v="8/13/2012"/>
    <d v="2015-01-09T00:00:00"/>
    <s v="career change"/>
    <s v="Voluntarily Terminated"/>
    <s v="Production       "/>
    <s v="Elijiah Gray"/>
    <n v="16"/>
    <s v="CareerBuilder"/>
    <s v="Needs Improvement"/>
    <n v="2.5"/>
    <n v="3"/>
    <n v="0"/>
    <d v="2014-05-09T00:00:00"/>
    <n v="6"/>
    <n v="13"/>
  </r>
  <r>
    <s v="Wang, Charlie"/>
    <x v="298"/>
    <n v="0"/>
    <n v="0"/>
    <n v="1"/>
    <n v="1"/>
    <n v="3"/>
    <x v="1"/>
    <n v="0"/>
    <n v="84903"/>
    <n v="0"/>
    <n v="22"/>
    <s v="Senior BI Developer"/>
    <s v="MA"/>
    <n v="1887"/>
    <d v="1981-08-07T00:00:00"/>
    <s v="M "/>
    <s v="Single"/>
    <s v="US Citizen"/>
    <s v="No"/>
    <s v="Asian"/>
    <s v="2/15/2017"/>
    <m/>
    <s v="N/A-StillEmployed"/>
    <s v="Active"/>
    <s v="IT/IS"/>
    <s v="Brian Champaigne"/>
    <n v="13"/>
    <s v="Indeed"/>
    <s v="Fully Meets"/>
    <n v="3.42"/>
    <n v="4"/>
    <n v="7"/>
    <d v="2019-04-01T00:00:00"/>
    <n v="0"/>
    <n v="17"/>
  </r>
  <r>
    <s v="Warfield, Sarah"/>
    <x v="299"/>
    <n v="0"/>
    <n v="4"/>
    <n v="0"/>
    <n v="1"/>
    <n v="3"/>
    <x v="1"/>
    <n v="0"/>
    <n v="107226"/>
    <n v="0"/>
    <n v="28"/>
    <s v="Sr. Network Engineer"/>
    <s v="MA"/>
    <n v="2453"/>
    <d v="1978-02-05T00:00:00"/>
    <s v="F"/>
    <s v="Widowed"/>
    <s v="US Citizen"/>
    <s v="No"/>
    <s v="Asian"/>
    <s v="3/30/2015"/>
    <m/>
    <s v="N/A-StillEmployed"/>
    <s v="Active"/>
    <s v="IT/IS"/>
    <s v="Peter Monroe"/>
    <n v="7"/>
    <s v="Employee Referral"/>
    <s v="Fully Meets"/>
    <n v="4.2"/>
    <n v="4"/>
    <n v="8"/>
    <d v="2019-05-02T00:00:00"/>
    <n v="0"/>
    <n v="7"/>
  </r>
  <r>
    <s v="Whittier, Scott"/>
    <x v="300"/>
    <n v="0"/>
    <n v="0"/>
    <n v="1"/>
    <n v="5"/>
    <n v="5"/>
    <x v="1"/>
    <n v="0"/>
    <n v="58371"/>
    <n v="1"/>
    <n v="19"/>
    <s v="Production Technician I"/>
    <s v="MA"/>
    <n v="2030"/>
    <s v="05/24/87"/>
    <s v="M "/>
    <s v="Single"/>
    <s v="US Citizen"/>
    <s v="Yes"/>
    <s v="White"/>
    <d v="2011-10-01T00:00:00"/>
    <s v="5/15/2014"/>
    <s v="hours"/>
    <s v="Voluntarily Terminated"/>
    <s v="Production       "/>
    <s v="Webster Butler"/>
    <n v="39"/>
    <s v="LinkedIn"/>
    <s v="Fully Meets"/>
    <n v="5"/>
    <n v="5"/>
    <n v="0"/>
    <s v="5/15/2014"/>
    <n v="0"/>
    <n v="11"/>
  </r>
  <r>
    <s v="Wilber, Barry"/>
    <x v="301"/>
    <n v="1"/>
    <n v="1"/>
    <n v="1"/>
    <n v="5"/>
    <n v="5"/>
    <x v="1"/>
    <n v="0"/>
    <n v="55140"/>
    <n v="1"/>
    <n v="19"/>
    <s v="Production Technician I"/>
    <s v="MA"/>
    <n v="2324"/>
    <d v="1965-09-09T00:00:00"/>
    <s v="M "/>
    <s v="Married"/>
    <s v="Eligible NonCitizen"/>
    <s v="No"/>
    <s v="White"/>
    <s v="5/16/2011"/>
    <d v="2015-07-09T00:00:00"/>
    <s v="unhappy"/>
    <s v="Voluntarily Terminated"/>
    <s v="Production       "/>
    <s v="Amy Dunn"/>
    <n v="11"/>
    <s v="Website"/>
    <s v="Fully Meets"/>
    <n v="5"/>
    <n v="3"/>
    <n v="0"/>
    <s v="2/15/2015"/>
    <n v="0"/>
    <n v="7"/>
  </r>
  <r>
    <s v="Wilkes, Annie"/>
    <x v="302"/>
    <n v="0"/>
    <n v="2"/>
    <n v="0"/>
    <n v="5"/>
    <n v="5"/>
    <x v="1"/>
    <n v="0"/>
    <n v="58062"/>
    <n v="1"/>
    <n v="19"/>
    <s v="Production Technician I"/>
    <s v="MA"/>
    <n v="1876"/>
    <s v="07/30/83"/>
    <s v="F"/>
    <s v="Divorced"/>
    <s v="US Citizen"/>
    <s v="No"/>
    <s v="White"/>
    <d v="2011-10-01T00:00:00"/>
    <s v="5/14/2012"/>
    <s v="Another position"/>
    <s v="Voluntarily Terminated"/>
    <s v="Production       "/>
    <s v="Ketsia Liebig"/>
    <n v="19"/>
    <s v="Google Search"/>
    <s v="Fully Meets"/>
    <n v="3.6"/>
    <n v="5"/>
    <n v="0"/>
    <d v="2011-06-02T00:00:00"/>
    <n v="0"/>
    <n v="9"/>
  </r>
  <r>
    <s v="Williams, Jacquelyn  "/>
    <x v="303"/>
    <n v="0"/>
    <n v="0"/>
    <n v="0"/>
    <n v="5"/>
    <n v="5"/>
    <x v="1"/>
    <n v="1"/>
    <n v="59728"/>
    <n v="1"/>
    <n v="19"/>
    <s v="Production Technician I"/>
    <s v="MA"/>
    <n v="2109"/>
    <d v="1969-02-10T00:00:00"/>
    <s v="F"/>
    <s v="Single"/>
    <s v="US Citizen"/>
    <s v="Yes"/>
    <s v="Black or African American"/>
    <d v="2012-09-01T00:00:00"/>
    <s v="6/27/2015"/>
    <s v="relocation out of area"/>
    <s v="Voluntarily Terminated"/>
    <s v="Production       "/>
    <s v="Ketsia Liebig"/>
    <n v="19"/>
    <s v="Diversity Job Fair"/>
    <s v="Fully Meets"/>
    <n v="4.3"/>
    <n v="4"/>
    <n v="0"/>
    <d v="2014-02-06T00:00:00"/>
    <n v="0"/>
    <n v="16"/>
  </r>
  <r>
    <s v="Winthrop, Jordan  "/>
    <x v="304"/>
    <n v="0"/>
    <n v="0"/>
    <n v="1"/>
    <n v="5"/>
    <n v="5"/>
    <x v="0"/>
    <n v="0"/>
    <n v="70507"/>
    <n v="1"/>
    <n v="20"/>
    <s v="Production Technician II"/>
    <s v="MA"/>
    <n v="2045"/>
    <d v="1958-07-11T00:00:00"/>
    <s v="M "/>
    <s v="Single"/>
    <s v="US Citizen"/>
    <s v="No"/>
    <s v="White"/>
    <d v="2013-07-01T00:00:00"/>
    <s v="2/21/2016"/>
    <s v="retiring"/>
    <s v="Voluntarily Terminated"/>
    <s v="Production       "/>
    <s v="Brannon Miller"/>
    <n v="12"/>
    <s v="LinkedIn"/>
    <s v="Exceeds"/>
    <n v="5"/>
    <n v="3"/>
    <n v="0"/>
    <s v="1/19/2016"/>
    <n v="0"/>
    <n v="7"/>
  </r>
  <r>
    <s v="Wolk, Hang  T"/>
    <x v="305"/>
    <n v="0"/>
    <n v="0"/>
    <n v="0"/>
    <n v="1"/>
    <n v="5"/>
    <x v="1"/>
    <n v="0"/>
    <n v="60446"/>
    <n v="0"/>
    <n v="20"/>
    <s v="Production Technician II"/>
    <s v="MA"/>
    <n v="2302"/>
    <s v="04/20/85"/>
    <s v="F"/>
    <s v="Single"/>
    <s v="US Citizen"/>
    <s v="No"/>
    <s v="White"/>
    <s v="9/29/2014"/>
    <m/>
    <s v="N/A-StillEmployed"/>
    <s v="Active"/>
    <s v="Production       "/>
    <s v="David Stanley"/>
    <n v="14"/>
    <s v="LinkedIn"/>
    <s v="Fully Meets"/>
    <n v="3.4"/>
    <n v="4"/>
    <n v="0"/>
    <s v="2/21/2019"/>
    <n v="0"/>
    <n v="14"/>
  </r>
  <r>
    <s v="Woodson, Jason"/>
    <x v="306"/>
    <n v="0"/>
    <n v="0"/>
    <n v="1"/>
    <n v="1"/>
    <n v="5"/>
    <x v="1"/>
    <n v="0"/>
    <n v="65893"/>
    <n v="0"/>
    <n v="20"/>
    <s v="Production Technician II"/>
    <s v="MA"/>
    <n v="1810"/>
    <d v="1985-11-05T00:00:00"/>
    <s v="M "/>
    <s v="Single"/>
    <s v="US Citizen"/>
    <s v="No"/>
    <s v="White"/>
    <d v="2014-07-07T00:00:00"/>
    <m/>
    <s v="N/A-StillEmployed"/>
    <s v="Active"/>
    <s v="Production       "/>
    <s v="Kissy Sullivan"/>
    <n v="20"/>
    <s v="LinkedIn"/>
    <s v="Fully Meets"/>
    <n v="4.07"/>
    <n v="4"/>
    <n v="0"/>
    <s v="2/28/2019"/>
    <n v="0"/>
    <n v="13"/>
  </r>
  <r>
    <s v="Ybarra, Catherine "/>
    <x v="307"/>
    <n v="0"/>
    <n v="0"/>
    <n v="0"/>
    <n v="5"/>
    <n v="5"/>
    <x v="3"/>
    <n v="0"/>
    <n v="48513"/>
    <n v="1"/>
    <n v="19"/>
    <s v="Production Technician I"/>
    <s v="MA"/>
    <n v="2458"/>
    <d v="1982-04-05T00:00:00"/>
    <s v="F"/>
    <s v="Single"/>
    <s v="US Citizen"/>
    <s v="No"/>
    <s v="Asian"/>
    <d v="2008-02-09T00:00:00"/>
    <s v="9/29/2015"/>
    <s v="Another position"/>
    <s v="Voluntarily Terminated"/>
    <s v="Production       "/>
    <s v="Brannon Miller"/>
    <n v="12"/>
    <s v="Google Search"/>
    <s v="PIP"/>
    <n v="3.2"/>
    <n v="2"/>
    <n v="0"/>
    <d v="2015-02-09T00:00:00"/>
    <n v="5"/>
    <n v="4"/>
  </r>
  <r>
    <s v="Zamora, Jennifer"/>
    <x v="308"/>
    <n v="0"/>
    <n v="0"/>
    <n v="0"/>
    <n v="1"/>
    <n v="3"/>
    <x v="0"/>
    <n v="0"/>
    <n v="220450"/>
    <n v="0"/>
    <n v="6"/>
    <s v="CIO"/>
    <s v="MA"/>
    <n v="2067"/>
    <s v="08/30/79"/>
    <s v="F"/>
    <s v="Single"/>
    <s v="US Citizen"/>
    <s v="No"/>
    <s v="White"/>
    <d v="2010-10-04T00:00:00"/>
    <m/>
    <s v="N/A-StillEmployed"/>
    <s v="Active"/>
    <s v="IT/IS"/>
    <s v="Janet King"/>
    <n v="2"/>
    <s v="Employee Referral"/>
    <s v="Exceeds"/>
    <n v="4.5999999999999996"/>
    <n v="5"/>
    <n v="6"/>
    <s v="2/21/2019"/>
    <n v="0"/>
    <n v="16"/>
  </r>
  <r>
    <s v="Zhou, Julia"/>
    <x v="309"/>
    <n v="0"/>
    <n v="0"/>
    <n v="0"/>
    <n v="1"/>
    <n v="3"/>
    <x v="1"/>
    <n v="0"/>
    <n v="89292"/>
    <n v="0"/>
    <n v="9"/>
    <s v="Data Analyst"/>
    <s v="MA"/>
    <n v="2148"/>
    <s v="02/24/79"/>
    <s v="F"/>
    <s v="Single"/>
    <s v="US Citizen"/>
    <s v="No"/>
    <s v="White"/>
    <s v="3/30/2015"/>
    <m/>
    <s v="N/A-StillEmployed"/>
    <s v="Active"/>
    <s v="IT/IS"/>
    <s v="Simon Roup"/>
    <n v="4"/>
    <s v="Employee Referral"/>
    <s v="Fully Meets"/>
    <n v="5"/>
    <n v="3"/>
    <n v="5"/>
    <d v="2019-01-02T00:00:00"/>
    <n v="0"/>
    <n v="11"/>
  </r>
  <r>
    <s v="Zima, Colleen"/>
    <x v="310"/>
    <n v="0"/>
    <n v="4"/>
    <n v="0"/>
    <n v="1"/>
    <n v="5"/>
    <x v="1"/>
    <n v="0"/>
    <n v="45046"/>
    <n v="0"/>
    <n v="19"/>
    <s v="Production Technician I"/>
    <s v="MA"/>
    <n v="1730"/>
    <s v="08/17/78"/>
    <s v="F"/>
    <s v="Widowed"/>
    <s v="US Citizen"/>
    <s v="No"/>
    <s v="Asian"/>
    <s v="9/29/2014"/>
    <m/>
    <s v="N/A-StillEmployed"/>
    <s v="Active"/>
    <s v="Production       "/>
    <s v="David Stanley"/>
    <n v="14"/>
    <s v="LinkedIn"/>
    <s v="Fully Meets"/>
    <n v="4.5"/>
    <n v="5"/>
    <n v="0"/>
    <s v="1/30/2019"/>
    <n v="0"/>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x v="0"/>
    <n v="0"/>
    <n v="0"/>
    <n v="1"/>
    <n v="1"/>
    <n v="5"/>
    <x v="0"/>
    <n v="0"/>
    <n v="62506"/>
    <n v="0"/>
    <n v="19"/>
    <s v="Production Technician I"/>
    <x v="0"/>
    <n v="1960"/>
    <d v="1983-10-07T00:00:00"/>
    <x v="0"/>
    <x v="0"/>
    <s v="US Citizen"/>
    <s v="No"/>
    <x v="0"/>
    <d v="2011-05-07T00:00:00"/>
    <m/>
    <x v="0"/>
    <x v="0"/>
    <x v="0"/>
    <s v="Michael Albert"/>
    <n v="22"/>
    <x v="0"/>
    <x v="0"/>
    <n v="4.5999999999999996"/>
    <x v="0"/>
    <n v="0"/>
    <s v="1/17/2019"/>
    <n v="0"/>
    <n v="1"/>
    <n v="41"/>
    <x v="0"/>
    <x v="0"/>
  </r>
  <r>
    <s v="Ait Sidi, Karthikeyan   "/>
    <x v="1"/>
    <n v="1"/>
    <n v="1"/>
    <n v="1"/>
    <n v="5"/>
    <n v="3"/>
    <x v="1"/>
    <n v="0"/>
    <n v="104437"/>
    <n v="1"/>
    <n v="27"/>
    <s v="Sr. DBA"/>
    <x v="0"/>
    <n v="2148"/>
    <d v="1975-05-05T00:00:00"/>
    <x v="0"/>
    <x v="1"/>
    <s v="US Citizen"/>
    <s v="No"/>
    <x v="0"/>
    <s v="3/30/2015"/>
    <s v="6/16/2016"/>
    <x v="1"/>
    <x v="1"/>
    <x v="1"/>
    <s v="Simon Roup"/>
    <n v="4"/>
    <x v="1"/>
    <x v="1"/>
    <n v="4.96"/>
    <x v="1"/>
    <n v="6"/>
    <s v="2/24/2016"/>
    <n v="0"/>
    <n v="17"/>
    <n v="49"/>
    <x v="0"/>
    <x v="1"/>
  </r>
  <r>
    <s v="Akinkuolie, Sarah"/>
    <x v="2"/>
    <n v="1"/>
    <n v="1"/>
    <n v="0"/>
    <n v="5"/>
    <n v="5"/>
    <x v="1"/>
    <n v="0"/>
    <n v="64955"/>
    <n v="1"/>
    <n v="20"/>
    <s v="Production Technician II"/>
    <x v="0"/>
    <n v="1810"/>
    <s v="09/19/88"/>
    <x v="1"/>
    <x v="1"/>
    <s v="US Citizen"/>
    <s v="No"/>
    <x v="0"/>
    <d v="2011-05-07T00:00:00"/>
    <s v="9/24/2012"/>
    <x v="2"/>
    <x v="1"/>
    <x v="0"/>
    <s v="Kissy Sullivan"/>
    <n v="20"/>
    <x v="0"/>
    <x v="1"/>
    <n v="3.02"/>
    <x v="1"/>
    <n v="0"/>
    <s v="5/15/2012"/>
    <n v="0"/>
    <n v="3"/>
    <n v="36"/>
    <x v="1"/>
    <x v="0"/>
  </r>
  <r>
    <s v="Alagbe,Trina"/>
    <x v="3"/>
    <n v="1"/>
    <n v="1"/>
    <n v="0"/>
    <n v="1"/>
    <n v="5"/>
    <x v="1"/>
    <n v="0"/>
    <n v="64991"/>
    <n v="0"/>
    <n v="19"/>
    <s v="Production Technician I"/>
    <x v="0"/>
    <n v="1886"/>
    <s v="09/27/88"/>
    <x v="1"/>
    <x v="1"/>
    <s v="US Citizen"/>
    <s v="No"/>
    <x v="0"/>
    <d v="2008-07-01T00:00:00"/>
    <m/>
    <x v="0"/>
    <x v="0"/>
    <x v="0"/>
    <s v="Elijiah Gray"/>
    <n v="16"/>
    <x v="1"/>
    <x v="1"/>
    <n v="4.84"/>
    <x v="0"/>
    <n v="0"/>
    <d v="2019-03-01T00:00:00"/>
    <n v="0"/>
    <n v="15"/>
    <n v="36"/>
    <x v="1"/>
    <x v="0"/>
  </r>
  <r>
    <s v="Anderson, Carol "/>
    <x v="4"/>
    <n v="0"/>
    <n v="2"/>
    <n v="0"/>
    <n v="5"/>
    <n v="5"/>
    <x v="1"/>
    <n v="0"/>
    <n v="50825"/>
    <n v="1"/>
    <n v="19"/>
    <s v="Production Technician I"/>
    <x v="0"/>
    <n v="2169"/>
    <d v="1989-08-09T00:00:00"/>
    <x v="1"/>
    <x v="2"/>
    <s v="US Citizen"/>
    <s v="No"/>
    <x v="0"/>
    <d v="2011-11-07T00:00:00"/>
    <d v="2016-06-09T00:00:00"/>
    <x v="3"/>
    <x v="1"/>
    <x v="0"/>
    <s v="Webster Butler"/>
    <n v="39"/>
    <x v="2"/>
    <x v="1"/>
    <n v="5"/>
    <x v="2"/>
    <n v="0"/>
    <d v="2016-01-02T00:00:00"/>
    <n v="0"/>
    <n v="2"/>
    <n v="35"/>
    <x v="1"/>
    <x v="2"/>
  </r>
  <r>
    <s v="Anderson, Linda  "/>
    <x v="5"/>
    <n v="0"/>
    <n v="0"/>
    <n v="0"/>
    <n v="1"/>
    <n v="5"/>
    <x v="0"/>
    <n v="0"/>
    <n v="57568"/>
    <n v="0"/>
    <n v="19"/>
    <s v="Production Technician I"/>
    <x v="0"/>
    <n v="1844"/>
    <s v="05/22/77"/>
    <x v="1"/>
    <x v="0"/>
    <s v="US Citizen"/>
    <s v="No"/>
    <x v="0"/>
    <d v="2012-09-01T00:00:00"/>
    <m/>
    <x v="0"/>
    <x v="0"/>
    <x v="0"/>
    <s v="Amy Dunn"/>
    <n v="11"/>
    <x v="0"/>
    <x v="0"/>
    <n v="5"/>
    <x v="0"/>
    <n v="0"/>
    <d v="2019-07-01T00:00:00"/>
    <n v="0"/>
    <n v="15"/>
    <n v="47"/>
    <x v="0"/>
    <x v="2"/>
  </r>
  <r>
    <s v="Andreola, Colby"/>
    <x v="6"/>
    <n v="0"/>
    <n v="0"/>
    <n v="0"/>
    <n v="1"/>
    <n v="4"/>
    <x v="1"/>
    <n v="0"/>
    <n v="95660"/>
    <n v="0"/>
    <n v="24"/>
    <s v="Software Engineer"/>
    <x v="0"/>
    <n v="2110"/>
    <s v="05/24/79"/>
    <x v="1"/>
    <x v="0"/>
    <s v="US Citizen"/>
    <s v="No"/>
    <x v="0"/>
    <d v="2014-10-11T00:00:00"/>
    <m/>
    <x v="0"/>
    <x v="0"/>
    <x v="2"/>
    <s v="Alex Sweetwater"/>
    <n v="10"/>
    <x v="0"/>
    <x v="1"/>
    <n v="3.04"/>
    <x v="1"/>
    <n v="4"/>
    <d v="2019-02-01T00:00:00"/>
    <n v="0"/>
    <n v="19"/>
    <n v="45"/>
    <x v="0"/>
    <x v="3"/>
  </r>
  <r>
    <s v="Athwal, Sam"/>
    <x v="7"/>
    <n v="0"/>
    <n v="4"/>
    <n v="1"/>
    <n v="1"/>
    <n v="5"/>
    <x v="1"/>
    <n v="0"/>
    <n v="59365"/>
    <n v="0"/>
    <n v="19"/>
    <s v="Production Technician I"/>
    <x v="0"/>
    <n v="2199"/>
    <s v="02/18/83"/>
    <x v="0"/>
    <x v="3"/>
    <s v="US Citizen"/>
    <s v="No"/>
    <x v="0"/>
    <s v="9/30/2013"/>
    <m/>
    <x v="0"/>
    <x v="0"/>
    <x v="0"/>
    <s v="Ketsia Liebig"/>
    <n v="19"/>
    <x v="3"/>
    <x v="1"/>
    <n v="5"/>
    <x v="2"/>
    <n v="0"/>
    <s v="2/25/2019"/>
    <n v="0"/>
    <n v="19"/>
    <n v="42"/>
    <x v="0"/>
    <x v="2"/>
  </r>
  <r>
    <s v="Bachiochi, Linda"/>
    <x v="8"/>
    <n v="0"/>
    <n v="0"/>
    <n v="0"/>
    <n v="3"/>
    <n v="5"/>
    <x v="1"/>
    <n v="1"/>
    <n v="47837"/>
    <n v="0"/>
    <n v="19"/>
    <s v="Production Technician I"/>
    <x v="0"/>
    <n v="1902"/>
    <d v="1970-11-02T00:00:00"/>
    <x v="1"/>
    <x v="0"/>
    <s v="US Citizen"/>
    <s v="No"/>
    <x v="1"/>
    <d v="2009-06-07T00:00:00"/>
    <m/>
    <x v="0"/>
    <x v="0"/>
    <x v="0"/>
    <s v="Brannon Miller"/>
    <n v="12"/>
    <x v="4"/>
    <x v="1"/>
    <n v="4.46"/>
    <x v="1"/>
    <n v="0"/>
    <s v="1/25/2019"/>
    <n v="0"/>
    <n v="4"/>
    <n v="54"/>
    <x v="2"/>
    <x v="2"/>
  </r>
  <r>
    <s v="Bacong, Alejandro "/>
    <x v="9"/>
    <n v="0"/>
    <n v="2"/>
    <n v="1"/>
    <n v="1"/>
    <n v="3"/>
    <x v="1"/>
    <n v="0"/>
    <n v="50178"/>
    <n v="0"/>
    <n v="14"/>
    <s v="IT Support"/>
    <x v="0"/>
    <n v="1886"/>
    <d v="1988-07-01T00:00:00"/>
    <x v="0"/>
    <x v="2"/>
    <s v="US Citizen"/>
    <s v="No"/>
    <x v="0"/>
    <d v="2015-05-01T00:00:00"/>
    <m/>
    <x v="0"/>
    <x v="0"/>
    <x v="1"/>
    <s v="Peter Monroe"/>
    <n v="7"/>
    <x v="1"/>
    <x v="1"/>
    <n v="5"/>
    <x v="0"/>
    <n v="6"/>
    <s v="2/18/2019"/>
    <n v="0"/>
    <n v="16"/>
    <n v="36"/>
    <x v="1"/>
    <x v="2"/>
  </r>
  <r>
    <s v="Baczenski, Rachael  "/>
    <x v="10"/>
    <n v="1"/>
    <n v="1"/>
    <n v="0"/>
    <n v="5"/>
    <n v="5"/>
    <x v="1"/>
    <n v="1"/>
    <n v="54670"/>
    <n v="1"/>
    <n v="19"/>
    <s v="Production Technician I"/>
    <x v="0"/>
    <n v="1902"/>
    <d v="1974-12-01T00:00:00"/>
    <x v="1"/>
    <x v="1"/>
    <s v="US Citizen"/>
    <s v="Yes"/>
    <x v="1"/>
    <d v="2011-10-01T00:00:00"/>
    <d v="2017-12-01T00:00:00"/>
    <x v="4"/>
    <x v="1"/>
    <x v="0"/>
    <s v="David Stanley"/>
    <n v="14"/>
    <x v="4"/>
    <x v="1"/>
    <n v="4.2"/>
    <x v="2"/>
    <n v="0"/>
    <s v="1/30/2016"/>
    <n v="0"/>
    <n v="12"/>
    <n v="50"/>
    <x v="2"/>
    <x v="2"/>
  </r>
  <r>
    <s v="Barbara, Thomas"/>
    <x v="11"/>
    <n v="1"/>
    <n v="1"/>
    <n v="1"/>
    <n v="5"/>
    <n v="5"/>
    <x v="1"/>
    <n v="1"/>
    <n v="47211"/>
    <n v="1"/>
    <n v="19"/>
    <s v="Production Technician I"/>
    <x v="0"/>
    <n v="2062"/>
    <s v="02/21/74"/>
    <x v="0"/>
    <x v="1"/>
    <s v="US Citizen"/>
    <s v="Yes"/>
    <x v="1"/>
    <d v="2012-02-04T00:00:00"/>
    <s v="9/19/2016"/>
    <x v="5"/>
    <x v="1"/>
    <x v="0"/>
    <s v="Kissy Sullivan"/>
    <n v="20"/>
    <x v="4"/>
    <x v="1"/>
    <n v="4.2"/>
    <x v="1"/>
    <n v="0"/>
    <d v="2016-06-05T00:00:00"/>
    <n v="0"/>
    <n v="15"/>
    <n v="51"/>
    <x v="2"/>
    <x v="2"/>
  </r>
  <r>
    <s v="Barbossa, Hector"/>
    <x v="12"/>
    <n v="0"/>
    <n v="2"/>
    <n v="1"/>
    <n v="1"/>
    <n v="3"/>
    <x v="0"/>
    <n v="1"/>
    <n v="92328"/>
    <n v="0"/>
    <n v="9"/>
    <s v="Data Analyst"/>
    <x v="1"/>
    <n v="78230"/>
    <d v="1988-04-07T00:00:00"/>
    <x v="0"/>
    <x v="2"/>
    <s v="US Citizen"/>
    <s v="No"/>
    <x v="1"/>
    <d v="2014-10-11T00:00:00"/>
    <m/>
    <x v="0"/>
    <x v="0"/>
    <x v="1"/>
    <s v="Simon Roup"/>
    <n v="4"/>
    <x v="4"/>
    <x v="0"/>
    <n v="4.28"/>
    <x v="2"/>
    <n v="5"/>
    <s v="2/25/2019"/>
    <n v="0"/>
    <n v="9"/>
    <n v="37"/>
    <x v="1"/>
    <x v="3"/>
  </r>
  <r>
    <s v="Barone, Francesco  A"/>
    <x v="13"/>
    <n v="0"/>
    <n v="0"/>
    <n v="1"/>
    <n v="1"/>
    <n v="5"/>
    <x v="1"/>
    <n v="0"/>
    <n v="58709"/>
    <n v="0"/>
    <n v="19"/>
    <s v="Production Technician I"/>
    <x v="0"/>
    <n v="1810"/>
    <s v="07/20/83"/>
    <x v="0"/>
    <x v="0"/>
    <s v="US Citizen"/>
    <s v="No"/>
    <x v="2"/>
    <s v="2/20/2012"/>
    <m/>
    <x v="0"/>
    <x v="0"/>
    <x v="0"/>
    <s v="Kelley Spirea"/>
    <n v="18"/>
    <x v="2"/>
    <x v="1"/>
    <n v="4.5999999999999996"/>
    <x v="2"/>
    <n v="0"/>
    <s v="2/14/2019"/>
    <n v="0"/>
    <n v="7"/>
    <n v="41"/>
    <x v="0"/>
    <x v="2"/>
  </r>
  <r>
    <s v="Barton, Nader"/>
    <x v="14"/>
    <n v="0"/>
    <n v="2"/>
    <n v="1"/>
    <n v="5"/>
    <n v="5"/>
    <x v="1"/>
    <n v="0"/>
    <n v="52505"/>
    <n v="1"/>
    <n v="19"/>
    <s v="Production Technician I"/>
    <x v="0"/>
    <n v="2747"/>
    <s v="07/15/77"/>
    <x v="0"/>
    <x v="2"/>
    <s v="US Citizen"/>
    <s v="No"/>
    <x v="0"/>
    <s v="9/24/2012"/>
    <d v="2017-06-04T00:00:00"/>
    <x v="4"/>
    <x v="1"/>
    <x v="0"/>
    <s v="Michael Albert"/>
    <n v="22"/>
    <x v="5"/>
    <x v="1"/>
    <n v="5"/>
    <x v="0"/>
    <n v="0"/>
    <d v="2017-02-03T00:00:00"/>
    <n v="0"/>
    <n v="1"/>
    <n v="47"/>
    <x v="0"/>
    <x v="2"/>
  </r>
  <r>
    <s v="Bates, Norman"/>
    <x v="15"/>
    <n v="0"/>
    <n v="0"/>
    <n v="1"/>
    <n v="4"/>
    <n v="5"/>
    <x v="1"/>
    <n v="0"/>
    <n v="57834"/>
    <n v="1"/>
    <n v="19"/>
    <s v="Production Technician I"/>
    <x v="0"/>
    <n v="2050"/>
    <s v="10/18/81"/>
    <x v="0"/>
    <x v="0"/>
    <s v="US Citizen"/>
    <s v="No"/>
    <x v="0"/>
    <s v="2/21/2011"/>
    <d v="2017-04-08T00:00:00"/>
    <x v="6"/>
    <x v="2"/>
    <x v="0"/>
    <s v="Kelley Spirea"/>
    <n v="18"/>
    <x v="2"/>
    <x v="1"/>
    <n v="5"/>
    <x v="2"/>
    <n v="0"/>
    <d v="2017-05-04T00:00:00"/>
    <n v="0"/>
    <n v="20"/>
    <n v="43"/>
    <x v="0"/>
    <x v="2"/>
  </r>
  <r>
    <s v="Beak, Kimberly  "/>
    <x v="16"/>
    <n v="1"/>
    <n v="1"/>
    <n v="0"/>
    <n v="2"/>
    <n v="5"/>
    <x v="0"/>
    <n v="0"/>
    <n v="70131"/>
    <n v="0"/>
    <n v="20"/>
    <s v="Production Technician II"/>
    <x v="0"/>
    <n v="2145"/>
    <s v="04/17/66"/>
    <x v="1"/>
    <x v="1"/>
    <s v="US Citizen"/>
    <s v="No"/>
    <x v="0"/>
    <s v="7/21/2016"/>
    <m/>
    <x v="0"/>
    <x v="0"/>
    <x v="0"/>
    <s v="Kelley Spirea"/>
    <n v="18"/>
    <x v="3"/>
    <x v="0"/>
    <n v="4.4000000000000004"/>
    <x v="1"/>
    <n v="0"/>
    <s v="1/14/2019"/>
    <n v="0"/>
    <n v="16"/>
    <n v="58"/>
    <x v="2"/>
    <x v="0"/>
  </r>
  <r>
    <s v="Beatrice, Courtney "/>
    <x v="17"/>
    <n v="0"/>
    <n v="0"/>
    <n v="0"/>
    <n v="1"/>
    <n v="5"/>
    <x v="1"/>
    <n v="0"/>
    <n v="59026"/>
    <n v="0"/>
    <n v="19"/>
    <s v="Production Technician I"/>
    <x v="0"/>
    <n v="1915"/>
    <s v="10/27/70"/>
    <x v="1"/>
    <x v="0"/>
    <s v="Eligible NonCitizen"/>
    <s v="No"/>
    <x v="0"/>
    <d v="2011-04-04T00:00:00"/>
    <m/>
    <x v="0"/>
    <x v="0"/>
    <x v="0"/>
    <s v="Elijiah Gray"/>
    <n v="16"/>
    <x v="2"/>
    <x v="1"/>
    <n v="5"/>
    <x v="0"/>
    <n v="0"/>
    <s v="1/14/2019"/>
    <n v="0"/>
    <n v="12"/>
    <n v="54"/>
    <x v="2"/>
    <x v="2"/>
  </r>
  <r>
    <s v="Becker, Renee"/>
    <x v="18"/>
    <n v="0"/>
    <n v="0"/>
    <n v="0"/>
    <n v="4"/>
    <n v="3"/>
    <x v="1"/>
    <n v="0"/>
    <n v="110000"/>
    <n v="1"/>
    <n v="8"/>
    <s v="Database Administrator"/>
    <x v="0"/>
    <n v="2026"/>
    <d v="1986-04-04T00:00:00"/>
    <x v="1"/>
    <x v="0"/>
    <s v="US Citizen"/>
    <s v="Yes"/>
    <x v="0"/>
    <d v="2014-07-07T00:00:00"/>
    <d v="2015-12-09T00:00:00"/>
    <x v="7"/>
    <x v="2"/>
    <x v="1"/>
    <s v="Simon Roup"/>
    <n v="4"/>
    <x v="2"/>
    <x v="1"/>
    <n v="4.5"/>
    <x v="2"/>
    <n v="5"/>
    <s v="1/15/2015"/>
    <n v="0"/>
    <n v="8"/>
    <n v="39"/>
    <x v="1"/>
    <x v="1"/>
  </r>
  <r>
    <s v="Becker, Scott"/>
    <x v="19"/>
    <n v="0"/>
    <n v="0"/>
    <n v="1"/>
    <n v="3"/>
    <n v="5"/>
    <x v="1"/>
    <n v="0"/>
    <n v="53250"/>
    <n v="0"/>
    <n v="19"/>
    <s v="Production Technician I"/>
    <x v="0"/>
    <n v="2452"/>
    <d v="1979-06-04T00:00:00"/>
    <x v="0"/>
    <x v="0"/>
    <s v="US Citizen"/>
    <s v="No"/>
    <x v="3"/>
    <d v="2013-08-07T00:00:00"/>
    <m/>
    <x v="0"/>
    <x v="0"/>
    <x v="0"/>
    <s v="Webster Butler"/>
    <m/>
    <x v="0"/>
    <x v="1"/>
    <n v="4.2"/>
    <x v="2"/>
    <n v="0"/>
    <d v="2019-11-01T00:00:00"/>
    <n v="0"/>
    <n v="13"/>
    <n v="45"/>
    <x v="0"/>
    <x v="2"/>
  </r>
  <r>
    <s v="Bernstein, Sean"/>
    <x v="20"/>
    <n v="0"/>
    <n v="0"/>
    <n v="1"/>
    <n v="1"/>
    <n v="5"/>
    <x v="1"/>
    <n v="0"/>
    <n v="51044"/>
    <n v="0"/>
    <n v="19"/>
    <s v="Production Technician I"/>
    <x v="0"/>
    <n v="2072"/>
    <s v="12/22/70"/>
    <x v="0"/>
    <x v="0"/>
    <s v="US Citizen"/>
    <s v="Yes"/>
    <x v="0"/>
    <d v="2012-02-04T00:00:00"/>
    <m/>
    <x v="0"/>
    <x v="0"/>
    <x v="0"/>
    <s v="Amy Dunn"/>
    <n v="11"/>
    <x v="2"/>
    <x v="1"/>
    <n v="5"/>
    <x v="1"/>
    <n v="0"/>
    <s v="1/14/2019"/>
    <n v="0"/>
    <n v="13"/>
    <n v="54"/>
    <x v="2"/>
    <x v="2"/>
  </r>
  <r>
    <s v="Biden, Lowan  M"/>
    <x v="21"/>
    <n v="0"/>
    <n v="2"/>
    <n v="0"/>
    <n v="1"/>
    <n v="5"/>
    <x v="1"/>
    <n v="0"/>
    <n v="64919"/>
    <n v="0"/>
    <n v="19"/>
    <s v="Production Technician I"/>
    <x v="0"/>
    <n v="2027"/>
    <s v="12/27/58"/>
    <x v="1"/>
    <x v="2"/>
    <s v="US Citizen"/>
    <s v="No"/>
    <x v="3"/>
    <s v="8/19/2013"/>
    <m/>
    <x v="0"/>
    <x v="0"/>
    <x v="0"/>
    <s v="Ketsia Liebig"/>
    <n v="19"/>
    <x v="1"/>
    <x v="1"/>
    <n v="4.2"/>
    <x v="1"/>
    <n v="0"/>
    <d v="2019-10-01T00:00:00"/>
    <n v="0"/>
    <n v="2"/>
    <n v="66"/>
    <x v="3"/>
    <x v="0"/>
  </r>
  <r>
    <s v="Billis, Helen"/>
    <x v="22"/>
    <n v="1"/>
    <n v="1"/>
    <n v="0"/>
    <n v="1"/>
    <n v="5"/>
    <x v="0"/>
    <n v="0"/>
    <n v="62910"/>
    <n v="0"/>
    <n v="19"/>
    <s v="Production Technician I"/>
    <x v="0"/>
    <n v="2031"/>
    <d v="1989-01-09T00:00:00"/>
    <x v="1"/>
    <x v="1"/>
    <s v="US Citizen"/>
    <s v="No"/>
    <x v="0"/>
    <d v="2014-07-07T00:00:00"/>
    <m/>
    <x v="0"/>
    <x v="0"/>
    <x v="0"/>
    <s v="Brannon Miller"/>
    <n v="12"/>
    <x v="1"/>
    <x v="0"/>
    <n v="5"/>
    <x v="1"/>
    <n v="0"/>
    <s v="2/27/2019"/>
    <n v="0"/>
    <n v="19"/>
    <n v="36"/>
    <x v="1"/>
    <x v="0"/>
  </r>
  <r>
    <s v="Blount, Dianna"/>
    <x v="23"/>
    <n v="0"/>
    <n v="0"/>
    <n v="0"/>
    <n v="1"/>
    <n v="5"/>
    <x v="2"/>
    <n v="0"/>
    <n v="66441"/>
    <n v="0"/>
    <n v="20"/>
    <s v="Production Technician II"/>
    <x v="0"/>
    <n v="2171"/>
    <s v="09/21/90"/>
    <x v="1"/>
    <x v="0"/>
    <s v="US Citizen"/>
    <s v="No"/>
    <x v="0"/>
    <d v="2011-04-04T00:00:00"/>
    <m/>
    <x v="0"/>
    <x v="0"/>
    <x v="0"/>
    <s v="Michael Albert"/>
    <n v="22"/>
    <x v="6"/>
    <x v="2"/>
    <n v="2"/>
    <x v="1"/>
    <n v="0"/>
    <s v="2/27/2019"/>
    <n v="2"/>
    <n v="3"/>
    <n v="34"/>
    <x v="1"/>
    <x v="0"/>
  </r>
  <r>
    <s v="Bondwell, Betsy"/>
    <x v="24"/>
    <n v="0"/>
    <n v="0"/>
    <n v="0"/>
    <n v="5"/>
    <n v="5"/>
    <x v="1"/>
    <n v="0"/>
    <n v="57815"/>
    <n v="1"/>
    <n v="20"/>
    <s v="Production Technician II"/>
    <x v="0"/>
    <n v="2210"/>
    <s v="01/16/67"/>
    <x v="1"/>
    <x v="0"/>
    <s v="US Citizen"/>
    <s v="No"/>
    <x v="0"/>
    <d v="2011-10-01T00:00:00"/>
    <d v="2014-04-04T00:00:00"/>
    <x v="1"/>
    <x v="1"/>
    <x v="0"/>
    <s v="Elijiah Gray"/>
    <n v="16"/>
    <x v="2"/>
    <x v="1"/>
    <n v="4.8"/>
    <x v="0"/>
    <n v="0"/>
    <d v="2014-04-03T00:00:00"/>
    <n v="0"/>
    <n v="5"/>
    <n v="58"/>
    <x v="2"/>
    <x v="2"/>
  </r>
  <r>
    <s v="Booth, Frank"/>
    <x v="25"/>
    <n v="0"/>
    <n v="0"/>
    <n v="1"/>
    <n v="4"/>
    <n v="3"/>
    <x v="1"/>
    <n v="0"/>
    <n v="103613"/>
    <n v="1"/>
    <n v="30"/>
    <s v="Enterprise Architect"/>
    <x v="2"/>
    <n v="6033"/>
    <s v="07/30/64"/>
    <x v="0"/>
    <x v="0"/>
    <s v="US Citizen"/>
    <s v="No"/>
    <x v="1"/>
    <s v="2/17/2014"/>
    <s v="2/19/2016"/>
    <x v="8"/>
    <x v="2"/>
    <x v="1"/>
    <s v="Simon Roup"/>
    <n v="4"/>
    <x v="0"/>
    <x v="1"/>
    <n v="3.5"/>
    <x v="0"/>
    <n v="7"/>
    <d v="2016-10-01T00:00:00"/>
    <n v="0"/>
    <n v="2"/>
    <n v="60"/>
    <x v="3"/>
    <x v="1"/>
  </r>
  <r>
    <s v="Boutwell, Bonalyn"/>
    <x v="26"/>
    <n v="1"/>
    <n v="1"/>
    <n v="0"/>
    <n v="1"/>
    <n v="1"/>
    <x v="1"/>
    <n v="1"/>
    <n v="106367"/>
    <n v="0"/>
    <n v="26"/>
    <s v="Sr. Accountant"/>
    <x v="0"/>
    <n v="2468"/>
    <d v="1987-04-04T00:00:00"/>
    <x v="1"/>
    <x v="1"/>
    <s v="US Citizen"/>
    <s v="No"/>
    <x v="1"/>
    <s v="2/16/2015"/>
    <m/>
    <x v="0"/>
    <x v="0"/>
    <x v="3"/>
    <s v="Brandon R. LeBlanc"/>
    <n v="3"/>
    <x v="4"/>
    <x v="1"/>
    <n v="5"/>
    <x v="2"/>
    <n v="3"/>
    <s v="2/18/2019"/>
    <n v="0"/>
    <n v="4"/>
    <n v="38"/>
    <x v="1"/>
    <x v="1"/>
  </r>
  <r>
    <s v="Bozzi, Charles"/>
    <x v="27"/>
    <n v="0"/>
    <n v="0"/>
    <n v="1"/>
    <n v="5"/>
    <n v="5"/>
    <x v="1"/>
    <n v="0"/>
    <n v="74312"/>
    <n v="1"/>
    <n v="18"/>
    <s v="Production Manager"/>
    <x v="0"/>
    <n v="1901"/>
    <d v="1970-10-03T00:00:00"/>
    <x v="0"/>
    <x v="0"/>
    <s v="US Citizen"/>
    <s v="No"/>
    <x v="3"/>
    <s v="9/30/2013"/>
    <d v="2014-07-08T00:00:00"/>
    <x v="9"/>
    <x v="1"/>
    <x v="0"/>
    <s v="Janet King"/>
    <n v="2"/>
    <x v="1"/>
    <x v="1"/>
    <n v="3.39"/>
    <x v="1"/>
    <n v="0"/>
    <s v="2/20/2014"/>
    <n v="0"/>
    <n v="14"/>
    <n v="54"/>
    <x v="2"/>
    <x v="0"/>
  </r>
  <r>
    <s v="Brill, Donna"/>
    <x v="28"/>
    <n v="1"/>
    <n v="1"/>
    <n v="0"/>
    <n v="5"/>
    <n v="5"/>
    <x v="1"/>
    <n v="0"/>
    <n v="53492"/>
    <n v="1"/>
    <n v="19"/>
    <s v="Production Technician I"/>
    <x v="0"/>
    <n v="1701"/>
    <s v="08/24/90"/>
    <x v="1"/>
    <x v="1"/>
    <s v="US Citizen"/>
    <s v="No"/>
    <x v="0"/>
    <d v="2012-02-04T00:00:00"/>
    <s v="6/15/2013"/>
    <x v="4"/>
    <x v="1"/>
    <x v="0"/>
    <s v="David Stanley"/>
    <n v="14"/>
    <x v="2"/>
    <x v="1"/>
    <n v="3.35"/>
    <x v="2"/>
    <n v="0"/>
    <d v="2013-04-03T00:00:00"/>
    <n v="0"/>
    <n v="6"/>
    <n v="34"/>
    <x v="1"/>
    <x v="2"/>
  </r>
  <r>
    <s v="Brown, Mia"/>
    <x v="29"/>
    <n v="1"/>
    <n v="1"/>
    <n v="0"/>
    <n v="1"/>
    <n v="1"/>
    <x v="1"/>
    <n v="1"/>
    <n v="63000"/>
    <n v="0"/>
    <n v="1"/>
    <s v="Accountant I"/>
    <x v="0"/>
    <n v="1450"/>
    <s v="11/24/87"/>
    <x v="1"/>
    <x v="1"/>
    <s v="US Citizen"/>
    <s v="No"/>
    <x v="1"/>
    <s v="10/27/2008"/>
    <m/>
    <x v="0"/>
    <x v="0"/>
    <x v="3"/>
    <s v="Brandon R. LeBlanc"/>
    <n v="1"/>
    <x v="4"/>
    <x v="1"/>
    <n v="4.5"/>
    <x v="3"/>
    <n v="6"/>
    <s v="1/15/2019"/>
    <n v="0"/>
    <n v="14"/>
    <n v="37"/>
    <x v="1"/>
    <x v="0"/>
  </r>
  <r>
    <s v="Buccheri, Joseph  "/>
    <x v="30"/>
    <n v="0"/>
    <n v="0"/>
    <n v="1"/>
    <n v="1"/>
    <n v="5"/>
    <x v="1"/>
    <n v="0"/>
    <n v="65288"/>
    <n v="0"/>
    <n v="20"/>
    <s v="Production Technician II"/>
    <x v="0"/>
    <n v="1013"/>
    <s v="07/28/83"/>
    <x v="0"/>
    <x v="0"/>
    <s v="US Citizen"/>
    <s v="No"/>
    <x v="0"/>
    <s v="9/29/2014"/>
    <m/>
    <x v="0"/>
    <x v="0"/>
    <x v="0"/>
    <s v="Webster Butler"/>
    <m/>
    <x v="2"/>
    <x v="1"/>
    <n v="3.19"/>
    <x v="1"/>
    <n v="0"/>
    <d v="2019-01-02T00:00:00"/>
    <n v="0"/>
    <n v="9"/>
    <n v="41"/>
    <x v="0"/>
    <x v="0"/>
  </r>
  <r>
    <s v="Bugali, Josephine "/>
    <x v="31"/>
    <n v="0"/>
    <n v="3"/>
    <n v="0"/>
    <n v="3"/>
    <n v="5"/>
    <x v="1"/>
    <n v="1"/>
    <n v="64375"/>
    <n v="0"/>
    <n v="19"/>
    <s v="Production Technician I"/>
    <x v="0"/>
    <n v="2043"/>
    <s v="10/30/69"/>
    <x v="1"/>
    <x v="4"/>
    <s v="US Citizen"/>
    <s v="No"/>
    <x v="1"/>
    <d v="2013-11-11T00:00:00"/>
    <m/>
    <x v="0"/>
    <x v="0"/>
    <x v="0"/>
    <s v="Kissy Sullivan"/>
    <n v="20"/>
    <x v="4"/>
    <x v="1"/>
    <n v="3.5"/>
    <x v="0"/>
    <n v="0"/>
    <s v="1/21/2019"/>
    <n v="0"/>
    <n v="17"/>
    <n v="55"/>
    <x v="2"/>
    <x v="0"/>
  </r>
  <r>
    <s v="Bunbury, Jessica"/>
    <x v="32"/>
    <n v="1"/>
    <n v="1"/>
    <n v="0"/>
    <n v="5"/>
    <n v="6"/>
    <x v="1"/>
    <n v="0"/>
    <n v="74326"/>
    <n v="1"/>
    <n v="3"/>
    <s v="Area Sales Manager"/>
    <x v="3"/>
    <n v="21851"/>
    <d v="1964-01-06T00:00:00"/>
    <x v="1"/>
    <x v="1"/>
    <s v="Eligible NonCitizen"/>
    <s v="No"/>
    <x v="1"/>
    <s v="8/15/2011"/>
    <d v="2014-02-08T00:00:00"/>
    <x v="4"/>
    <x v="1"/>
    <x v="4"/>
    <s v="John Smith"/>
    <n v="17"/>
    <x v="2"/>
    <x v="1"/>
    <n v="3.14"/>
    <x v="0"/>
    <n v="0"/>
    <d v="2013-10-02T00:00:00"/>
    <n v="1"/>
    <n v="19"/>
    <n v="61"/>
    <x v="3"/>
    <x v="0"/>
  </r>
  <r>
    <s v="Burke, Joelle"/>
    <x v="33"/>
    <n v="0"/>
    <n v="0"/>
    <n v="0"/>
    <n v="1"/>
    <n v="5"/>
    <x v="1"/>
    <n v="0"/>
    <n v="63763"/>
    <n v="0"/>
    <n v="20"/>
    <s v="Production Technician II"/>
    <x v="0"/>
    <n v="2148"/>
    <d v="1980-02-03T00:00:00"/>
    <x v="1"/>
    <x v="0"/>
    <s v="US Citizen"/>
    <s v="No"/>
    <x v="1"/>
    <d v="2012-05-03T00:00:00"/>
    <m/>
    <x v="0"/>
    <x v="0"/>
    <x v="0"/>
    <s v="Amy Dunn"/>
    <n v="11"/>
    <x v="3"/>
    <x v="1"/>
    <n v="4.51"/>
    <x v="2"/>
    <n v="0"/>
    <s v="2/21/2019"/>
    <n v="0"/>
    <n v="3"/>
    <n v="45"/>
    <x v="0"/>
    <x v="0"/>
  </r>
  <r>
    <s v="Burkett, Benjamin "/>
    <x v="34"/>
    <n v="1"/>
    <n v="1"/>
    <n v="1"/>
    <n v="1"/>
    <n v="5"/>
    <x v="1"/>
    <n v="0"/>
    <n v="62162"/>
    <n v="0"/>
    <n v="20"/>
    <s v="Production Technician II"/>
    <x v="0"/>
    <n v="1890"/>
    <s v="08/19/77"/>
    <x v="0"/>
    <x v="1"/>
    <s v="US Citizen"/>
    <s v="No"/>
    <x v="0"/>
    <d v="2011-04-04T00:00:00"/>
    <m/>
    <x v="0"/>
    <x v="0"/>
    <x v="0"/>
    <s v="Ketsia Liebig"/>
    <n v="19"/>
    <x v="1"/>
    <x v="1"/>
    <n v="3.25"/>
    <x v="0"/>
    <n v="0"/>
    <s v="1/14/2019"/>
    <n v="0"/>
    <n v="15"/>
    <n v="47"/>
    <x v="0"/>
    <x v="0"/>
  </r>
  <r>
    <s v="Cady, Max "/>
    <x v="35"/>
    <n v="0"/>
    <n v="0"/>
    <n v="1"/>
    <n v="1"/>
    <n v="4"/>
    <x v="1"/>
    <n v="0"/>
    <n v="77692"/>
    <n v="0"/>
    <n v="25"/>
    <s v="Software Engineering Manager"/>
    <x v="0"/>
    <n v="2184"/>
    <s v="11/22/66"/>
    <x v="0"/>
    <x v="0"/>
    <s v="US Citizen"/>
    <s v="No"/>
    <x v="0"/>
    <s v="8/15/2011"/>
    <m/>
    <x v="0"/>
    <x v="0"/>
    <x v="2"/>
    <s v="Jennifer Zamora"/>
    <n v="5"/>
    <x v="2"/>
    <x v="1"/>
    <n v="3.84"/>
    <x v="1"/>
    <n v="5"/>
    <s v="1/21/2019"/>
    <n v="0"/>
    <n v="4"/>
    <n v="58"/>
    <x v="2"/>
    <x v="0"/>
  </r>
  <r>
    <s v="Candie, Calvin"/>
    <x v="36"/>
    <n v="0"/>
    <n v="0"/>
    <n v="1"/>
    <n v="1"/>
    <n v="5"/>
    <x v="0"/>
    <n v="0"/>
    <n v="72640"/>
    <n v="0"/>
    <n v="18"/>
    <s v="Production Manager"/>
    <x v="0"/>
    <n v="2169"/>
    <d v="1983-09-08T00:00:00"/>
    <x v="0"/>
    <x v="0"/>
    <s v="US Citizen"/>
    <s v="No"/>
    <x v="0"/>
    <s v="1/28/2016"/>
    <m/>
    <x v="0"/>
    <x v="0"/>
    <x v="0"/>
    <s v="Janet King"/>
    <n v="2"/>
    <x v="1"/>
    <x v="0"/>
    <n v="5"/>
    <x v="1"/>
    <n v="0"/>
    <s v="2/22/2019"/>
    <n v="0"/>
    <n v="14"/>
    <n v="41"/>
    <x v="0"/>
    <x v="0"/>
  </r>
  <r>
    <s v="Carabbio, Judith"/>
    <x v="37"/>
    <n v="0"/>
    <n v="0"/>
    <n v="0"/>
    <n v="1"/>
    <n v="4"/>
    <x v="1"/>
    <n v="0"/>
    <n v="93396"/>
    <n v="0"/>
    <n v="24"/>
    <s v="Software Engineer"/>
    <x v="0"/>
    <n v="2132"/>
    <d v="1987-05-04T00:00:00"/>
    <x v="1"/>
    <x v="0"/>
    <s v="US Citizen"/>
    <s v="No"/>
    <x v="0"/>
    <d v="2013-11-11T00:00:00"/>
    <m/>
    <x v="0"/>
    <x v="0"/>
    <x v="2"/>
    <s v="Alex Sweetwater"/>
    <n v="10"/>
    <x v="1"/>
    <x v="1"/>
    <n v="4.96"/>
    <x v="2"/>
    <n v="6"/>
    <s v="1/30/2019"/>
    <n v="0"/>
    <n v="3"/>
    <n v="37"/>
    <x v="1"/>
    <x v="3"/>
  </r>
  <r>
    <s v="Carey, Michael  "/>
    <x v="38"/>
    <n v="0"/>
    <n v="0"/>
    <n v="1"/>
    <n v="1"/>
    <n v="5"/>
    <x v="1"/>
    <n v="0"/>
    <n v="52846"/>
    <n v="0"/>
    <n v="19"/>
    <s v="Production Technician I"/>
    <x v="0"/>
    <n v="1701"/>
    <d v="1983-02-02T00:00:00"/>
    <x v="0"/>
    <x v="0"/>
    <s v="US Citizen"/>
    <s v="No"/>
    <x v="1"/>
    <s v="3/31/2014"/>
    <m/>
    <x v="0"/>
    <x v="0"/>
    <x v="0"/>
    <s v="Kelley Spirea"/>
    <n v="18"/>
    <x v="0"/>
    <x v="1"/>
    <n v="4.43"/>
    <x v="1"/>
    <n v="0"/>
    <d v="2019-01-02T00:00:00"/>
    <n v="0"/>
    <n v="14"/>
    <n v="42"/>
    <x v="0"/>
    <x v="2"/>
  </r>
  <r>
    <s v="Carr, Claudia  N"/>
    <x v="39"/>
    <n v="0"/>
    <n v="0"/>
    <n v="0"/>
    <n v="2"/>
    <n v="3"/>
    <x v="1"/>
    <n v="0"/>
    <n v="100031"/>
    <n v="0"/>
    <n v="27"/>
    <s v="Sr. DBA"/>
    <x v="0"/>
    <n v="1886"/>
    <d v="1986-06-06T00:00:00"/>
    <x v="1"/>
    <x v="0"/>
    <s v="US Citizen"/>
    <s v="No"/>
    <x v="1"/>
    <s v="6/30/2016"/>
    <m/>
    <x v="0"/>
    <x v="0"/>
    <x v="1"/>
    <s v="Simon Roup"/>
    <n v="4"/>
    <x v="0"/>
    <x v="1"/>
    <n v="5"/>
    <x v="0"/>
    <n v="6"/>
    <s v="2/18/2019"/>
    <n v="0"/>
    <n v="7"/>
    <n v="38"/>
    <x v="1"/>
    <x v="1"/>
  </r>
  <r>
    <s v="Carter, Michelle "/>
    <x v="40"/>
    <n v="0"/>
    <n v="0"/>
    <n v="0"/>
    <n v="1"/>
    <n v="6"/>
    <x v="1"/>
    <n v="0"/>
    <n v="71860"/>
    <n v="0"/>
    <n v="3"/>
    <s v="Area Sales Manager"/>
    <x v="4"/>
    <n v="5664"/>
    <s v="05/15/63"/>
    <x v="1"/>
    <x v="0"/>
    <s v="US Citizen"/>
    <s v="No"/>
    <x v="0"/>
    <s v="8/18/2014"/>
    <m/>
    <x v="0"/>
    <x v="0"/>
    <x v="4"/>
    <s v="John Smith"/>
    <n v="17"/>
    <x v="1"/>
    <x v="1"/>
    <n v="5"/>
    <x v="0"/>
    <n v="0"/>
    <s v="1/21/2019"/>
    <n v="0"/>
    <n v="7"/>
    <n v="61"/>
    <x v="3"/>
    <x v="0"/>
  </r>
  <r>
    <s v="Chace, Beatrice "/>
    <x v="41"/>
    <n v="0"/>
    <n v="0"/>
    <n v="0"/>
    <n v="1"/>
    <n v="5"/>
    <x v="1"/>
    <n v="0"/>
    <n v="61656"/>
    <n v="0"/>
    <n v="19"/>
    <s v="Production Technician I"/>
    <x v="0"/>
    <n v="2763"/>
    <d v="1951-02-01T00:00:00"/>
    <x v="1"/>
    <x v="0"/>
    <s v="US Citizen"/>
    <s v="No"/>
    <x v="0"/>
    <s v="9/29/2014"/>
    <m/>
    <x v="0"/>
    <x v="0"/>
    <x v="0"/>
    <s v="Michael Albert"/>
    <n v="22"/>
    <x v="2"/>
    <x v="1"/>
    <n v="5"/>
    <x v="2"/>
    <n v="0"/>
    <d v="2019-12-02T00:00:00"/>
    <n v="0"/>
    <n v="11"/>
    <n v="74"/>
    <x v="4"/>
    <x v="0"/>
  </r>
  <r>
    <s v="Champaigne, Brian"/>
    <x v="42"/>
    <n v="1"/>
    <n v="1"/>
    <n v="1"/>
    <n v="1"/>
    <n v="3"/>
    <x v="1"/>
    <n v="0"/>
    <n v="110929"/>
    <n v="0"/>
    <n v="5"/>
    <s v="BI Director"/>
    <x v="0"/>
    <n v="2045"/>
    <d v="1972-09-02T00:00:00"/>
    <x v="0"/>
    <x v="1"/>
    <s v="US Citizen"/>
    <s v="No"/>
    <x v="0"/>
    <d v="2016-06-09T00:00:00"/>
    <m/>
    <x v="0"/>
    <x v="0"/>
    <x v="1"/>
    <s v="Jennifer Zamora"/>
    <n v="5"/>
    <x v="1"/>
    <x v="1"/>
    <n v="4.5"/>
    <x v="0"/>
    <n v="7"/>
    <s v="1/15/2019"/>
    <n v="0"/>
    <n v="8"/>
    <n v="52"/>
    <x v="2"/>
    <x v="1"/>
  </r>
  <r>
    <s v="Chan, Lin"/>
    <x v="43"/>
    <n v="0"/>
    <n v="0"/>
    <n v="0"/>
    <n v="1"/>
    <n v="5"/>
    <x v="1"/>
    <n v="0"/>
    <n v="54237"/>
    <n v="0"/>
    <n v="19"/>
    <s v="Production Technician I"/>
    <x v="0"/>
    <n v="2170"/>
    <d v="1979-12-02T00:00:00"/>
    <x v="1"/>
    <x v="0"/>
    <s v="US Citizen"/>
    <s v="No"/>
    <x v="0"/>
    <d v="2014-12-05T00:00:00"/>
    <m/>
    <x v="0"/>
    <x v="0"/>
    <x v="0"/>
    <s v="Elijiah Gray"/>
    <n v="16"/>
    <x v="1"/>
    <x v="1"/>
    <n v="3.3"/>
    <x v="2"/>
    <n v="0"/>
    <s v="2/19/2019"/>
    <n v="0"/>
    <n v="11"/>
    <n v="45"/>
    <x v="0"/>
    <x v="2"/>
  </r>
  <r>
    <s v="Chang, Donovan  E"/>
    <x v="44"/>
    <n v="0"/>
    <n v="0"/>
    <n v="1"/>
    <n v="1"/>
    <n v="5"/>
    <x v="1"/>
    <n v="0"/>
    <n v="60380"/>
    <n v="0"/>
    <n v="19"/>
    <s v="Production Technician I"/>
    <x v="0"/>
    <n v="1845"/>
    <s v="08/24/83"/>
    <x v="0"/>
    <x v="0"/>
    <s v="US Citizen"/>
    <s v="No"/>
    <x v="0"/>
    <d v="2013-08-07T00:00:00"/>
    <m/>
    <x v="0"/>
    <x v="0"/>
    <x v="0"/>
    <s v="Webster Butler"/>
    <m/>
    <x v="0"/>
    <x v="1"/>
    <n v="3.8"/>
    <x v="0"/>
    <n v="0"/>
    <s v="1/14/2019"/>
    <n v="0"/>
    <n v="4"/>
    <n v="41"/>
    <x v="0"/>
    <x v="0"/>
  </r>
  <r>
    <s v="Chigurh, Anton"/>
    <x v="45"/>
    <n v="0"/>
    <n v="0"/>
    <n v="1"/>
    <n v="1"/>
    <n v="6"/>
    <x v="1"/>
    <n v="0"/>
    <n v="66808"/>
    <n v="0"/>
    <n v="3"/>
    <s v="Area Sales Manager"/>
    <x v="1"/>
    <n v="78207"/>
    <d v="1970-11-06T00:00:00"/>
    <x v="0"/>
    <x v="0"/>
    <s v="Eligible NonCitizen"/>
    <s v="No"/>
    <x v="1"/>
    <s v="5/14/2012"/>
    <m/>
    <x v="0"/>
    <x v="0"/>
    <x v="4"/>
    <s v="Lynn Daneault"/>
    <n v="21"/>
    <x v="3"/>
    <x v="1"/>
    <n v="3"/>
    <x v="0"/>
    <n v="0"/>
    <s v="1/19/2019"/>
    <n v="0"/>
    <n v="17"/>
    <n v="54"/>
    <x v="2"/>
    <x v="0"/>
  </r>
  <r>
    <s v="Chivukula, Enola"/>
    <x v="46"/>
    <n v="0"/>
    <n v="0"/>
    <n v="0"/>
    <n v="5"/>
    <n v="5"/>
    <x v="1"/>
    <n v="0"/>
    <n v="64786"/>
    <n v="1"/>
    <n v="19"/>
    <s v="Production Technician I"/>
    <x v="0"/>
    <n v="1775"/>
    <s v="08/27/83"/>
    <x v="1"/>
    <x v="0"/>
    <s v="US Citizen"/>
    <s v="No"/>
    <x v="0"/>
    <s v="6/27/2011"/>
    <s v="11/15/2015"/>
    <x v="10"/>
    <x v="1"/>
    <x v="0"/>
    <s v="Amy Dunn"/>
    <n v="11"/>
    <x v="1"/>
    <x v="1"/>
    <n v="4.3"/>
    <x v="2"/>
    <n v="0"/>
    <d v="2015-10-03T00:00:00"/>
    <n v="0"/>
    <n v="3"/>
    <n v="41"/>
    <x v="0"/>
    <x v="0"/>
  </r>
  <r>
    <s v="Cierpiszewski, Caroline  "/>
    <x v="47"/>
    <n v="0"/>
    <n v="0"/>
    <n v="0"/>
    <n v="1"/>
    <n v="5"/>
    <x v="1"/>
    <n v="0"/>
    <n v="64816"/>
    <n v="0"/>
    <n v="19"/>
    <s v="Production Technician I"/>
    <x v="0"/>
    <n v="2044"/>
    <s v="05/31/88"/>
    <x v="1"/>
    <x v="0"/>
    <s v="Non-Citizen"/>
    <s v="No"/>
    <x v="1"/>
    <d v="2011-03-10T00:00:00"/>
    <m/>
    <x v="0"/>
    <x v="0"/>
    <x v="0"/>
    <s v="Ketsia Liebig"/>
    <n v="19"/>
    <x v="1"/>
    <x v="1"/>
    <n v="3.58"/>
    <x v="0"/>
    <n v="0"/>
    <s v="1/30/2019"/>
    <n v="0"/>
    <n v="3"/>
    <n v="36"/>
    <x v="1"/>
    <x v="0"/>
  </r>
  <r>
    <s v="Clayton, Rick"/>
    <x v="48"/>
    <n v="0"/>
    <n v="0"/>
    <n v="1"/>
    <n v="1"/>
    <n v="3"/>
    <x v="1"/>
    <n v="0"/>
    <n v="68678"/>
    <n v="0"/>
    <n v="14"/>
    <s v="IT Support"/>
    <x v="0"/>
    <n v="2170"/>
    <d v="1985-05-09T00:00:00"/>
    <x v="0"/>
    <x v="0"/>
    <s v="US Citizen"/>
    <s v="No"/>
    <x v="0"/>
    <d v="2012-05-09T00:00:00"/>
    <m/>
    <x v="0"/>
    <x v="0"/>
    <x v="1"/>
    <s v="Eric Dougall"/>
    <n v="6"/>
    <x v="1"/>
    <x v="1"/>
    <n v="4.7"/>
    <x v="1"/>
    <n v="6"/>
    <s v="2/27/2019"/>
    <n v="0"/>
    <n v="2"/>
    <n v="39"/>
    <x v="1"/>
    <x v="0"/>
  </r>
  <r>
    <s v="Cloninger, Jennifer"/>
    <x v="49"/>
    <n v="1"/>
    <n v="1"/>
    <n v="0"/>
    <n v="5"/>
    <n v="5"/>
    <x v="1"/>
    <n v="0"/>
    <n v="64066"/>
    <n v="1"/>
    <n v="20"/>
    <s v="Production Technician II"/>
    <x v="0"/>
    <n v="1752"/>
    <s v="08/31/81"/>
    <x v="1"/>
    <x v="1"/>
    <s v="US Citizen"/>
    <s v="No"/>
    <x v="0"/>
    <s v="5/16/2011"/>
    <d v="2013-07-01T00:00:00"/>
    <x v="5"/>
    <x v="1"/>
    <x v="0"/>
    <s v="Brannon Miller"/>
    <n v="12"/>
    <x v="2"/>
    <x v="1"/>
    <n v="4.2"/>
    <x v="0"/>
    <n v="0"/>
    <d v="2012-03-05T00:00:00"/>
    <n v="0"/>
    <n v="9"/>
    <n v="43"/>
    <x v="0"/>
    <x v="0"/>
  </r>
  <r>
    <s v="Close, Phil"/>
    <x v="50"/>
    <n v="1"/>
    <n v="1"/>
    <n v="1"/>
    <n v="5"/>
    <n v="5"/>
    <x v="1"/>
    <n v="0"/>
    <n v="59369"/>
    <n v="1"/>
    <n v="20"/>
    <s v="Production Technician II"/>
    <x v="0"/>
    <n v="2169"/>
    <s v="11/25/78"/>
    <x v="0"/>
    <x v="1"/>
    <s v="US Citizen"/>
    <s v="No"/>
    <x v="0"/>
    <s v="8/30/2010"/>
    <s v="9/26/2011"/>
    <x v="1"/>
    <x v="1"/>
    <x v="0"/>
    <s v="David Stanley"/>
    <n v="14"/>
    <x v="1"/>
    <x v="1"/>
    <n v="4.2"/>
    <x v="2"/>
    <n v="0"/>
    <d v="2011-04-05T00:00:00"/>
    <n v="0"/>
    <n v="6"/>
    <n v="46"/>
    <x v="0"/>
    <x v="2"/>
  </r>
  <r>
    <s v="Clukey, Elijian"/>
    <x v="51"/>
    <n v="1"/>
    <n v="1"/>
    <n v="1"/>
    <n v="2"/>
    <n v="5"/>
    <x v="0"/>
    <n v="0"/>
    <n v="50373"/>
    <n v="0"/>
    <n v="19"/>
    <s v="Production Technician I"/>
    <x v="0"/>
    <n v="2134"/>
    <s v="08/26/80"/>
    <x v="0"/>
    <x v="1"/>
    <s v="US Citizen"/>
    <s v="No"/>
    <x v="0"/>
    <d v="2016-06-07T00:00:00"/>
    <m/>
    <x v="0"/>
    <x v="0"/>
    <x v="0"/>
    <s v="Brannon Miller"/>
    <n v="12"/>
    <x v="3"/>
    <x v="0"/>
    <n v="4.0999999999999996"/>
    <x v="2"/>
    <n v="0"/>
    <s v="2/28/2019"/>
    <n v="0"/>
    <n v="5"/>
    <n v="44"/>
    <x v="0"/>
    <x v="2"/>
  </r>
  <r>
    <s v="Cockel, James"/>
    <x v="52"/>
    <n v="0"/>
    <n v="0"/>
    <n v="1"/>
    <n v="1"/>
    <n v="5"/>
    <x v="1"/>
    <n v="0"/>
    <n v="63108"/>
    <n v="0"/>
    <n v="19"/>
    <s v="Production Technician I"/>
    <x v="0"/>
    <n v="2452"/>
    <d v="1977-08-09T00:00:00"/>
    <x v="0"/>
    <x v="0"/>
    <s v="US Citizen"/>
    <s v="No"/>
    <x v="0"/>
    <d v="2013-08-07T00:00:00"/>
    <m/>
    <x v="0"/>
    <x v="0"/>
    <x v="0"/>
    <s v="David Stanley"/>
    <n v="14"/>
    <x v="3"/>
    <x v="1"/>
    <n v="4.4000000000000004"/>
    <x v="0"/>
    <n v="0"/>
    <s v="1/14/2019"/>
    <n v="0"/>
    <n v="3"/>
    <n v="47"/>
    <x v="0"/>
    <x v="0"/>
  </r>
  <r>
    <s v="Cole, Spencer"/>
    <x v="53"/>
    <n v="0"/>
    <n v="0"/>
    <n v="1"/>
    <n v="4"/>
    <n v="5"/>
    <x v="2"/>
    <n v="0"/>
    <n v="59144"/>
    <n v="1"/>
    <n v="19"/>
    <s v="Production Technician I"/>
    <x v="0"/>
    <n v="1880"/>
    <d v="1979-12-08T00:00:00"/>
    <x v="0"/>
    <x v="0"/>
    <s v="US Citizen"/>
    <s v="No"/>
    <x v="1"/>
    <d v="2011-11-07T00:00:00"/>
    <s v="9/23/2016"/>
    <x v="7"/>
    <x v="2"/>
    <x v="0"/>
    <s v="Kissy Sullivan"/>
    <n v="20"/>
    <x v="0"/>
    <x v="2"/>
    <n v="2"/>
    <x v="1"/>
    <n v="0"/>
    <d v="2016-01-05T00:00:00"/>
    <n v="5"/>
    <n v="16"/>
    <n v="45"/>
    <x v="0"/>
    <x v="2"/>
  </r>
  <r>
    <s v="Corleone, Michael"/>
    <x v="54"/>
    <n v="0"/>
    <n v="2"/>
    <n v="1"/>
    <n v="1"/>
    <n v="5"/>
    <x v="2"/>
    <n v="0"/>
    <n v="68051"/>
    <n v="0"/>
    <n v="18"/>
    <s v="Production Manager"/>
    <x v="0"/>
    <n v="1803"/>
    <s v="12/17/75"/>
    <x v="0"/>
    <x v="2"/>
    <s v="US Citizen"/>
    <s v="No"/>
    <x v="0"/>
    <s v="7/20/2010"/>
    <m/>
    <x v="0"/>
    <x v="0"/>
    <x v="0"/>
    <s v="Janet King"/>
    <n v="2"/>
    <x v="6"/>
    <x v="2"/>
    <n v="4.13"/>
    <x v="3"/>
    <n v="0"/>
    <s v="1/14/2019"/>
    <n v="3"/>
    <n v="3"/>
    <n v="49"/>
    <x v="0"/>
    <x v="0"/>
  </r>
  <r>
    <s v="Corleone, Vito"/>
    <x v="55"/>
    <n v="0"/>
    <n v="0"/>
    <n v="1"/>
    <n v="1"/>
    <n v="5"/>
    <x v="0"/>
    <n v="0"/>
    <n v="170500"/>
    <n v="0"/>
    <n v="10"/>
    <s v="Director of Operations"/>
    <x v="0"/>
    <n v="2030"/>
    <s v="03/19/83"/>
    <x v="0"/>
    <x v="0"/>
    <s v="US Citizen"/>
    <s v="No"/>
    <x v="1"/>
    <d v="2009-05-01T00:00:00"/>
    <m/>
    <x v="0"/>
    <x v="0"/>
    <x v="0"/>
    <s v="Janet King"/>
    <n v="2"/>
    <x v="1"/>
    <x v="0"/>
    <n v="3.7"/>
    <x v="0"/>
    <n v="0"/>
    <d v="2019-04-02T00:00:00"/>
    <n v="0"/>
    <n v="15"/>
    <n v="42"/>
    <x v="0"/>
    <x v="4"/>
  </r>
  <r>
    <s v="Cornett, Lisa "/>
    <x v="56"/>
    <n v="1"/>
    <n v="1"/>
    <n v="0"/>
    <n v="1"/>
    <n v="5"/>
    <x v="1"/>
    <n v="0"/>
    <n v="63381"/>
    <n v="0"/>
    <n v="19"/>
    <s v="Production Technician I"/>
    <x v="0"/>
    <n v="2189"/>
    <s v="03/31/77"/>
    <x v="1"/>
    <x v="1"/>
    <s v="US Citizen"/>
    <s v="Yes"/>
    <x v="0"/>
    <d v="2015-05-01T00:00:00"/>
    <m/>
    <x v="0"/>
    <x v="0"/>
    <x v="0"/>
    <s v="Kelley Spirea"/>
    <n v="18"/>
    <x v="1"/>
    <x v="1"/>
    <n v="4.7300000000000004"/>
    <x v="0"/>
    <n v="0"/>
    <s v="2/14/2019"/>
    <n v="0"/>
    <n v="6"/>
    <n v="48"/>
    <x v="0"/>
    <x v="0"/>
  </r>
  <r>
    <s v="Costello, Frank"/>
    <x v="57"/>
    <n v="1"/>
    <n v="1"/>
    <n v="1"/>
    <n v="1"/>
    <n v="3"/>
    <x v="1"/>
    <n v="0"/>
    <n v="83552"/>
    <n v="0"/>
    <n v="9"/>
    <s v="Data Analyst"/>
    <x v="0"/>
    <n v="1810"/>
    <s v="08/26/86"/>
    <x v="0"/>
    <x v="1"/>
    <s v="US Citizen"/>
    <s v="No"/>
    <x v="0"/>
    <s v="3/30/2015"/>
    <m/>
    <x v="0"/>
    <x v="0"/>
    <x v="1"/>
    <s v="Simon Roup"/>
    <n v="4"/>
    <x v="1"/>
    <x v="1"/>
    <n v="3.04"/>
    <x v="1"/>
    <n v="6"/>
    <s v="1/22/2019"/>
    <n v="0"/>
    <n v="2"/>
    <n v="38"/>
    <x v="1"/>
    <x v="3"/>
  </r>
  <r>
    <s v="Crimmings,   Jean"/>
    <x v="58"/>
    <n v="0"/>
    <n v="0"/>
    <n v="0"/>
    <n v="2"/>
    <n v="5"/>
    <x v="1"/>
    <n v="0"/>
    <n v="56149"/>
    <n v="0"/>
    <n v="19"/>
    <s v="Production Technician I"/>
    <x v="0"/>
    <n v="1821"/>
    <d v="1987-10-04T00:00:00"/>
    <x v="1"/>
    <x v="0"/>
    <s v="US Citizen"/>
    <s v="No"/>
    <x v="0"/>
    <d v="2016-06-07T00:00:00"/>
    <m/>
    <x v="0"/>
    <x v="0"/>
    <x v="0"/>
    <s v="Michael Albert"/>
    <n v="22"/>
    <x v="0"/>
    <x v="1"/>
    <n v="4.12"/>
    <x v="0"/>
    <n v="0"/>
    <s v="1/28/2019"/>
    <n v="0"/>
    <n v="15"/>
    <n v="37"/>
    <x v="1"/>
    <x v="2"/>
  </r>
  <r>
    <s v="Cross, Noah"/>
    <x v="59"/>
    <n v="0"/>
    <n v="0"/>
    <n v="1"/>
    <n v="1"/>
    <n v="3"/>
    <x v="1"/>
    <n v="0"/>
    <n v="92329"/>
    <n v="0"/>
    <n v="28"/>
    <s v="Sr. Network Engineer"/>
    <x v="2"/>
    <n v="6278"/>
    <d v="1965-09-09T00:00:00"/>
    <x v="0"/>
    <x v="0"/>
    <s v="US Citizen"/>
    <s v="No"/>
    <x v="0"/>
    <d v="2014-10-11T00:00:00"/>
    <m/>
    <x v="0"/>
    <x v="0"/>
    <x v="1"/>
    <s v="Peter Monroe"/>
    <n v="7"/>
    <x v="3"/>
    <x v="1"/>
    <n v="5"/>
    <x v="1"/>
    <n v="4"/>
    <d v="2019-02-01T00:00:00"/>
    <n v="0"/>
    <n v="5"/>
    <n v="59"/>
    <x v="2"/>
    <x v="3"/>
  </r>
  <r>
    <s v="Daneault, Lynn"/>
    <x v="60"/>
    <n v="0"/>
    <n v="0"/>
    <n v="0"/>
    <n v="1"/>
    <n v="6"/>
    <x v="1"/>
    <n v="0"/>
    <n v="65729"/>
    <n v="0"/>
    <n v="21"/>
    <s v="Sales Manager"/>
    <x v="4"/>
    <n v="5473"/>
    <s v="04/19/90"/>
    <x v="1"/>
    <x v="0"/>
    <s v="US Citizen"/>
    <s v="No"/>
    <x v="0"/>
    <d v="2014-05-05T00:00:00"/>
    <m/>
    <x v="0"/>
    <x v="0"/>
    <x v="4"/>
    <s v="Debra Houlihan"/>
    <n v="15"/>
    <x v="1"/>
    <x v="1"/>
    <n v="4.62"/>
    <x v="2"/>
    <n v="0"/>
    <s v="1/24/2019"/>
    <n v="0"/>
    <n v="8"/>
    <n v="34"/>
    <x v="1"/>
    <x v="0"/>
  </r>
  <r>
    <s v="Daniele, Ann  "/>
    <x v="61"/>
    <n v="1"/>
    <n v="1"/>
    <n v="0"/>
    <n v="3"/>
    <n v="3"/>
    <x v="1"/>
    <n v="0"/>
    <n v="85028"/>
    <n v="0"/>
    <n v="28"/>
    <s v="Sr. Network Engineer"/>
    <x v="2"/>
    <n v="6033"/>
    <s v="01/18/52"/>
    <x v="1"/>
    <x v="1"/>
    <s v="US Citizen"/>
    <s v="No"/>
    <x v="0"/>
    <d v="2014-10-11T00:00:00"/>
    <m/>
    <x v="0"/>
    <x v="0"/>
    <x v="1"/>
    <s v="Peter Monroe"/>
    <n v="7"/>
    <x v="0"/>
    <x v="1"/>
    <n v="3.1"/>
    <x v="0"/>
    <n v="8"/>
    <d v="2019-12-02T00:00:00"/>
    <n v="0"/>
    <n v="19"/>
    <n v="73"/>
    <x v="4"/>
    <x v="3"/>
  </r>
  <r>
    <s v="Darson, Jene'ya "/>
    <x v="62"/>
    <n v="1"/>
    <n v="1"/>
    <n v="0"/>
    <n v="1"/>
    <n v="5"/>
    <x v="1"/>
    <n v="0"/>
    <n v="57583"/>
    <n v="0"/>
    <n v="19"/>
    <s v="Production Technician I"/>
    <x v="0"/>
    <n v="2110"/>
    <d v="1978-05-11T00:00:00"/>
    <x v="1"/>
    <x v="1"/>
    <s v="US Citizen"/>
    <s v="No"/>
    <x v="0"/>
    <d v="2012-02-07T00:00:00"/>
    <m/>
    <x v="0"/>
    <x v="0"/>
    <x v="0"/>
    <s v="Elijiah Gray"/>
    <n v="16"/>
    <x v="1"/>
    <x v="1"/>
    <n v="5"/>
    <x v="1"/>
    <n v="0"/>
    <s v="2/25/2019"/>
    <n v="0"/>
    <n v="1"/>
    <n v="46"/>
    <x v="0"/>
    <x v="2"/>
  </r>
  <r>
    <s v="Davis, Daniel"/>
    <x v="63"/>
    <n v="0"/>
    <n v="0"/>
    <n v="1"/>
    <n v="1"/>
    <n v="5"/>
    <x v="1"/>
    <n v="0"/>
    <n v="56294"/>
    <n v="0"/>
    <n v="20"/>
    <s v="Production Technician II"/>
    <x v="0"/>
    <n v="2458"/>
    <s v="09/14/79"/>
    <x v="0"/>
    <x v="0"/>
    <s v="Eligible NonCitizen"/>
    <s v="No"/>
    <x v="2"/>
    <d v="2011-07-11T00:00:00"/>
    <m/>
    <x v="0"/>
    <x v="0"/>
    <x v="0"/>
    <s v="Kissy Sullivan"/>
    <n v="20"/>
    <x v="0"/>
    <x v="1"/>
    <n v="3.96"/>
    <x v="2"/>
    <n v="0"/>
    <s v="2/27/2019"/>
    <n v="0"/>
    <n v="6"/>
    <n v="45"/>
    <x v="0"/>
    <x v="2"/>
  </r>
  <r>
    <s v="Dee, Randy"/>
    <x v="64"/>
    <n v="1"/>
    <n v="1"/>
    <n v="1"/>
    <n v="1"/>
    <n v="6"/>
    <x v="3"/>
    <n v="0"/>
    <n v="56991"/>
    <n v="0"/>
    <n v="19"/>
    <s v="Production Technician I"/>
    <x v="0"/>
    <n v="2138"/>
    <s v="04/15/88"/>
    <x v="0"/>
    <x v="1"/>
    <s v="US Citizen"/>
    <s v="No"/>
    <x v="0"/>
    <d v="2018-09-07T00:00:00"/>
    <m/>
    <x v="0"/>
    <x v="0"/>
    <x v="0"/>
    <s v="Brannon Miller"/>
    <n v="12"/>
    <x v="1"/>
    <x v="1"/>
    <n v="4.3"/>
    <x v="2"/>
    <n v="3"/>
    <s v="1/31/2019"/>
    <n v="2"/>
    <n v="2"/>
    <n v="36"/>
    <x v="1"/>
    <x v="2"/>
  </r>
  <r>
    <s v="DeGweck,  James"/>
    <x v="65"/>
    <n v="1"/>
    <n v="1"/>
    <n v="1"/>
    <n v="5"/>
    <n v="5"/>
    <x v="1"/>
    <n v="0"/>
    <n v="55722"/>
    <n v="1"/>
    <n v="19"/>
    <s v="Production Technician I"/>
    <x v="0"/>
    <n v="1810"/>
    <s v="10/31/77"/>
    <x v="0"/>
    <x v="1"/>
    <s v="US Citizen"/>
    <s v="No"/>
    <x v="0"/>
    <s v="5/16/2011"/>
    <d v="2016-08-06T00:00:00"/>
    <x v="5"/>
    <x v="1"/>
    <x v="0"/>
    <s v="Webster Butler"/>
    <n v="39"/>
    <x v="1"/>
    <x v="1"/>
    <n v="5"/>
    <x v="2"/>
    <n v="0"/>
    <d v="2016-02-04T00:00:00"/>
    <n v="0"/>
    <n v="14"/>
    <n v="47"/>
    <x v="0"/>
    <x v="2"/>
  </r>
  <r>
    <s v="Del Bosque, Keyla"/>
    <x v="66"/>
    <n v="0"/>
    <n v="0"/>
    <n v="0"/>
    <n v="1"/>
    <n v="4"/>
    <x v="1"/>
    <n v="0"/>
    <n v="101199"/>
    <n v="0"/>
    <n v="24"/>
    <s v="Software Engineer"/>
    <x v="0"/>
    <n v="2176"/>
    <d v="1979-05-07T00:00:00"/>
    <x v="1"/>
    <x v="0"/>
    <s v="US Citizen"/>
    <s v="No"/>
    <x v="1"/>
    <d v="2012-09-01T00:00:00"/>
    <m/>
    <x v="0"/>
    <x v="0"/>
    <x v="2"/>
    <s v="Alex Sweetwater"/>
    <n v="10"/>
    <x v="6"/>
    <x v="1"/>
    <n v="3.79"/>
    <x v="0"/>
    <n v="5"/>
    <s v="1/25/2019"/>
    <n v="0"/>
    <n v="8"/>
    <n v="45"/>
    <x v="0"/>
    <x v="1"/>
  </r>
  <r>
    <s v="Delarge, Alex"/>
    <x v="67"/>
    <n v="0"/>
    <n v="0"/>
    <n v="1"/>
    <n v="1"/>
    <n v="6"/>
    <x v="3"/>
    <n v="0"/>
    <n v="61568"/>
    <n v="0"/>
    <n v="3"/>
    <s v="Area Sales Manager"/>
    <x v="5"/>
    <n v="36006"/>
    <d v="1975-02-11T00:00:00"/>
    <x v="0"/>
    <x v="0"/>
    <s v="US Citizen"/>
    <s v="No"/>
    <x v="2"/>
    <s v="9/29/2014"/>
    <m/>
    <x v="0"/>
    <x v="0"/>
    <x v="4"/>
    <s v="John Smith"/>
    <n v="17"/>
    <x v="1"/>
    <x v="3"/>
    <n v="1.93"/>
    <x v="1"/>
    <n v="0"/>
    <s v="1/30/2019"/>
    <n v="6"/>
    <n v="5"/>
    <n v="50"/>
    <x v="2"/>
    <x v="0"/>
  </r>
  <r>
    <s v="Demita, Carla"/>
    <x v="68"/>
    <n v="0"/>
    <n v="3"/>
    <n v="0"/>
    <n v="5"/>
    <n v="5"/>
    <x v="1"/>
    <n v="0"/>
    <n v="58275"/>
    <n v="1"/>
    <n v="20"/>
    <s v="Production Technician II"/>
    <x v="0"/>
    <n v="2343"/>
    <s v="02/25/51"/>
    <x v="1"/>
    <x v="4"/>
    <s v="US Citizen"/>
    <s v="No"/>
    <x v="1"/>
    <d v="2011-04-04T00:00:00"/>
    <d v="2015-04-11T00:00:00"/>
    <x v="11"/>
    <x v="1"/>
    <x v="0"/>
    <s v="Kelley Spirea"/>
    <n v="18"/>
    <x v="2"/>
    <x v="1"/>
    <n v="4.62"/>
    <x v="0"/>
    <n v="0"/>
    <d v="2015-06-05T00:00:00"/>
    <n v="0"/>
    <n v="1"/>
    <n v="74"/>
    <x v="4"/>
    <x v="2"/>
  </r>
  <r>
    <s v="Desimone, Carl "/>
    <x v="69"/>
    <n v="1"/>
    <n v="1"/>
    <n v="1"/>
    <n v="1"/>
    <n v="5"/>
    <x v="3"/>
    <n v="0"/>
    <n v="53189"/>
    <n v="0"/>
    <n v="19"/>
    <s v="Production Technician I"/>
    <x v="0"/>
    <n v="2061"/>
    <s v="04/19/67"/>
    <x v="0"/>
    <x v="1"/>
    <s v="US Citizen"/>
    <s v="No"/>
    <x v="0"/>
    <d v="2014-07-07T00:00:00"/>
    <m/>
    <x v="0"/>
    <x v="0"/>
    <x v="0"/>
    <s v="Amy Dunn"/>
    <n v="11"/>
    <x v="1"/>
    <x v="3"/>
    <n v="1.1200000000000001"/>
    <x v="3"/>
    <n v="0"/>
    <s v="1/31/2019"/>
    <n v="4"/>
    <n v="9"/>
    <n v="57"/>
    <x v="2"/>
    <x v="2"/>
  </r>
  <r>
    <s v="DeVito, Tommy"/>
    <x v="70"/>
    <n v="0"/>
    <n v="0"/>
    <n v="1"/>
    <n v="1"/>
    <n v="3"/>
    <x v="1"/>
    <n v="0"/>
    <n v="96820"/>
    <n v="0"/>
    <n v="4"/>
    <s v="BI Developer"/>
    <x v="0"/>
    <n v="2045"/>
    <d v="1983-04-09T00:00:00"/>
    <x v="0"/>
    <x v="0"/>
    <s v="US Citizen"/>
    <s v="No"/>
    <x v="0"/>
    <s v="2/15/2017"/>
    <m/>
    <x v="0"/>
    <x v="0"/>
    <x v="1"/>
    <s v="Brian Champaigne"/>
    <n v="13"/>
    <x v="1"/>
    <x v="1"/>
    <n v="3.01"/>
    <x v="0"/>
    <n v="7"/>
    <s v="1/23/2019"/>
    <n v="0"/>
    <n v="15"/>
    <n v="41"/>
    <x v="0"/>
    <x v="3"/>
  </r>
  <r>
    <s v="Dickinson, Geoff "/>
    <x v="71"/>
    <n v="0"/>
    <n v="0"/>
    <n v="1"/>
    <n v="1"/>
    <n v="5"/>
    <x v="1"/>
    <n v="0"/>
    <n v="51259"/>
    <n v="0"/>
    <n v="19"/>
    <s v="Production Technician I"/>
    <x v="0"/>
    <n v="2180"/>
    <s v="11/15/82"/>
    <x v="0"/>
    <x v="0"/>
    <s v="US Citizen"/>
    <s v="No"/>
    <x v="0"/>
    <d v="2014-12-05T00:00:00"/>
    <m/>
    <x v="0"/>
    <x v="0"/>
    <x v="0"/>
    <s v="Ketsia Liebig"/>
    <n v="19"/>
    <x v="1"/>
    <x v="1"/>
    <n v="4.3"/>
    <x v="2"/>
    <n v="0"/>
    <s v="2/19/2019"/>
    <n v="0"/>
    <n v="1"/>
    <n v="42"/>
    <x v="0"/>
    <x v="2"/>
  </r>
  <r>
    <s v="Dietrich, Jenna  "/>
    <x v="72"/>
    <n v="0"/>
    <n v="0"/>
    <n v="0"/>
    <n v="1"/>
    <n v="6"/>
    <x v="3"/>
    <n v="0"/>
    <n v="59231"/>
    <n v="0"/>
    <n v="3"/>
    <s v="Area Sales Manager"/>
    <x v="6"/>
    <n v="98052"/>
    <s v="05/14/87"/>
    <x v="1"/>
    <x v="0"/>
    <s v="US Citizen"/>
    <s v="Yes"/>
    <x v="0"/>
    <s v="2/20/2012"/>
    <m/>
    <x v="0"/>
    <x v="0"/>
    <x v="4"/>
    <s v="John Smith"/>
    <n v="17"/>
    <x v="7"/>
    <x v="3"/>
    <n v="2.2999999999999998"/>
    <x v="4"/>
    <n v="0"/>
    <s v="1/29/2019"/>
    <n v="2"/>
    <n v="17"/>
    <n v="37"/>
    <x v="1"/>
    <x v="2"/>
  </r>
  <r>
    <s v="DiNocco, Lily "/>
    <x v="73"/>
    <n v="1"/>
    <n v="1"/>
    <n v="0"/>
    <n v="1"/>
    <n v="5"/>
    <x v="2"/>
    <n v="0"/>
    <n v="61584"/>
    <n v="0"/>
    <n v="19"/>
    <s v="Production Technician I"/>
    <x v="0"/>
    <n v="2351"/>
    <d v="1978-02-12T00:00:00"/>
    <x v="1"/>
    <x v="1"/>
    <s v="US Citizen"/>
    <s v="No"/>
    <x v="1"/>
    <d v="2013-07-01T00:00:00"/>
    <m/>
    <x v="0"/>
    <x v="0"/>
    <x v="0"/>
    <s v="Brannon Miller"/>
    <n v="12"/>
    <x v="1"/>
    <x v="2"/>
    <n v="3.88"/>
    <x v="2"/>
    <n v="0"/>
    <s v="1/18/2019"/>
    <n v="0"/>
    <n v="6"/>
    <n v="47"/>
    <x v="0"/>
    <x v="0"/>
  </r>
  <r>
    <s v="Dobrin, Denisa  S"/>
    <x v="74"/>
    <n v="0"/>
    <n v="0"/>
    <n v="0"/>
    <n v="1"/>
    <n v="5"/>
    <x v="1"/>
    <n v="0"/>
    <n v="46335"/>
    <n v="0"/>
    <n v="19"/>
    <s v="Production Technician I"/>
    <x v="0"/>
    <n v="2125"/>
    <d v="1986-07-10T00:00:00"/>
    <x v="1"/>
    <x v="0"/>
    <s v="US Citizen"/>
    <s v="Yes"/>
    <x v="0"/>
    <d v="2012-02-04T00:00:00"/>
    <m/>
    <x v="0"/>
    <x v="0"/>
    <x v="0"/>
    <s v="David Stanley"/>
    <n v="14"/>
    <x v="6"/>
    <x v="1"/>
    <n v="3.4"/>
    <x v="0"/>
    <n v="0"/>
    <s v="2/19/2019"/>
    <n v="0"/>
    <n v="15"/>
    <n v="38"/>
    <x v="1"/>
    <x v="2"/>
  </r>
  <r>
    <s v="Dolan, Linda"/>
    <x v="75"/>
    <n v="1"/>
    <n v="1"/>
    <n v="0"/>
    <n v="1"/>
    <n v="3"/>
    <x v="1"/>
    <n v="0"/>
    <n v="70621"/>
    <n v="0"/>
    <n v="14"/>
    <s v="IT Support"/>
    <x v="0"/>
    <n v="2119"/>
    <s v="07/18/88"/>
    <x v="1"/>
    <x v="1"/>
    <s v="US Citizen"/>
    <s v="No"/>
    <x v="0"/>
    <d v="2015-05-01T00:00:00"/>
    <m/>
    <x v="0"/>
    <x v="0"/>
    <x v="1"/>
    <s v="Peter Monroe"/>
    <n v="7"/>
    <x v="3"/>
    <x v="1"/>
    <n v="4.1100000000000003"/>
    <x v="2"/>
    <n v="6"/>
    <s v="2/25/2019"/>
    <n v="0"/>
    <n v="16"/>
    <n v="36"/>
    <x v="1"/>
    <x v="0"/>
  </r>
  <r>
    <s v="Dougall, Eric"/>
    <x v="76"/>
    <n v="0"/>
    <n v="0"/>
    <n v="1"/>
    <n v="1"/>
    <n v="3"/>
    <x v="0"/>
    <n v="0"/>
    <n v="138888"/>
    <n v="0"/>
    <n v="13"/>
    <s v="IT Manager - Support"/>
    <x v="0"/>
    <n v="1886"/>
    <d v="1970-09-07T00:00:00"/>
    <x v="0"/>
    <x v="0"/>
    <s v="US Citizen"/>
    <s v="No"/>
    <x v="1"/>
    <d v="2014-05-01T00:00:00"/>
    <m/>
    <x v="0"/>
    <x v="0"/>
    <x v="1"/>
    <s v="Jennifer Zamora"/>
    <n v="5"/>
    <x v="1"/>
    <x v="0"/>
    <n v="4.3"/>
    <x v="0"/>
    <n v="5"/>
    <d v="2019-04-01T00:00:00"/>
    <n v="0"/>
    <n v="4"/>
    <n v="54"/>
    <x v="2"/>
    <x v="5"/>
  </r>
  <r>
    <s v="Driver, Elle"/>
    <x v="77"/>
    <n v="0"/>
    <n v="0"/>
    <n v="0"/>
    <n v="1"/>
    <n v="6"/>
    <x v="0"/>
    <n v="0"/>
    <n v="74241"/>
    <n v="0"/>
    <n v="3"/>
    <s v="Area Sales Manager"/>
    <x v="7"/>
    <n v="90007"/>
    <d v="1988-08-11T00:00:00"/>
    <x v="1"/>
    <x v="0"/>
    <s v="US Citizen"/>
    <s v="No"/>
    <x v="0"/>
    <d v="2011-10-01T00:00:00"/>
    <m/>
    <x v="0"/>
    <x v="0"/>
    <x v="4"/>
    <s v="Lynn Daneault"/>
    <n v="21"/>
    <x v="1"/>
    <x v="0"/>
    <n v="4.7699999999999996"/>
    <x v="0"/>
    <n v="0"/>
    <s v="1/27/2019"/>
    <n v="0"/>
    <n v="14"/>
    <n v="36"/>
    <x v="1"/>
    <x v="0"/>
  </r>
  <r>
    <s v="Dunn, Amy  "/>
    <x v="78"/>
    <n v="0"/>
    <n v="0"/>
    <n v="0"/>
    <n v="1"/>
    <n v="5"/>
    <x v="1"/>
    <n v="0"/>
    <n v="75188"/>
    <n v="0"/>
    <n v="18"/>
    <s v="Production Manager"/>
    <x v="0"/>
    <n v="1731"/>
    <s v="11/28/73"/>
    <x v="1"/>
    <x v="0"/>
    <s v="US Citizen"/>
    <s v="No"/>
    <x v="0"/>
    <s v="9/18/2014"/>
    <m/>
    <x v="0"/>
    <x v="0"/>
    <x v="0"/>
    <s v="Janet King"/>
    <n v="2"/>
    <x v="2"/>
    <x v="1"/>
    <n v="4.5199999999999996"/>
    <x v="2"/>
    <n v="0"/>
    <s v="1/15/2019"/>
    <n v="0"/>
    <n v="4"/>
    <n v="51"/>
    <x v="2"/>
    <x v="0"/>
  </r>
  <r>
    <s v="Dunne, Amy"/>
    <x v="79"/>
    <n v="1"/>
    <n v="1"/>
    <n v="0"/>
    <n v="1"/>
    <n v="5"/>
    <x v="1"/>
    <n v="0"/>
    <n v="62514"/>
    <n v="0"/>
    <n v="19"/>
    <s v="Production Technician I"/>
    <x v="0"/>
    <n v="1749"/>
    <s v="09/23/73"/>
    <x v="1"/>
    <x v="1"/>
    <s v="US Citizen"/>
    <s v="No"/>
    <x v="0"/>
    <s v="4/26/2010"/>
    <m/>
    <x v="0"/>
    <x v="0"/>
    <x v="0"/>
    <s v="Ketsia Liebig"/>
    <n v="19"/>
    <x v="2"/>
    <x v="1"/>
    <n v="2.9"/>
    <x v="1"/>
    <n v="0"/>
    <s v="1/21/2019"/>
    <n v="0"/>
    <n v="6"/>
    <n v="51"/>
    <x v="2"/>
    <x v="0"/>
  </r>
  <r>
    <s v="Eaton, Marianne"/>
    <x v="80"/>
    <n v="1"/>
    <n v="1"/>
    <n v="0"/>
    <n v="5"/>
    <n v="5"/>
    <x v="1"/>
    <n v="0"/>
    <n v="60070"/>
    <n v="1"/>
    <n v="19"/>
    <s v="Production Technician I"/>
    <x v="0"/>
    <n v="2343"/>
    <d v="1991-05-09T00:00:00"/>
    <x v="1"/>
    <x v="1"/>
    <s v="US Citizen"/>
    <s v="No"/>
    <x v="0"/>
    <d v="2011-04-04T00:00:00"/>
    <d v="2017-06-06T00:00:00"/>
    <x v="12"/>
    <x v="1"/>
    <x v="0"/>
    <s v="Kissy Sullivan"/>
    <n v="20"/>
    <x v="2"/>
    <x v="1"/>
    <n v="5"/>
    <x v="1"/>
    <n v="0"/>
    <d v="2017-09-04T00:00:00"/>
    <n v="0"/>
    <n v="7"/>
    <n v="33"/>
    <x v="1"/>
    <x v="0"/>
  </r>
  <r>
    <s v="Engdahl, Jean"/>
    <x v="81"/>
    <n v="0"/>
    <n v="0"/>
    <n v="1"/>
    <n v="1"/>
    <n v="5"/>
    <x v="1"/>
    <n v="0"/>
    <n v="48888"/>
    <n v="0"/>
    <n v="19"/>
    <s v="Production Technician I"/>
    <x v="0"/>
    <n v="2026"/>
    <s v="05/31/74"/>
    <x v="0"/>
    <x v="0"/>
    <s v="US Citizen"/>
    <s v="No"/>
    <x v="0"/>
    <d v="2014-10-11T00:00:00"/>
    <m/>
    <x v="0"/>
    <x v="0"/>
    <x v="0"/>
    <s v="Kelley Spirea"/>
    <n v="18"/>
    <x v="0"/>
    <x v="1"/>
    <n v="4.7"/>
    <x v="0"/>
    <n v="0"/>
    <s v="2/13/2019"/>
    <n v="0"/>
    <n v="8"/>
    <n v="50"/>
    <x v="2"/>
    <x v="2"/>
  </r>
  <r>
    <s v="England, Rex"/>
    <x v="82"/>
    <n v="1"/>
    <n v="1"/>
    <n v="1"/>
    <n v="1"/>
    <n v="5"/>
    <x v="1"/>
    <n v="0"/>
    <n v="54285"/>
    <n v="0"/>
    <n v="19"/>
    <s v="Production Technician I"/>
    <x v="0"/>
    <n v="2045"/>
    <s v="08/25/78"/>
    <x v="0"/>
    <x v="1"/>
    <s v="US Citizen"/>
    <s v="No"/>
    <x v="0"/>
    <s v="3/31/2014"/>
    <m/>
    <x v="0"/>
    <x v="0"/>
    <x v="0"/>
    <s v="Kelley Spirea"/>
    <n v="18"/>
    <x v="3"/>
    <x v="1"/>
    <n v="4.2"/>
    <x v="1"/>
    <n v="0"/>
    <d v="2019-11-01T00:00:00"/>
    <n v="0"/>
    <n v="3"/>
    <n v="46"/>
    <x v="0"/>
    <x v="2"/>
  </r>
  <r>
    <s v="Erilus, Angela"/>
    <x v="83"/>
    <n v="0"/>
    <n v="3"/>
    <n v="0"/>
    <n v="1"/>
    <n v="5"/>
    <x v="3"/>
    <n v="0"/>
    <n v="56847"/>
    <n v="0"/>
    <n v="20"/>
    <s v="Production Technician II"/>
    <x v="0"/>
    <n v="2133"/>
    <s v="08/25/89"/>
    <x v="1"/>
    <x v="4"/>
    <s v="US Citizen"/>
    <s v="No"/>
    <x v="0"/>
    <d v="2014-07-07T00:00:00"/>
    <m/>
    <x v="0"/>
    <x v="0"/>
    <x v="0"/>
    <s v="Michael Albert"/>
    <n v="22"/>
    <x v="1"/>
    <x v="3"/>
    <n v="3"/>
    <x v="4"/>
    <n v="0"/>
    <s v="2/25/2019"/>
    <n v="2"/>
    <n v="5"/>
    <n v="35"/>
    <x v="1"/>
    <x v="2"/>
  </r>
  <r>
    <s v="Estremera, Miguel"/>
    <x v="84"/>
    <n v="0"/>
    <n v="0"/>
    <n v="1"/>
    <n v="4"/>
    <n v="5"/>
    <x v="2"/>
    <n v="0"/>
    <n v="60340"/>
    <n v="1"/>
    <n v="19"/>
    <s v="Production Technician I"/>
    <x v="0"/>
    <n v="2129"/>
    <d v="1983-02-09T00:00:00"/>
    <x v="0"/>
    <x v="0"/>
    <s v="US Citizen"/>
    <s v="No"/>
    <x v="0"/>
    <d v="2012-02-04T00:00:00"/>
    <s v="9/27/2018"/>
    <x v="6"/>
    <x v="2"/>
    <x v="0"/>
    <s v="Michael Albert"/>
    <n v="22"/>
    <x v="2"/>
    <x v="2"/>
    <n v="5"/>
    <x v="2"/>
    <n v="0"/>
    <d v="2018-12-04T00:00:00"/>
    <n v="5"/>
    <n v="16"/>
    <n v="42"/>
    <x v="0"/>
    <x v="0"/>
  </r>
  <r>
    <s v="Evensen, April"/>
    <x v="85"/>
    <n v="0"/>
    <n v="0"/>
    <n v="0"/>
    <n v="4"/>
    <n v="5"/>
    <x v="2"/>
    <n v="0"/>
    <n v="59124"/>
    <n v="1"/>
    <n v="19"/>
    <s v="Production Technician I"/>
    <x v="0"/>
    <n v="2458"/>
    <d v="1989-06-05T00:00:00"/>
    <x v="1"/>
    <x v="0"/>
    <s v="US Citizen"/>
    <s v="No"/>
    <x v="0"/>
    <s v="2/17/2014"/>
    <s v="2/25/2018"/>
    <x v="13"/>
    <x v="2"/>
    <x v="0"/>
    <s v="Elijiah Gray"/>
    <n v="16"/>
    <x v="2"/>
    <x v="2"/>
    <n v="2.2999999999999998"/>
    <x v="1"/>
    <n v="0"/>
    <s v="1/15/2017"/>
    <n v="5"/>
    <n v="19"/>
    <n v="35"/>
    <x v="1"/>
    <x v="2"/>
  </r>
  <r>
    <s v="Exantus, Susan"/>
    <x v="86"/>
    <n v="1"/>
    <n v="1"/>
    <n v="0"/>
    <n v="4"/>
    <n v="4"/>
    <x v="2"/>
    <n v="0"/>
    <n v="99280"/>
    <n v="1"/>
    <n v="24"/>
    <s v="Software Engineer"/>
    <x v="0"/>
    <n v="1749"/>
    <s v="05/15/87"/>
    <x v="1"/>
    <x v="1"/>
    <s v="US Citizen"/>
    <s v="No"/>
    <x v="1"/>
    <d v="2011-02-05T00:00:00"/>
    <d v="2013-05-06T00:00:00"/>
    <x v="6"/>
    <x v="2"/>
    <x v="2"/>
    <s v="Alex Sweetwater"/>
    <n v="10"/>
    <x v="1"/>
    <x v="2"/>
    <n v="2.1"/>
    <x v="0"/>
    <n v="4"/>
    <d v="2012-10-08T00:00:00"/>
    <n v="4"/>
    <n v="19"/>
    <n v="37"/>
    <x v="1"/>
    <x v="3"/>
  </r>
  <r>
    <s v="Faller, Megan "/>
    <x v="87"/>
    <n v="1"/>
    <n v="1"/>
    <n v="0"/>
    <n v="1"/>
    <n v="5"/>
    <x v="1"/>
    <n v="0"/>
    <n v="71776"/>
    <n v="0"/>
    <n v="20"/>
    <s v="Production Technician II"/>
    <x v="0"/>
    <n v="1824"/>
    <s v="09/22/78"/>
    <x v="1"/>
    <x v="1"/>
    <s v="US Citizen"/>
    <s v="No"/>
    <x v="1"/>
    <d v="2014-07-07T00:00:00"/>
    <m/>
    <x v="0"/>
    <x v="0"/>
    <x v="0"/>
    <s v="Elijiah Gray"/>
    <n v="16"/>
    <x v="0"/>
    <x v="1"/>
    <n v="4.4000000000000004"/>
    <x v="0"/>
    <n v="0"/>
    <s v="2/22/2019"/>
    <n v="0"/>
    <n v="17"/>
    <n v="46"/>
    <x v="0"/>
    <x v="0"/>
  </r>
  <r>
    <s v="Fancett, Nicole"/>
    <x v="88"/>
    <n v="0"/>
    <n v="0"/>
    <n v="0"/>
    <n v="1"/>
    <n v="5"/>
    <x v="1"/>
    <n v="0"/>
    <n v="65902"/>
    <n v="0"/>
    <n v="20"/>
    <s v="Production Technician II"/>
    <x v="0"/>
    <n v="2324"/>
    <s v="09/27/87"/>
    <x v="1"/>
    <x v="0"/>
    <s v="US Citizen"/>
    <s v="No"/>
    <x v="1"/>
    <s v="2/17/2014"/>
    <m/>
    <x v="0"/>
    <x v="0"/>
    <x v="0"/>
    <s v="Webster Butler"/>
    <m/>
    <x v="0"/>
    <x v="1"/>
    <n v="4"/>
    <x v="2"/>
    <n v="0"/>
    <d v="2019-07-01T00:00:00"/>
    <n v="0"/>
    <n v="7"/>
    <n v="37"/>
    <x v="1"/>
    <x v="0"/>
  </r>
  <r>
    <s v="Ferguson, Susan"/>
    <x v="89"/>
    <n v="1"/>
    <n v="1"/>
    <n v="0"/>
    <n v="5"/>
    <n v="5"/>
    <x v="1"/>
    <n v="0"/>
    <n v="57748"/>
    <n v="1"/>
    <n v="19"/>
    <s v="Production Technician I"/>
    <x v="0"/>
    <n v="2176"/>
    <s v="04/14/55"/>
    <x v="1"/>
    <x v="1"/>
    <s v="US Citizen"/>
    <s v="No"/>
    <x v="0"/>
    <d v="2011-07-11T00:00:00"/>
    <s v="5/17/2016"/>
    <x v="12"/>
    <x v="1"/>
    <x v="0"/>
    <s v="Webster Butler"/>
    <n v="39"/>
    <x v="2"/>
    <x v="1"/>
    <n v="3.13"/>
    <x v="1"/>
    <n v="0"/>
    <d v="2016-04-02T00:00:00"/>
    <n v="0"/>
    <n v="16"/>
    <n v="69"/>
    <x v="3"/>
    <x v="2"/>
  </r>
  <r>
    <s v="Fernandes, Nilson  "/>
    <x v="90"/>
    <n v="1"/>
    <n v="1"/>
    <n v="1"/>
    <n v="1"/>
    <n v="5"/>
    <x v="3"/>
    <n v="0"/>
    <n v="64057"/>
    <n v="0"/>
    <n v="19"/>
    <s v="Production Technician I"/>
    <x v="0"/>
    <n v="2132"/>
    <s v="10/18/89"/>
    <x v="0"/>
    <x v="1"/>
    <s v="US Citizen"/>
    <s v="No"/>
    <x v="0"/>
    <d v="2015-11-05T00:00:00"/>
    <m/>
    <x v="0"/>
    <x v="0"/>
    <x v="0"/>
    <s v="Amy Dunn"/>
    <n v="11"/>
    <x v="1"/>
    <x v="3"/>
    <n v="1.56"/>
    <x v="0"/>
    <n v="0"/>
    <d v="2019-03-01T00:00:00"/>
    <n v="6"/>
    <n v="15"/>
    <n v="35"/>
    <x v="1"/>
    <x v="0"/>
  </r>
  <r>
    <s v="Fett, Boba"/>
    <x v="91"/>
    <n v="0"/>
    <n v="0"/>
    <n v="1"/>
    <n v="1"/>
    <n v="3"/>
    <x v="3"/>
    <n v="0"/>
    <n v="53366"/>
    <n v="0"/>
    <n v="15"/>
    <s v="Network Engineer"/>
    <x v="0"/>
    <n v="2138"/>
    <s v="06/18/87"/>
    <x v="0"/>
    <x v="0"/>
    <s v="US Citizen"/>
    <s v="No"/>
    <x v="0"/>
    <s v="3/30/2015"/>
    <m/>
    <x v="0"/>
    <x v="0"/>
    <x v="1"/>
    <s v="Peter Monroe"/>
    <n v="7"/>
    <x v="0"/>
    <x v="3"/>
    <n v="1.2"/>
    <x v="1"/>
    <n v="6"/>
    <d v="2019-04-02T00:00:00"/>
    <n v="3"/>
    <n v="2"/>
    <n v="37"/>
    <x v="1"/>
    <x v="2"/>
  </r>
  <r>
    <s v="Fidelia,  Libby"/>
    <x v="92"/>
    <n v="1"/>
    <n v="1"/>
    <n v="0"/>
    <n v="1"/>
    <n v="5"/>
    <x v="1"/>
    <n v="0"/>
    <n v="58530"/>
    <n v="0"/>
    <n v="19"/>
    <s v="Production Technician I"/>
    <x v="0"/>
    <n v="2155"/>
    <s v="03/16/81"/>
    <x v="1"/>
    <x v="1"/>
    <s v="US Citizen"/>
    <s v="No"/>
    <x v="0"/>
    <d v="2012-09-01T00:00:00"/>
    <m/>
    <x v="0"/>
    <x v="0"/>
    <x v="0"/>
    <s v="Brannon Miller"/>
    <n v="12"/>
    <x v="2"/>
    <x v="1"/>
    <n v="5"/>
    <x v="0"/>
    <n v="0"/>
    <s v="1/29/2019"/>
    <n v="0"/>
    <n v="19"/>
    <n v="44"/>
    <x v="0"/>
    <x v="2"/>
  </r>
  <r>
    <s v="Fitzpatrick, Michael  J"/>
    <x v="93"/>
    <n v="0"/>
    <n v="0"/>
    <n v="1"/>
    <n v="5"/>
    <n v="5"/>
    <x v="1"/>
    <n v="0"/>
    <n v="72609"/>
    <n v="1"/>
    <n v="20"/>
    <s v="Production Technician II"/>
    <x v="0"/>
    <n v="2143"/>
    <d v="1981-01-10T00:00:00"/>
    <x v="0"/>
    <x v="0"/>
    <s v="US Citizen"/>
    <s v="Yes"/>
    <x v="0"/>
    <s v="5/16/2011"/>
    <s v="6/24/2013"/>
    <x v="2"/>
    <x v="1"/>
    <x v="0"/>
    <s v="Amy Dunn"/>
    <n v="11"/>
    <x v="2"/>
    <x v="1"/>
    <n v="4.76"/>
    <x v="0"/>
    <n v="0"/>
    <d v="2013-05-04T00:00:00"/>
    <n v="0"/>
    <n v="20"/>
    <n v="44"/>
    <x v="0"/>
    <x v="0"/>
  </r>
  <r>
    <s v="Foreman, Tanya"/>
    <x v="94"/>
    <n v="1"/>
    <n v="1"/>
    <n v="0"/>
    <n v="5"/>
    <n v="5"/>
    <x v="1"/>
    <n v="0"/>
    <n v="55965"/>
    <n v="1"/>
    <n v="20"/>
    <s v="Production Technician II"/>
    <x v="0"/>
    <n v="2170"/>
    <d v="1983-08-11T00:00:00"/>
    <x v="1"/>
    <x v="1"/>
    <s v="US Citizen"/>
    <s v="No"/>
    <x v="0"/>
    <d v="2011-04-04T00:00:00"/>
    <d v="2013-09-01T00:00:00"/>
    <x v="1"/>
    <x v="1"/>
    <x v="0"/>
    <s v="Ketsia Liebig"/>
    <n v="19"/>
    <x v="2"/>
    <x v="1"/>
    <n v="3.66"/>
    <x v="1"/>
    <n v="0"/>
    <d v="2012-07-01T00:00:00"/>
    <n v="0"/>
    <n v="6"/>
    <n v="41"/>
    <x v="0"/>
    <x v="2"/>
  </r>
  <r>
    <s v="Forrest, Alex"/>
    <x v="95"/>
    <n v="1"/>
    <n v="1"/>
    <n v="1"/>
    <n v="1"/>
    <n v="6"/>
    <x v="1"/>
    <n v="0"/>
    <n v="70187"/>
    <n v="1"/>
    <n v="3"/>
    <s v="Area Sales Manager"/>
    <x v="0"/>
    <n v="2330"/>
    <d v="1975-07-07T00:00:00"/>
    <x v="0"/>
    <x v="1"/>
    <s v="US Citizen"/>
    <s v="No"/>
    <x v="0"/>
    <s v="9/29/2014"/>
    <s v="8/19/2018"/>
    <x v="14"/>
    <x v="2"/>
    <x v="4"/>
    <s v="Lynn Daneault"/>
    <n v="21"/>
    <x v="3"/>
    <x v="3"/>
    <n v="2"/>
    <x v="0"/>
    <n v="0"/>
    <s v="1/28/2019"/>
    <n v="4"/>
    <n v="7"/>
    <n v="49"/>
    <x v="0"/>
    <x v="0"/>
  </r>
  <r>
    <s v="Foss, Jason"/>
    <x v="96"/>
    <n v="0"/>
    <n v="0"/>
    <n v="1"/>
    <n v="1"/>
    <n v="3"/>
    <x v="0"/>
    <n v="0"/>
    <n v="178000"/>
    <n v="0"/>
    <n v="12"/>
    <s v="IT Director"/>
    <x v="0"/>
    <n v="1460"/>
    <d v="1980-05-07T00:00:00"/>
    <x v="0"/>
    <x v="0"/>
    <s v="US Citizen"/>
    <s v="No"/>
    <x v="1"/>
    <s v="4/15/2011"/>
    <m/>
    <x v="0"/>
    <x v="0"/>
    <x v="1"/>
    <s v="Jennifer Zamora"/>
    <n v="5"/>
    <x v="1"/>
    <x v="0"/>
    <n v="5"/>
    <x v="0"/>
    <n v="5"/>
    <d v="2019-07-01T00:00:00"/>
    <n v="0"/>
    <n v="15"/>
    <n v="44"/>
    <x v="0"/>
    <x v="4"/>
  </r>
  <r>
    <s v="Foster-Baker, Amy"/>
    <x v="97"/>
    <n v="1"/>
    <n v="1"/>
    <n v="0"/>
    <n v="1"/>
    <n v="1"/>
    <x v="1"/>
    <n v="0"/>
    <n v="99351"/>
    <n v="0"/>
    <n v="26"/>
    <s v="Sr. Accountant"/>
    <x v="0"/>
    <n v="2050"/>
    <s v="04/16/79"/>
    <x v="1"/>
    <x v="1"/>
    <s v="US Citizen"/>
    <s v="No"/>
    <x v="0"/>
    <d v="2009-05-01T00:00:00"/>
    <m/>
    <x v="0"/>
    <x v="0"/>
    <x v="3"/>
    <s v="Board of Directors"/>
    <n v="9"/>
    <x v="8"/>
    <x v="1"/>
    <n v="5"/>
    <x v="1"/>
    <n v="2"/>
    <d v="2019-08-02T00:00:00"/>
    <n v="0"/>
    <n v="3"/>
    <n v="45"/>
    <x v="0"/>
    <x v="3"/>
  </r>
  <r>
    <s v="Fraval, Maruk "/>
    <x v="98"/>
    <n v="0"/>
    <n v="0"/>
    <n v="1"/>
    <n v="1"/>
    <n v="6"/>
    <x v="1"/>
    <n v="0"/>
    <n v="67251"/>
    <n v="0"/>
    <n v="3"/>
    <s v="Area Sales Manager"/>
    <x v="2"/>
    <n v="6050"/>
    <s v="08/28/63"/>
    <x v="0"/>
    <x v="0"/>
    <s v="US Citizen"/>
    <s v="No"/>
    <x v="1"/>
    <d v="2011-06-09T00:00:00"/>
    <m/>
    <x v="0"/>
    <x v="0"/>
    <x v="4"/>
    <s v="Lynn Daneault"/>
    <n v="21"/>
    <x v="6"/>
    <x v="1"/>
    <n v="4.3"/>
    <x v="1"/>
    <n v="0"/>
    <s v="1/27/2019"/>
    <n v="2"/>
    <n v="7"/>
    <n v="61"/>
    <x v="3"/>
    <x v="0"/>
  </r>
  <r>
    <s v="Galia, Lisa"/>
    <x v="99"/>
    <n v="0"/>
    <n v="0"/>
    <n v="0"/>
    <n v="1"/>
    <n v="3"/>
    <x v="1"/>
    <n v="0"/>
    <n v="65707"/>
    <n v="0"/>
    <n v="14"/>
    <s v="IT Support"/>
    <x v="2"/>
    <n v="6040"/>
    <d v="1968-06-07T00:00:00"/>
    <x v="1"/>
    <x v="0"/>
    <s v="US Citizen"/>
    <s v="No"/>
    <x v="0"/>
    <d v="2010-01-05T00:00:00"/>
    <m/>
    <x v="0"/>
    <x v="0"/>
    <x v="1"/>
    <s v="Eric Dougall"/>
    <n v="6"/>
    <x v="0"/>
    <x v="1"/>
    <n v="4.7"/>
    <x v="2"/>
    <n v="5"/>
    <d v="2019-01-02T00:00:00"/>
    <n v="0"/>
    <n v="1"/>
    <n v="56"/>
    <x v="2"/>
    <x v="0"/>
  </r>
  <r>
    <s v="Garcia, Raul"/>
    <x v="100"/>
    <n v="0"/>
    <n v="0"/>
    <n v="1"/>
    <n v="1"/>
    <n v="5"/>
    <x v="1"/>
    <n v="0"/>
    <n v="52249"/>
    <n v="0"/>
    <n v="19"/>
    <s v="Production Technician I"/>
    <x v="0"/>
    <n v="1905"/>
    <s v="09/15/85"/>
    <x v="0"/>
    <x v="0"/>
    <s v="US Citizen"/>
    <s v="Yes"/>
    <x v="0"/>
    <s v="3/30/2015"/>
    <m/>
    <x v="0"/>
    <x v="0"/>
    <x v="0"/>
    <s v="David Stanley"/>
    <n v="14"/>
    <x v="3"/>
    <x v="1"/>
    <n v="4.5"/>
    <x v="1"/>
    <n v="0"/>
    <s v="2/18/2019"/>
    <n v="0"/>
    <n v="5"/>
    <n v="39"/>
    <x v="1"/>
    <x v="2"/>
  </r>
  <r>
    <s v="Gaul, Barbara"/>
    <x v="101"/>
    <n v="0"/>
    <n v="0"/>
    <n v="0"/>
    <n v="1"/>
    <n v="5"/>
    <x v="1"/>
    <n v="0"/>
    <n v="53171"/>
    <n v="0"/>
    <n v="19"/>
    <s v="Production Technician I"/>
    <x v="0"/>
    <n v="2121"/>
    <d v="1983-02-12T00:00:00"/>
    <x v="1"/>
    <x v="0"/>
    <s v="US Citizen"/>
    <s v="Yes"/>
    <x v="1"/>
    <s v="5/16/2011"/>
    <m/>
    <x v="0"/>
    <x v="0"/>
    <x v="0"/>
    <s v="Kelley Spirea"/>
    <n v="18"/>
    <x v="0"/>
    <x v="1"/>
    <n v="4.2"/>
    <x v="2"/>
    <n v="0"/>
    <s v="2/26/2019"/>
    <n v="0"/>
    <n v="12"/>
    <n v="42"/>
    <x v="0"/>
    <x v="2"/>
  </r>
  <r>
    <s v="Gentry, Mildred"/>
    <x v="102"/>
    <n v="1"/>
    <n v="1"/>
    <n v="0"/>
    <n v="1"/>
    <n v="5"/>
    <x v="1"/>
    <n v="0"/>
    <n v="51337"/>
    <n v="0"/>
    <n v="19"/>
    <s v="Production Technician I"/>
    <x v="0"/>
    <n v="2145"/>
    <d v="1990-01-10T00:00:00"/>
    <x v="1"/>
    <x v="1"/>
    <s v="US Citizen"/>
    <s v="No"/>
    <x v="1"/>
    <s v="3/30/2015"/>
    <m/>
    <x v="0"/>
    <x v="0"/>
    <x v="0"/>
    <s v="Michael Albert"/>
    <n v="22"/>
    <x v="0"/>
    <x v="1"/>
    <n v="3.73"/>
    <x v="1"/>
    <n v="0"/>
    <s v="1/16/2019"/>
    <n v="0"/>
    <n v="19"/>
    <n v="35"/>
    <x v="1"/>
    <x v="2"/>
  </r>
  <r>
    <s v="Gerke, Melisa"/>
    <x v="103"/>
    <n v="0"/>
    <n v="2"/>
    <n v="0"/>
    <n v="5"/>
    <n v="5"/>
    <x v="1"/>
    <n v="1"/>
    <n v="51505"/>
    <n v="1"/>
    <n v="19"/>
    <s v="Production Technician I"/>
    <x v="0"/>
    <n v="2330"/>
    <s v="05/15/70"/>
    <x v="1"/>
    <x v="2"/>
    <s v="US Citizen"/>
    <s v="No"/>
    <x v="1"/>
    <d v="2011-07-11T00:00:00"/>
    <s v="11/15/2016"/>
    <x v="2"/>
    <x v="1"/>
    <x v="0"/>
    <s v="Elijiah Gray"/>
    <n v="16"/>
    <x v="4"/>
    <x v="1"/>
    <n v="4.24"/>
    <x v="2"/>
    <n v="0"/>
    <s v="4/29/2016"/>
    <n v="0"/>
    <n v="2"/>
    <n v="54"/>
    <x v="2"/>
    <x v="2"/>
  </r>
  <r>
    <s v="Gill, Whitney  "/>
    <x v="104"/>
    <n v="0"/>
    <n v="4"/>
    <n v="0"/>
    <n v="4"/>
    <n v="6"/>
    <x v="1"/>
    <n v="0"/>
    <n v="59370"/>
    <n v="1"/>
    <n v="3"/>
    <s v="Area Sales Manager"/>
    <x v="8"/>
    <n v="43050"/>
    <d v="1971-10-07T00:00:00"/>
    <x v="1"/>
    <x v="3"/>
    <s v="US Citizen"/>
    <s v="No"/>
    <x v="1"/>
    <d v="2014-07-07T00:00:00"/>
    <d v="2015-05-09T00:00:00"/>
    <x v="6"/>
    <x v="2"/>
    <x v="4"/>
    <s v="John Smith"/>
    <n v="17"/>
    <x v="6"/>
    <x v="1"/>
    <n v="3.97"/>
    <x v="2"/>
    <n v="0"/>
    <s v="1/15/2014"/>
    <n v="0"/>
    <n v="7"/>
    <n v="53"/>
    <x v="2"/>
    <x v="2"/>
  </r>
  <r>
    <s v="Gilles, Alex"/>
    <x v="105"/>
    <n v="1"/>
    <n v="1"/>
    <n v="1"/>
    <n v="5"/>
    <n v="5"/>
    <x v="2"/>
    <n v="1"/>
    <n v="54933"/>
    <n v="1"/>
    <n v="19"/>
    <s v="Production Technician I"/>
    <x v="0"/>
    <n v="2062"/>
    <d v="1974-09-08T00:00:00"/>
    <x v="0"/>
    <x v="1"/>
    <s v="US Citizen"/>
    <s v="No"/>
    <x v="1"/>
    <d v="2012-02-04T00:00:00"/>
    <s v="6/25/2015"/>
    <x v="12"/>
    <x v="1"/>
    <x v="0"/>
    <s v="Webster Butler"/>
    <n v="39"/>
    <x v="4"/>
    <x v="2"/>
    <n v="3.97"/>
    <x v="2"/>
    <n v="0"/>
    <s v="1/20/2015"/>
    <n v="3"/>
    <n v="15"/>
    <n v="50"/>
    <x v="2"/>
    <x v="2"/>
  </r>
  <r>
    <s v="Girifalco, Evelyn"/>
    <x v="106"/>
    <n v="0"/>
    <n v="0"/>
    <n v="0"/>
    <n v="1"/>
    <n v="5"/>
    <x v="0"/>
    <n v="0"/>
    <n v="57815"/>
    <n v="0"/>
    <n v="19"/>
    <s v="Production Technician I"/>
    <x v="0"/>
    <n v="2451"/>
    <d v="1980-08-05T00:00:00"/>
    <x v="1"/>
    <x v="0"/>
    <s v="US Citizen"/>
    <s v="Yes"/>
    <x v="2"/>
    <s v="9/29/2014"/>
    <m/>
    <x v="0"/>
    <x v="0"/>
    <x v="0"/>
    <s v="Amy Dunn"/>
    <n v="11"/>
    <x v="1"/>
    <x v="0"/>
    <n v="3.9"/>
    <x v="2"/>
    <n v="0"/>
    <d v="2019-07-02T00:00:00"/>
    <n v="0"/>
    <n v="3"/>
    <n v="44"/>
    <x v="0"/>
    <x v="2"/>
  </r>
  <r>
    <s v="Givens, Myriam"/>
    <x v="107"/>
    <n v="0"/>
    <n v="0"/>
    <n v="0"/>
    <n v="1"/>
    <n v="6"/>
    <x v="1"/>
    <n v="0"/>
    <n v="61555"/>
    <n v="0"/>
    <n v="3"/>
    <s v="Area Sales Manager"/>
    <x v="9"/>
    <n v="46204"/>
    <s v="09/22/89"/>
    <x v="1"/>
    <x v="0"/>
    <s v="US Citizen"/>
    <s v="No"/>
    <x v="0"/>
    <s v="2/16/2015"/>
    <m/>
    <x v="0"/>
    <x v="0"/>
    <x v="4"/>
    <s v="Lynn Daneault"/>
    <n v="21"/>
    <x v="1"/>
    <x v="1"/>
    <n v="4.5"/>
    <x v="0"/>
    <n v="0"/>
    <s v="1/25/2019"/>
    <n v="0"/>
    <n v="20"/>
    <n v="35"/>
    <x v="1"/>
    <x v="0"/>
  </r>
  <r>
    <s v="Goble, Taisha"/>
    <x v="108"/>
    <n v="0"/>
    <n v="0"/>
    <n v="0"/>
    <n v="4"/>
    <n v="3"/>
    <x v="1"/>
    <n v="0"/>
    <n v="114800"/>
    <n v="1"/>
    <n v="8"/>
    <s v="Database Administrator"/>
    <x v="0"/>
    <n v="2127"/>
    <s v="10/23/71"/>
    <x v="1"/>
    <x v="0"/>
    <s v="US Citizen"/>
    <s v="No"/>
    <x v="0"/>
    <s v="2/16/2015"/>
    <s v="3/15/2015"/>
    <x v="13"/>
    <x v="2"/>
    <x v="1"/>
    <s v="Simon Roup"/>
    <n v="4"/>
    <x v="1"/>
    <x v="1"/>
    <n v="4.5999999999999996"/>
    <x v="2"/>
    <n v="4"/>
    <s v="1/20/2015"/>
    <n v="0"/>
    <n v="10"/>
    <n v="53"/>
    <x v="2"/>
    <x v="1"/>
  </r>
  <r>
    <s v="Goeth, Amon"/>
    <x v="109"/>
    <n v="1"/>
    <n v="1"/>
    <n v="1"/>
    <n v="1"/>
    <n v="3"/>
    <x v="1"/>
    <n v="0"/>
    <n v="74679"/>
    <n v="0"/>
    <n v="14"/>
    <s v="IT Support"/>
    <x v="0"/>
    <n v="2135"/>
    <s v="11/24/89"/>
    <x v="0"/>
    <x v="1"/>
    <s v="US Citizen"/>
    <s v="Yes"/>
    <x v="0"/>
    <s v="3/30/2015"/>
    <m/>
    <x v="0"/>
    <x v="0"/>
    <x v="1"/>
    <s v="Peter Monroe"/>
    <n v="7"/>
    <x v="0"/>
    <x v="1"/>
    <n v="4.3"/>
    <x v="0"/>
    <n v="7"/>
    <d v="2019-10-01T00:00:00"/>
    <n v="0"/>
    <n v="20"/>
    <n v="35"/>
    <x v="1"/>
    <x v="0"/>
  </r>
  <r>
    <s v="Gold, Shenice  "/>
    <x v="110"/>
    <n v="0"/>
    <n v="0"/>
    <n v="0"/>
    <n v="1"/>
    <n v="5"/>
    <x v="1"/>
    <n v="0"/>
    <n v="53018"/>
    <n v="0"/>
    <n v="19"/>
    <s v="Production Technician I"/>
    <x v="0"/>
    <n v="2451"/>
    <s v="06/18/92"/>
    <x v="1"/>
    <x v="0"/>
    <s v="US Citizen"/>
    <s v="Yes"/>
    <x v="0"/>
    <d v="2013-11-11T00:00:00"/>
    <m/>
    <x v="0"/>
    <x v="0"/>
    <x v="0"/>
    <s v="Ketsia Liebig"/>
    <n v="19"/>
    <x v="1"/>
    <x v="1"/>
    <n v="4.3"/>
    <x v="0"/>
    <n v="0"/>
    <s v="2/18/2019"/>
    <n v="0"/>
    <n v="7"/>
    <n v="32"/>
    <x v="1"/>
    <x v="2"/>
  </r>
  <r>
    <s v="Gonzalez, Cayo"/>
    <x v="111"/>
    <n v="0"/>
    <n v="2"/>
    <n v="1"/>
    <n v="1"/>
    <n v="5"/>
    <x v="0"/>
    <n v="1"/>
    <n v="59892"/>
    <n v="0"/>
    <n v="19"/>
    <s v="Production Technician I"/>
    <x v="0"/>
    <n v="2108"/>
    <s v="09/29/69"/>
    <x v="0"/>
    <x v="2"/>
    <s v="US Citizen"/>
    <s v="No"/>
    <x v="1"/>
    <d v="2011-11-07T00:00:00"/>
    <m/>
    <x v="0"/>
    <x v="0"/>
    <x v="0"/>
    <s v="Brannon Miller"/>
    <n v="12"/>
    <x v="4"/>
    <x v="0"/>
    <n v="4.5"/>
    <x v="2"/>
    <n v="0"/>
    <s v="2/18/2019"/>
    <n v="0"/>
    <n v="1"/>
    <n v="55"/>
    <x v="2"/>
    <x v="2"/>
  </r>
  <r>
    <s v="Gonzalez, Juan"/>
    <x v="112"/>
    <n v="1"/>
    <n v="1"/>
    <n v="1"/>
    <n v="5"/>
    <n v="5"/>
    <x v="3"/>
    <n v="1"/>
    <n v="68898"/>
    <n v="1"/>
    <n v="20"/>
    <s v="Production Technician II"/>
    <x v="0"/>
    <n v="2128"/>
    <d v="1964-12-10T00:00:00"/>
    <x v="0"/>
    <x v="1"/>
    <s v="US Citizen"/>
    <s v="No"/>
    <x v="1"/>
    <s v="4/26/2010"/>
    <s v="5/30/2011"/>
    <x v="1"/>
    <x v="1"/>
    <x v="0"/>
    <s v="Brannon Miller"/>
    <n v="12"/>
    <x v="4"/>
    <x v="3"/>
    <n v="3"/>
    <x v="1"/>
    <n v="0"/>
    <d v="2011-06-03T00:00:00"/>
    <n v="3"/>
    <n v="10"/>
    <n v="60"/>
    <x v="3"/>
    <x v="0"/>
  </r>
  <r>
    <s v="Gonzalez, Maria"/>
    <x v="113"/>
    <n v="0"/>
    <n v="3"/>
    <n v="0"/>
    <n v="1"/>
    <n v="3"/>
    <x v="1"/>
    <n v="0"/>
    <n v="61242"/>
    <n v="0"/>
    <n v="14"/>
    <s v="IT Support"/>
    <x v="0"/>
    <n v="2472"/>
    <s v="04/16/81"/>
    <x v="1"/>
    <x v="4"/>
    <s v="US Citizen"/>
    <s v="Yes"/>
    <x v="0"/>
    <d v="2015-05-01T00:00:00"/>
    <m/>
    <x v="0"/>
    <x v="0"/>
    <x v="1"/>
    <s v="Peter Monroe"/>
    <n v="7"/>
    <x v="3"/>
    <x v="1"/>
    <n v="4.6100000000000003"/>
    <x v="2"/>
    <n v="5"/>
    <s v="1/28/2019"/>
    <n v="0"/>
    <n v="11"/>
    <n v="43"/>
    <x v="0"/>
    <x v="0"/>
  </r>
  <r>
    <s v="Good, Susan"/>
    <x v="114"/>
    <n v="1"/>
    <n v="1"/>
    <n v="0"/>
    <n v="3"/>
    <n v="5"/>
    <x v="1"/>
    <n v="0"/>
    <n v="66825"/>
    <n v="0"/>
    <n v="20"/>
    <s v="Production Technician II"/>
    <x v="0"/>
    <n v="1886"/>
    <s v="05/25/86"/>
    <x v="1"/>
    <x v="1"/>
    <s v="US Citizen"/>
    <s v="No"/>
    <x v="0"/>
    <d v="2014-12-05T00:00:00"/>
    <m/>
    <x v="0"/>
    <x v="0"/>
    <x v="0"/>
    <s v="David Stanley"/>
    <n v="14"/>
    <x v="0"/>
    <x v="1"/>
    <n v="4.5999999999999996"/>
    <x v="1"/>
    <n v="0"/>
    <d v="2019-07-02T00:00:00"/>
    <n v="0"/>
    <n v="20"/>
    <n v="38"/>
    <x v="1"/>
    <x v="0"/>
  </r>
  <r>
    <s v="Gordon, David"/>
    <x v="115"/>
    <n v="1"/>
    <n v="1"/>
    <n v="1"/>
    <n v="1"/>
    <n v="5"/>
    <x v="1"/>
    <n v="0"/>
    <n v="48285"/>
    <n v="0"/>
    <n v="19"/>
    <s v="Production Technician I"/>
    <x v="0"/>
    <n v="2169"/>
    <s v="05/21/79"/>
    <x v="0"/>
    <x v="1"/>
    <s v="US Citizen"/>
    <s v="No"/>
    <x v="0"/>
    <d v="2012-02-07T00:00:00"/>
    <m/>
    <x v="0"/>
    <x v="0"/>
    <x v="0"/>
    <s v="David Stanley"/>
    <n v="14"/>
    <x v="0"/>
    <x v="1"/>
    <n v="5"/>
    <x v="1"/>
    <n v="0"/>
    <s v="1/14/2019"/>
    <n v="0"/>
    <n v="2"/>
    <n v="45"/>
    <x v="0"/>
    <x v="2"/>
  </r>
  <r>
    <s v="Gosciminski, Phylicia  "/>
    <x v="116"/>
    <n v="0"/>
    <n v="3"/>
    <n v="0"/>
    <n v="3"/>
    <n v="5"/>
    <x v="1"/>
    <n v="0"/>
    <n v="66149"/>
    <n v="0"/>
    <n v="20"/>
    <s v="Production Technician II"/>
    <x v="0"/>
    <n v="1824"/>
    <d v="1983-08-12T00:00:00"/>
    <x v="1"/>
    <x v="4"/>
    <s v="US Citizen"/>
    <s v="No"/>
    <x v="4"/>
    <s v="9/30/2013"/>
    <m/>
    <x v="0"/>
    <x v="0"/>
    <x v="0"/>
    <s v="Kissy Sullivan"/>
    <n v="20"/>
    <x v="2"/>
    <x v="1"/>
    <n v="4.4000000000000004"/>
    <x v="0"/>
    <n v="0"/>
    <s v="2/21/2019"/>
    <n v="0"/>
    <n v="1"/>
    <n v="41"/>
    <x v="0"/>
    <x v="0"/>
  </r>
  <r>
    <s v="Goyal, Roxana"/>
    <x v="117"/>
    <n v="1"/>
    <n v="1"/>
    <n v="0"/>
    <n v="3"/>
    <n v="5"/>
    <x v="1"/>
    <n v="0"/>
    <n v="49256"/>
    <n v="0"/>
    <n v="19"/>
    <s v="Production Technician I"/>
    <x v="0"/>
    <n v="1864"/>
    <d v="1974-09-10T00:00:00"/>
    <x v="1"/>
    <x v="1"/>
    <s v="US Citizen"/>
    <s v="No"/>
    <x v="3"/>
    <s v="8/19/2013"/>
    <m/>
    <x v="0"/>
    <x v="0"/>
    <x v="0"/>
    <s v="Kissy Sullivan"/>
    <n v="20"/>
    <x v="0"/>
    <x v="1"/>
    <n v="4.0999999999999996"/>
    <x v="0"/>
    <n v="0"/>
    <s v="2/15/2019"/>
    <n v="0"/>
    <n v="3"/>
    <n v="50"/>
    <x v="2"/>
    <x v="2"/>
  </r>
  <r>
    <s v="Gray, Elijiah  "/>
    <x v="118"/>
    <n v="0"/>
    <n v="2"/>
    <n v="1"/>
    <n v="1"/>
    <n v="5"/>
    <x v="1"/>
    <n v="0"/>
    <n v="62957"/>
    <n v="0"/>
    <n v="18"/>
    <s v="Production Manager"/>
    <x v="0"/>
    <n v="1752"/>
    <d v="1981-11-07T00:00:00"/>
    <x v="0"/>
    <x v="2"/>
    <s v="US Citizen"/>
    <s v="No"/>
    <x v="0"/>
    <d v="2015-02-06T00:00:00"/>
    <m/>
    <x v="0"/>
    <x v="0"/>
    <x v="0"/>
    <s v="Janet King"/>
    <n v="2"/>
    <x v="3"/>
    <x v="1"/>
    <n v="4.63"/>
    <x v="1"/>
    <n v="0"/>
    <d v="2019-04-01T00:00:00"/>
    <n v="0"/>
    <n v="2"/>
    <n v="43"/>
    <x v="0"/>
    <x v="0"/>
  </r>
  <r>
    <s v="Gross, Paula"/>
    <x v="119"/>
    <n v="0"/>
    <n v="2"/>
    <n v="0"/>
    <n v="5"/>
    <n v="5"/>
    <x v="1"/>
    <n v="0"/>
    <n v="63813"/>
    <n v="1"/>
    <n v="19"/>
    <s v="Production Technician I"/>
    <x v="0"/>
    <n v="2176"/>
    <s v="05/21/83"/>
    <x v="1"/>
    <x v="2"/>
    <s v="US Citizen"/>
    <s v="No"/>
    <x v="0"/>
    <s v="2/21/2011"/>
    <d v="2014-11-01T00:00:00"/>
    <x v="11"/>
    <x v="1"/>
    <x v="0"/>
    <s v="Kelley Spirea"/>
    <n v="18"/>
    <x v="6"/>
    <x v="1"/>
    <n v="5"/>
    <x v="0"/>
    <n v="0"/>
    <d v="2013-03-06T00:00:00"/>
    <n v="0"/>
    <n v="17"/>
    <n v="41"/>
    <x v="0"/>
    <x v="0"/>
  </r>
  <r>
    <s v="Gruber, Hans"/>
    <x v="120"/>
    <n v="1"/>
    <n v="1"/>
    <n v="1"/>
    <n v="1"/>
    <n v="3"/>
    <x v="1"/>
    <n v="0"/>
    <n v="99020"/>
    <n v="0"/>
    <n v="4"/>
    <s v="BI Developer"/>
    <x v="0"/>
    <n v="2134"/>
    <s v="06/30/89"/>
    <x v="0"/>
    <x v="1"/>
    <s v="US Citizen"/>
    <s v="No"/>
    <x v="1"/>
    <s v="4/20/2017"/>
    <m/>
    <x v="0"/>
    <x v="0"/>
    <x v="1"/>
    <s v="Brian Champaigne"/>
    <n v="13"/>
    <x v="1"/>
    <x v="1"/>
    <n v="4.2"/>
    <x v="0"/>
    <n v="5"/>
    <s v="1/28/2019"/>
    <n v="0"/>
    <n v="8"/>
    <n v="35"/>
    <x v="1"/>
    <x v="3"/>
  </r>
  <r>
    <s v="Guilianno, Mike"/>
    <x v="121"/>
    <n v="0"/>
    <n v="0"/>
    <n v="1"/>
    <n v="5"/>
    <n v="6"/>
    <x v="1"/>
    <n v="0"/>
    <n v="71707"/>
    <n v="1"/>
    <n v="3"/>
    <s v="Area Sales Manager"/>
    <x v="10"/>
    <n v="37129"/>
    <d v="1969-09-02T00:00:00"/>
    <x v="0"/>
    <x v="0"/>
    <s v="US Citizen"/>
    <s v="No"/>
    <x v="2"/>
    <d v="2012-07-03T00:00:00"/>
    <s v="10/31/2014"/>
    <x v="10"/>
    <x v="1"/>
    <x v="4"/>
    <s v="John Smith"/>
    <n v="17"/>
    <x v="0"/>
    <x v="1"/>
    <n v="4.5"/>
    <x v="0"/>
    <n v="0"/>
    <d v="2013-01-02T00:00:00"/>
    <n v="0"/>
    <n v="20"/>
    <n v="55"/>
    <x v="2"/>
    <x v="0"/>
  </r>
  <r>
    <s v="Handschiegl, Joanne"/>
    <x v="122"/>
    <n v="1"/>
    <n v="1"/>
    <n v="0"/>
    <n v="1"/>
    <n v="5"/>
    <x v="1"/>
    <n v="0"/>
    <n v="54828"/>
    <n v="0"/>
    <n v="19"/>
    <s v="Production Technician I"/>
    <x v="0"/>
    <n v="2127"/>
    <s v="03/23/77"/>
    <x v="1"/>
    <x v="1"/>
    <s v="US Citizen"/>
    <s v="No"/>
    <x v="0"/>
    <s v="11/28/2011"/>
    <m/>
    <x v="0"/>
    <x v="0"/>
    <x v="0"/>
    <s v="Michael Albert"/>
    <n v="22"/>
    <x v="2"/>
    <x v="1"/>
    <n v="4.2"/>
    <x v="2"/>
    <n v="0"/>
    <s v="2/22/2019"/>
    <n v="0"/>
    <n v="13"/>
    <n v="48"/>
    <x v="0"/>
    <x v="2"/>
  </r>
  <r>
    <s v="Hankard, Earnest"/>
    <x v="123"/>
    <n v="0"/>
    <n v="0"/>
    <n v="1"/>
    <n v="1"/>
    <n v="5"/>
    <x v="1"/>
    <n v="0"/>
    <n v="64246"/>
    <n v="0"/>
    <n v="20"/>
    <s v="Production Technician II"/>
    <x v="0"/>
    <n v="2155"/>
    <d v="1988-10-08T00:00:00"/>
    <x v="0"/>
    <x v="0"/>
    <s v="US Citizen"/>
    <s v="Yes"/>
    <x v="0"/>
    <d v="2013-11-11T00:00:00"/>
    <m/>
    <x v="0"/>
    <x v="0"/>
    <x v="0"/>
    <s v="Kelley Spirea"/>
    <n v="18"/>
    <x v="0"/>
    <x v="1"/>
    <n v="5"/>
    <x v="1"/>
    <n v="0"/>
    <d v="2019-08-01T00:00:00"/>
    <n v="0"/>
    <n v="20"/>
    <n v="36"/>
    <x v="1"/>
    <x v="0"/>
  </r>
  <r>
    <s v="Harrington, Christie "/>
    <x v="124"/>
    <n v="0"/>
    <n v="0"/>
    <n v="0"/>
    <n v="5"/>
    <n v="5"/>
    <x v="1"/>
    <n v="0"/>
    <n v="52177"/>
    <n v="1"/>
    <n v="19"/>
    <s v="Production Technician I"/>
    <x v="0"/>
    <n v="2324"/>
    <s v="08/18/52"/>
    <x v="1"/>
    <x v="0"/>
    <s v="US Citizen"/>
    <s v="No"/>
    <x v="0"/>
    <d v="2012-09-01T00:00:00"/>
    <s v="12/15/2015"/>
    <x v="9"/>
    <x v="1"/>
    <x v="0"/>
    <s v="Webster Butler"/>
    <n v="39"/>
    <x v="6"/>
    <x v="1"/>
    <n v="4.6399999999999997"/>
    <x v="2"/>
    <n v="0"/>
    <d v="2015-02-05T00:00:00"/>
    <n v="0"/>
    <n v="8"/>
    <n v="72"/>
    <x v="4"/>
    <x v="2"/>
  </r>
  <r>
    <s v="Harrison, Kara"/>
    <x v="125"/>
    <n v="1"/>
    <n v="1"/>
    <n v="0"/>
    <n v="1"/>
    <n v="5"/>
    <x v="0"/>
    <n v="0"/>
    <n v="62065"/>
    <n v="0"/>
    <n v="19"/>
    <s v="Production Technician I"/>
    <x v="0"/>
    <n v="1886"/>
    <d v="1974-02-05T00:00:00"/>
    <x v="1"/>
    <x v="1"/>
    <s v="US Citizen"/>
    <s v="No"/>
    <x v="0"/>
    <d v="2014-12-05T00:00:00"/>
    <m/>
    <x v="0"/>
    <x v="0"/>
    <x v="0"/>
    <s v="Amy Dunn"/>
    <n v="11"/>
    <x v="6"/>
    <x v="0"/>
    <n v="4.76"/>
    <x v="2"/>
    <n v="0"/>
    <s v="2/15/2019"/>
    <n v="0"/>
    <n v="5"/>
    <n v="51"/>
    <x v="2"/>
    <x v="0"/>
  </r>
  <r>
    <s v="Heitzman, Anthony"/>
    <x v="126"/>
    <n v="0"/>
    <n v="0"/>
    <n v="1"/>
    <n v="1"/>
    <n v="5"/>
    <x v="1"/>
    <n v="0"/>
    <n v="46998"/>
    <n v="0"/>
    <n v="19"/>
    <s v="Production Technician I"/>
    <x v="0"/>
    <n v="2149"/>
    <d v="1984-04-01T00:00:00"/>
    <x v="0"/>
    <x v="0"/>
    <s v="US Citizen"/>
    <s v="No"/>
    <x v="0"/>
    <s v="8/13/2012"/>
    <m/>
    <x v="0"/>
    <x v="0"/>
    <x v="0"/>
    <s v="Ketsia Liebig"/>
    <n v="19"/>
    <x v="2"/>
    <x v="1"/>
    <n v="4.17"/>
    <x v="2"/>
    <n v="0"/>
    <d v="2019-11-02T00:00:00"/>
    <n v="0"/>
    <n v="1"/>
    <n v="41"/>
    <x v="0"/>
    <x v="2"/>
  </r>
  <r>
    <s v="Hendrickson, Trina"/>
    <x v="127"/>
    <n v="0"/>
    <n v="0"/>
    <n v="0"/>
    <n v="5"/>
    <n v="5"/>
    <x v="1"/>
    <n v="0"/>
    <n v="68099"/>
    <n v="1"/>
    <n v="20"/>
    <s v="Production Technician II"/>
    <x v="0"/>
    <n v="2021"/>
    <s v="08/27/72"/>
    <x v="1"/>
    <x v="0"/>
    <s v="US Citizen"/>
    <s v="No"/>
    <x v="0"/>
    <d v="2011-10-01T00:00:00"/>
    <s v="6/18/2013"/>
    <x v="2"/>
    <x v="1"/>
    <x v="0"/>
    <s v="Kelley Spirea"/>
    <n v="18"/>
    <x v="6"/>
    <x v="1"/>
    <n v="5"/>
    <x v="1"/>
    <n v="0"/>
    <s v="1/30/2013"/>
    <n v="0"/>
    <n v="15"/>
    <n v="52"/>
    <x v="2"/>
    <x v="0"/>
  </r>
  <r>
    <s v="Hitchcock, Alfred"/>
    <x v="128"/>
    <n v="1"/>
    <n v="1"/>
    <n v="1"/>
    <n v="1"/>
    <n v="6"/>
    <x v="1"/>
    <n v="0"/>
    <n v="70545"/>
    <n v="0"/>
    <n v="3"/>
    <s v="Area Sales Manager"/>
    <x v="11"/>
    <n v="3062"/>
    <s v="09/14/88"/>
    <x v="0"/>
    <x v="1"/>
    <s v="US Citizen"/>
    <s v="No"/>
    <x v="4"/>
    <s v="8/18/2014"/>
    <m/>
    <x v="0"/>
    <x v="0"/>
    <x v="4"/>
    <s v="John Smith"/>
    <n v="17"/>
    <x v="1"/>
    <x v="1"/>
    <n v="3.6"/>
    <x v="0"/>
    <n v="0"/>
    <s v="1/30/2019"/>
    <n v="0"/>
    <n v="9"/>
    <n v="36"/>
    <x v="1"/>
    <x v="0"/>
  </r>
  <r>
    <s v="Homberger, Adrienne  J"/>
    <x v="129"/>
    <n v="1"/>
    <n v="1"/>
    <n v="0"/>
    <n v="5"/>
    <n v="5"/>
    <x v="1"/>
    <n v="0"/>
    <n v="63478"/>
    <n v="1"/>
    <n v="20"/>
    <s v="Production Technician II"/>
    <x v="0"/>
    <n v="2445"/>
    <s v="02/16/84"/>
    <x v="1"/>
    <x v="1"/>
    <s v="Non-Citizen"/>
    <s v="No"/>
    <x v="0"/>
    <s v="8/15/2011"/>
    <d v="2012-07-04T00:00:00"/>
    <x v="10"/>
    <x v="1"/>
    <x v="0"/>
    <s v="Michael Albert"/>
    <n v="30"/>
    <x v="1"/>
    <x v="1"/>
    <n v="3.03"/>
    <x v="0"/>
    <n v="0"/>
    <d v="2012-05-03T00:00:00"/>
    <n v="0"/>
    <n v="16"/>
    <n v="41"/>
    <x v="0"/>
    <x v="0"/>
  </r>
  <r>
    <s v="Horton, Jayne"/>
    <x v="130"/>
    <n v="0"/>
    <n v="0"/>
    <n v="0"/>
    <n v="1"/>
    <n v="3"/>
    <x v="1"/>
    <n v="0"/>
    <n v="97999"/>
    <n v="0"/>
    <n v="8"/>
    <s v="Database Administrator"/>
    <x v="0"/>
    <n v="2493"/>
    <s v="02/21/84"/>
    <x v="1"/>
    <x v="0"/>
    <s v="US Citizen"/>
    <s v="No"/>
    <x v="0"/>
    <s v="3/30/2015"/>
    <m/>
    <x v="0"/>
    <x v="0"/>
    <x v="1"/>
    <s v="Simon Roup"/>
    <n v="4"/>
    <x v="1"/>
    <x v="1"/>
    <n v="4.4800000000000004"/>
    <x v="0"/>
    <n v="6"/>
    <d v="2019-03-01T00:00:00"/>
    <n v="0"/>
    <n v="4"/>
    <n v="41"/>
    <x v="0"/>
    <x v="3"/>
  </r>
  <r>
    <s v="Houlihan, Debra"/>
    <x v="131"/>
    <n v="1"/>
    <n v="1"/>
    <n v="0"/>
    <n v="1"/>
    <n v="6"/>
    <x v="1"/>
    <n v="0"/>
    <n v="180000"/>
    <n v="0"/>
    <n v="11"/>
    <s v="Director of Sales"/>
    <x v="12"/>
    <n v="2908"/>
    <s v="03/17/66"/>
    <x v="1"/>
    <x v="1"/>
    <s v="US Citizen"/>
    <s v="No"/>
    <x v="0"/>
    <d v="2014-05-05T00:00:00"/>
    <m/>
    <x v="0"/>
    <x v="0"/>
    <x v="4"/>
    <s v="Janet King"/>
    <n v="2"/>
    <x v="0"/>
    <x v="1"/>
    <n v="4.5"/>
    <x v="2"/>
    <n v="0"/>
    <s v="1/21/2019"/>
    <n v="0"/>
    <n v="19"/>
    <n v="59"/>
    <x v="2"/>
    <x v="6"/>
  </r>
  <r>
    <s v="Howard, Estelle"/>
    <x v="132"/>
    <n v="1"/>
    <n v="1"/>
    <n v="0"/>
    <n v="1"/>
    <n v="1"/>
    <x v="1"/>
    <n v="0"/>
    <n v="49920"/>
    <n v="1"/>
    <n v="2"/>
    <s v="Administrative Assistant"/>
    <x v="0"/>
    <n v="2170"/>
    <s v="09/16/85"/>
    <x v="1"/>
    <x v="1"/>
    <s v="US Citizen"/>
    <s v="No"/>
    <x v="1"/>
    <s v="2/16/2015"/>
    <s v="4/15/2015"/>
    <x v="13"/>
    <x v="2"/>
    <x v="3"/>
    <s v="Brandon R. LeBlanc"/>
    <n v="1"/>
    <x v="1"/>
    <x v="1"/>
    <n v="3.24"/>
    <x v="1"/>
    <n v="4"/>
    <s v="4/15/2015"/>
    <n v="0"/>
    <n v="6"/>
    <n v="39"/>
    <x v="1"/>
    <x v="2"/>
  </r>
  <r>
    <s v="Hudson, Jane"/>
    <x v="133"/>
    <n v="0"/>
    <n v="0"/>
    <n v="0"/>
    <n v="1"/>
    <n v="5"/>
    <x v="1"/>
    <n v="0"/>
    <n v="55425"/>
    <n v="0"/>
    <n v="19"/>
    <s v="Production Technician I"/>
    <x v="0"/>
    <n v="2176"/>
    <d v="1986-10-06T00:00:00"/>
    <x v="1"/>
    <x v="0"/>
    <s v="US Citizen"/>
    <s v="No"/>
    <x v="0"/>
    <s v="2/20/2012"/>
    <m/>
    <x v="0"/>
    <x v="0"/>
    <x v="0"/>
    <s v="Ketsia Liebig"/>
    <n v="19"/>
    <x v="0"/>
    <x v="1"/>
    <n v="4.8"/>
    <x v="2"/>
    <n v="0"/>
    <d v="2019-07-01T00:00:00"/>
    <n v="0"/>
    <n v="4"/>
    <n v="38"/>
    <x v="1"/>
    <x v="2"/>
  </r>
  <r>
    <s v="Hunts, Julissa"/>
    <x v="134"/>
    <n v="0"/>
    <n v="0"/>
    <n v="0"/>
    <n v="2"/>
    <n v="5"/>
    <x v="1"/>
    <n v="0"/>
    <n v="69340"/>
    <n v="0"/>
    <n v="20"/>
    <s v="Production Technician II"/>
    <x v="0"/>
    <n v="2021"/>
    <d v="1984-11-03T00:00:00"/>
    <x v="1"/>
    <x v="0"/>
    <s v="US Citizen"/>
    <s v="No"/>
    <x v="0"/>
    <d v="2016-06-06T00:00:00"/>
    <m/>
    <x v="0"/>
    <x v="0"/>
    <x v="0"/>
    <s v="Elijiah Gray"/>
    <n v="16"/>
    <x v="0"/>
    <x v="1"/>
    <n v="3"/>
    <x v="0"/>
    <n v="0"/>
    <s v="1/18/2019"/>
    <n v="0"/>
    <n v="4"/>
    <n v="40"/>
    <x v="0"/>
    <x v="0"/>
  </r>
  <r>
    <s v="Hutter, Rosalie"/>
    <x v="135"/>
    <n v="0"/>
    <n v="3"/>
    <n v="0"/>
    <n v="2"/>
    <n v="5"/>
    <x v="1"/>
    <n v="0"/>
    <n v="64995"/>
    <n v="0"/>
    <n v="20"/>
    <s v="Production Technician II"/>
    <x v="0"/>
    <n v="2351"/>
    <d v="1992-07-05T00:00:00"/>
    <x v="1"/>
    <x v="4"/>
    <s v="US Citizen"/>
    <s v="No"/>
    <x v="0"/>
    <d v="2015-05-06T00:00:00"/>
    <m/>
    <x v="0"/>
    <x v="0"/>
    <x v="0"/>
    <s v="Webster Butler"/>
    <m/>
    <x v="1"/>
    <x v="1"/>
    <n v="4.5"/>
    <x v="1"/>
    <n v="0"/>
    <s v="2/14/2019"/>
    <n v="0"/>
    <n v="6"/>
    <n v="32"/>
    <x v="1"/>
    <x v="0"/>
  </r>
  <r>
    <s v="Huynh, Ming"/>
    <x v="136"/>
    <n v="0"/>
    <n v="2"/>
    <n v="0"/>
    <n v="5"/>
    <n v="5"/>
    <x v="1"/>
    <n v="0"/>
    <n v="68182"/>
    <n v="1"/>
    <n v="20"/>
    <s v="Production Technician II"/>
    <x v="0"/>
    <n v="1742"/>
    <s v="09/22/76"/>
    <x v="1"/>
    <x v="2"/>
    <s v="US Citizen"/>
    <s v="No"/>
    <x v="0"/>
    <s v="2/21/2011"/>
    <d v="2013-01-04T00:00:00"/>
    <x v="5"/>
    <x v="1"/>
    <x v="0"/>
    <s v="Amy Dunn"/>
    <n v="11"/>
    <x v="2"/>
    <x v="1"/>
    <n v="3.72"/>
    <x v="1"/>
    <n v="0"/>
    <d v="2013-01-02T00:00:00"/>
    <n v="0"/>
    <n v="18"/>
    <n v="48"/>
    <x v="0"/>
    <x v="0"/>
  </r>
  <r>
    <s v="Immediato, Walter"/>
    <x v="137"/>
    <n v="1"/>
    <n v="1"/>
    <n v="1"/>
    <n v="5"/>
    <n v="5"/>
    <x v="2"/>
    <n v="0"/>
    <n v="83082"/>
    <n v="1"/>
    <n v="18"/>
    <s v="Production Manager"/>
    <x v="0"/>
    <n v="2128"/>
    <s v="11/15/76"/>
    <x v="0"/>
    <x v="1"/>
    <s v="US Citizen"/>
    <s v="No"/>
    <x v="3"/>
    <s v="2/21/2011"/>
    <s v="9/24/2012"/>
    <x v="5"/>
    <x v="1"/>
    <x v="0"/>
    <s v="Janet King"/>
    <n v="2"/>
    <x v="1"/>
    <x v="2"/>
    <n v="2.34"/>
    <x v="3"/>
    <n v="0"/>
    <d v="2012-12-04T00:00:00"/>
    <n v="3"/>
    <n v="4"/>
    <n v="48"/>
    <x v="0"/>
    <x v="3"/>
  </r>
  <r>
    <s v="Ivey, Rose "/>
    <x v="138"/>
    <n v="0"/>
    <n v="0"/>
    <n v="0"/>
    <n v="1"/>
    <n v="5"/>
    <x v="1"/>
    <n v="0"/>
    <n v="51908"/>
    <n v="0"/>
    <n v="19"/>
    <s v="Production Technician I"/>
    <x v="0"/>
    <n v="1775"/>
    <s v="01/28/91"/>
    <x v="1"/>
    <x v="0"/>
    <s v="US Citizen"/>
    <s v="No"/>
    <x v="0"/>
    <s v="8/19/2013"/>
    <m/>
    <x v="0"/>
    <x v="0"/>
    <x v="0"/>
    <s v="Brannon Miller"/>
    <n v="12"/>
    <x v="1"/>
    <x v="1"/>
    <n v="3.99"/>
    <x v="1"/>
    <n v="0"/>
    <s v="1/14/2019"/>
    <n v="0"/>
    <n v="14"/>
    <n v="34"/>
    <x v="1"/>
    <x v="2"/>
  </r>
  <r>
    <s v="Jackson, Maryellen"/>
    <x v="139"/>
    <n v="0"/>
    <n v="0"/>
    <n v="0"/>
    <n v="1"/>
    <n v="5"/>
    <x v="1"/>
    <n v="0"/>
    <n v="61242"/>
    <n v="0"/>
    <n v="19"/>
    <s v="Production Technician I"/>
    <x v="0"/>
    <n v="2081"/>
    <d v="1972-11-09T00:00:00"/>
    <x v="1"/>
    <x v="0"/>
    <s v="US Citizen"/>
    <s v="No"/>
    <x v="1"/>
    <d v="2012-05-11T00:00:00"/>
    <m/>
    <x v="0"/>
    <x v="0"/>
    <x v="0"/>
    <s v="David Stanley"/>
    <n v="14"/>
    <x v="0"/>
    <x v="1"/>
    <n v="4.0999999999999996"/>
    <x v="1"/>
    <n v="0"/>
    <s v="1/17/2019"/>
    <n v="0"/>
    <n v="7"/>
    <n v="52"/>
    <x v="2"/>
    <x v="0"/>
  </r>
  <r>
    <s v="Jacobi, Hannah  "/>
    <x v="140"/>
    <n v="0"/>
    <n v="2"/>
    <n v="0"/>
    <n v="1"/>
    <n v="5"/>
    <x v="1"/>
    <n v="0"/>
    <n v="45069"/>
    <n v="0"/>
    <n v="19"/>
    <s v="Production Technician I"/>
    <x v="0"/>
    <n v="1778"/>
    <s v="03/22/66"/>
    <x v="1"/>
    <x v="2"/>
    <s v="US Citizen"/>
    <s v="No"/>
    <x v="0"/>
    <s v="9/30/2013"/>
    <m/>
    <x v="0"/>
    <x v="0"/>
    <x v="0"/>
    <s v="Kissy Sullivan"/>
    <n v="20"/>
    <x v="3"/>
    <x v="1"/>
    <n v="4.3"/>
    <x v="0"/>
    <n v="0"/>
    <s v="2/22/2019"/>
    <n v="0"/>
    <n v="7"/>
    <n v="59"/>
    <x v="2"/>
    <x v="2"/>
  </r>
  <r>
    <s v="Jeannite, Tayana"/>
    <x v="141"/>
    <n v="0"/>
    <n v="2"/>
    <n v="0"/>
    <n v="1"/>
    <n v="5"/>
    <x v="0"/>
    <n v="0"/>
    <n v="60724"/>
    <n v="0"/>
    <n v="20"/>
    <s v="Production Technician II"/>
    <x v="0"/>
    <n v="1821"/>
    <d v="1986-06-11T00:00:00"/>
    <x v="1"/>
    <x v="2"/>
    <s v="US Citizen"/>
    <s v="No"/>
    <x v="4"/>
    <d v="2011-05-07T00:00:00"/>
    <m/>
    <x v="0"/>
    <x v="0"/>
    <x v="0"/>
    <s v="Ketsia Liebig"/>
    <n v="19"/>
    <x v="0"/>
    <x v="0"/>
    <n v="4.5999999999999996"/>
    <x v="2"/>
    <n v="0"/>
    <s v="2/25/2019"/>
    <n v="0"/>
    <n v="11"/>
    <n v="38"/>
    <x v="1"/>
    <x v="0"/>
  </r>
  <r>
    <s v="Jhaveri, Sneha  "/>
    <x v="142"/>
    <n v="0"/>
    <n v="3"/>
    <n v="0"/>
    <n v="1"/>
    <n v="5"/>
    <x v="1"/>
    <n v="0"/>
    <n v="60436"/>
    <n v="0"/>
    <n v="19"/>
    <s v="Production Technician I"/>
    <x v="0"/>
    <n v="2109"/>
    <s v="04/13/64"/>
    <x v="1"/>
    <x v="4"/>
    <s v="US Citizen"/>
    <s v="No"/>
    <x v="0"/>
    <d v="2014-06-01T00:00:00"/>
    <m/>
    <x v="0"/>
    <x v="0"/>
    <x v="0"/>
    <s v="Kelley Spirea"/>
    <n v="18"/>
    <x v="0"/>
    <x v="1"/>
    <n v="5"/>
    <x v="0"/>
    <n v="0"/>
    <s v="1/21/2019"/>
    <n v="0"/>
    <n v="9"/>
    <n v="60"/>
    <x v="3"/>
    <x v="0"/>
  </r>
  <r>
    <s v="Johnson, George"/>
    <x v="143"/>
    <n v="1"/>
    <n v="1"/>
    <n v="1"/>
    <n v="5"/>
    <n v="5"/>
    <x v="0"/>
    <n v="0"/>
    <n v="46837"/>
    <n v="1"/>
    <n v="19"/>
    <s v="Production Technician I"/>
    <x v="0"/>
    <n v="2445"/>
    <s v="08/19/59"/>
    <x v="0"/>
    <x v="1"/>
    <s v="US Citizen"/>
    <s v="No"/>
    <x v="0"/>
    <d v="2011-07-11T00:00:00"/>
    <s v="4/29/2018"/>
    <x v="11"/>
    <x v="1"/>
    <x v="0"/>
    <s v="Michael Albert"/>
    <n v="22"/>
    <x v="6"/>
    <x v="0"/>
    <n v="4.7"/>
    <x v="2"/>
    <n v="0"/>
    <s v="2/14/2018"/>
    <n v="0"/>
    <n v="9"/>
    <n v="65"/>
    <x v="3"/>
    <x v="2"/>
  </r>
  <r>
    <s v="Johnson, Noelle "/>
    <x v="144"/>
    <n v="1"/>
    <n v="1"/>
    <n v="0"/>
    <n v="3"/>
    <n v="3"/>
    <x v="1"/>
    <n v="0"/>
    <n v="105700"/>
    <n v="0"/>
    <n v="8"/>
    <s v="Database Administrator"/>
    <x v="0"/>
    <n v="2301"/>
    <d v="1986-07-11T00:00:00"/>
    <x v="1"/>
    <x v="1"/>
    <s v="US Citizen"/>
    <s v="No"/>
    <x v="3"/>
    <d v="2015-05-01T00:00:00"/>
    <m/>
    <x v="0"/>
    <x v="0"/>
    <x v="1"/>
    <s v="Simon Roup"/>
    <n v="4"/>
    <x v="1"/>
    <x v="1"/>
    <n v="3.75"/>
    <x v="1"/>
    <n v="5"/>
    <d v="2019-11-02T00:00:00"/>
    <n v="0"/>
    <n v="2"/>
    <n v="38"/>
    <x v="1"/>
    <x v="1"/>
  </r>
  <r>
    <s v="Johnston, Yen"/>
    <x v="145"/>
    <n v="0"/>
    <n v="0"/>
    <n v="0"/>
    <n v="1"/>
    <n v="5"/>
    <x v="0"/>
    <n v="0"/>
    <n v="63322"/>
    <n v="0"/>
    <n v="20"/>
    <s v="Production Technician II"/>
    <x v="0"/>
    <n v="2128"/>
    <d v="1969-08-09T00:00:00"/>
    <x v="1"/>
    <x v="0"/>
    <s v="US Citizen"/>
    <s v="No"/>
    <x v="0"/>
    <d v="2014-07-07T00:00:00"/>
    <m/>
    <x v="0"/>
    <x v="0"/>
    <x v="0"/>
    <s v="Brannon Miller"/>
    <n v="12"/>
    <x v="0"/>
    <x v="0"/>
    <n v="4.3"/>
    <x v="1"/>
    <n v="0"/>
    <d v="2019-11-01T00:00:00"/>
    <n v="0"/>
    <n v="1"/>
    <n v="55"/>
    <x v="2"/>
    <x v="0"/>
  </r>
  <r>
    <s v="Jung, Judy  "/>
    <x v="146"/>
    <n v="1"/>
    <n v="1"/>
    <n v="0"/>
    <n v="5"/>
    <n v="5"/>
    <x v="1"/>
    <n v="0"/>
    <n v="61154"/>
    <n v="1"/>
    <n v="19"/>
    <s v="Production Technician I"/>
    <x v="0"/>
    <n v="2446"/>
    <s v="04/17/86"/>
    <x v="1"/>
    <x v="1"/>
    <s v="US Citizen"/>
    <s v="No"/>
    <x v="1"/>
    <d v="2011-10-01T00:00:00"/>
    <d v="2016-01-04T00:00:00"/>
    <x v="5"/>
    <x v="1"/>
    <x v="0"/>
    <s v="Elijiah Gray"/>
    <n v="16"/>
    <x v="6"/>
    <x v="1"/>
    <n v="4"/>
    <x v="2"/>
    <n v="0"/>
    <d v="2016-03-02T00:00:00"/>
    <n v="0"/>
    <n v="4"/>
    <n v="38"/>
    <x v="1"/>
    <x v="0"/>
  </r>
  <r>
    <s v="Kampew, Donysha"/>
    <x v="147"/>
    <n v="0"/>
    <n v="0"/>
    <n v="0"/>
    <n v="5"/>
    <n v="6"/>
    <x v="1"/>
    <n v="0"/>
    <n v="68999"/>
    <n v="1"/>
    <n v="21"/>
    <s v="Sales Manager"/>
    <x v="13"/>
    <n v="19444"/>
    <d v="1989-11-11T00:00:00"/>
    <x v="1"/>
    <x v="0"/>
    <s v="US Citizen"/>
    <s v="No"/>
    <x v="0"/>
    <d v="2011-07-11T00:00:00"/>
    <s v="4/24/2014"/>
    <x v="15"/>
    <x v="1"/>
    <x v="4"/>
    <s v="Debra Houlihan"/>
    <n v="15"/>
    <x v="2"/>
    <x v="1"/>
    <n v="4.5"/>
    <x v="0"/>
    <n v="0"/>
    <s v="3/30/2013"/>
    <n v="0"/>
    <n v="2"/>
    <n v="35"/>
    <x v="1"/>
    <x v="0"/>
  </r>
  <r>
    <s v="Keatts, Kramer "/>
    <x v="148"/>
    <n v="0"/>
    <n v="0"/>
    <n v="1"/>
    <n v="1"/>
    <n v="5"/>
    <x v="1"/>
    <n v="0"/>
    <n v="50482"/>
    <n v="0"/>
    <n v="19"/>
    <s v="Production Technician I"/>
    <x v="0"/>
    <n v="1887"/>
    <s v="01/19/76"/>
    <x v="0"/>
    <x v="0"/>
    <s v="US Citizen"/>
    <s v="No"/>
    <x v="0"/>
    <s v="9/30/2013"/>
    <m/>
    <x v="0"/>
    <x v="0"/>
    <x v="0"/>
    <s v="Michael Albert"/>
    <n v="22"/>
    <x v="1"/>
    <x v="1"/>
    <n v="3.07"/>
    <x v="2"/>
    <n v="0"/>
    <s v="1/23/2019"/>
    <n v="0"/>
    <n v="10"/>
    <n v="49"/>
    <x v="0"/>
    <x v="2"/>
  </r>
  <r>
    <s v="Khemmich, Bartholemew"/>
    <x v="149"/>
    <n v="0"/>
    <n v="0"/>
    <n v="1"/>
    <n v="1"/>
    <n v="6"/>
    <x v="1"/>
    <n v="0"/>
    <n v="65310"/>
    <n v="0"/>
    <n v="3"/>
    <s v="Area Sales Manager"/>
    <x v="14"/>
    <n v="80820"/>
    <s v="11/27/79"/>
    <x v="0"/>
    <x v="0"/>
    <s v="US Citizen"/>
    <s v="No"/>
    <x v="0"/>
    <s v="8/19/2013"/>
    <m/>
    <x v="0"/>
    <x v="0"/>
    <x v="4"/>
    <s v="Lynn Daneault"/>
    <n v="21"/>
    <x v="1"/>
    <x v="1"/>
    <n v="4.3"/>
    <x v="0"/>
    <n v="0"/>
    <s v="1/22/2019"/>
    <n v="0"/>
    <n v="13"/>
    <n v="45"/>
    <x v="0"/>
    <x v="0"/>
  </r>
  <r>
    <s v="King, Janet"/>
    <x v="150"/>
    <n v="1"/>
    <n v="1"/>
    <n v="0"/>
    <n v="1"/>
    <n v="2"/>
    <x v="1"/>
    <n v="0"/>
    <n v="250000"/>
    <n v="0"/>
    <n v="16"/>
    <s v="President &amp; CEO"/>
    <x v="0"/>
    <n v="1902"/>
    <s v="09/21/54"/>
    <x v="1"/>
    <x v="1"/>
    <s v="US Citizen"/>
    <s v="Yes"/>
    <x v="0"/>
    <d v="2012-02-07T00:00:00"/>
    <m/>
    <x v="0"/>
    <x v="0"/>
    <x v="5"/>
    <s v="Board of Directors"/>
    <n v="9"/>
    <x v="1"/>
    <x v="1"/>
    <n v="4.83"/>
    <x v="1"/>
    <n v="0"/>
    <s v="1/17/2019"/>
    <n v="0"/>
    <n v="10"/>
    <n v="70"/>
    <x v="4"/>
    <x v="7"/>
  </r>
  <r>
    <s v="Kinsella, Kathleen  "/>
    <x v="151"/>
    <n v="1"/>
    <n v="1"/>
    <n v="0"/>
    <n v="5"/>
    <n v="5"/>
    <x v="1"/>
    <n v="0"/>
    <n v="54005"/>
    <n v="1"/>
    <n v="19"/>
    <s v="Production Technician I"/>
    <x v="0"/>
    <n v="2170"/>
    <d v="1973-08-12T00:00:00"/>
    <x v="1"/>
    <x v="1"/>
    <s v="US Citizen"/>
    <s v="No"/>
    <x v="0"/>
    <s v="9/26/2011"/>
    <d v="2015-04-06T00:00:00"/>
    <x v="11"/>
    <x v="1"/>
    <x v="0"/>
    <s v="Webster Butler"/>
    <n v="39"/>
    <x v="2"/>
    <x v="1"/>
    <n v="3.6"/>
    <x v="0"/>
    <n v="0"/>
    <d v="2015-01-03T00:00:00"/>
    <n v="0"/>
    <n v="16"/>
    <n v="51"/>
    <x v="2"/>
    <x v="2"/>
  </r>
  <r>
    <s v="Kirill, Alexandra  "/>
    <x v="152"/>
    <n v="1"/>
    <n v="1"/>
    <n v="0"/>
    <n v="5"/>
    <n v="5"/>
    <x v="1"/>
    <n v="0"/>
    <n v="45433"/>
    <n v="1"/>
    <n v="19"/>
    <s v="Production Technician I"/>
    <x v="0"/>
    <n v="2127"/>
    <d v="1970-08-10T00:00:00"/>
    <x v="1"/>
    <x v="1"/>
    <s v="US Citizen"/>
    <s v="No"/>
    <x v="0"/>
    <s v="9/26/2011"/>
    <d v="2014-09-01T00:00:00"/>
    <x v="11"/>
    <x v="1"/>
    <x v="0"/>
    <s v="Amy Dunn"/>
    <n v="11"/>
    <x v="2"/>
    <x v="1"/>
    <n v="3.49"/>
    <x v="2"/>
    <n v="0"/>
    <s v="1/30/2013"/>
    <n v="0"/>
    <n v="6"/>
    <n v="54"/>
    <x v="2"/>
    <x v="2"/>
  </r>
  <r>
    <s v="Knapp, Bradley  J"/>
    <x v="153"/>
    <n v="0"/>
    <n v="0"/>
    <n v="1"/>
    <n v="1"/>
    <n v="5"/>
    <x v="1"/>
    <n v="0"/>
    <n v="46654"/>
    <n v="0"/>
    <n v="19"/>
    <s v="Production Technician I"/>
    <x v="0"/>
    <n v="1721"/>
    <d v="1977-10-11T00:00:00"/>
    <x v="0"/>
    <x v="0"/>
    <s v="US Citizen"/>
    <s v="No"/>
    <x v="1"/>
    <s v="2/17/2014"/>
    <m/>
    <x v="0"/>
    <x v="0"/>
    <x v="0"/>
    <s v="Ketsia Liebig"/>
    <n v="19"/>
    <x v="0"/>
    <x v="1"/>
    <n v="3.1"/>
    <x v="1"/>
    <n v="0"/>
    <d v="2019-06-02T00:00:00"/>
    <n v="0"/>
    <n v="3"/>
    <n v="47"/>
    <x v="0"/>
    <x v="2"/>
  </r>
  <r>
    <s v="Kretschmer, John"/>
    <x v="154"/>
    <n v="1"/>
    <n v="1"/>
    <n v="1"/>
    <n v="1"/>
    <n v="5"/>
    <x v="1"/>
    <n v="0"/>
    <n v="63973"/>
    <n v="0"/>
    <n v="19"/>
    <s v="Production Technician I"/>
    <x v="0"/>
    <n v="1801"/>
    <d v="1980-02-02T00:00:00"/>
    <x v="0"/>
    <x v="1"/>
    <s v="US Citizen"/>
    <s v="No"/>
    <x v="3"/>
    <d v="2011-10-01T00:00:00"/>
    <m/>
    <x v="0"/>
    <x v="0"/>
    <x v="0"/>
    <s v="Brannon Miller"/>
    <n v="12"/>
    <x v="1"/>
    <x v="1"/>
    <n v="3.38"/>
    <x v="1"/>
    <n v="0"/>
    <s v="1/21/2019"/>
    <n v="0"/>
    <n v="17"/>
    <n v="45"/>
    <x v="0"/>
    <x v="0"/>
  </r>
  <r>
    <s v="Kreuger, Freddy"/>
    <x v="155"/>
    <n v="0"/>
    <n v="0"/>
    <n v="1"/>
    <n v="1"/>
    <n v="6"/>
    <x v="1"/>
    <n v="1"/>
    <n v="71339"/>
    <n v="0"/>
    <n v="3"/>
    <s v="Area Sales Manager"/>
    <x v="15"/>
    <n v="10171"/>
    <s v="02/24/69"/>
    <x v="0"/>
    <x v="0"/>
    <s v="US Citizen"/>
    <s v="Yes"/>
    <x v="1"/>
    <d v="2011-07-03T00:00:00"/>
    <m/>
    <x v="0"/>
    <x v="0"/>
    <x v="4"/>
    <s v="John Smith"/>
    <n v="17"/>
    <x v="4"/>
    <x v="1"/>
    <n v="3.65"/>
    <x v="0"/>
    <n v="0"/>
    <s v="1/17/2019"/>
    <n v="0"/>
    <n v="20"/>
    <n v="56"/>
    <x v="2"/>
    <x v="0"/>
  </r>
  <r>
    <s v="Lajiri,  Jyoti"/>
    <x v="156"/>
    <n v="1"/>
    <n v="1"/>
    <n v="1"/>
    <n v="3"/>
    <n v="3"/>
    <x v="1"/>
    <n v="0"/>
    <n v="93206"/>
    <n v="0"/>
    <n v="28"/>
    <s v="Sr. Network Engineer"/>
    <x v="0"/>
    <n v="2169"/>
    <s v="04/23/86"/>
    <x v="0"/>
    <x v="1"/>
    <s v="US Citizen"/>
    <s v="No"/>
    <x v="0"/>
    <d v="2014-10-11T00:00:00"/>
    <m/>
    <x v="0"/>
    <x v="0"/>
    <x v="1"/>
    <s v="Peter Monroe"/>
    <n v="7"/>
    <x v="3"/>
    <x v="1"/>
    <n v="4.46"/>
    <x v="0"/>
    <n v="6"/>
    <d v="2019-07-01T00:00:00"/>
    <n v="0"/>
    <n v="7"/>
    <n v="38"/>
    <x v="1"/>
    <x v="3"/>
  </r>
  <r>
    <s v="Landa, Hans"/>
    <x v="157"/>
    <n v="1"/>
    <n v="1"/>
    <n v="1"/>
    <n v="4"/>
    <n v="5"/>
    <x v="1"/>
    <n v="0"/>
    <n v="82758"/>
    <n v="1"/>
    <n v="18"/>
    <s v="Production Manager"/>
    <x v="0"/>
    <n v="1890"/>
    <d v="1972-01-07T00:00:00"/>
    <x v="0"/>
    <x v="1"/>
    <s v="US Citizen"/>
    <s v="No"/>
    <x v="0"/>
    <d v="2011-10-01T00:00:00"/>
    <d v="2015-12-12T00:00:00"/>
    <x v="6"/>
    <x v="2"/>
    <x v="0"/>
    <s v="Janet King"/>
    <n v="2"/>
    <x v="3"/>
    <x v="1"/>
    <n v="4.78"/>
    <x v="2"/>
    <n v="0"/>
    <s v="2/15/2015"/>
    <n v="0"/>
    <n v="9"/>
    <n v="53"/>
    <x v="2"/>
    <x v="3"/>
  </r>
  <r>
    <s v="Langford, Lindsey"/>
    <x v="158"/>
    <n v="0"/>
    <n v="2"/>
    <n v="0"/>
    <n v="5"/>
    <n v="5"/>
    <x v="1"/>
    <n v="0"/>
    <n v="66074"/>
    <n v="1"/>
    <n v="20"/>
    <s v="Production Technician II"/>
    <x v="0"/>
    <n v="2090"/>
    <s v="07/25/79"/>
    <x v="1"/>
    <x v="2"/>
    <s v="US Citizen"/>
    <s v="No"/>
    <x v="3"/>
    <d v="2013-07-01T00:00:00"/>
    <s v="3/31/2014"/>
    <x v="4"/>
    <x v="1"/>
    <x v="0"/>
    <s v="David Stanley"/>
    <n v="14"/>
    <x v="1"/>
    <x v="1"/>
    <n v="4.5199999999999996"/>
    <x v="1"/>
    <n v="0"/>
    <s v="2/20/2014"/>
    <n v="0"/>
    <n v="20"/>
    <n v="45"/>
    <x v="0"/>
    <x v="0"/>
  </r>
  <r>
    <s v="Langton, Enrico"/>
    <x v="159"/>
    <n v="1"/>
    <n v="1"/>
    <n v="1"/>
    <n v="1"/>
    <n v="5"/>
    <x v="1"/>
    <n v="0"/>
    <n v="46120"/>
    <n v="0"/>
    <n v="19"/>
    <s v="Production Technician I"/>
    <x v="0"/>
    <n v="2048"/>
    <d v="1986-09-12T00:00:00"/>
    <x v="0"/>
    <x v="1"/>
    <s v="US Citizen"/>
    <s v="No"/>
    <x v="0"/>
    <d v="2012-09-07T00:00:00"/>
    <m/>
    <x v="0"/>
    <x v="0"/>
    <x v="0"/>
    <s v="David Stanley"/>
    <n v="14"/>
    <x v="0"/>
    <x v="1"/>
    <n v="5"/>
    <x v="0"/>
    <n v="0"/>
    <d v="2019-04-02T00:00:00"/>
    <n v="0"/>
    <n v="13"/>
    <n v="38"/>
    <x v="1"/>
    <x v="2"/>
  </r>
  <r>
    <s v="LaRotonda, William  "/>
    <x v="160"/>
    <n v="0"/>
    <n v="2"/>
    <n v="1"/>
    <n v="1"/>
    <n v="1"/>
    <x v="1"/>
    <n v="0"/>
    <n v="64520"/>
    <n v="0"/>
    <n v="1"/>
    <s v="Accountant I"/>
    <x v="0"/>
    <n v="1460"/>
    <s v="04/26/84"/>
    <x v="0"/>
    <x v="2"/>
    <s v="US Citizen"/>
    <s v="No"/>
    <x v="1"/>
    <d v="2014-06-01T00:00:00"/>
    <m/>
    <x v="0"/>
    <x v="0"/>
    <x v="3"/>
    <s v="Brandon R. LeBlanc"/>
    <n v="1"/>
    <x v="7"/>
    <x v="1"/>
    <n v="5"/>
    <x v="2"/>
    <n v="4"/>
    <s v="1/17/2019"/>
    <n v="0"/>
    <n v="3"/>
    <n v="40"/>
    <x v="0"/>
    <x v="0"/>
  </r>
  <r>
    <s v="Latif, Mohammed"/>
    <x v="161"/>
    <n v="1"/>
    <n v="1"/>
    <n v="1"/>
    <n v="5"/>
    <n v="5"/>
    <x v="1"/>
    <n v="0"/>
    <n v="61962"/>
    <n v="1"/>
    <n v="20"/>
    <s v="Production Technician II"/>
    <x v="0"/>
    <n v="2126"/>
    <d v="1984-09-05T00:00:00"/>
    <x v="0"/>
    <x v="1"/>
    <s v="US Citizen"/>
    <s v="No"/>
    <x v="0"/>
    <d v="2012-02-04T00:00:00"/>
    <s v="4/15/2013"/>
    <x v="11"/>
    <x v="1"/>
    <x v="0"/>
    <s v="Kissy Sullivan"/>
    <n v="20"/>
    <x v="2"/>
    <x v="1"/>
    <n v="4.9000000000000004"/>
    <x v="1"/>
    <n v="0"/>
    <s v="2/20/2013"/>
    <n v="0"/>
    <n v="20"/>
    <n v="40"/>
    <x v="0"/>
    <x v="0"/>
  </r>
  <r>
    <s v="Le, Binh"/>
    <x v="162"/>
    <n v="0"/>
    <n v="0"/>
    <n v="0"/>
    <n v="1"/>
    <n v="3"/>
    <x v="1"/>
    <n v="0"/>
    <n v="81584"/>
    <n v="0"/>
    <n v="22"/>
    <s v="Senior BI Developer"/>
    <x v="0"/>
    <n v="1886"/>
    <s v="06/14/87"/>
    <x v="1"/>
    <x v="0"/>
    <s v="US Citizen"/>
    <s v="No"/>
    <x v="3"/>
    <d v="2016-02-10T00:00:00"/>
    <m/>
    <x v="0"/>
    <x v="0"/>
    <x v="1"/>
    <s v="Brian Champaigne"/>
    <n v="13"/>
    <x v="1"/>
    <x v="1"/>
    <n v="4.0999999999999996"/>
    <x v="0"/>
    <n v="7"/>
    <d v="2019-08-01T00:00:00"/>
    <n v="0"/>
    <n v="2"/>
    <n v="37"/>
    <x v="1"/>
    <x v="3"/>
  </r>
  <r>
    <s v="Leach, Dallas"/>
    <x v="163"/>
    <n v="0"/>
    <n v="0"/>
    <n v="0"/>
    <n v="5"/>
    <n v="5"/>
    <x v="1"/>
    <n v="0"/>
    <n v="63676"/>
    <n v="1"/>
    <n v="19"/>
    <s v="Production Technician I"/>
    <x v="0"/>
    <n v="1810"/>
    <s v="01/17/79"/>
    <x v="1"/>
    <x v="0"/>
    <s v="US Citizen"/>
    <s v="No"/>
    <x v="3"/>
    <s v="9/26/2011"/>
    <s v="8/19/2018"/>
    <x v="3"/>
    <x v="1"/>
    <x v="0"/>
    <s v="Kissy Sullivan"/>
    <n v="20"/>
    <x v="6"/>
    <x v="1"/>
    <n v="4.88"/>
    <x v="1"/>
    <n v="0"/>
    <d v="2017-02-07T00:00:00"/>
    <n v="0"/>
    <n v="17"/>
    <n v="46"/>
    <x v="0"/>
    <x v="0"/>
  </r>
  <r>
    <s v="LeBlanc, Brandon  R"/>
    <x v="164"/>
    <n v="1"/>
    <n v="1"/>
    <n v="1"/>
    <n v="1"/>
    <n v="1"/>
    <x v="1"/>
    <n v="0"/>
    <n v="93046"/>
    <n v="0"/>
    <n v="23"/>
    <s v="Shared Services Manager"/>
    <x v="0"/>
    <n v="1460"/>
    <d v="1984-10-06T00:00:00"/>
    <x v="0"/>
    <x v="1"/>
    <s v="US Citizen"/>
    <s v="No"/>
    <x v="0"/>
    <d v="2016-05-01T00:00:00"/>
    <m/>
    <x v="0"/>
    <x v="0"/>
    <x v="3"/>
    <s v="Janet King"/>
    <n v="2"/>
    <x v="6"/>
    <x v="1"/>
    <n v="4.0999999999999996"/>
    <x v="2"/>
    <n v="0"/>
    <s v="1/28/2019"/>
    <n v="0"/>
    <n v="20"/>
    <n v="40"/>
    <x v="0"/>
    <x v="3"/>
  </r>
  <r>
    <s v="Lecter, Hannibal"/>
    <x v="165"/>
    <n v="1"/>
    <n v="1"/>
    <n v="1"/>
    <n v="1"/>
    <n v="5"/>
    <x v="1"/>
    <n v="0"/>
    <n v="64738"/>
    <n v="0"/>
    <n v="19"/>
    <s v="Production Technician I"/>
    <x v="0"/>
    <n v="1776"/>
    <d v="1982-02-09T00:00:00"/>
    <x v="0"/>
    <x v="1"/>
    <s v="US Citizen"/>
    <s v="No"/>
    <x v="3"/>
    <s v="5/14/2012"/>
    <m/>
    <x v="0"/>
    <x v="0"/>
    <x v="0"/>
    <s v="Elijiah Gray"/>
    <n v="16"/>
    <x v="2"/>
    <x v="1"/>
    <n v="4.0999999999999996"/>
    <x v="1"/>
    <n v="0"/>
    <s v="2/22/2019"/>
    <n v="0"/>
    <n v="10"/>
    <n v="43"/>
    <x v="0"/>
    <x v="0"/>
  </r>
  <r>
    <s v="Leruth, Giovanni"/>
    <x v="166"/>
    <n v="0"/>
    <n v="3"/>
    <n v="1"/>
    <n v="1"/>
    <n v="6"/>
    <x v="1"/>
    <n v="0"/>
    <n v="70468"/>
    <n v="0"/>
    <n v="3"/>
    <s v="Area Sales Manager"/>
    <x v="16"/>
    <n v="84111"/>
    <s v="12/27/88"/>
    <x v="0"/>
    <x v="4"/>
    <s v="US Citizen"/>
    <s v="No"/>
    <x v="1"/>
    <s v="4/30/2012"/>
    <m/>
    <x v="0"/>
    <x v="0"/>
    <x v="4"/>
    <s v="John Smith"/>
    <n v="17"/>
    <x v="7"/>
    <x v="1"/>
    <n v="4.53"/>
    <x v="1"/>
    <n v="0"/>
    <s v="1/29/2019"/>
    <n v="0"/>
    <n v="16"/>
    <n v="36"/>
    <x v="1"/>
    <x v="0"/>
  </r>
  <r>
    <s v="Liebig, Ketsia"/>
    <x v="167"/>
    <n v="1"/>
    <n v="1"/>
    <n v="0"/>
    <n v="1"/>
    <n v="5"/>
    <x v="0"/>
    <n v="0"/>
    <n v="77915"/>
    <n v="0"/>
    <n v="18"/>
    <s v="Production Manager"/>
    <x v="0"/>
    <n v="2110"/>
    <s v="10/26/81"/>
    <x v="1"/>
    <x v="1"/>
    <s v="US Citizen"/>
    <s v="No"/>
    <x v="0"/>
    <s v="9/30/2013"/>
    <m/>
    <x v="0"/>
    <x v="0"/>
    <x v="0"/>
    <s v="Janet King"/>
    <n v="2"/>
    <x v="7"/>
    <x v="0"/>
    <n v="4.0999999999999996"/>
    <x v="1"/>
    <n v="0"/>
    <s v="1/21/2019"/>
    <n v="0"/>
    <n v="11"/>
    <n v="43"/>
    <x v="0"/>
    <x v="0"/>
  </r>
  <r>
    <s v="Linares, Marilyn "/>
    <x v="168"/>
    <n v="1"/>
    <n v="1"/>
    <n v="0"/>
    <n v="5"/>
    <n v="5"/>
    <x v="1"/>
    <n v="0"/>
    <n v="52624"/>
    <n v="1"/>
    <n v="19"/>
    <s v="Production Technician I"/>
    <x v="0"/>
    <n v="1886"/>
    <s v="03/26/81"/>
    <x v="1"/>
    <x v="1"/>
    <s v="US Citizen"/>
    <s v="No"/>
    <x v="0"/>
    <d v="2011-05-07T00:00:00"/>
    <s v="9/26/2018"/>
    <x v="5"/>
    <x v="1"/>
    <x v="0"/>
    <s v="Michael Albert"/>
    <n v="22"/>
    <x v="1"/>
    <x v="1"/>
    <n v="3.18"/>
    <x v="2"/>
    <n v="0"/>
    <d v="2018-02-03T00:00:00"/>
    <n v="0"/>
    <n v="16"/>
    <n v="44"/>
    <x v="0"/>
    <x v="2"/>
  </r>
  <r>
    <s v="Linden, Mathew"/>
    <x v="169"/>
    <n v="1"/>
    <n v="1"/>
    <n v="1"/>
    <n v="3"/>
    <n v="5"/>
    <x v="1"/>
    <n v="0"/>
    <n v="63450"/>
    <n v="0"/>
    <n v="20"/>
    <s v="Production Technician II"/>
    <x v="0"/>
    <n v="1770"/>
    <s v="03/19/79"/>
    <x v="0"/>
    <x v="1"/>
    <s v="US Citizen"/>
    <s v="No"/>
    <x v="0"/>
    <d v="2013-08-07T00:00:00"/>
    <m/>
    <x v="0"/>
    <x v="0"/>
    <x v="0"/>
    <s v="Kelley Spirea"/>
    <n v="18"/>
    <x v="0"/>
    <x v="1"/>
    <n v="4"/>
    <x v="1"/>
    <n v="0"/>
    <s v="2/18/2019"/>
    <n v="0"/>
    <n v="7"/>
    <n v="46"/>
    <x v="0"/>
    <x v="0"/>
  </r>
  <r>
    <s v="Lindsay, Leonara "/>
    <x v="170"/>
    <n v="0"/>
    <n v="0"/>
    <n v="0"/>
    <n v="1"/>
    <n v="3"/>
    <x v="0"/>
    <n v="1"/>
    <n v="51777"/>
    <n v="0"/>
    <n v="14"/>
    <s v="IT Support"/>
    <x v="2"/>
    <n v="6070"/>
    <d v="1988-05-10T00:00:00"/>
    <x v="1"/>
    <x v="0"/>
    <s v="US Citizen"/>
    <s v="Yes"/>
    <x v="1"/>
    <s v="1/21/2011"/>
    <m/>
    <x v="0"/>
    <x v="0"/>
    <x v="1"/>
    <s v="Eric Dougall"/>
    <n v="6"/>
    <x v="4"/>
    <x v="0"/>
    <n v="4.6399999999999997"/>
    <x v="2"/>
    <n v="5"/>
    <s v="1/25/2019"/>
    <n v="0"/>
    <n v="14"/>
    <n v="36"/>
    <x v="1"/>
    <x v="2"/>
  </r>
  <r>
    <s v="Lundy, Susan"/>
    <x v="171"/>
    <n v="0"/>
    <n v="4"/>
    <n v="0"/>
    <n v="5"/>
    <n v="5"/>
    <x v="1"/>
    <n v="0"/>
    <n v="67237"/>
    <n v="1"/>
    <n v="20"/>
    <s v="Production Technician II"/>
    <x v="0"/>
    <n v="2122"/>
    <s v="12/26/76"/>
    <x v="1"/>
    <x v="3"/>
    <s v="US Citizen"/>
    <s v="No"/>
    <x v="0"/>
    <d v="2013-08-07T00:00:00"/>
    <s v="9/15/2016"/>
    <x v="11"/>
    <x v="1"/>
    <x v="0"/>
    <s v="Michael Albert"/>
    <n v="22"/>
    <x v="0"/>
    <x v="1"/>
    <n v="4.6500000000000004"/>
    <x v="2"/>
    <n v="0"/>
    <d v="2016-10-06T00:00:00"/>
    <n v="0"/>
    <n v="15"/>
    <n v="48"/>
    <x v="0"/>
    <x v="0"/>
  </r>
  <r>
    <s v="Lunquist, Lisa"/>
    <x v="172"/>
    <n v="0"/>
    <n v="0"/>
    <n v="0"/>
    <n v="1"/>
    <n v="5"/>
    <x v="0"/>
    <n v="0"/>
    <n v="73330"/>
    <n v="0"/>
    <n v="20"/>
    <s v="Production Technician II"/>
    <x v="0"/>
    <n v="2324"/>
    <s v="03/28/82"/>
    <x v="1"/>
    <x v="0"/>
    <s v="US Citizen"/>
    <s v="No"/>
    <x v="1"/>
    <s v="8/19/2013"/>
    <m/>
    <x v="0"/>
    <x v="0"/>
    <x v="0"/>
    <s v="Elijiah Gray"/>
    <n v="16"/>
    <x v="1"/>
    <x v="0"/>
    <n v="4.2"/>
    <x v="2"/>
    <n v="0"/>
    <d v="2019-12-02T00:00:00"/>
    <n v="0"/>
    <n v="19"/>
    <n v="43"/>
    <x v="0"/>
    <x v="0"/>
  </r>
  <r>
    <s v="Lydon, Allison"/>
    <x v="173"/>
    <n v="1"/>
    <n v="1"/>
    <n v="0"/>
    <n v="3"/>
    <n v="5"/>
    <x v="1"/>
    <n v="0"/>
    <n v="52057"/>
    <n v="0"/>
    <n v="19"/>
    <s v="Production Technician I"/>
    <x v="0"/>
    <n v="2122"/>
    <s v="10/22/75"/>
    <x v="1"/>
    <x v="1"/>
    <s v="US Citizen"/>
    <s v="No"/>
    <x v="1"/>
    <s v="2/16/2015"/>
    <m/>
    <x v="0"/>
    <x v="0"/>
    <x v="0"/>
    <s v="Elijiah Gray"/>
    <n v="16"/>
    <x v="7"/>
    <x v="1"/>
    <n v="5"/>
    <x v="1"/>
    <n v="0"/>
    <s v="1/23/2019"/>
    <n v="0"/>
    <n v="6"/>
    <n v="49"/>
    <x v="0"/>
    <x v="2"/>
  </r>
  <r>
    <s v="Lynch, Lindsay"/>
    <x v="174"/>
    <n v="0"/>
    <n v="0"/>
    <n v="0"/>
    <n v="5"/>
    <n v="5"/>
    <x v="0"/>
    <n v="1"/>
    <n v="47434"/>
    <n v="1"/>
    <n v="19"/>
    <s v="Production Technician I"/>
    <x v="0"/>
    <n v="1844"/>
    <s v="02/14/73"/>
    <x v="1"/>
    <x v="0"/>
    <s v="US Citizen"/>
    <s v="Yes"/>
    <x v="1"/>
    <d v="2011-07-11T00:00:00"/>
    <s v="11/14/2015"/>
    <x v="4"/>
    <x v="1"/>
    <x v="0"/>
    <s v="Webster Butler"/>
    <n v="39"/>
    <x v="4"/>
    <x v="0"/>
    <n v="5"/>
    <x v="2"/>
    <n v="0"/>
    <d v="2015-02-02T00:00:00"/>
    <n v="0"/>
    <n v="17"/>
    <n v="52"/>
    <x v="2"/>
    <x v="2"/>
  </r>
  <r>
    <s v="MacLennan, Samuel"/>
    <x v="175"/>
    <n v="0"/>
    <n v="4"/>
    <n v="1"/>
    <n v="5"/>
    <n v="5"/>
    <x v="1"/>
    <n v="0"/>
    <n v="52788"/>
    <n v="1"/>
    <n v="19"/>
    <s v="Production Technician I"/>
    <x v="0"/>
    <n v="1938"/>
    <d v="1972-09-11T00:00:00"/>
    <x v="0"/>
    <x v="3"/>
    <s v="US Citizen"/>
    <s v="No"/>
    <x v="0"/>
    <s v="9/24/2012"/>
    <s v="9/26/2017"/>
    <x v="2"/>
    <x v="1"/>
    <x v="0"/>
    <s v="Amy Dunn"/>
    <n v="11"/>
    <x v="1"/>
    <x v="1"/>
    <n v="3.08"/>
    <x v="2"/>
    <n v="0"/>
    <d v="2017-01-04T00:00:00"/>
    <n v="0"/>
    <n v="18"/>
    <n v="52"/>
    <x v="2"/>
    <x v="2"/>
  </r>
  <r>
    <s v="Mahoney, Lauren  "/>
    <x v="176"/>
    <n v="0"/>
    <n v="0"/>
    <n v="0"/>
    <n v="1"/>
    <n v="5"/>
    <x v="1"/>
    <n v="0"/>
    <n v="45395"/>
    <n v="0"/>
    <n v="19"/>
    <s v="Production Technician I"/>
    <x v="0"/>
    <n v="2189"/>
    <d v="1986-07-07T00:00:00"/>
    <x v="1"/>
    <x v="0"/>
    <s v="US Citizen"/>
    <s v="No"/>
    <x v="0"/>
    <d v="2014-06-01T00:00:00"/>
    <m/>
    <x v="0"/>
    <x v="0"/>
    <x v="0"/>
    <s v="Ketsia Liebig"/>
    <n v="19"/>
    <x v="0"/>
    <x v="1"/>
    <n v="4.5999999999999996"/>
    <x v="2"/>
    <n v="0"/>
    <s v="2/26/2019"/>
    <n v="0"/>
    <n v="14"/>
    <n v="38"/>
    <x v="1"/>
    <x v="2"/>
  </r>
  <r>
    <s v="Manchester, Robyn"/>
    <x v="177"/>
    <n v="1"/>
    <n v="1"/>
    <n v="0"/>
    <n v="2"/>
    <n v="5"/>
    <x v="1"/>
    <n v="0"/>
    <n v="62385"/>
    <n v="0"/>
    <n v="20"/>
    <s v="Production Technician II"/>
    <x v="0"/>
    <n v="2324"/>
    <s v="08/25/76"/>
    <x v="1"/>
    <x v="1"/>
    <s v="US Citizen"/>
    <s v="No"/>
    <x v="0"/>
    <d v="2016-11-05T00:00:00"/>
    <m/>
    <x v="0"/>
    <x v="0"/>
    <x v="0"/>
    <s v="Webster Butler"/>
    <m/>
    <x v="0"/>
    <x v="1"/>
    <n v="5"/>
    <x v="1"/>
    <n v="0"/>
    <s v="1/21/2019"/>
    <n v="0"/>
    <n v="4"/>
    <n v="48"/>
    <x v="0"/>
    <x v="0"/>
  </r>
  <r>
    <s v="Mancuso, Karen"/>
    <x v="178"/>
    <n v="1"/>
    <n v="1"/>
    <n v="0"/>
    <n v="5"/>
    <n v="5"/>
    <x v="1"/>
    <n v="0"/>
    <n v="68407"/>
    <n v="1"/>
    <n v="20"/>
    <s v="Production Technician II"/>
    <x v="0"/>
    <n v="2176"/>
    <d v="1986-10-12T00:00:00"/>
    <x v="1"/>
    <x v="1"/>
    <s v="US Citizen"/>
    <s v="No"/>
    <x v="2"/>
    <d v="2011-05-07T00:00:00"/>
    <s v="8/19/2012"/>
    <x v="4"/>
    <x v="1"/>
    <x v="0"/>
    <s v="Amy Dunn"/>
    <n v="11"/>
    <x v="0"/>
    <x v="1"/>
    <n v="5"/>
    <x v="2"/>
    <n v="0"/>
    <d v="2012-02-07T00:00:00"/>
    <n v="0"/>
    <n v="16"/>
    <n v="38"/>
    <x v="1"/>
    <x v="0"/>
  </r>
  <r>
    <s v="Mangal, Debbie"/>
    <x v="179"/>
    <n v="1"/>
    <n v="1"/>
    <n v="0"/>
    <n v="1"/>
    <n v="5"/>
    <x v="1"/>
    <n v="0"/>
    <n v="61349"/>
    <n v="0"/>
    <n v="19"/>
    <s v="Production Technician I"/>
    <x v="0"/>
    <n v="2451"/>
    <d v="1974-07-11T00:00:00"/>
    <x v="1"/>
    <x v="1"/>
    <s v="US Citizen"/>
    <s v="No"/>
    <x v="0"/>
    <d v="2013-11-11T00:00:00"/>
    <m/>
    <x v="0"/>
    <x v="0"/>
    <x v="0"/>
    <s v="Brannon Miller"/>
    <n v="12"/>
    <x v="0"/>
    <x v="1"/>
    <n v="4.0999999999999996"/>
    <x v="1"/>
    <n v="0"/>
    <s v="1/22/2019"/>
    <n v="0"/>
    <n v="11"/>
    <n v="50"/>
    <x v="2"/>
    <x v="0"/>
  </r>
  <r>
    <s v="Martin, Sandra"/>
    <x v="180"/>
    <n v="0"/>
    <n v="0"/>
    <n v="0"/>
    <n v="1"/>
    <n v="4"/>
    <x v="1"/>
    <n v="0"/>
    <n v="105688"/>
    <n v="0"/>
    <n v="24"/>
    <s v="Software Engineer"/>
    <x v="0"/>
    <n v="2135"/>
    <d v="1987-07-11T00:00:00"/>
    <x v="1"/>
    <x v="0"/>
    <s v="US Citizen"/>
    <s v="No"/>
    <x v="3"/>
    <d v="2013-11-11T00:00:00"/>
    <m/>
    <x v="0"/>
    <x v="0"/>
    <x v="2"/>
    <s v="Alex Sweetwater"/>
    <n v="10"/>
    <x v="2"/>
    <x v="1"/>
    <n v="4.5"/>
    <x v="0"/>
    <n v="4"/>
    <s v="1/14/2019"/>
    <n v="0"/>
    <n v="14"/>
    <n v="37"/>
    <x v="1"/>
    <x v="1"/>
  </r>
  <r>
    <s v="Maurice, Shana"/>
    <x v="181"/>
    <n v="1"/>
    <n v="1"/>
    <n v="0"/>
    <n v="1"/>
    <n v="5"/>
    <x v="1"/>
    <n v="0"/>
    <n v="54132"/>
    <n v="0"/>
    <n v="19"/>
    <s v="Production Technician I"/>
    <x v="0"/>
    <n v="2330"/>
    <s v="11/22/77"/>
    <x v="1"/>
    <x v="1"/>
    <s v="US Citizen"/>
    <s v="No"/>
    <x v="0"/>
    <s v="5/31/2011"/>
    <m/>
    <x v="0"/>
    <x v="0"/>
    <x v="0"/>
    <s v="David Stanley"/>
    <n v="14"/>
    <x v="1"/>
    <x v="1"/>
    <n v="5"/>
    <x v="2"/>
    <n v="0"/>
    <d v="2019-10-01T00:00:00"/>
    <n v="0"/>
    <n v="8"/>
    <n v="47"/>
    <x v="0"/>
    <x v="2"/>
  </r>
  <r>
    <s v="Carthy, B'rigit"/>
    <x v="182"/>
    <n v="0"/>
    <n v="0"/>
    <n v="0"/>
    <n v="1"/>
    <n v="5"/>
    <x v="1"/>
    <n v="0"/>
    <n v="55315"/>
    <n v="0"/>
    <n v="20"/>
    <s v="Production Technician II"/>
    <x v="0"/>
    <n v="2149"/>
    <s v="05/21/87"/>
    <x v="1"/>
    <x v="0"/>
    <s v="US Citizen"/>
    <s v="No"/>
    <x v="1"/>
    <s v="3/30/2015"/>
    <m/>
    <x v="0"/>
    <x v="0"/>
    <x v="0"/>
    <s v="Ketsia Liebig"/>
    <n v="19"/>
    <x v="0"/>
    <x v="1"/>
    <n v="5"/>
    <x v="0"/>
    <n v="0"/>
    <d v="2019-07-02T00:00:00"/>
    <n v="0"/>
    <n v="16"/>
    <n v="37"/>
    <x v="1"/>
    <x v="2"/>
  </r>
  <r>
    <s v="Mckenna, Sandy"/>
    <x v="183"/>
    <n v="1"/>
    <n v="1"/>
    <n v="0"/>
    <n v="1"/>
    <n v="5"/>
    <x v="1"/>
    <n v="0"/>
    <n v="62810"/>
    <n v="0"/>
    <n v="19"/>
    <s v="Production Technician I"/>
    <x v="0"/>
    <n v="2184"/>
    <d v="1987-07-01T00:00:00"/>
    <x v="1"/>
    <x v="1"/>
    <s v="US Citizen"/>
    <s v="No"/>
    <x v="1"/>
    <d v="2013-07-01T00:00:00"/>
    <m/>
    <x v="0"/>
    <x v="0"/>
    <x v="0"/>
    <s v="Kissy Sullivan"/>
    <n v="20"/>
    <x v="6"/>
    <x v="1"/>
    <n v="3.93"/>
    <x v="1"/>
    <n v="0"/>
    <s v="1/30/2019"/>
    <n v="0"/>
    <n v="20"/>
    <n v="37"/>
    <x v="1"/>
    <x v="0"/>
  </r>
  <r>
    <s v="McKinzie, Jac"/>
    <x v="184"/>
    <n v="1"/>
    <n v="1"/>
    <n v="1"/>
    <n v="2"/>
    <n v="6"/>
    <x v="1"/>
    <n v="0"/>
    <n v="63291"/>
    <n v="0"/>
    <n v="3"/>
    <s v="Area Sales Manager"/>
    <x v="1"/>
    <n v="78789"/>
    <d v="1984-01-07T00:00:00"/>
    <x v="0"/>
    <x v="1"/>
    <s v="US Citizen"/>
    <s v="No"/>
    <x v="2"/>
    <d v="2016-06-07T00:00:00"/>
    <m/>
    <x v="0"/>
    <x v="0"/>
    <x v="4"/>
    <s v="Lynn Daneault"/>
    <n v="21"/>
    <x v="7"/>
    <x v="1"/>
    <n v="3.4"/>
    <x v="2"/>
    <n v="0"/>
    <s v="1/29/2019"/>
    <n v="0"/>
    <n v="7"/>
    <n v="41"/>
    <x v="0"/>
    <x v="0"/>
  </r>
  <r>
    <s v="Meads, Elizabeth"/>
    <x v="185"/>
    <n v="0"/>
    <n v="0"/>
    <n v="0"/>
    <n v="5"/>
    <n v="5"/>
    <x v="1"/>
    <n v="1"/>
    <n v="62659"/>
    <n v="1"/>
    <n v="19"/>
    <s v="Production Technician I"/>
    <x v="0"/>
    <n v="1760"/>
    <s v="05/30/68"/>
    <x v="1"/>
    <x v="0"/>
    <s v="US Citizen"/>
    <s v="No"/>
    <x v="1"/>
    <d v="2012-02-04T00:00:00"/>
    <d v="2016-11-11T00:00:00"/>
    <x v="4"/>
    <x v="1"/>
    <x v="0"/>
    <s v="Kelley Spirea"/>
    <n v="18"/>
    <x v="4"/>
    <x v="1"/>
    <n v="4.18"/>
    <x v="2"/>
    <n v="0"/>
    <d v="2016-05-02T00:00:00"/>
    <n v="0"/>
    <n v="17"/>
    <n v="56"/>
    <x v="2"/>
    <x v="0"/>
  </r>
  <r>
    <s v="Medeiros, Jennifer"/>
    <x v="186"/>
    <n v="0"/>
    <n v="0"/>
    <n v="0"/>
    <n v="1"/>
    <n v="5"/>
    <x v="1"/>
    <n v="0"/>
    <n v="55688"/>
    <n v="0"/>
    <n v="19"/>
    <s v="Production Technician I"/>
    <x v="0"/>
    <n v="2346"/>
    <s v="09/22/76"/>
    <x v="1"/>
    <x v="0"/>
    <s v="US Citizen"/>
    <s v="No"/>
    <x v="0"/>
    <s v="3/30/2015"/>
    <m/>
    <x v="0"/>
    <x v="0"/>
    <x v="0"/>
    <s v="Michael Albert"/>
    <n v="22"/>
    <x v="6"/>
    <x v="1"/>
    <n v="5"/>
    <x v="2"/>
    <n v="0"/>
    <s v="1/21/2019"/>
    <n v="0"/>
    <n v="10"/>
    <n v="48"/>
    <x v="0"/>
    <x v="2"/>
  </r>
  <r>
    <s v="Miller, Brannon"/>
    <x v="187"/>
    <n v="0"/>
    <n v="0"/>
    <n v="1"/>
    <n v="1"/>
    <n v="5"/>
    <x v="1"/>
    <n v="0"/>
    <n v="83667"/>
    <n v="0"/>
    <n v="18"/>
    <s v="Production Manager"/>
    <x v="0"/>
    <n v="2045"/>
    <d v="1981-10-08T00:00:00"/>
    <x v="0"/>
    <x v="0"/>
    <s v="US Citizen"/>
    <s v="Yes"/>
    <x v="5"/>
    <s v="8/16/2012"/>
    <m/>
    <x v="0"/>
    <x v="0"/>
    <x v="0"/>
    <s v="Janet King"/>
    <n v="2"/>
    <x v="1"/>
    <x v="1"/>
    <n v="4.37"/>
    <x v="1"/>
    <n v="0"/>
    <s v="1/14/2019"/>
    <n v="0"/>
    <n v="2"/>
    <n v="43"/>
    <x v="0"/>
    <x v="3"/>
  </r>
  <r>
    <s v="Miller, Ned"/>
    <x v="188"/>
    <n v="0"/>
    <n v="0"/>
    <n v="1"/>
    <n v="5"/>
    <n v="5"/>
    <x v="3"/>
    <n v="0"/>
    <n v="55800"/>
    <n v="1"/>
    <n v="20"/>
    <s v="Production Technician II"/>
    <x v="0"/>
    <n v="2472"/>
    <s v="06/29/85"/>
    <x v="0"/>
    <x v="0"/>
    <s v="US Citizen"/>
    <s v="No"/>
    <x v="0"/>
    <s v="8/15/2011"/>
    <d v="2014-04-09T00:00:00"/>
    <x v="5"/>
    <x v="1"/>
    <x v="0"/>
    <s v="Brannon Miller"/>
    <n v="12"/>
    <x v="0"/>
    <x v="3"/>
    <n v="3"/>
    <x v="3"/>
    <n v="0"/>
    <s v="1/14/2013"/>
    <n v="6"/>
    <n v="6"/>
    <n v="39"/>
    <x v="1"/>
    <x v="2"/>
  </r>
  <r>
    <s v="Monkfish, Erasumus"/>
    <x v="189"/>
    <n v="1"/>
    <n v="1"/>
    <n v="1"/>
    <n v="1"/>
    <n v="5"/>
    <x v="1"/>
    <n v="0"/>
    <n v="58207"/>
    <n v="0"/>
    <n v="20"/>
    <s v="Production Technician II"/>
    <x v="0"/>
    <n v="1450"/>
    <s v="08/17/92"/>
    <x v="0"/>
    <x v="1"/>
    <s v="US Citizen"/>
    <s v="No"/>
    <x v="0"/>
    <d v="2011-07-11T00:00:00"/>
    <m/>
    <x v="0"/>
    <x v="0"/>
    <x v="0"/>
    <s v="David Stanley"/>
    <n v="14"/>
    <x v="0"/>
    <x v="1"/>
    <n v="3.7"/>
    <x v="1"/>
    <n v="0"/>
    <d v="2019-08-01T00:00:00"/>
    <n v="0"/>
    <n v="14"/>
    <n v="32"/>
    <x v="1"/>
    <x v="2"/>
  </r>
  <r>
    <s v="Monroe, Peter"/>
    <x v="190"/>
    <n v="1"/>
    <n v="1"/>
    <n v="1"/>
    <n v="1"/>
    <n v="3"/>
    <x v="2"/>
    <n v="1"/>
    <n v="157000"/>
    <n v="0"/>
    <n v="13"/>
    <s v="IT Manager - Infra"/>
    <x v="0"/>
    <n v="2134"/>
    <d v="1986-05-10T00:00:00"/>
    <x v="0"/>
    <x v="1"/>
    <s v="Eligible NonCitizen"/>
    <s v="Yes"/>
    <x v="1"/>
    <s v="2/15/2012"/>
    <m/>
    <x v="0"/>
    <x v="0"/>
    <x v="1"/>
    <s v="Jennifer Zamora"/>
    <n v="5"/>
    <x v="4"/>
    <x v="2"/>
    <n v="2.39"/>
    <x v="1"/>
    <n v="6"/>
    <s v="2/22/2019"/>
    <n v="4"/>
    <n v="13"/>
    <n v="38"/>
    <x v="1"/>
    <x v="8"/>
  </r>
  <r>
    <s v="Monterro, Luisa"/>
    <x v="191"/>
    <n v="0"/>
    <n v="0"/>
    <n v="0"/>
    <n v="1"/>
    <n v="5"/>
    <x v="0"/>
    <n v="0"/>
    <n v="72460"/>
    <n v="0"/>
    <n v="20"/>
    <s v="Production Technician II"/>
    <x v="0"/>
    <n v="2126"/>
    <s v="04/24/70"/>
    <x v="1"/>
    <x v="0"/>
    <s v="US Citizen"/>
    <s v="No"/>
    <x v="1"/>
    <s v="5/13/2013"/>
    <m/>
    <x v="0"/>
    <x v="0"/>
    <x v="0"/>
    <s v="Kissy Sullivan"/>
    <n v="20"/>
    <x v="1"/>
    <x v="0"/>
    <n v="4.7"/>
    <x v="1"/>
    <n v="0"/>
    <s v="1/14/2019"/>
    <n v="0"/>
    <n v="1"/>
    <n v="54"/>
    <x v="2"/>
    <x v="0"/>
  </r>
  <r>
    <s v="Moran, Patrick"/>
    <x v="192"/>
    <n v="0"/>
    <n v="0"/>
    <n v="1"/>
    <n v="3"/>
    <n v="5"/>
    <x v="1"/>
    <n v="1"/>
    <n v="72106"/>
    <n v="0"/>
    <n v="20"/>
    <s v="Production Technician II"/>
    <x v="0"/>
    <n v="2127"/>
    <d v="1976-03-12T00:00:00"/>
    <x v="0"/>
    <x v="0"/>
    <s v="US Citizen"/>
    <s v="No"/>
    <x v="1"/>
    <d v="2012-09-01T00:00:00"/>
    <m/>
    <x v="0"/>
    <x v="0"/>
    <x v="0"/>
    <s v="Kelley Spirea"/>
    <n v="18"/>
    <x v="4"/>
    <x v="1"/>
    <n v="4.0999999999999996"/>
    <x v="2"/>
    <n v="0"/>
    <s v="1/31/2019"/>
    <n v="0"/>
    <n v="12"/>
    <n v="49"/>
    <x v="0"/>
    <x v="0"/>
  </r>
  <r>
    <s v="Morway, Tanya"/>
    <x v="193"/>
    <n v="1"/>
    <n v="1"/>
    <n v="0"/>
    <n v="1"/>
    <n v="3"/>
    <x v="1"/>
    <n v="0"/>
    <n v="52599"/>
    <n v="0"/>
    <n v="15"/>
    <s v="Network Engineer"/>
    <x v="0"/>
    <n v="2048"/>
    <d v="1979-04-04T00:00:00"/>
    <x v="1"/>
    <x v="1"/>
    <s v="US Citizen"/>
    <s v="No"/>
    <x v="0"/>
    <s v="2/16/2015"/>
    <m/>
    <x v="0"/>
    <x v="0"/>
    <x v="1"/>
    <s v="Peter Monroe"/>
    <n v="7"/>
    <x v="6"/>
    <x v="1"/>
    <n v="3.81"/>
    <x v="1"/>
    <n v="6"/>
    <d v="2019-11-02T00:00:00"/>
    <n v="0"/>
    <n v="6"/>
    <n v="46"/>
    <x v="0"/>
    <x v="2"/>
  </r>
  <r>
    <s v="Motlagh,  Dawn"/>
    <x v="194"/>
    <n v="0"/>
    <n v="2"/>
    <n v="0"/>
    <n v="1"/>
    <n v="5"/>
    <x v="1"/>
    <n v="0"/>
    <n v="63430"/>
    <n v="0"/>
    <n v="19"/>
    <s v="Production Technician I"/>
    <x v="0"/>
    <n v="2453"/>
    <d v="1984-07-07T00:00:00"/>
    <x v="1"/>
    <x v="2"/>
    <s v="US Citizen"/>
    <s v="No"/>
    <x v="0"/>
    <d v="2013-01-04T00:00:00"/>
    <m/>
    <x v="0"/>
    <x v="0"/>
    <x v="0"/>
    <s v="Elijiah Gray"/>
    <n v="16"/>
    <x v="0"/>
    <x v="1"/>
    <n v="4.4000000000000004"/>
    <x v="2"/>
    <n v="0"/>
    <s v="1/17/2019"/>
    <n v="0"/>
    <n v="18"/>
    <n v="40"/>
    <x v="0"/>
    <x v="0"/>
  </r>
  <r>
    <s v="Moumanil, Maliki "/>
    <x v="195"/>
    <n v="0"/>
    <n v="3"/>
    <n v="1"/>
    <n v="1"/>
    <n v="5"/>
    <x v="1"/>
    <n v="0"/>
    <n v="74417"/>
    <n v="0"/>
    <n v="20"/>
    <s v="Production Technician II"/>
    <x v="0"/>
    <n v="1460"/>
    <d v="1974-01-12T00:00:00"/>
    <x v="0"/>
    <x v="4"/>
    <s v="US Citizen"/>
    <s v="No"/>
    <x v="1"/>
    <s v="5/13/2013"/>
    <m/>
    <x v="0"/>
    <x v="0"/>
    <x v="0"/>
    <s v="Michael Albert"/>
    <n v="22"/>
    <x v="0"/>
    <x v="1"/>
    <n v="4.29"/>
    <x v="0"/>
    <n v="0"/>
    <s v="1/28/2019"/>
    <n v="0"/>
    <n v="11"/>
    <n v="51"/>
    <x v="2"/>
    <x v="0"/>
  </r>
  <r>
    <s v="Myers, Michael"/>
    <x v="196"/>
    <n v="0"/>
    <n v="0"/>
    <n v="1"/>
    <n v="1"/>
    <n v="5"/>
    <x v="1"/>
    <n v="0"/>
    <n v="57575"/>
    <n v="0"/>
    <n v="19"/>
    <s v="Production Technician I"/>
    <x v="0"/>
    <n v="1550"/>
    <s v="04/18/80"/>
    <x v="0"/>
    <x v="0"/>
    <s v="US Citizen"/>
    <s v="No"/>
    <x v="3"/>
    <d v="2013-08-07T00:00:00"/>
    <m/>
    <x v="0"/>
    <x v="0"/>
    <x v="0"/>
    <s v="Kissy Sullivan"/>
    <n v="20"/>
    <x v="0"/>
    <x v="1"/>
    <n v="4.0999999999999996"/>
    <x v="2"/>
    <n v="0"/>
    <s v="1/22/2019"/>
    <n v="0"/>
    <n v="13"/>
    <n v="44"/>
    <x v="0"/>
    <x v="2"/>
  </r>
  <r>
    <s v="Navathe, Kurt"/>
    <x v="197"/>
    <n v="0"/>
    <n v="0"/>
    <n v="1"/>
    <n v="1"/>
    <n v="3"/>
    <x v="1"/>
    <n v="0"/>
    <n v="87921"/>
    <n v="0"/>
    <n v="22"/>
    <s v="Senior BI Developer"/>
    <x v="0"/>
    <n v="2056"/>
    <s v="04/25/70"/>
    <x v="0"/>
    <x v="0"/>
    <s v="US Citizen"/>
    <s v="No"/>
    <x v="3"/>
    <d v="2017-10-02T00:00:00"/>
    <m/>
    <x v="0"/>
    <x v="0"/>
    <x v="1"/>
    <s v="Brian Champaigne"/>
    <n v="13"/>
    <x v="1"/>
    <x v="1"/>
    <n v="5"/>
    <x v="1"/>
    <n v="6"/>
    <s v="2/25/2019"/>
    <n v="0"/>
    <n v="17"/>
    <n v="54"/>
    <x v="2"/>
    <x v="3"/>
  </r>
  <r>
    <s v="Ndzi, Colombui"/>
    <x v="198"/>
    <n v="0"/>
    <n v="0"/>
    <n v="1"/>
    <n v="5"/>
    <n v="5"/>
    <x v="1"/>
    <n v="1"/>
    <n v="50470"/>
    <n v="1"/>
    <n v="19"/>
    <s v="Production Technician I"/>
    <x v="0"/>
    <n v="2110"/>
    <d v="1989-02-05T00:00:00"/>
    <x v="0"/>
    <x v="0"/>
    <s v="US Citizen"/>
    <s v="No"/>
    <x v="1"/>
    <s v="9/26/2011"/>
    <d v="2014-04-04T00:00:00"/>
    <x v="3"/>
    <x v="1"/>
    <x v="0"/>
    <s v="Webster Butler"/>
    <n v="39"/>
    <x v="4"/>
    <x v="1"/>
    <n v="4.3"/>
    <x v="1"/>
    <n v="0"/>
    <d v="2013-02-03T00:00:00"/>
    <n v="0"/>
    <n v="19"/>
    <n v="36"/>
    <x v="1"/>
    <x v="2"/>
  </r>
  <r>
    <s v="Ndzi, Horia"/>
    <x v="199"/>
    <n v="1"/>
    <n v="1"/>
    <n v="1"/>
    <n v="5"/>
    <n v="5"/>
    <x v="1"/>
    <n v="0"/>
    <n v="46664"/>
    <n v="1"/>
    <n v="19"/>
    <s v="Production Technician I"/>
    <x v="0"/>
    <n v="2421"/>
    <s v="03/28/83"/>
    <x v="0"/>
    <x v="1"/>
    <s v="US Citizen"/>
    <s v="No"/>
    <x v="0"/>
    <d v="2013-01-04T00:00:00"/>
    <s v="5/25/2016"/>
    <x v="11"/>
    <x v="1"/>
    <x v="0"/>
    <s v="Amy Dunn"/>
    <n v="11"/>
    <x v="3"/>
    <x v="1"/>
    <n v="3.18"/>
    <x v="1"/>
    <n v="0"/>
    <d v="2016-06-03T00:00:00"/>
    <n v="0"/>
    <n v="10"/>
    <n v="42"/>
    <x v="0"/>
    <x v="2"/>
  </r>
  <r>
    <s v="Newman, Richard "/>
    <x v="200"/>
    <n v="1"/>
    <n v="1"/>
    <n v="1"/>
    <n v="3"/>
    <n v="5"/>
    <x v="1"/>
    <n v="0"/>
    <n v="48495"/>
    <n v="0"/>
    <n v="19"/>
    <s v="Production Technician I"/>
    <x v="0"/>
    <n v="2136"/>
    <d v="1977-08-04T00:00:00"/>
    <x v="0"/>
    <x v="1"/>
    <s v="US Citizen"/>
    <s v="No"/>
    <x v="0"/>
    <d v="2014-12-05T00:00:00"/>
    <m/>
    <x v="0"/>
    <x v="0"/>
    <x v="0"/>
    <s v="Ketsia Liebig"/>
    <n v="19"/>
    <x v="0"/>
    <x v="1"/>
    <n v="5"/>
    <x v="0"/>
    <n v="0"/>
    <s v="2/18/2019"/>
    <n v="0"/>
    <n v="11"/>
    <n v="47"/>
    <x v="0"/>
    <x v="2"/>
  </r>
  <r>
    <s v="Ngodup, Shari "/>
    <x v="201"/>
    <n v="0"/>
    <n v="3"/>
    <n v="0"/>
    <n v="1"/>
    <n v="5"/>
    <x v="0"/>
    <n v="1"/>
    <n v="52984"/>
    <n v="0"/>
    <n v="19"/>
    <s v="Production Technician I"/>
    <x v="0"/>
    <n v="1810"/>
    <d v="1967-03-06T00:00:00"/>
    <x v="1"/>
    <x v="4"/>
    <s v="US Citizen"/>
    <s v="No"/>
    <x v="1"/>
    <d v="2013-01-04T00:00:00"/>
    <m/>
    <x v="0"/>
    <x v="0"/>
    <x v="0"/>
    <s v="Brannon Miller"/>
    <n v="12"/>
    <x v="4"/>
    <x v="0"/>
    <n v="4"/>
    <x v="1"/>
    <n v="0"/>
    <s v="2/13/2019"/>
    <n v="0"/>
    <n v="12"/>
    <n v="58"/>
    <x v="2"/>
    <x v="2"/>
  </r>
  <r>
    <s v="Nguyen, Dheepa"/>
    <x v="202"/>
    <n v="0"/>
    <n v="0"/>
    <n v="0"/>
    <n v="1"/>
    <n v="6"/>
    <x v="1"/>
    <n v="0"/>
    <n v="63695"/>
    <n v="0"/>
    <n v="3"/>
    <s v="Area Sales Manager"/>
    <x v="17"/>
    <n v="30428"/>
    <s v="03/31/89"/>
    <x v="1"/>
    <x v="0"/>
    <s v="US Citizen"/>
    <s v="No"/>
    <x v="2"/>
    <d v="2013-08-07T00:00:00"/>
    <m/>
    <x v="0"/>
    <x v="0"/>
    <x v="4"/>
    <s v="Lynn Daneault"/>
    <n v="21"/>
    <x v="1"/>
    <x v="1"/>
    <n v="5"/>
    <x v="0"/>
    <n v="0"/>
    <s v="1/25/2019"/>
    <n v="0"/>
    <n v="2"/>
    <n v="36"/>
    <x v="1"/>
    <x v="0"/>
  </r>
  <r>
    <s v="Nguyen, Lei-Ming"/>
    <x v="203"/>
    <n v="0"/>
    <n v="0"/>
    <n v="0"/>
    <n v="1"/>
    <n v="5"/>
    <x v="1"/>
    <n v="0"/>
    <n v="62061"/>
    <n v="0"/>
    <n v="19"/>
    <s v="Production Technician I"/>
    <x v="0"/>
    <n v="2132"/>
    <d v="1984-07-07T00:00:00"/>
    <x v="1"/>
    <x v="0"/>
    <s v="US Citizen"/>
    <s v="No"/>
    <x v="0"/>
    <d v="2013-08-07T00:00:00"/>
    <m/>
    <x v="0"/>
    <x v="0"/>
    <x v="0"/>
    <s v="David Stanley"/>
    <n v="14"/>
    <x v="0"/>
    <x v="1"/>
    <n v="3.6"/>
    <x v="0"/>
    <n v="0"/>
    <d v="2019-02-01T00:00:00"/>
    <n v="0"/>
    <n v="4"/>
    <n v="40"/>
    <x v="0"/>
    <x v="0"/>
  </r>
  <r>
    <s v="Nowlan, Kristie"/>
    <x v="204"/>
    <n v="0"/>
    <n v="0"/>
    <n v="0"/>
    <n v="1"/>
    <n v="5"/>
    <x v="1"/>
    <n v="0"/>
    <n v="66738"/>
    <n v="0"/>
    <n v="20"/>
    <s v="Production Technician II"/>
    <x v="0"/>
    <n v="1040"/>
    <s v="11/23/85"/>
    <x v="1"/>
    <x v="0"/>
    <s v="US Citizen"/>
    <s v="No"/>
    <x v="0"/>
    <d v="2014-10-11T00:00:00"/>
    <m/>
    <x v="0"/>
    <x v="0"/>
    <x v="0"/>
    <s v="Elijiah Gray"/>
    <n v="16"/>
    <x v="1"/>
    <x v="1"/>
    <n v="4.53"/>
    <x v="0"/>
    <n v="0"/>
    <s v="1/16/2019"/>
    <n v="0"/>
    <n v="5"/>
    <n v="39"/>
    <x v="1"/>
    <x v="0"/>
  </r>
  <r>
    <s v="O'hare, Lynn"/>
    <x v="205"/>
    <n v="0"/>
    <n v="0"/>
    <n v="0"/>
    <n v="4"/>
    <n v="5"/>
    <x v="3"/>
    <n v="0"/>
    <n v="52674"/>
    <n v="1"/>
    <n v="19"/>
    <s v="Production Technician I"/>
    <x v="0"/>
    <n v="2152"/>
    <s v="09/30/80"/>
    <x v="1"/>
    <x v="0"/>
    <s v="US Citizen"/>
    <s v="No"/>
    <x v="2"/>
    <s v="3/31/2014"/>
    <d v="2018-01-05T00:00:00"/>
    <x v="7"/>
    <x v="2"/>
    <x v="0"/>
    <s v="Kissy Sullivan"/>
    <n v="20"/>
    <x v="0"/>
    <x v="3"/>
    <n v="2.33"/>
    <x v="3"/>
    <n v="0"/>
    <d v="2018-09-03T00:00:00"/>
    <n v="6"/>
    <n v="3"/>
    <n v="44"/>
    <x v="0"/>
    <x v="2"/>
  </r>
  <r>
    <s v="Oliver, Brooke "/>
    <x v="206"/>
    <n v="1"/>
    <n v="1"/>
    <n v="0"/>
    <n v="5"/>
    <n v="5"/>
    <x v="1"/>
    <n v="0"/>
    <n v="71966"/>
    <n v="1"/>
    <n v="20"/>
    <s v="Production Technician II"/>
    <x v="0"/>
    <n v="2492"/>
    <d v="1952-11-02T00:00:00"/>
    <x v="1"/>
    <x v="1"/>
    <s v="US Citizen"/>
    <s v="No"/>
    <x v="3"/>
    <s v="5/14/2012"/>
    <s v="8/19/2013"/>
    <x v="5"/>
    <x v="1"/>
    <x v="0"/>
    <s v="Webster Butler"/>
    <n v="39"/>
    <x v="0"/>
    <x v="1"/>
    <n v="5"/>
    <x v="1"/>
    <n v="0"/>
    <d v="2013-02-07T00:00:00"/>
    <n v="0"/>
    <n v="17"/>
    <n v="72"/>
    <x v="4"/>
    <x v="0"/>
  </r>
  <r>
    <s v="Onque, Jasmine"/>
    <x v="207"/>
    <n v="0"/>
    <n v="0"/>
    <n v="0"/>
    <n v="1"/>
    <n v="6"/>
    <x v="1"/>
    <n v="0"/>
    <n v="63051"/>
    <n v="0"/>
    <n v="3"/>
    <s v="Area Sales Manager"/>
    <x v="18"/>
    <n v="33174"/>
    <d v="1990-11-05T00:00:00"/>
    <x v="1"/>
    <x v="0"/>
    <s v="US Citizen"/>
    <s v="Yes"/>
    <x v="0"/>
    <s v="9/30/2013"/>
    <m/>
    <x v="0"/>
    <x v="0"/>
    <x v="4"/>
    <s v="Lynn Daneault"/>
    <n v="21"/>
    <x v="1"/>
    <x v="1"/>
    <n v="4.28"/>
    <x v="1"/>
    <n v="0"/>
    <s v="1/25/2019"/>
    <n v="0"/>
    <n v="1"/>
    <n v="34"/>
    <x v="1"/>
    <x v="0"/>
  </r>
  <r>
    <s v="Osturnka, Adeel"/>
    <x v="208"/>
    <n v="1"/>
    <n v="1"/>
    <n v="1"/>
    <n v="1"/>
    <n v="5"/>
    <x v="0"/>
    <n v="0"/>
    <n v="47414"/>
    <n v="0"/>
    <n v="19"/>
    <s v="Production Technician I"/>
    <x v="0"/>
    <n v="2478"/>
    <d v="1976-11-12T00:00:00"/>
    <x v="0"/>
    <x v="1"/>
    <s v="US Citizen"/>
    <s v="No"/>
    <x v="0"/>
    <s v="9/30/2013"/>
    <m/>
    <x v="0"/>
    <x v="0"/>
    <x v="0"/>
    <s v="Kelley Spirea"/>
    <n v="18"/>
    <x v="0"/>
    <x v="0"/>
    <n v="5"/>
    <x v="1"/>
    <n v="0"/>
    <d v="2019-07-02T00:00:00"/>
    <n v="0"/>
    <n v="13"/>
    <n v="48"/>
    <x v="0"/>
    <x v="2"/>
  </r>
  <r>
    <s v="Owad, Clinton"/>
    <x v="209"/>
    <n v="0"/>
    <n v="0"/>
    <n v="1"/>
    <n v="1"/>
    <n v="5"/>
    <x v="2"/>
    <n v="0"/>
    <n v="53060"/>
    <n v="0"/>
    <n v="19"/>
    <s v="Production Technician I"/>
    <x v="0"/>
    <n v="1760"/>
    <s v="11/24/79"/>
    <x v="0"/>
    <x v="0"/>
    <s v="US Citizen"/>
    <s v="No"/>
    <x v="1"/>
    <s v="2/17/2014"/>
    <m/>
    <x v="0"/>
    <x v="0"/>
    <x v="0"/>
    <s v="Michael Albert"/>
    <n v="22"/>
    <x v="0"/>
    <x v="2"/>
    <n v="4.25"/>
    <x v="1"/>
    <n v="0"/>
    <d v="2019-04-02T00:00:00"/>
    <n v="4"/>
    <n v="6"/>
    <n v="45"/>
    <x v="0"/>
    <x v="2"/>
  </r>
  <r>
    <s v="Ozark, Travis"/>
    <x v="210"/>
    <n v="0"/>
    <n v="0"/>
    <n v="1"/>
    <n v="1"/>
    <n v="6"/>
    <x v="1"/>
    <n v="0"/>
    <n v="68829"/>
    <n v="0"/>
    <n v="3"/>
    <s v="Area Sales Manager"/>
    <x v="19"/>
    <n v="27229"/>
    <s v="05/19/82"/>
    <x v="0"/>
    <x v="0"/>
    <s v="US Citizen"/>
    <s v="No"/>
    <x v="0"/>
    <d v="2015-05-01T00:00:00"/>
    <m/>
    <x v="0"/>
    <x v="0"/>
    <x v="4"/>
    <s v="John Smith"/>
    <n v="17"/>
    <x v="7"/>
    <x v="1"/>
    <n v="5"/>
    <x v="0"/>
    <n v="0"/>
    <s v="1/14/2019"/>
    <n v="0"/>
    <n v="18"/>
    <n v="42"/>
    <x v="0"/>
    <x v="0"/>
  </r>
  <r>
    <s v="Panjwani, Nina"/>
    <x v="211"/>
    <n v="1"/>
    <n v="1"/>
    <n v="0"/>
    <n v="5"/>
    <n v="5"/>
    <x v="1"/>
    <n v="0"/>
    <n v="63515"/>
    <n v="1"/>
    <n v="19"/>
    <s v="Production Technician I"/>
    <x v="0"/>
    <n v="2351"/>
    <d v="1979-01-05T00:00:00"/>
    <x v="1"/>
    <x v="1"/>
    <s v="US Citizen"/>
    <s v="No"/>
    <x v="0"/>
    <d v="2011-07-02T00:00:00"/>
    <d v="2014-12-01T00:00:00"/>
    <x v="4"/>
    <x v="1"/>
    <x v="0"/>
    <s v="Elijiah Gray"/>
    <n v="16"/>
    <x v="2"/>
    <x v="1"/>
    <n v="3.89"/>
    <x v="2"/>
    <n v="0"/>
    <d v="2013-04-03T00:00:00"/>
    <n v="0"/>
    <n v="7"/>
    <n v="46"/>
    <x v="0"/>
    <x v="0"/>
  </r>
  <r>
    <s v="Patronick, Lucas"/>
    <x v="212"/>
    <n v="0"/>
    <n v="0"/>
    <n v="1"/>
    <n v="5"/>
    <n v="4"/>
    <x v="0"/>
    <n v="1"/>
    <n v="108987"/>
    <n v="1"/>
    <n v="24"/>
    <s v="Software Engineer"/>
    <x v="0"/>
    <n v="1844"/>
    <s v="02/20/79"/>
    <x v="0"/>
    <x v="0"/>
    <s v="US Citizen"/>
    <s v="No"/>
    <x v="1"/>
    <d v="2011-07-11T00:00:00"/>
    <d v="2015-07-09T00:00:00"/>
    <x v="4"/>
    <x v="1"/>
    <x v="2"/>
    <s v="Alex Sweetwater"/>
    <n v="10"/>
    <x v="4"/>
    <x v="0"/>
    <n v="5"/>
    <x v="0"/>
    <n v="3"/>
    <s v="8/16/2015"/>
    <n v="0"/>
    <n v="13"/>
    <n v="46"/>
    <x v="0"/>
    <x v="1"/>
  </r>
  <r>
    <s v="Pearson, Randall"/>
    <x v="213"/>
    <n v="1"/>
    <n v="1"/>
    <n v="1"/>
    <n v="5"/>
    <n v="3"/>
    <x v="1"/>
    <n v="0"/>
    <n v="93093"/>
    <n v="1"/>
    <n v="9"/>
    <s v="Data Analyst"/>
    <x v="0"/>
    <n v="2747"/>
    <d v="1984-05-09T00:00:00"/>
    <x v="0"/>
    <x v="1"/>
    <s v="US Citizen"/>
    <s v="No"/>
    <x v="0"/>
    <d v="2014-01-12T00:00:00"/>
    <d v="2016-01-05T00:00:00"/>
    <x v="7"/>
    <x v="1"/>
    <x v="1"/>
    <s v="Simon Roup"/>
    <n v="4"/>
    <x v="3"/>
    <x v="1"/>
    <n v="4.7"/>
    <x v="2"/>
    <n v="5"/>
    <s v="1/16/2016"/>
    <n v="0"/>
    <n v="19"/>
    <n v="40"/>
    <x v="0"/>
    <x v="3"/>
  </r>
  <r>
    <s v="Smith, Martin"/>
    <x v="214"/>
    <n v="0"/>
    <n v="0"/>
    <n v="1"/>
    <n v="5"/>
    <n v="5"/>
    <x v="2"/>
    <n v="0"/>
    <n v="53564"/>
    <n v="1"/>
    <n v="19"/>
    <s v="Production Technician I"/>
    <x v="0"/>
    <n v="2458"/>
    <s v="03/17/88"/>
    <x v="0"/>
    <x v="0"/>
    <s v="US Citizen"/>
    <s v="No"/>
    <x v="1"/>
    <d v="2011-10-01T00:00:00"/>
    <s v="12/28/2017"/>
    <x v="1"/>
    <x v="1"/>
    <x v="0"/>
    <s v="Webster Butler"/>
    <n v="39"/>
    <x v="2"/>
    <x v="2"/>
    <n v="3.54"/>
    <x v="0"/>
    <n v="0"/>
    <d v="2017-06-04T00:00:00"/>
    <n v="4"/>
    <n v="15"/>
    <n v="37"/>
    <x v="1"/>
    <x v="2"/>
  </r>
  <r>
    <s v="Pelletier, Ermine"/>
    <x v="215"/>
    <n v="1"/>
    <n v="1"/>
    <n v="0"/>
    <n v="5"/>
    <n v="5"/>
    <x v="2"/>
    <n v="0"/>
    <n v="60270"/>
    <n v="1"/>
    <n v="20"/>
    <s v="Production Technician II"/>
    <x v="0"/>
    <n v="2472"/>
    <s v="07/18/89"/>
    <x v="1"/>
    <x v="1"/>
    <s v="US Citizen"/>
    <s v="No"/>
    <x v="3"/>
    <d v="2011-05-07T00:00:00"/>
    <s v="9/15/2015"/>
    <x v="5"/>
    <x v="1"/>
    <x v="0"/>
    <s v="Amy Dunn"/>
    <n v="11"/>
    <x v="6"/>
    <x v="2"/>
    <n v="2.4"/>
    <x v="0"/>
    <n v="0"/>
    <d v="2015-06-02T00:00:00"/>
    <n v="5"/>
    <n v="2"/>
    <n v="35"/>
    <x v="1"/>
    <x v="0"/>
  </r>
  <r>
    <s v="Perry, Shakira"/>
    <x v="216"/>
    <n v="0"/>
    <n v="0"/>
    <n v="0"/>
    <n v="5"/>
    <n v="5"/>
    <x v="1"/>
    <n v="0"/>
    <n v="45998"/>
    <n v="1"/>
    <n v="19"/>
    <s v="Production Technician I"/>
    <x v="0"/>
    <n v="2176"/>
    <s v="07/20/86"/>
    <x v="1"/>
    <x v="0"/>
    <s v="US Citizen"/>
    <s v="No"/>
    <x v="0"/>
    <s v="5/16/2011"/>
    <s v="10/25/2015"/>
    <x v="16"/>
    <x v="1"/>
    <x v="0"/>
    <s v="Amy Dunn"/>
    <n v="11"/>
    <x v="0"/>
    <x v="1"/>
    <n v="3.45"/>
    <x v="2"/>
    <n v="0"/>
    <s v="5/13/2014"/>
    <n v="0"/>
    <n v="5"/>
    <n v="38"/>
    <x v="1"/>
    <x v="2"/>
  </r>
  <r>
    <s v="Peters, Lauren"/>
    <x v="217"/>
    <n v="1"/>
    <n v="1"/>
    <n v="0"/>
    <n v="5"/>
    <n v="5"/>
    <x v="0"/>
    <n v="0"/>
    <n v="57954"/>
    <n v="1"/>
    <n v="20"/>
    <s v="Production Technician II"/>
    <x v="0"/>
    <n v="1886"/>
    <s v="08/17/86"/>
    <x v="1"/>
    <x v="1"/>
    <s v="US Citizen"/>
    <s v="No"/>
    <x v="0"/>
    <s v="5/16/2011"/>
    <d v="2013-04-02T00:00:00"/>
    <x v="11"/>
    <x v="1"/>
    <x v="0"/>
    <s v="Ketsia Liebig"/>
    <n v="19"/>
    <x v="1"/>
    <x v="0"/>
    <n v="4.2"/>
    <x v="0"/>
    <n v="0"/>
    <d v="2013-10-01T00:00:00"/>
    <n v="0"/>
    <n v="12"/>
    <n v="38"/>
    <x v="1"/>
    <x v="2"/>
  </r>
  <r>
    <s v="Peterson, Ebonee  "/>
    <x v="218"/>
    <n v="1"/>
    <n v="1"/>
    <n v="0"/>
    <n v="5"/>
    <n v="5"/>
    <x v="1"/>
    <n v="0"/>
    <n v="74669"/>
    <n v="1"/>
    <n v="18"/>
    <s v="Production Manager"/>
    <x v="0"/>
    <n v="2030"/>
    <d v="1977-09-05T00:00:00"/>
    <x v="1"/>
    <x v="1"/>
    <s v="US Citizen"/>
    <s v="No"/>
    <x v="0"/>
    <s v="10/25/2010"/>
    <s v="5/18/2016"/>
    <x v="4"/>
    <x v="1"/>
    <x v="0"/>
    <s v="Janet King"/>
    <n v="2"/>
    <x v="1"/>
    <x v="1"/>
    <n v="4.16"/>
    <x v="0"/>
    <n v="0"/>
    <d v="2015-05-03T00:00:00"/>
    <n v="0"/>
    <n v="6"/>
    <n v="47"/>
    <x v="0"/>
    <x v="0"/>
  </r>
  <r>
    <s v="Petingill, Shana  "/>
    <x v="219"/>
    <n v="1"/>
    <n v="1"/>
    <n v="0"/>
    <n v="1"/>
    <n v="5"/>
    <x v="1"/>
    <n v="0"/>
    <n v="74226"/>
    <n v="0"/>
    <n v="20"/>
    <s v="Production Technician II"/>
    <x v="0"/>
    <n v="2050"/>
    <d v="1979-10-03T00:00:00"/>
    <x v="1"/>
    <x v="1"/>
    <s v="Eligible NonCitizen"/>
    <s v="No"/>
    <x v="3"/>
    <d v="2012-02-04T00:00:00"/>
    <m/>
    <x v="0"/>
    <x v="0"/>
    <x v="0"/>
    <s v="Brannon Miller"/>
    <n v="12"/>
    <x v="0"/>
    <x v="1"/>
    <n v="4.3"/>
    <x v="1"/>
    <n v="0"/>
    <s v="1/14/2019"/>
    <n v="0"/>
    <n v="14"/>
    <n v="45"/>
    <x v="0"/>
    <x v="0"/>
  </r>
  <r>
    <s v="Petrowsky, Thelma"/>
    <x v="220"/>
    <n v="1"/>
    <n v="1"/>
    <n v="0"/>
    <n v="1"/>
    <n v="3"/>
    <x v="0"/>
    <n v="0"/>
    <n v="93554"/>
    <n v="0"/>
    <n v="9"/>
    <s v="Data Analyst"/>
    <x v="0"/>
    <n v="1886"/>
    <s v="09/16/84"/>
    <x v="1"/>
    <x v="1"/>
    <s v="US Citizen"/>
    <s v="No"/>
    <x v="1"/>
    <d v="2014-10-11T00:00:00"/>
    <m/>
    <x v="0"/>
    <x v="0"/>
    <x v="1"/>
    <s v="Simon Roup"/>
    <n v="4"/>
    <x v="3"/>
    <x v="0"/>
    <n v="4.5999999999999996"/>
    <x v="0"/>
    <n v="7"/>
    <d v="2019-04-01T00:00:00"/>
    <n v="0"/>
    <n v="16"/>
    <n v="40"/>
    <x v="0"/>
    <x v="3"/>
  </r>
  <r>
    <s v="Pham, Hong"/>
    <x v="221"/>
    <n v="1"/>
    <n v="1"/>
    <n v="1"/>
    <n v="5"/>
    <n v="5"/>
    <x v="1"/>
    <n v="0"/>
    <n v="64724"/>
    <n v="1"/>
    <n v="19"/>
    <s v="Production Technician I"/>
    <x v="0"/>
    <n v="2451"/>
    <d v="1988-06-03T00:00:00"/>
    <x v="0"/>
    <x v="1"/>
    <s v="US Citizen"/>
    <s v="No"/>
    <x v="3"/>
    <d v="2011-05-07T00:00:00"/>
    <s v="11/30/2012"/>
    <x v="11"/>
    <x v="1"/>
    <x v="0"/>
    <s v="Brannon Miller"/>
    <n v="12"/>
    <x v="2"/>
    <x v="1"/>
    <n v="5"/>
    <x v="1"/>
    <n v="0"/>
    <s v="2/20/2012"/>
    <n v="0"/>
    <n v="13"/>
    <n v="36"/>
    <x v="1"/>
    <x v="0"/>
  </r>
  <r>
    <s v="Pitt, Brad "/>
    <x v="222"/>
    <n v="0"/>
    <n v="0"/>
    <n v="1"/>
    <n v="1"/>
    <n v="5"/>
    <x v="1"/>
    <n v="0"/>
    <n v="47001"/>
    <n v="0"/>
    <n v="19"/>
    <s v="Production Technician I"/>
    <x v="0"/>
    <n v="2451"/>
    <s v="11/23/81"/>
    <x v="0"/>
    <x v="0"/>
    <s v="US Citizen"/>
    <s v="No"/>
    <x v="0"/>
    <d v="2007-05-11T00:00:00"/>
    <m/>
    <x v="0"/>
    <x v="0"/>
    <x v="0"/>
    <s v="David Stanley"/>
    <n v="14"/>
    <x v="2"/>
    <x v="1"/>
    <n v="3.66"/>
    <x v="1"/>
    <n v="0"/>
    <s v="2/25/2019"/>
    <n v="0"/>
    <n v="15"/>
    <n v="43"/>
    <x v="0"/>
    <x v="2"/>
  </r>
  <r>
    <s v="Potts, Xana"/>
    <x v="223"/>
    <n v="1"/>
    <n v="1"/>
    <n v="0"/>
    <n v="1"/>
    <n v="6"/>
    <x v="1"/>
    <n v="0"/>
    <n v="61844"/>
    <n v="0"/>
    <n v="3"/>
    <s v="Area Sales Manager"/>
    <x v="20"/>
    <n v="40220"/>
    <s v="08/29/88"/>
    <x v="1"/>
    <x v="1"/>
    <s v="US Citizen"/>
    <s v="No"/>
    <x v="1"/>
    <d v="2012-09-01T00:00:00"/>
    <m/>
    <x v="0"/>
    <x v="0"/>
    <x v="4"/>
    <s v="Lynn Daneault"/>
    <n v="21"/>
    <x v="7"/>
    <x v="1"/>
    <n v="4.2"/>
    <x v="0"/>
    <n v="0"/>
    <d v="2019-01-02T00:00:00"/>
    <n v="0"/>
    <n v="9"/>
    <n v="36"/>
    <x v="1"/>
    <x v="0"/>
  </r>
  <r>
    <s v="Power, Morissa"/>
    <x v="224"/>
    <n v="0"/>
    <n v="2"/>
    <n v="0"/>
    <n v="5"/>
    <n v="5"/>
    <x v="1"/>
    <n v="0"/>
    <n v="46799"/>
    <n v="1"/>
    <n v="19"/>
    <s v="Production Technician I"/>
    <x v="0"/>
    <n v="1742"/>
    <s v="10/15/84"/>
    <x v="1"/>
    <x v="2"/>
    <s v="Eligible NonCitizen"/>
    <s v="No"/>
    <x v="3"/>
    <s v="5/16/2011"/>
    <d v="2018-04-06T00:00:00"/>
    <x v="4"/>
    <x v="1"/>
    <x v="0"/>
    <s v="Kissy Sullivan"/>
    <n v="20"/>
    <x v="2"/>
    <x v="1"/>
    <n v="3.17"/>
    <x v="2"/>
    <n v="0"/>
    <d v="2018-02-04T00:00:00"/>
    <n v="0"/>
    <n v="14"/>
    <n v="40"/>
    <x v="0"/>
    <x v="2"/>
  </r>
  <r>
    <s v="Punjabhi, Louis  "/>
    <x v="225"/>
    <n v="0"/>
    <n v="0"/>
    <n v="1"/>
    <n v="1"/>
    <n v="5"/>
    <x v="1"/>
    <n v="0"/>
    <n v="59472"/>
    <n v="0"/>
    <n v="19"/>
    <s v="Production Technician I"/>
    <x v="0"/>
    <n v="2109"/>
    <s v="06/19/61"/>
    <x v="0"/>
    <x v="0"/>
    <s v="US Citizen"/>
    <s v="No"/>
    <x v="0"/>
    <d v="2014-06-01T00:00:00"/>
    <m/>
    <x v="0"/>
    <x v="0"/>
    <x v="0"/>
    <s v="Kelley Spirea"/>
    <n v="18"/>
    <x v="3"/>
    <x v="1"/>
    <n v="4.8"/>
    <x v="1"/>
    <n v="0"/>
    <d v="2019-07-01T00:00:00"/>
    <n v="0"/>
    <n v="14"/>
    <n v="63"/>
    <x v="3"/>
    <x v="2"/>
  </r>
  <r>
    <s v="Purinton, Janine"/>
    <x v="226"/>
    <n v="0"/>
    <n v="2"/>
    <n v="0"/>
    <n v="5"/>
    <n v="5"/>
    <x v="1"/>
    <n v="0"/>
    <n v="46430"/>
    <n v="1"/>
    <n v="19"/>
    <s v="Production Technician I"/>
    <x v="0"/>
    <n v="2474"/>
    <s v="09/22/70"/>
    <x v="1"/>
    <x v="2"/>
    <s v="US Citizen"/>
    <s v="No"/>
    <x v="0"/>
    <s v="9/24/2012"/>
    <s v="6/18/2013"/>
    <x v="5"/>
    <x v="1"/>
    <x v="0"/>
    <s v="Kissy Sullivan"/>
    <n v="20"/>
    <x v="1"/>
    <x v="1"/>
    <n v="4.5"/>
    <x v="0"/>
    <n v="0"/>
    <d v="2013-02-04T00:00:00"/>
    <n v="0"/>
    <n v="16"/>
    <n v="54"/>
    <x v="2"/>
    <x v="2"/>
  </r>
  <r>
    <s v="Quinn, Sean"/>
    <x v="227"/>
    <n v="1"/>
    <n v="1"/>
    <n v="1"/>
    <n v="5"/>
    <n v="1"/>
    <x v="1"/>
    <n v="1"/>
    <n v="83363"/>
    <n v="1"/>
    <n v="23"/>
    <s v="Software Engineer"/>
    <x v="0"/>
    <n v="2045"/>
    <d v="1984-06-11T00:00:00"/>
    <x v="0"/>
    <x v="1"/>
    <s v="Eligible NonCitizen"/>
    <s v="No"/>
    <x v="1"/>
    <s v="2/21/2011"/>
    <s v="8/15/2015"/>
    <x v="1"/>
    <x v="1"/>
    <x v="2"/>
    <s v="Janet King"/>
    <n v="2"/>
    <x v="4"/>
    <x v="1"/>
    <n v="4.1500000000000004"/>
    <x v="2"/>
    <n v="0"/>
    <s v="4/19/2014"/>
    <n v="0"/>
    <n v="4"/>
    <n v="40"/>
    <x v="0"/>
    <x v="3"/>
  </r>
  <r>
    <s v="Rachael, Maggie"/>
    <x v="228"/>
    <n v="1"/>
    <n v="1"/>
    <n v="0"/>
    <n v="1"/>
    <n v="3"/>
    <x v="1"/>
    <n v="0"/>
    <n v="95920"/>
    <n v="0"/>
    <n v="4"/>
    <s v="BI Developer"/>
    <x v="0"/>
    <n v="2110"/>
    <d v="1980-12-05T00:00:00"/>
    <x v="1"/>
    <x v="1"/>
    <s v="US Citizen"/>
    <s v="No"/>
    <x v="1"/>
    <d v="2016-02-10T00:00:00"/>
    <m/>
    <x v="0"/>
    <x v="0"/>
    <x v="1"/>
    <s v="Brian Champaigne"/>
    <n v="13"/>
    <x v="1"/>
    <x v="1"/>
    <n v="4.4000000000000004"/>
    <x v="2"/>
    <n v="6"/>
    <d v="2019-06-02T00:00:00"/>
    <n v="0"/>
    <n v="10"/>
    <n v="44"/>
    <x v="0"/>
    <x v="3"/>
  </r>
  <r>
    <s v="Rarrick, Quinn"/>
    <x v="229"/>
    <n v="0"/>
    <n v="2"/>
    <n v="1"/>
    <n v="5"/>
    <n v="5"/>
    <x v="1"/>
    <n v="0"/>
    <n v="61729"/>
    <n v="1"/>
    <n v="19"/>
    <s v="Production Technician I"/>
    <x v="0"/>
    <n v="2478"/>
    <s v="12/31/84"/>
    <x v="0"/>
    <x v="2"/>
    <s v="US Citizen"/>
    <s v="No"/>
    <x v="0"/>
    <s v="9/26/2011"/>
    <d v="2018-07-04T00:00:00"/>
    <x v="11"/>
    <x v="1"/>
    <x v="0"/>
    <s v="Michael Albert"/>
    <n v="22"/>
    <x v="1"/>
    <x v="1"/>
    <n v="3.8"/>
    <x v="0"/>
    <n v="0"/>
    <d v="2018-04-02T00:00:00"/>
    <n v="0"/>
    <n v="19"/>
    <n v="40"/>
    <x v="0"/>
    <x v="0"/>
  </r>
  <r>
    <s v="Ren, Kylo"/>
    <x v="230"/>
    <n v="1"/>
    <n v="1"/>
    <n v="1"/>
    <n v="1"/>
    <n v="6"/>
    <x v="1"/>
    <n v="0"/>
    <n v="61809"/>
    <n v="0"/>
    <n v="3"/>
    <s v="Area Sales Manager"/>
    <x v="21"/>
    <n v="83706"/>
    <d v="1954-12-10T00:00:00"/>
    <x v="0"/>
    <x v="1"/>
    <s v="US Citizen"/>
    <s v="No"/>
    <x v="0"/>
    <d v="2014-12-05T00:00:00"/>
    <m/>
    <x v="0"/>
    <x v="0"/>
    <x v="4"/>
    <s v="John Smith"/>
    <n v="17"/>
    <x v="6"/>
    <x v="1"/>
    <n v="3.98"/>
    <x v="1"/>
    <n v="0"/>
    <s v="1/28/2019"/>
    <n v="0"/>
    <n v="4"/>
    <n v="70"/>
    <x v="4"/>
    <x v="0"/>
  </r>
  <r>
    <s v="Rhoads, Thomas"/>
    <x v="231"/>
    <n v="0"/>
    <n v="2"/>
    <n v="1"/>
    <n v="5"/>
    <n v="5"/>
    <x v="1"/>
    <n v="0"/>
    <n v="45115"/>
    <n v="1"/>
    <n v="19"/>
    <s v="Production Technician I"/>
    <x v="0"/>
    <n v="2176"/>
    <s v="07/22/82"/>
    <x v="0"/>
    <x v="2"/>
    <s v="US Citizen"/>
    <s v="Yes"/>
    <x v="0"/>
    <s v="5/16/2011"/>
    <s v="1/15/2016"/>
    <x v="9"/>
    <x v="1"/>
    <x v="0"/>
    <s v="Elijiah Gray"/>
    <n v="16"/>
    <x v="0"/>
    <x v="1"/>
    <n v="5"/>
    <x v="2"/>
    <n v="0"/>
    <s v="3/30/2015"/>
    <n v="0"/>
    <n v="11"/>
    <n v="42"/>
    <x v="0"/>
    <x v="2"/>
  </r>
  <r>
    <s v="Rivera, Haley  "/>
    <x v="232"/>
    <n v="1"/>
    <n v="1"/>
    <n v="0"/>
    <n v="1"/>
    <n v="5"/>
    <x v="0"/>
    <n v="0"/>
    <n v="46738"/>
    <n v="0"/>
    <n v="19"/>
    <s v="Production Technician I"/>
    <x v="0"/>
    <n v="2171"/>
    <d v="1973-12-01T00:00:00"/>
    <x v="1"/>
    <x v="1"/>
    <s v="US Citizen"/>
    <s v="No"/>
    <x v="3"/>
    <s v="11/28/2011"/>
    <m/>
    <x v="0"/>
    <x v="0"/>
    <x v="0"/>
    <s v="Webster Butler"/>
    <m/>
    <x v="2"/>
    <x v="0"/>
    <n v="4.3600000000000003"/>
    <x v="0"/>
    <n v="0"/>
    <d v="2019-11-02T00:00:00"/>
    <n v="0"/>
    <n v="16"/>
    <n v="51"/>
    <x v="2"/>
    <x v="2"/>
  </r>
  <r>
    <s v="Roberson, May"/>
    <x v="233"/>
    <n v="0"/>
    <n v="2"/>
    <n v="0"/>
    <n v="5"/>
    <n v="5"/>
    <x v="1"/>
    <n v="0"/>
    <n v="64971"/>
    <n v="1"/>
    <n v="20"/>
    <s v="Production Technician II"/>
    <x v="0"/>
    <n v="1902"/>
    <d v="1981-05-09T00:00:00"/>
    <x v="1"/>
    <x v="2"/>
    <s v="Eligible NonCitizen"/>
    <s v="No"/>
    <x v="1"/>
    <s v="9/26/2011"/>
    <s v="10/22/2011"/>
    <x v="3"/>
    <x v="1"/>
    <x v="0"/>
    <s v="David Stanley"/>
    <n v="14"/>
    <x v="2"/>
    <x v="1"/>
    <n v="4.5"/>
    <x v="2"/>
    <n v="0"/>
    <s v="10/22/2011"/>
    <n v="0"/>
    <n v="10"/>
    <n v="43"/>
    <x v="0"/>
    <x v="0"/>
  </r>
  <r>
    <s v="Robertson, Peter"/>
    <x v="234"/>
    <n v="1"/>
    <n v="1"/>
    <n v="1"/>
    <n v="5"/>
    <n v="5"/>
    <x v="1"/>
    <n v="0"/>
    <n v="55578"/>
    <n v="1"/>
    <n v="20"/>
    <s v="Production Technician II"/>
    <x v="0"/>
    <n v="2138"/>
    <d v="1972-03-07T00:00:00"/>
    <x v="0"/>
    <x v="1"/>
    <s v="US Citizen"/>
    <s v="No"/>
    <x v="0"/>
    <d v="2011-05-07T00:00:00"/>
    <d v="2012-08-02T00:00:00"/>
    <x v="4"/>
    <x v="1"/>
    <x v="0"/>
    <s v="Kissy Sullivan"/>
    <n v="20"/>
    <x v="1"/>
    <x v="1"/>
    <n v="4.2"/>
    <x v="0"/>
    <n v="0"/>
    <d v="2012-06-01T00:00:00"/>
    <n v="0"/>
    <n v="13"/>
    <n v="53"/>
    <x v="2"/>
    <x v="2"/>
  </r>
  <r>
    <s v="Robinson, Alain  "/>
    <x v="235"/>
    <n v="1"/>
    <n v="1"/>
    <n v="1"/>
    <n v="5"/>
    <n v="5"/>
    <x v="1"/>
    <n v="0"/>
    <n v="50428"/>
    <n v="1"/>
    <n v="19"/>
    <s v="Production Technician I"/>
    <x v="0"/>
    <n v="1420"/>
    <d v="1974-07-01T00:00:00"/>
    <x v="0"/>
    <x v="1"/>
    <s v="US Citizen"/>
    <s v="No"/>
    <x v="1"/>
    <d v="2011-10-01T00:00:00"/>
    <s v="1/26/2016"/>
    <x v="6"/>
    <x v="1"/>
    <x v="0"/>
    <s v="Amy Dunn"/>
    <n v="11"/>
    <x v="1"/>
    <x v="1"/>
    <n v="5"/>
    <x v="1"/>
    <n v="0"/>
    <d v="2015-10-01T00:00:00"/>
    <n v="0"/>
    <n v="11"/>
    <n v="50"/>
    <x v="2"/>
    <x v="2"/>
  </r>
  <r>
    <s v="Robinson, Cherly"/>
    <x v="236"/>
    <n v="1"/>
    <n v="1"/>
    <n v="0"/>
    <n v="4"/>
    <n v="5"/>
    <x v="2"/>
    <n v="0"/>
    <n v="61422"/>
    <n v="1"/>
    <n v="19"/>
    <s v="Production Technician I"/>
    <x v="0"/>
    <n v="1460"/>
    <d v="1985-07-01T00:00:00"/>
    <x v="1"/>
    <x v="1"/>
    <s v="US Citizen"/>
    <s v="No"/>
    <x v="0"/>
    <d v="2011-10-01T00:00:00"/>
    <s v="5/17/2016"/>
    <x v="6"/>
    <x v="2"/>
    <x v="0"/>
    <s v="Ketsia Liebig"/>
    <n v="19"/>
    <x v="1"/>
    <x v="2"/>
    <n v="3.6"/>
    <x v="1"/>
    <n v="0"/>
    <d v="2016-05-04T00:00:00"/>
    <n v="4"/>
    <n v="16"/>
    <n v="39"/>
    <x v="1"/>
    <x v="0"/>
  </r>
  <r>
    <s v="Robinson, Elias"/>
    <x v="237"/>
    <n v="0"/>
    <n v="4"/>
    <n v="1"/>
    <n v="1"/>
    <n v="5"/>
    <x v="0"/>
    <n v="0"/>
    <n v="63353"/>
    <n v="0"/>
    <n v="19"/>
    <s v="Production Technician I"/>
    <x v="0"/>
    <n v="1730"/>
    <s v="01/28/85"/>
    <x v="0"/>
    <x v="3"/>
    <s v="US Citizen"/>
    <s v="No"/>
    <x v="0"/>
    <d v="2013-08-07T00:00:00"/>
    <m/>
    <x v="0"/>
    <x v="0"/>
    <x v="0"/>
    <s v="Brannon Miller"/>
    <n v="12"/>
    <x v="3"/>
    <x v="0"/>
    <n v="3.6"/>
    <x v="0"/>
    <n v="0"/>
    <d v="2019-11-02T00:00:00"/>
    <n v="0"/>
    <n v="4"/>
    <n v="40"/>
    <x v="0"/>
    <x v="0"/>
  </r>
  <r>
    <s v="Roby, Lori "/>
    <x v="238"/>
    <n v="1"/>
    <n v="1"/>
    <n v="0"/>
    <n v="1"/>
    <n v="3"/>
    <x v="1"/>
    <n v="0"/>
    <n v="89883"/>
    <n v="0"/>
    <n v="9"/>
    <s v="Data Analyst"/>
    <x v="0"/>
    <n v="1886"/>
    <d v="1981-11-10T00:00:00"/>
    <x v="1"/>
    <x v="1"/>
    <s v="US Citizen"/>
    <s v="No"/>
    <x v="0"/>
    <s v="2/16/2015"/>
    <m/>
    <x v="0"/>
    <x v="0"/>
    <x v="1"/>
    <s v="Simon Roup"/>
    <n v="4"/>
    <x v="3"/>
    <x v="1"/>
    <n v="3.69"/>
    <x v="0"/>
    <n v="6"/>
    <s v="2/14/2019"/>
    <n v="0"/>
    <n v="15"/>
    <n v="43"/>
    <x v="0"/>
    <x v="3"/>
  </r>
  <r>
    <s v="Roehrich, Bianca"/>
    <x v="239"/>
    <n v="0"/>
    <n v="0"/>
    <n v="0"/>
    <n v="5"/>
    <n v="3"/>
    <x v="1"/>
    <n v="0"/>
    <n v="120000"/>
    <n v="1"/>
    <n v="29"/>
    <s v="Principal Data Architect"/>
    <x v="0"/>
    <n v="2703"/>
    <s v="05/27/73"/>
    <x v="1"/>
    <x v="0"/>
    <s v="US Citizen"/>
    <s v="Yes"/>
    <x v="0"/>
    <d v="2015-05-01T00:00:00"/>
    <d v="2018-10-11T00:00:00"/>
    <x v="4"/>
    <x v="1"/>
    <x v="1"/>
    <s v="Simon Roup"/>
    <n v="4"/>
    <x v="0"/>
    <x v="1"/>
    <n v="3.88"/>
    <x v="1"/>
    <n v="7"/>
    <s v="2/13/2018"/>
    <n v="0"/>
    <n v="12"/>
    <n v="51"/>
    <x v="2"/>
    <x v="5"/>
  </r>
  <r>
    <s v="Roper, Katie"/>
    <x v="240"/>
    <n v="0"/>
    <n v="0"/>
    <n v="0"/>
    <n v="1"/>
    <n v="3"/>
    <x v="1"/>
    <n v="0"/>
    <n v="150290"/>
    <n v="0"/>
    <n v="7"/>
    <s v="Data Architect"/>
    <x v="0"/>
    <n v="2056"/>
    <s v="11/21/72"/>
    <x v="1"/>
    <x v="0"/>
    <s v="US Citizen"/>
    <s v="No"/>
    <x v="1"/>
    <d v="2017-07-01T00:00:00"/>
    <m/>
    <x v="0"/>
    <x v="0"/>
    <x v="1"/>
    <s v="Brian Champaigne"/>
    <n v="13"/>
    <x v="1"/>
    <x v="1"/>
    <n v="4.9400000000000004"/>
    <x v="1"/>
    <n v="5"/>
    <d v="2019-06-02T00:00:00"/>
    <n v="0"/>
    <n v="17"/>
    <n v="52"/>
    <x v="2"/>
    <x v="8"/>
  </r>
  <r>
    <s v="Rose, Ashley  "/>
    <x v="241"/>
    <n v="0"/>
    <n v="3"/>
    <n v="0"/>
    <n v="1"/>
    <n v="5"/>
    <x v="1"/>
    <n v="0"/>
    <n v="60627"/>
    <n v="0"/>
    <n v="19"/>
    <s v="Production Technician I"/>
    <x v="0"/>
    <n v="1886"/>
    <d v="1974-05-12T00:00:00"/>
    <x v="1"/>
    <x v="4"/>
    <s v="US Citizen"/>
    <s v="No"/>
    <x v="0"/>
    <d v="2014-06-01T00:00:00"/>
    <m/>
    <x v="0"/>
    <x v="0"/>
    <x v="0"/>
    <s v="David Stanley"/>
    <n v="14"/>
    <x v="7"/>
    <x v="1"/>
    <n v="5"/>
    <x v="2"/>
    <n v="0"/>
    <s v="1/31/2019"/>
    <n v="0"/>
    <n v="8"/>
    <n v="50"/>
    <x v="2"/>
    <x v="0"/>
  </r>
  <r>
    <s v="Rossetti, Bruno"/>
    <x v="242"/>
    <n v="0"/>
    <n v="0"/>
    <n v="1"/>
    <n v="5"/>
    <n v="5"/>
    <x v="1"/>
    <n v="0"/>
    <n v="53180"/>
    <n v="1"/>
    <n v="19"/>
    <s v="Production Technician I"/>
    <x v="0"/>
    <n v="2155"/>
    <s v="03/18/87"/>
    <x v="0"/>
    <x v="0"/>
    <s v="US Citizen"/>
    <s v="No"/>
    <x v="0"/>
    <d v="2011-04-04T00:00:00"/>
    <s v="8/13/2018"/>
    <x v="4"/>
    <x v="1"/>
    <x v="0"/>
    <s v="Kissy Sullivan"/>
    <n v="20"/>
    <x v="2"/>
    <x v="1"/>
    <n v="5"/>
    <x v="0"/>
    <n v="0"/>
    <d v="2018-02-07T00:00:00"/>
    <n v="0"/>
    <n v="4"/>
    <n v="38"/>
    <x v="1"/>
    <x v="2"/>
  </r>
  <r>
    <s v="Roup,Simon"/>
    <x v="243"/>
    <n v="0"/>
    <n v="0"/>
    <n v="1"/>
    <n v="1"/>
    <n v="3"/>
    <x v="1"/>
    <n v="0"/>
    <n v="140920"/>
    <n v="0"/>
    <n v="13"/>
    <s v="IT Manager - DB"/>
    <x v="0"/>
    <n v="2481"/>
    <d v="1973-05-04T00:00:00"/>
    <x v="0"/>
    <x v="0"/>
    <s v="US Citizen"/>
    <s v="No"/>
    <x v="0"/>
    <s v="1/20/2013"/>
    <m/>
    <x v="0"/>
    <x v="0"/>
    <x v="1"/>
    <s v="Jennifer Zamora"/>
    <n v="5"/>
    <x v="1"/>
    <x v="1"/>
    <n v="3.6"/>
    <x v="0"/>
    <n v="7"/>
    <s v="2/18/2019"/>
    <n v="0"/>
    <n v="13"/>
    <n v="51"/>
    <x v="2"/>
    <x v="8"/>
  </r>
  <r>
    <s v="Ruiz, Ricardo"/>
    <x v="244"/>
    <n v="0"/>
    <n v="2"/>
    <n v="1"/>
    <n v="5"/>
    <n v="3"/>
    <x v="1"/>
    <n v="1"/>
    <n v="148999"/>
    <n v="1"/>
    <n v="13"/>
    <s v="IT Manager - DB"/>
    <x v="0"/>
    <n v="1915"/>
    <d v="1964-04-01T00:00:00"/>
    <x v="0"/>
    <x v="2"/>
    <s v="US Citizen"/>
    <s v="No"/>
    <x v="1"/>
    <d v="2012-09-01T00:00:00"/>
    <d v="2015-04-11T00:00:00"/>
    <x v="2"/>
    <x v="1"/>
    <x v="1"/>
    <s v="Jennifer Zamora"/>
    <n v="5"/>
    <x v="4"/>
    <x v="1"/>
    <n v="4.3"/>
    <x v="2"/>
    <n v="6"/>
    <d v="2015-04-01T00:00:00"/>
    <n v="0"/>
    <n v="8"/>
    <n v="61"/>
    <x v="3"/>
    <x v="8"/>
  </r>
  <r>
    <s v="Saada, Adell"/>
    <x v="245"/>
    <n v="1"/>
    <n v="1"/>
    <n v="0"/>
    <n v="1"/>
    <n v="4"/>
    <x v="1"/>
    <n v="0"/>
    <n v="86214"/>
    <n v="0"/>
    <n v="24"/>
    <s v="Software Engineer"/>
    <x v="0"/>
    <n v="2132"/>
    <s v="07/24/86"/>
    <x v="1"/>
    <x v="1"/>
    <s v="US Citizen"/>
    <s v="No"/>
    <x v="0"/>
    <d v="2012-05-11T00:00:00"/>
    <m/>
    <x v="0"/>
    <x v="0"/>
    <x v="2"/>
    <s v="Alex Sweetwater"/>
    <n v="10"/>
    <x v="1"/>
    <x v="1"/>
    <n v="4.2"/>
    <x v="1"/>
    <n v="6"/>
    <s v="2/13/2019"/>
    <n v="0"/>
    <n v="2"/>
    <n v="38"/>
    <x v="1"/>
    <x v="3"/>
  </r>
  <r>
    <s v="Saar-Beckles, Melinda"/>
    <x v="246"/>
    <n v="0"/>
    <n v="0"/>
    <n v="0"/>
    <n v="2"/>
    <n v="5"/>
    <x v="2"/>
    <n v="1"/>
    <n v="47750"/>
    <n v="0"/>
    <n v="19"/>
    <s v="Production Technician I"/>
    <x v="0"/>
    <n v="1801"/>
    <d v="1968-06-06T00:00:00"/>
    <x v="1"/>
    <x v="0"/>
    <s v="US Citizen"/>
    <s v="No"/>
    <x v="1"/>
    <d v="2016-04-07T00:00:00"/>
    <m/>
    <x v="0"/>
    <x v="0"/>
    <x v="0"/>
    <s v="Kelley Spirea"/>
    <n v="18"/>
    <x v="4"/>
    <x v="2"/>
    <n v="2.6"/>
    <x v="2"/>
    <n v="0"/>
    <s v="2/18/2019"/>
    <n v="5"/>
    <n v="4"/>
    <n v="56"/>
    <x v="2"/>
    <x v="2"/>
  </r>
  <r>
    <s v="Sadki, Nore  "/>
    <x v="247"/>
    <n v="0"/>
    <n v="0"/>
    <n v="1"/>
    <n v="5"/>
    <n v="5"/>
    <x v="1"/>
    <n v="0"/>
    <n v="46428"/>
    <n v="1"/>
    <n v="19"/>
    <s v="Production Technician I"/>
    <x v="0"/>
    <n v="2148"/>
    <s v="12/21/74"/>
    <x v="0"/>
    <x v="0"/>
    <s v="US Citizen"/>
    <s v="No"/>
    <x v="0"/>
    <d v="2009-05-01T00:00:00"/>
    <s v="7/30/2018"/>
    <x v="10"/>
    <x v="1"/>
    <x v="0"/>
    <s v="Michael Albert"/>
    <n v="22"/>
    <x v="2"/>
    <x v="1"/>
    <n v="4.5999999999999996"/>
    <x v="0"/>
    <n v="0"/>
    <d v="2018-05-02T00:00:00"/>
    <n v="0"/>
    <n v="7"/>
    <n v="50"/>
    <x v="2"/>
    <x v="2"/>
  </r>
  <r>
    <s v="Sahoo, Adil"/>
    <x v="248"/>
    <n v="1"/>
    <n v="1"/>
    <n v="1"/>
    <n v="1"/>
    <n v="5"/>
    <x v="1"/>
    <n v="0"/>
    <n v="57975"/>
    <n v="0"/>
    <n v="20"/>
    <s v="Production Technician II"/>
    <x v="0"/>
    <n v="2062"/>
    <s v="04/26/86"/>
    <x v="0"/>
    <x v="1"/>
    <s v="US Citizen"/>
    <s v="No"/>
    <x v="0"/>
    <s v="8/30/2010"/>
    <m/>
    <x v="0"/>
    <x v="0"/>
    <x v="0"/>
    <s v="Kelley Spirea"/>
    <n v="18"/>
    <x v="6"/>
    <x v="1"/>
    <n v="4.0999999999999996"/>
    <x v="1"/>
    <n v="0"/>
    <d v="2019-10-01T00:00:00"/>
    <n v="0"/>
    <n v="13"/>
    <n v="38"/>
    <x v="1"/>
    <x v="2"/>
  </r>
  <r>
    <s v="Salter, Jason"/>
    <x v="249"/>
    <n v="0"/>
    <n v="2"/>
    <n v="1"/>
    <n v="5"/>
    <n v="3"/>
    <x v="1"/>
    <n v="0"/>
    <n v="88527"/>
    <n v="1"/>
    <n v="9"/>
    <s v="Data Analyst "/>
    <x v="0"/>
    <n v="2452"/>
    <s v="12/17/87"/>
    <x v="0"/>
    <x v="2"/>
    <s v="US Citizen"/>
    <s v="No"/>
    <x v="1"/>
    <d v="2015-05-01T00:00:00"/>
    <s v="10/31/2015"/>
    <x v="2"/>
    <x v="1"/>
    <x v="1"/>
    <s v="Simon Roup"/>
    <n v="4"/>
    <x v="0"/>
    <x v="1"/>
    <n v="4.2"/>
    <x v="1"/>
    <n v="5"/>
    <s v="4/20/2015"/>
    <n v="0"/>
    <n v="2"/>
    <n v="37"/>
    <x v="1"/>
    <x v="3"/>
  </r>
  <r>
    <s v="Sander, Kamrin"/>
    <x v="250"/>
    <n v="1"/>
    <n v="1"/>
    <n v="0"/>
    <n v="1"/>
    <n v="5"/>
    <x v="1"/>
    <n v="0"/>
    <n v="56147"/>
    <n v="0"/>
    <n v="19"/>
    <s v="Production Technician I"/>
    <x v="0"/>
    <n v="2154"/>
    <d v="1988-10-07T00:00:00"/>
    <x v="1"/>
    <x v="1"/>
    <s v="US Citizen"/>
    <s v="No"/>
    <x v="1"/>
    <s v="9/29/2014"/>
    <m/>
    <x v="0"/>
    <x v="0"/>
    <x v="0"/>
    <s v="Elijiah Gray"/>
    <n v="16"/>
    <x v="0"/>
    <x v="1"/>
    <n v="3.51"/>
    <x v="1"/>
    <n v="0"/>
    <s v="2/18/2019"/>
    <n v="0"/>
    <n v="2"/>
    <n v="36"/>
    <x v="1"/>
    <x v="2"/>
  </r>
  <r>
    <s v="Sewkumar, Nori"/>
    <x v="251"/>
    <n v="0"/>
    <n v="0"/>
    <n v="0"/>
    <n v="3"/>
    <n v="5"/>
    <x v="1"/>
    <n v="0"/>
    <n v="50923"/>
    <n v="0"/>
    <n v="19"/>
    <s v="Production Technician I"/>
    <x v="0"/>
    <n v="2191"/>
    <d v="1975-10-03T00:00:00"/>
    <x v="1"/>
    <x v="0"/>
    <s v="US Citizen"/>
    <s v="No"/>
    <x v="3"/>
    <s v="9/30/2013"/>
    <m/>
    <x v="0"/>
    <x v="0"/>
    <x v="0"/>
    <s v="Webster Butler"/>
    <m/>
    <x v="2"/>
    <x v="1"/>
    <n v="5"/>
    <x v="0"/>
    <n v="0"/>
    <d v="2019-06-02T00:00:00"/>
    <n v="0"/>
    <n v="14"/>
    <n v="49"/>
    <x v="0"/>
    <x v="2"/>
  </r>
  <r>
    <s v="Shepard, Anita "/>
    <x v="252"/>
    <n v="1"/>
    <n v="1"/>
    <n v="0"/>
    <n v="1"/>
    <n v="3"/>
    <x v="1"/>
    <n v="0"/>
    <n v="50750"/>
    <n v="0"/>
    <n v="15"/>
    <s v="Network Engineer"/>
    <x v="0"/>
    <n v="1773"/>
    <s v="04/14/81"/>
    <x v="1"/>
    <x v="1"/>
    <s v="US Citizen"/>
    <s v="No"/>
    <x v="0"/>
    <s v="9/30/2014"/>
    <m/>
    <x v="0"/>
    <x v="0"/>
    <x v="1"/>
    <s v="Peter Monroe"/>
    <n v="7"/>
    <x v="0"/>
    <x v="1"/>
    <n v="3.31"/>
    <x v="1"/>
    <n v="6"/>
    <d v="2019-07-01T00:00:00"/>
    <n v="0"/>
    <n v="7"/>
    <n v="43"/>
    <x v="0"/>
    <x v="2"/>
  </r>
  <r>
    <s v="Shields, Seffi"/>
    <x v="253"/>
    <n v="1"/>
    <n v="1"/>
    <n v="0"/>
    <n v="1"/>
    <n v="5"/>
    <x v="1"/>
    <n v="0"/>
    <n v="52087"/>
    <n v="0"/>
    <n v="19"/>
    <s v="Production Technician I"/>
    <x v="0"/>
    <n v="2149"/>
    <s v="08/24/85"/>
    <x v="1"/>
    <x v="1"/>
    <s v="US Citizen"/>
    <s v="No"/>
    <x v="0"/>
    <s v="8/19/2013"/>
    <m/>
    <x v="0"/>
    <x v="0"/>
    <x v="0"/>
    <s v="Amy Dunn"/>
    <n v="11"/>
    <x v="0"/>
    <x v="1"/>
    <n v="4.8099999999999996"/>
    <x v="2"/>
    <n v="0"/>
    <s v="2/15/2019"/>
    <n v="0"/>
    <n v="15"/>
    <n v="39"/>
    <x v="1"/>
    <x v="2"/>
  </r>
  <r>
    <s v="Simard, Kramer"/>
    <x v="254"/>
    <n v="1"/>
    <n v="1"/>
    <n v="1"/>
    <n v="1"/>
    <n v="3"/>
    <x v="1"/>
    <n v="0"/>
    <n v="87826"/>
    <n v="0"/>
    <n v="9"/>
    <s v="Data Analyst"/>
    <x v="0"/>
    <n v="2110"/>
    <d v="1970-08-02T00:00:00"/>
    <x v="0"/>
    <x v="1"/>
    <s v="US Citizen"/>
    <s v="Yes"/>
    <x v="0"/>
    <d v="2015-05-01T00:00:00"/>
    <m/>
    <x v="0"/>
    <x v="0"/>
    <x v="1"/>
    <s v="Simon Roup"/>
    <n v="4"/>
    <x v="3"/>
    <x v="1"/>
    <n v="3.32"/>
    <x v="1"/>
    <n v="7"/>
    <s v="1/14/2019"/>
    <n v="0"/>
    <n v="16"/>
    <n v="54"/>
    <x v="2"/>
    <x v="3"/>
  </r>
  <r>
    <s v="Singh, Nan "/>
    <x v="255"/>
    <n v="0"/>
    <n v="0"/>
    <n v="0"/>
    <n v="1"/>
    <n v="1"/>
    <x v="1"/>
    <n v="0"/>
    <n v="51920"/>
    <n v="0"/>
    <n v="2"/>
    <s v="Administrative Assistant"/>
    <x v="0"/>
    <n v="2330"/>
    <s v="05/19/88"/>
    <x v="1"/>
    <x v="0"/>
    <s v="US Citizen"/>
    <s v="No"/>
    <x v="0"/>
    <d v="2015-01-05T00:00:00"/>
    <m/>
    <x v="0"/>
    <x v="0"/>
    <x v="3"/>
    <s v="Brandon R. LeBlanc"/>
    <n v="1"/>
    <x v="7"/>
    <x v="1"/>
    <n v="5"/>
    <x v="1"/>
    <n v="5"/>
    <s v="1/15/2019"/>
    <n v="0"/>
    <n v="2"/>
    <n v="36"/>
    <x v="1"/>
    <x v="2"/>
  </r>
  <r>
    <s v="Sloan, Constance"/>
    <x v="256"/>
    <n v="0"/>
    <n v="0"/>
    <n v="0"/>
    <n v="5"/>
    <n v="5"/>
    <x v="1"/>
    <n v="0"/>
    <n v="63878"/>
    <n v="1"/>
    <n v="20"/>
    <s v="Production Technician II"/>
    <x v="0"/>
    <n v="1851"/>
    <s v="11/25/87"/>
    <x v="1"/>
    <x v="0"/>
    <s v="US Citizen"/>
    <s v="No"/>
    <x v="0"/>
    <s v="10/26/2009"/>
    <d v="2015-08-04T00:00:00"/>
    <x v="15"/>
    <x v="1"/>
    <x v="0"/>
    <s v="Michael Albert"/>
    <n v="22"/>
    <x v="6"/>
    <x v="1"/>
    <n v="4.68"/>
    <x v="2"/>
    <n v="0"/>
    <d v="2015-02-04T00:00:00"/>
    <n v="0"/>
    <n v="20"/>
    <n v="37"/>
    <x v="1"/>
    <x v="0"/>
  </r>
  <r>
    <s v="Smith, Joe"/>
    <x v="257"/>
    <n v="0"/>
    <n v="0"/>
    <n v="1"/>
    <n v="1"/>
    <n v="5"/>
    <x v="0"/>
    <n v="0"/>
    <n v="60656"/>
    <n v="0"/>
    <n v="20"/>
    <s v="Production Technician II"/>
    <x v="0"/>
    <n v="2045"/>
    <s v="10/30/63"/>
    <x v="0"/>
    <x v="0"/>
    <s v="US Citizen"/>
    <s v="No"/>
    <x v="0"/>
    <s v="9/29/2014"/>
    <m/>
    <x v="0"/>
    <x v="0"/>
    <x v="0"/>
    <s v="Elijiah Gray"/>
    <n v="16"/>
    <x v="1"/>
    <x v="0"/>
    <n v="4.3"/>
    <x v="1"/>
    <n v="0"/>
    <s v="1/28/2019"/>
    <n v="0"/>
    <n v="4"/>
    <n v="61"/>
    <x v="3"/>
    <x v="0"/>
  </r>
  <r>
    <s v="Smith, John"/>
    <x v="258"/>
    <n v="0"/>
    <n v="2"/>
    <n v="1"/>
    <n v="1"/>
    <n v="6"/>
    <x v="2"/>
    <n v="1"/>
    <n v="72992"/>
    <n v="0"/>
    <n v="21"/>
    <s v="Sales Manager"/>
    <x v="0"/>
    <n v="1886"/>
    <s v="08/16/84"/>
    <x v="0"/>
    <x v="2"/>
    <s v="US Citizen"/>
    <s v="No"/>
    <x v="1"/>
    <s v="5/18/2014"/>
    <m/>
    <x v="0"/>
    <x v="0"/>
    <x v="4"/>
    <s v="Debra Houlihan"/>
    <n v="15"/>
    <x v="4"/>
    <x v="2"/>
    <n v="2.4"/>
    <x v="2"/>
    <n v="0"/>
    <s v="1/16/2019"/>
    <n v="2"/>
    <n v="16"/>
    <n v="40"/>
    <x v="0"/>
    <x v="0"/>
  </r>
  <r>
    <s v="Smith, Leigh Ann"/>
    <x v="259"/>
    <n v="1"/>
    <n v="1"/>
    <n v="0"/>
    <n v="5"/>
    <n v="1"/>
    <x v="1"/>
    <n v="1"/>
    <n v="55000"/>
    <n v="1"/>
    <n v="2"/>
    <s v="Administrative Assistant"/>
    <x v="0"/>
    <n v="1844"/>
    <s v="06/14/87"/>
    <x v="1"/>
    <x v="1"/>
    <s v="US Citizen"/>
    <s v="No"/>
    <x v="1"/>
    <s v="9/26/2011"/>
    <s v="9/25/2013"/>
    <x v="1"/>
    <x v="1"/>
    <x v="3"/>
    <s v="Brandon R. LeBlanc"/>
    <n v="1"/>
    <x v="4"/>
    <x v="1"/>
    <n v="3.8"/>
    <x v="2"/>
    <n v="4"/>
    <s v="8/15/2013"/>
    <n v="0"/>
    <n v="17"/>
    <n v="37"/>
    <x v="1"/>
    <x v="2"/>
  </r>
  <r>
    <s v="Smith, Sade"/>
    <x v="260"/>
    <n v="0"/>
    <n v="0"/>
    <n v="0"/>
    <n v="1"/>
    <n v="5"/>
    <x v="1"/>
    <n v="0"/>
    <n v="58939"/>
    <n v="0"/>
    <n v="19"/>
    <s v="Production Technician I"/>
    <x v="0"/>
    <n v="2130"/>
    <d v="1965-02-02T00:00:00"/>
    <x v="1"/>
    <x v="0"/>
    <s v="US Citizen"/>
    <s v="No"/>
    <x v="0"/>
    <d v="2013-11-11T00:00:00"/>
    <m/>
    <x v="0"/>
    <x v="0"/>
    <x v="0"/>
    <s v="Ketsia Liebig"/>
    <n v="19"/>
    <x v="3"/>
    <x v="1"/>
    <n v="3.73"/>
    <x v="1"/>
    <n v="0"/>
    <s v="1/24/2019"/>
    <n v="0"/>
    <n v="16"/>
    <n v="60"/>
    <x v="3"/>
    <x v="2"/>
  </r>
  <r>
    <s v="Soto, Julia "/>
    <x v="261"/>
    <n v="1"/>
    <n v="1"/>
    <n v="0"/>
    <n v="1"/>
    <n v="3"/>
    <x v="1"/>
    <n v="0"/>
    <n v="66593"/>
    <n v="0"/>
    <n v="14"/>
    <s v="IT Support"/>
    <x v="0"/>
    <n v="2360"/>
    <d v="1973-12-03T00:00:00"/>
    <x v="1"/>
    <x v="1"/>
    <s v="US Citizen"/>
    <s v="No"/>
    <x v="1"/>
    <d v="2011-10-06T00:00:00"/>
    <m/>
    <x v="0"/>
    <x v="0"/>
    <x v="1"/>
    <s v="Eric Dougall"/>
    <n v="6"/>
    <x v="0"/>
    <x v="1"/>
    <n v="4.3"/>
    <x v="1"/>
    <n v="5"/>
    <d v="2019-08-02T00:00:00"/>
    <n v="0"/>
    <n v="19"/>
    <n v="51"/>
    <x v="2"/>
    <x v="0"/>
  </r>
  <r>
    <s v="Soze, Keyser"/>
    <x v="262"/>
    <n v="1"/>
    <n v="1"/>
    <n v="1"/>
    <n v="2"/>
    <n v="3"/>
    <x v="1"/>
    <n v="0"/>
    <n v="87565"/>
    <n v="0"/>
    <n v="28"/>
    <s v="Sr. Network Engineer"/>
    <x v="0"/>
    <n v="1545"/>
    <d v="1983-09-02T00:00:00"/>
    <x v="0"/>
    <x v="1"/>
    <s v="US Citizen"/>
    <s v="No"/>
    <x v="3"/>
    <s v="6/30/2016"/>
    <m/>
    <x v="0"/>
    <x v="0"/>
    <x v="1"/>
    <s v="Peter Monroe"/>
    <n v="7"/>
    <x v="0"/>
    <x v="1"/>
    <n v="3.27"/>
    <x v="2"/>
    <n v="5"/>
    <s v="1/14/2019"/>
    <n v="0"/>
    <n v="13"/>
    <n v="41"/>
    <x v="0"/>
    <x v="3"/>
  </r>
  <r>
    <s v="Sparks, Taylor  "/>
    <x v="263"/>
    <n v="1"/>
    <n v="1"/>
    <n v="0"/>
    <n v="1"/>
    <n v="5"/>
    <x v="3"/>
    <n v="0"/>
    <n v="64021"/>
    <n v="0"/>
    <n v="19"/>
    <s v="Production Technician I"/>
    <x v="0"/>
    <n v="2093"/>
    <s v="07/20/68"/>
    <x v="1"/>
    <x v="1"/>
    <s v="US Citizen"/>
    <s v="No"/>
    <x v="0"/>
    <s v="2/20/2012"/>
    <m/>
    <x v="0"/>
    <x v="0"/>
    <x v="0"/>
    <s v="Brannon Miller"/>
    <n v="12"/>
    <x v="1"/>
    <x v="3"/>
    <n v="2.4"/>
    <x v="3"/>
    <n v="1"/>
    <s v="2/25/2019"/>
    <n v="6"/>
    <n v="20"/>
    <n v="56"/>
    <x v="2"/>
    <x v="0"/>
  </r>
  <r>
    <s v="Spirea, Kelley"/>
    <x v="264"/>
    <n v="1"/>
    <n v="1"/>
    <n v="0"/>
    <n v="1"/>
    <n v="5"/>
    <x v="1"/>
    <n v="0"/>
    <n v="65714"/>
    <n v="0"/>
    <n v="18"/>
    <s v="Production Manager"/>
    <x v="0"/>
    <n v="2451"/>
    <s v="09/30/75"/>
    <x v="1"/>
    <x v="1"/>
    <s v="US Citizen"/>
    <s v="No"/>
    <x v="0"/>
    <d v="2012-02-10T00:00:00"/>
    <m/>
    <x v="0"/>
    <x v="0"/>
    <x v="0"/>
    <s v="Janet King"/>
    <n v="2"/>
    <x v="0"/>
    <x v="1"/>
    <n v="4.83"/>
    <x v="0"/>
    <n v="0"/>
    <s v="2/14/2019"/>
    <n v="0"/>
    <n v="15"/>
    <n v="49"/>
    <x v="0"/>
    <x v="0"/>
  </r>
  <r>
    <s v="Squatrito, Kristen"/>
    <x v="265"/>
    <n v="0"/>
    <n v="2"/>
    <n v="0"/>
    <n v="5"/>
    <n v="5"/>
    <x v="0"/>
    <n v="0"/>
    <n v="62425"/>
    <n v="1"/>
    <n v="19"/>
    <s v="Production Technician I"/>
    <x v="0"/>
    <n v="2359"/>
    <s v="03/26/73"/>
    <x v="1"/>
    <x v="2"/>
    <s v="US Citizen"/>
    <s v="No"/>
    <x v="0"/>
    <s v="5/13/2013"/>
    <s v="6/29/2015"/>
    <x v="5"/>
    <x v="1"/>
    <x v="0"/>
    <s v="David Stanley"/>
    <n v="14"/>
    <x v="0"/>
    <x v="0"/>
    <n v="4.0999999999999996"/>
    <x v="2"/>
    <n v="0"/>
    <d v="2015-02-03T00:00:00"/>
    <n v="0"/>
    <n v="16"/>
    <n v="52"/>
    <x v="2"/>
    <x v="0"/>
  </r>
  <r>
    <s v="Stanford,Barbara  M"/>
    <x v="266"/>
    <n v="0"/>
    <n v="2"/>
    <n v="0"/>
    <n v="1"/>
    <n v="5"/>
    <x v="1"/>
    <n v="0"/>
    <n v="47961"/>
    <n v="0"/>
    <n v="19"/>
    <s v="Production Technician I"/>
    <x v="0"/>
    <n v="2050"/>
    <s v="08/25/82"/>
    <x v="1"/>
    <x v="2"/>
    <s v="US Citizen"/>
    <s v="No"/>
    <x v="2"/>
    <d v="2011-10-01T00:00:00"/>
    <m/>
    <x v="0"/>
    <x v="0"/>
    <x v="0"/>
    <s v="Kissy Sullivan"/>
    <n v="20"/>
    <x v="2"/>
    <x v="1"/>
    <n v="4.0999999999999996"/>
    <x v="2"/>
    <n v="0"/>
    <d v="2019-07-02T00:00:00"/>
    <n v="0"/>
    <n v="9"/>
    <n v="42"/>
    <x v="0"/>
    <x v="2"/>
  </r>
  <r>
    <s v="Stansfield, Norman"/>
    <x v="267"/>
    <n v="1"/>
    <n v="1"/>
    <n v="1"/>
    <n v="1"/>
    <n v="6"/>
    <x v="3"/>
    <n v="0"/>
    <n v="58273"/>
    <n v="0"/>
    <n v="3"/>
    <s v="Area Sales Manager"/>
    <x v="22"/>
    <n v="89139"/>
    <d v="1974-09-05T00:00:00"/>
    <x v="0"/>
    <x v="1"/>
    <s v="US Citizen"/>
    <s v="No"/>
    <x v="0"/>
    <d v="2014-12-05T00:00:00"/>
    <m/>
    <x v="0"/>
    <x v="0"/>
    <x v="4"/>
    <s v="Lynn Daneault"/>
    <n v="21"/>
    <x v="7"/>
    <x v="3"/>
    <n v="1.81"/>
    <x v="3"/>
    <n v="0"/>
    <s v="1/17/2019"/>
    <n v="3"/>
    <n v="5"/>
    <n v="50"/>
    <x v="2"/>
    <x v="2"/>
  </r>
  <r>
    <s v="Steans, Tyrone  "/>
    <x v="268"/>
    <n v="0"/>
    <n v="0"/>
    <n v="1"/>
    <n v="1"/>
    <n v="1"/>
    <x v="1"/>
    <n v="0"/>
    <n v="63003"/>
    <n v="0"/>
    <n v="1"/>
    <s v="Accountant I"/>
    <x v="0"/>
    <n v="2703"/>
    <d v="1986-01-09T00:00:00"/>
    <x v="0"/>
    <x v="0"/>
    <s v="US Citizen"/>
    <s v="No"/>
    <x v="0"/>
    <s v="9/29/2014"/>
    <m/>
    <x v="0"/>
    <x v="0"/>
    <x v="3"/>
    <s v="Brandon R. LeBlanc"/>
    <n v="1"/>
    <x v="1"/>
    <x v="1"/>
    <n v="3.9"/>
    <x v="0"/>
    <n v="5"/>
    <s v="1/18/2019"/>
    <n v="0"/>
    <n v="9"/>
    <n v="39"/>
    <x v="1"/>
    <x v="0"/>
  </r>
  <r>
    <s v="Stoica, Rick"/>
    <x v="269"/>
    <n v="1"/>
    <n v="1"/>
    <n v="1"/>
    <n v="1"/>
    <n v="5"/>
    <x v="1"/>
    <n v="0"/>
    <n v="61355"/>
    <n v="0"/>
    <n v="19"/>
    <s v="Production Technician I"/>
    <x v="0"/>
    <n v="2301"/>
    <s v="03/14/85"/>
    <x v="0"/>
    <x v="1"/>
    <s v="US Citizen"/>
    <s v="No"/>
    <x v="3"/>
    <s v="2/17/2014"/>
    <m/>
    <x v="0"/>
    <x v="0"/>
    <x v="0"/>
    <s v="Kelley Spirea"/>
    <n v="18"/>
    <x v="0"/>
    <x v="1"/>
    <n v="4.7"/>
    <x v="1"/>
    <n v="0"/>
    <d v="2019-11-01T00:00:00"/>
    <n v="0"/>
    <n v="4"/>
    <n v="40"/>
    <x v="0"/>
    <x v="0"/>
  </r>
  <r>
    <s v="Strong, Caitrin"/>
    <x v="270"/>
    <n v="1"/>
    <n v="1"/>
    <n v="0"/>
    <n v="1"/>
    <n v="6"/>
    <x v="1"/>
    <n v="0"/>
    <n v="60120"/>
    <n v="0"/>
    <n v="3"/>
    <s v="Area Sales Manager"/>
    <x v="23"/>
    <n v="59102"/>
    <d v="1989-12-05T00:00:00"/>
    <x v="1"/>
    <x v="1"/>
    <s v="US Citizen"/>
    <s v="No"/>
    <x v="1"/>
    <s v="9/27/2010"/>
    <m/>
    <x v="0"/>
    <x v="0"/>
    <x v="4"/>
    <s v="John Smith"/>
    <n v="17"/>
    <x v="1"/>
    <x v="1"/>
    <n v="4.0999999999999996"/>
    <x v="2"/>
    <n v="0"/>
    <s v="1/31/2019"/>
    <n v="0"/>
    <n v="18"/>
    <n v="35"/>
    <x v="1"/>
    <x v="0"/>
  </r>
  <r>
    <s v="Sullivan, Kissy "/>
    <x v="271"/>
    <n v="1"/>
    <n v="1"/>
    <n v="0"/>
    <n v="1"/>
    <n v="5"/>
    <x v="1"/>
    <n v="0"/>
    <n v="63682"/>
    <n v="0"/>
    <n v="18"/>
    <s v="Production Manager"/>
    <x v="0"/>
    <n v="1776"/>
    <s v="03/28/78"/>
    <x v="1"/>
    <x v="1"/>
    <s v="US Citizen"/>
    <s v="No"/>
    <x v="1"/>
    <d v="2009-08-01T00:00:00"/>
    <m/>
    <x v="0"/>
    <x v="0"/>
    <x v="0"/>
    <s v="Janet King"/>
    <n v="2"/>
    <x v="1"/>
    <x v="1"/>
    <n v="3.73"/>
    <x v="2"/>
    <n v="0"/>
    <s v="1/24/2019"/>
    <n v="0"/>
    <n v="12"/>
    <n v="47"/>
    <x v="0"/>
    <x v="0"/>
  </r>
  <r>
    <s v="Sullivan, Timothy"/>
    <x v="272"/>
    <n v="1"/>
    <n v="1"/>
    <n v="1"/>
    <n v="1"/>
    <n v="5"/>
    <x v="1"/>
    <n v="0"/>
    <n v="63025"/>
    <n v="0"/>
    <n v="19"/>
    <s v="Production Technician I"/>
    <x v="0"/>
    <n v="2747"/>
    <d v="1982-07-10T00:00:00"/>
    <x v="0"/>
    <x v="1"/>
    <s v="US Citizen"/>
    <s v="Yes"/>
    <x v="0"/>
    <d v="2015-05-01T00:00:00"/>
    <m/>
    <x v="0"/>
    <x v="0"/>
    <x v="0"/>
    <s v="Michael Albert"/>
    <n v="22"/>
    <x v="2"/>
    <x v="1"/>
    <n v="4.3600000000000003"/>
    <x v="0"/>
    <n v="0"/>
    <s v="1/24/2019"/>
    <n v="0"/>
    <n v="10"/>
    <n v="42"/>
    <x v="0"/>
    <x v="0"/>
  </r>
  <r>
    <s v="Sutwell, Barbara"/>
    <x v="273"/>
    <n v="0"/>
    <n v="0"/>
    <n v="0"/>
    <n v="1"/>
    <n v="5"/>
    <x v="1"/>
    <n v="0"/>
    <n v="59238"/>
    <n v="0"/>
    <n v="19"/>
    <s v="Production Technician I"/>
    <x v="0"/>
    <n v="2718"/>
    <s v="08/15/68"/>
    <x v="1"/>
    <x v="0"/>
    <s v="Eligible NonCitizen"/>
    <s v="No"/>
    <x v="3"/>
    <s v="5/14/2012"/>
    <m/>
    <x v="0"/>
    <x v="0"/>
    <x v="0"/>
    <s v="Elijiah Gray"/>
    <n v="16"/>
    <x v="1"/>
    <x v="1"/>
    <n v="3.4"/>
    <x v="0"/>
    <n v="0"/>
    <s v="1/31/2019"/>
    <n v="0"/>
    <n v="13"/>
    <n v="56"/>
    <x v="2"/>
    <x v="2"/>
  </r>
  <r>
    <s v="Szabo, Andrew"/>
    <x v="274"/>
    <n v="0"/>
    <n v="0"/>
    <n v="1"/>
    <n v="1"/>
    <n v="4"/>
    <x v="0"/>
    <n v="0"/>
    <n v="92989"/>
    <n v="0"/>
    <n v="24"/>
    <s v="Software Engineer"/>
    <x v="0"/>
    <n v="2140"/>
    <d v="1983-06-05T00:00:00"/>
    <x v="0"/>
    <x v="0"/>
    <s v="US Citizen"/>
    <s v="No"/>
    <x v="0"/>
    <d v="2014-07-07T00:00:00"/>
    <m/>
    <x v="0"/>
    <x v="0"/>
    <x v="2"/>
    <s v="Alex Sweetwater"/>
    <n v="10"/>
    <x v="0"/>
    <x v="0"/>
    <n v="4.5"/>
    <x v="0"/>
    <n v="5"/>
    <s v="2/18/2019"/>
    <n v="0"/>
    <n v="1"/>
    <n v="41"/>
    <x v="0"/>
    <x v="3"/>
  </r>
  <r>
    <s v="Tannen, Biff"/>
    <x v="275"/>
    <n v="1"/>
    <n v="1"/>
    <n v="1"/>
    <n v="1"/>
    <n v="3"/>
    <x v="1"/>
    <n v="0"/>
    <n v="90100"/>
    <n v="0"/>
    <n v="4"/>
    <s v="BI Developer"/>
    <x v="0"/>
    <n v="2134"/>
    <s v="10/24/87"/>
    <x v="0"/>
    <x v="1"/>
    <s v="US Citizen"/>
    <s v="No"/>
    <x v="0"/>
    <s v="4/20/2017"/>
    <m/>
    <x v="0"/>
    <x v="0"/>
    <x v="1"/>
    <s v="Brian Champaigne"/>
    <n v="13"/>
    <x v="1"/>
    <x v="1"/>
    <n v="3.4"/>
    <x v="1"/>
    <n v="6"/>
    <d v="2019-02-01T00:00:00"/>
    <n v="0"/>
    <n v="14"/>
    <n v="37"/>
    <x v="1"/>
    <x v="3"/>
  </r>
  <r>
    <s v="Tavares, Desiree  "/>
    <x v="276"/>
    <n v="1"/>
    <n v="1"/>
    <n v="0"/>
    <n v="5"/>
    <n v="5"/>
    <x v="1"/>
    <n v="1"/>
    <n v="60754"/>
    <n v="1"/>
    <n v="19"/>
    <s v="Production Technician I"/>
    <x v="0"/>
    <n v="1801"/>
    <d v="1975-03-04T00:00:00"/>
    <x v="1"/>
    <x v="1"/>
    <s v="Non-Citizen"/>
    <s v="No"/>
    <x v="1"/>
    <s v="4/27/2009"/>
    <d v="2013-01-04T00:00:00"/>
    <x v="4"/>
    <x v="1"/>
    <x v="0"/>
    <s v="Webster Butler"/>
    <n v="39"/>
    <x v="4"/>
    <x v="1"/>
    <n v="4.5"/>
    <x v="0"/>
    <n v="0"/>
    <s v="2/15/2012"/>
    <n v="0"/>
    <n v="11"/>
    <n v="50"/>
    <x v="2"/>
    <x v="0"/>
  </r>
  <r>
    <s v="Tejeda, Lenora "/>
    <x v="277"/>
    <n v="1"/>
    <n v="1"/>
    <n v="0"/>
    <n v="5"/>
    <n v="5"/>
    <x v="1"/>
    <n v="0"/>
    <n v="72202"/>
    <n v="1"/>
    <n v="20"/>
    <s v="Production Technician II"/>
    <x v="0"/>
    <n v="2129"/>
    <s v="05/24/53"/>
    <x v="1"/>
    <x v="1"/>
    <s v="US Citizen"/>
    <s v="No"/>
    <x v="0"/>
    <s v="5/16/2011"/>
    <d v="2017-08-07T00:00:00"/>
    <x v="4"/>
    <x v="1"/>
    <x v="0"/>
    <s v="Elijiah Gray"/>
    <n v="16"/>
    <x v="2"/>
    <x v="1"/>
    <n v="3.93"/>
    <x v="1"/>
    <n v="0"/>
    <s v="4/18/2017"/>
    <n v="0"/>
    <n v="3"/>
    <n v="71"/>
    <x v="4"/>
    <x v="0"/>
  </r>
  <r>
    <s v="Terry, Sharlene "/>
    <x v="278"/>
    <n v="0"/>
    <n v="0"/>
    <n v="0"/>
    <n v="1"/>
    <n v="6"/>
    <x v="1"/>
    <n v="0"/>
    <n v="58370"/>
    <n v="0"/>
    <n v="3"/>
    <s v="Area Sales Manager"/>
    <x v="24"/>
    <n v="97756"/>
    <d v="1965-07-05T00:00:00"/>
    <x v="1"/>
    <x v="0"/>
    <s v="US Citizen"/>
    <s v="No"/>
    <x v="1"/>
    <s v="9/29/2014"/>
    <m/>
    <x v="0"/>
    <x v="0"/>
    <x v="4"/>
    <s v="Lynn Daneault"/>
    <n v="21"/>
    <x v="1"/>
    <x v="1"/>
    <n v="3.69"/>
    <x v="1"/>
    <n v="0"/>
    <s v="1/28/2019"/>
    <n v="0"/>
    <n v="18"/>
    <n v="59"/>
    <x v="2"/>
    <x v="2"/>
  </r>
  <r>
    <s v="Theamstern, Sophia"/>
    <x v="279"/>
    <n v="0"/>
    <n v="0"/>
    <n v="0"/>
    <n v="5"/>
    <n v="5"/>
    <x v="1"/>
    <n v="0"/>
    <n v="48413"/>
    <n v="1"/>
    <n v="19"/>
    <s v="Production Technician I"/>
    <x v="0"/>
    <n v="2066"/>
    <d v="1965-09-05T00:00:00"/>
    <x v="1"/>
    <x v="0"/>
    <s v="US Citizen"/>
    <s v="No"/>
    <x v="0"/>
    <d v="2011-05-07T00:00:00"/>
    <d v="2016-05-09T00:00:00"/>
    <x v="3"/>
    <x v="1"/>
    <x v="0"/>
    <s v="Amy Dunn"/>
    <n v="11"/>
    <x v="1"/>
    <x v="1"/>
    <n v="3.98"/>
    <x v="2"/>
    <n v="0"/>
    <d v="2016-02-03T00:00:00"/>
    <n v="0"/>
    <n v="1"/>
    <n v="59"/>
    <x v="2"/>
    <x v="2"/>
  </r>
  <r>
    <s v="Thibaud, Kenneth"/>
    <x v="280"/>
    <n v="0"/>
    <n v="4"/>
    <n v="1"/>
    <n v="5"/>
    <n v="5"/>
    <x v="1"/>
    <n v="0"/>
    <n v="67176"/>
    <n v="1"/>
    <n v="20"/>
    <s v="Production Technician II"/>
    <x v="0"/>
    <n v="2472"/>
    <s v="09/16/75"/>
    <x v="0"/>
    <x v="3"/>
    <s v="US Citizen"/>
    <s v="No"/>
    <x v="0"/>
    <s v="6/25/2007"/>
    <s v="8/30/2010"/>
    <x v="12"/>
    <x v="1"/>
    <x v="0"/>
    <s v="Webster Butler"/>
    <n v="39"/>
    <x v="8"/>
    <x v="1"/>
    <n v="4.0999999999999996"/>
    <x v="2"/>
    <n v="0"/>
    <s v="7/14/2010"/>
    <n v="0"/>
    <n v="15"/>
    <n v="49"/>
    <x v="0"/>
    <x v="0"/>
  </r>
  <r>
    <s v="Tippett, Jeanette"/>
    <x v="281"/>
    <n v="0"/>
    <n v="2"/>
    <n v="0"/>
    <n v="1"/>
    <n v="5"/>
    <x v="1"/>
    <n v="0"/>
    <n v="56339"/>
    <n v="0"/>
    <n v="19"/>
    <s v="Production Technician I"/>
    <x v="0"/>
    <n v="2093"/>
    <d v="1967-05-06T00:00:00"/>
    <x v="1"/>
    <x v="2"/>
    <s v="US Citizen"/>
    <s v="No"/>
    <x v="1"/>
    <s v="2/18/2013"/>
    <m/>
    <x v="0"/>
    <x v="0"/>
    <x v="0"/>
    <s v="Brannon Miller"/>
    <n v="12"/>
    <x v="1"/>
    <x v="1"/>
    <n v="4.21"/>
    <x v="0"/>
    <n v="0"/>
    <s v="1/14/2019"/>
    <n v="0"/>
    <n v="4"/>
    <n v="57"/>
    <x v="2"/>
    <x v="2"/>
  </r>
  <r>
    <s v="Torrence, Jack"/>
    <x v="282"/>
    <n v="0"/>
    <n v="3"/>
    <n v="1"/>
    <n v="1"/>
    <n v="6"/>
    <x v="0"/>
    <n v="0"/>
    <n v="64397"/>
    <n v="0"/>
    <n v="3"/>
    <s v="Area Sales Manager"/>
    <x v="25"/>
    <n v="58782"/>
    <s v="01/15/68"/>
    <x v="0"/>
    <x v="4"/>
    <s v="US Citizen"/>
    <s v="No"/>
    <x v="0"/>
    <d v="2006-09-01T00:00:00"/>
    <m/>
    <x v="0"/>
    <x v="0"/>
    <x v="4"/>
    <s v="Lynn Daneault"/>
    <n v="21"/>
    <x v="1"/>
    <x v="0"/>
    <n v="4.0999999999999996"/>
    <x v="1"/>
    <n v="0"/>
    <d v="2019-04-01T00:00:00"/>
    <n v="0"/>
    <n v="6"/>
    <n v="57"/>
    <x v="2"/>
    <x v="0"/>
  </r>
  <r>
    <s v="Trang, Mei"/>
    <x v="283"/>
    <n v="0"/>
    <n v="0"/>
    <n v="0"/>
    <n v="1"/>
    <n v="5"/>
    <x v="2"/>
    <n v="0"/>
    <n v="63025"/>
    <n v="0"/>
    <n v="19"/>
    <s v="Production Technician I"/>
    <x v="0"/>
    <n v="2021"/>
    <s v="05/16/83"/>
    <x v="1"/>
    <x v="0"/>
    <s v="US Citizen"/>
    <s v="No"/>
    <x v="0"/>
    <s v="2/17/2014"/>
    <m/>
    <x v="0"/>
    <x v="0"/>
    <x v="0"/>
    <s v="David Stanley"/>
    <n v="14"/>
    <x v="0"/>
    <x v="2"/>
    <n v="2.44"/>
    <x v="0"/>
    <n v="0"/>
    <d v="2019-11-02T00:00:00"/>
    <n v="4"/>
    <n v="18"/>
    <n v="41"/>
    <x v="0"/>
    <x v="0"/>
  </r>
  <r>
    <s v="Tredinnick, Neville "/>
    <x v="284"/>
    <n v="1"/>
    <n v="1"/>
    <n v="1"/>
    <n v="5"/>
    <n v="3"/>
    <x v="1"/>
    <n v="0"/>
    <n v="75281"/>
    <n v="1"/>
    <n v="15"/>
    <s v="Network Engineer"/>
    <x v="0"/>
    <n v="1420"/>
    <d v="1988-05-05T00:00:00"/>
    <x v="0"/>
    <x v="1"/>
    <s v="US Citizen"/>
    <s v="No"/>
    <x v="0"/>
    <d v="2015-05-01T00:00:00"/>
    <d v="2016-12-02T00:00:00"/>
    <x v="16"/>
    <x v="1"/>
    <x v="1"/>
    <s v="Peter Monroe"/>
    <n v="7"/>
    <x v="6"/>
    <x v="1"/>
    <n v="5"/>
    <x v="1"/>
    <n v="5"/>
    <s v="4/15/2015"/>
    <n v="0"/>
    <n v="11"/>
    <n v="36"/>
    <x v="1"/>
    <x v="0"/>
  </r>
  <r>
    <s v="True, Edward"/>
    <x v="285"/>
    <n v="0"/>
    <n v="0"/>
    <n v="1"/>
    <n v="5"/>
    <n v="4"/>
    <x v="1"/>
    <n v="1"/>
    <n v="100416"/>
    <n v="1"/>
    <n v="24"/>
    <s v="Software Engineer"/>
    <x v="0"/>
    <n v="2451"/>
    <s v="06/14/83"/>
    <x v="0"/>
    <x v="0"/>
    <s v="Non-Citizen"/>
    <s v="No"/>
    <x v="1"/>
    <s v="2/18/2013"/>
    <s v="4/15/2018"/>
    <x v="16"/>
    <x v="1"/>
    <x v="2"/>
    <s v="Alex Sweetwater"/>
    <n v="10"/>
    <x v="4"/>
    <x v="1"/>
    <n v="4.5999999999999996"/>
    <x v="1"/>
    <n v="4"/>
    <d v="2017-12-02T00:00:00"/>
    <n v="0"/>
    <n v="9"/>
    <n v="41"/>
    <x v="0"/>
    <x v="1"/>
  </r>
  <r>
    <s v="Trzeciak, Cybil"/>
    <x v="286"/>
    <n v="0"/>
    <n v="0"/>
    <n v="0"/>
    <n v="5"/>
    <n v="5"/>
    <x v="1"/>
    <n v="0"/>
    <n v="74813"/>
    <n v="1"/>
    <n v="20"/>
    <s v="Production Technician II"/>
    <x v="0"/>
    <n v="1778"/>
    <s v="03/15/85"/>
    <x v="1"/>
    <x v="0"/>
    <s v="US Citizen"/>
    <s v="No"/>
    <x v="0"/>
    <d v="2011-10-01T00:00:00"/>
    <d v="2014-02-07T00:00:00"/>
    <x v="5"/>
    <x v="1"/>
    <x v="0"/>
    <s v="Amy Dunn"/>
    <n v="11"/>
    <x v="0"/>
    <x v="1"/>
    <n v="4.4000000000000004"/>
    <x v="1"/>
    <n v="0"/>
    <d v="2014-05-01T00:00:00"/>
    <n v="0"/>
    <n v="5"/>
    <n v="40"/>
    <x v="0"/>
    <x v="0"/>
  </r>
  <r>
    <s v="Turpin, Jumil"/>
    <x v="287"/>
    <n v="1"/>
    <n v="1"/>
    <n v="1"/>
    <n v="1"/>
    <n v="3"/>
    <x v="1"/>
    <n v="0"/>
    <n v="76029"/>
    <n v="0"/>
    <n v="15"/>
    <s v="Network Engineer"/>
    <x v="0"/>
    <n v="2343"/>
    <s v="03/31/69"/>
    <x v="0"/>
    <x v="1"/>
    <s v="Eligible NonCitizen"/>
    <s v="No"/>
    <x v="0"/>
    <s v="3/30/2015"/>
    <m/>
    <x v="0"/>
    <x v="0"/>
    <x v="1"/>
    <s v="Peter Monroe"/>
    <n v="7"/>
    <x v="3"/>
    <x v="1"/>
    <n v="5"/>
    <x v="2"/>
    <n v="7"/>
    <s v="1/14/2019"/>
    <n v="0"/>
    <n v="8"/>
    <n v="56"/>
    <x v="2"/>
    <x v="0"/>
  </r>
  <r>
    <s v="Valentin,Jackie"/>
    <x v="288"/>
    <n v="1"/>
    <n v="1"/>
    <n v="0"/>
    <n v="1"/>
    <n v="6"/>
    <x v="1"/>
    <n v="0"/>
    <n v="57859"/>
    <n v="0"/>
    <n v="3"/>
    <s v="Area Sales Manager"/>
    <x v="26"/>
    <n v="85006"/>
    <s v="05/23/91"/>
    <x v="1"/>
    <x v="1"/>
    <s v="US Citizen"/>
    <s v="No"/>
    <x v="2"/>
    <d v="2011-05-07T00:00:00"/>
    <m/>
    <x v="0"/>
    <x v="0"/>
    <x v="4"/>
    <s v="John Smith"/>
    <n v="17"/>
    <x v="1"/>
    <x v="1"/>
    <n v="2.81"/>
    <x v="1"/>
    <n v="0"/>
    <s v="1/17/2019"/>
    <n v="0"/>
    <n v="16"/>
    <n v="33"/>
    <x v="1"/>
    <x v="2"/>
  </r>
  <r>
    <s v="Veera, Abdellah "/>
    <x v="289"/>
    <n v="0"/>
    <n v="2"/>
    <n v="1"/>
    <n v="5"/>
    <n v="5"/>
    <x v="0"/>
    <n v="0"/>
    <n v="58523"/>
    <n v="1"/>
    <n v="19"/>
    <s v="Production Technician I"/>
    <x v="0"/>
    <n v="2171"/>
    <s v="01/31/87"/>
    <x v="0"/>
    <x v="2"/>
    <s v="US Citizen"/>
    <s v="No"/>
    <x v="0"/>
    <s v="8/13/2012"/>
    <d v="2016-05-02T00:00:00"/>
    <x v="15"/>
    <x v="1"/>
    <x v="0"/>
    <s v="Kissy Sullivan"/>
    <n v="20"/>
    <x v="0"/>
    <x v="0"/>
    <n v="4.5"/>
    <x v="0"/>
    <n v="0"/>
    <d v="2016-01-02T00:00:00"/>
    <n v="0"/>
    <n v="15"/>
    <n v="38"/>
    <x v="1"/>
    <x v="2"/>
  </r>
  <r>
    <s v="Vega, Vincent"/>
    <x v="290"/>
    <n v="0"/>
    <n v="2"/>
    <n v="1"/>
    <n v="1"/>
    <n v="5"/>
    <x v="1"/>
    <n v="0"/>
    <n v="88976"/>
    <n v="0"/>
    <n v="17"/>
    <s v="Production Manager"/>
    <x v="0"/>
    <n v="2169"/>
    <d v="1968-10-10T00:00:00"/>
    <x v="0"/>
    <x v="2"/>
    <s v="US Citizen"/>
    <s v="No"/>
    <x v="0"/>
    <d v="2011-01-08T00:00:00"/>
    <m/>
    <x v="0"/>
    <x v="0"/>
    <x v="0"/>
    <s v="Janet King"/>
    <n v="2"/>
    <x v="3"/>
    <x v="1"/>
    <n v="3.93"/>
    <x v="1"/>
    <n v="0"/>
    <s v="2/27/2019"/>
    <n v="0"/>
    <n v="19"/>
    <n v="56"/>
    <x v="2"/>
    <x v="3"/>
  </r>
  <r>
    <s v="Villanueva, Noah"/>
    <x v="291"/>
    <n v="0"/>
    <n v="0"/>
    <n v="1"/>
    <n v="1"/>
    <n v="6"/>
    <x v="1"/>
    <n v="0"/>
    <n v="55875"/>
    <n v="0"/>
    <n v="3"/>
    <s v="Area Sales Manager"/>
    <x v="27"/>
    <n v="4063"/>
    <d v="1989-11-07T00:00:00"/>
    <x v="0"/>
    <x v="0"/>
    <s v="US Citizen"/>
    <s v="No"/>
    <x v="3"/>
    <d v="2012-05-03T00:00:00"/>
    <m/>
    <x v="0"/>
    <x v="0"/>
    <x v="4"/>
    <s v="John Smith"/>
    <n v="17"/>
    <x v="7"/>
    <x v="1"/>
    <n v="4.5"/>
    <x v="2"/>
    <n v="0"/>
    <s v="1/18/2019"/>
    <n v="0"/>
    <n v="11"/>
    <n v="35"/>
    <x v="1"/>
    <x v="2"/>
  </r>
  <r>
    <s v="Voldemort, Lord"/>
    <x v="292"/>
    <n v="1"/>
    <n v="1"/>
    <n v="1"/>
    <n v="4"/>
    <n v="3"/>
    <x v="1"/>
    <n v="0"/>
    <n v="113999"/>
    <n v="1"/>
    <n v="8"/>
    <s v="Database Administrator"/>
    <x v="0"/>
    <n v="1960"/>
    <d v="1986-07-08T00:00:00"/>
    <x v="0"/>
    <x v="1"/>
    <s v="US Citizen"/>
    <s v="No"/>
    <x v="1"/>
    <s v="2/16/2015"/>
    <s v="2/22/2017"/>
    <x v="13"/>
    <x v="2"/>
    <x v="1"/>
    <s v="Simon Roup"/>
    <n v="4"/>
    <x v="3"/>
    <x v="1"/>
    <n v="4.33"/>
    <x v="1"/>
    <n v="7"/>
    <s v="2/15/2017"/>
    <n v="0"/>
    <n v="9"/>
    <n v="38"/>
    <x v="1"/>
    <x v="1"/>
  </r>
  <r>
    <s v="Volk, Colleen"/>
    <x v="293"/>
    <n v="1"/>
    <n v="1"/>
    <n v="0"/>
    <n v="4"/>
    <n v="5"/>
    <x v="0"/>
    <n v="0"/>
    <n v="49773"/>
    <n v="1"/>
    <n v="19"/>
    <s v="Production Technician I"/>
    <x v="0"/>
    <n v="2747"/>
    <d v="1986-03-06T00:00:00"/>
    <x v="1"/>
    <x v="1"/>
    <s v="US Citizen"/>
    <s v="No"/>
    <x v="0"/>
    <s v="9/26/2011"/>
    <d v="2016-08-02T00:00:00"/>
    <x v="17"/>
    <x v="2"/>
    <x v="0"/>
    <s v="Kelley Spirea"/>
    <n v="18"/>
    <x v="2"/>
    <x v="0"/>
    <n v="4.3"/>
    <x v="0"/>
    <n v="0"/>
    <d v="2015-01-02T00:00:00"/>
    <n v="0"/>
    <n v="18"/>
    <n v="39"/>
    <x v="1"/>
    <x v="2"/>
  </r>
  <r>
    <s v="Von Massenbach, Anna"/>
    <x v="294"/>
    <n v="0"/>
    <n v="0"/>
    <n v="0"/>
    <n v="2"/>
    <n v="5"/>
    <x v="1"/>
    <n v="0"/>
    <n v="62068"/>
    <n v="0"/>
    <n v="19"/>
    <s v="Production Technician I"/>
    <x v="0"/>
    <n v="2124"/>
    <d v="1985-06-04T00:00:00"/>
    <x v="1"/>
    <x v="0"/>
    <s v="US Citizen"/>
    <s v="No"/>
    <x v="0"/>
    <d v="2015-05-07T00:00:00"/>
    <m/>
    <x v="0"/>
    <x v="0"/>
    <x v="0"/>
    <s v="Michael Albert"/>
    <n v="22"/>
    <x v="0"/>
    <x v="1"/>
    <n v="3.21"/>
    <x v="1"/>
    <n v="0"/>
    <s v="1/29/2019"/>
    <n v="0"/>
    <n v="7"/>
    <n v="39"/>
    <x v="1"/>
    <x v="0"/>
  </r>
  <r>
    <s v="Walker, Roger"/>
    <x v="295"/>
    <n v="0"/>
    <n v="0"/>
    <n v="1"/>
    <n v="1"/>
    <n v="5"/>
    <x v="1"/>
    <n v="0"/>
    <n v="66541"/>
    <n v="0"/>
    <n v="20"/>
    <s v="Production Technician II"/>
    <x v="0"/>
    <n v="2459"/>
    <d v="1976-10-02T00:00:00"/>
    <x v="0"/>
    <x v="0"/>
    <s v="US Citizen"/>
    <s v="No"/>
    <x v="1"/>
    <s v="8/18/2014"/>
    <m/>
    <x v="0"/>
    <x v="0"/>
    <x v="0"/>
    <s v="Ketsia Liebig"/>
    <n v="19"/>
    <x v="3"/>
    <x v="1"/>
    <n v="3.11"/>
    <x v="0"/>
    <n v="0"/>
    <d v="2019-12-02T00:00:00"/>
    <n v="0"/>
    <n v="4"/>
    <n v="48"/>
    <x v="0"/>
    <x v="0"/>
  </r>
  <r>
    <s v="Wallace, Courtney  E"/>
    <x v="296"/>
    <n v="1"/>
    <n v="1"/>
    <n v="0"/>
    <n v="5"/>
    <n v="5"/>
    <x v="1"/>
    <n v="1"/>
    <n v="80512"/>
    <n v="1"/>
    <n v="18"/>
    <s v="Production Manager"/>
    <x v="0"/>
    <n v="2478"/>
    <s v="11/14/55"/>
    <x v="1"/>
    <x v="1"/>
    <s v="US Citizen"/>
    <s v="No"/>
    <x v="1"/>
    <s v="9/26/2011"/>
    <d v="2012-02-01T00:00:00"/>
    <x v="4"/>
    <x v="1"/>
    <x v="0"/>
    <s v="Janet King"/>
    <n v="2"/>
    <x v="4"/>
    <x v="1"/>
    <n v="4.5"/>
    <x v="1"/>
    <n v="0"/>
    <d v="2012-02-01T00:00:00"/>
    <n v="0"/>
    <n v="5"/>
    <n v="69"/>
    <x v="3"/>
    <x v="3"/>
  </r>
  <r>
    <s v="Wallace, Theresa"/>
    <x v="297"/>
    <n v="0"/>
    <n v="0"/>
    <n v="0"/>
    <n v="5"/>
    <n v="5"/>
    <x v="2"/>
    <n v="0"/>
    <n v="50274"/>
    <n v="1"/>
    <n v="19"/>
    <s v="Production Technician I"/>
    <x v="0"/>
    <n v="1887"/>
    <d v="1980-02-08T00:00:00"/>
    <x v="1"/>
    <x v="0"/>
    <s v="US Citizen"/>
    <s v="No"/>
    <x v="0"/>
    <s v="8/13/2012"/>
    <d v="2015-01-09T00:00:00"/>
    <x v="1"/>
    <x v="1"/>
    <x v="0"/>
    <s v="Elijiah Gray"/>
    <n v="16"/>
    <x v="6"/>
    <x v="2"/>
    <n v="2.5"/>
    <x v="1"/>
    <n v="0"/>
    <d v="2014-05-09T00:00:00"/>
    <n v="6"/>
    <n v="13"/>
    <n v="45"/>
    <x v="0"/>
    <x v="2"/>
  </r>
  <r>
    <s v="Wang, Charlie"/>
    <x v="298"/>
    <n v="0"/>
    <n v="0"/>
    <n v="1"/>
    <n v="1"/>
    <n v="3"/>
    <x v="1"/>
    <n v="0"/>
    <n v="84903"/>
    <n v="0"/>
    <n v="22"/>
    <s v="Senior BI Developer"/>
    <x v="0"/>
    <n v="1887"/>
    <d v="1981-08-07T00:00:00"/>
    <x v="0"/>
    <x v="0"/>
    <s v="US Citizen"/>
    <s v="No"/>
    <x v="3"/>
    <s v="2/15/2017"/>
    <m/>
    <x v="0"/>
    <x v="0"/>
    <x v="1"/>
    <s v="Brian Champaigne"/>
    <n v="13"/>
    <x v="1"/>
    <x v="1"/>
    <n v="3.42"/>
    <x v="2"/>
    <n v="7"/>
    <d v="2019-04-01T00:00:00"/>
    <n v="0"/>
    <n v="17"/>
    <n v="43"/>
    <x v="0"/>
    <x v="3"/>
  </r>
  <r>
    <s v="Warfield, Sarah"/>
    <x v="299"/>
    <n v="0"/>
    <n v="4"/>
    <n v="0"/>
    <n v="1"/>
    <n v="3"/>
    <x v="1"/>
    <n v="0"/>
    <n v="107226"/>
    <n v="0"/>
    <n v="28"/>
    <s v="Sr. Network Engineer"/>
    <x v="0"/>
    <n v="2453"/>
    <d v="1978-02-05T00:00:00"/>
    <x v="1"/>
    <x v="3"/>
    <s v="US Citizen"/>
    <s v="No"/>
    <x v="3"/>
    <s v="3/30/2015"/>
    <m/>
    <x v="0"/>
    <x v="0"/>
    <x v="1"/>
    <s v="Peter Monroe"/>
    <n v="7"/>
    <x v="3"/>
    <x v="1"/>
    <n v="4.2"/>
    <x v="2"/>
    <n v="8"/>
    <d v="2019-05-02T00:00:00"/>
    <n v="0"/>
    <n v="7"/>
    <n v="47"/>
    <x v="0"/>
    <x v="1"/>
  </r>
  <r>
    <s v="Whittier, Scott"/>
    <x v="300"/>
    <n v="0"/>
    <n v="0"/>
    <n v="1"/>
    <n v="5"/>
    <n v="5"/>
    <x v="1"/>
    <n v="0"/>
    <n v="58371"/>
    <n v="1"/>
    <n v="19"/>
    <s v="Production Technician I"/>
    <x v="0"/>
    <n v="2030"/>
    <s v="05/24/87"/>
    <x v="0"/>
    <x v="0"/>
    <s v="US Citizen"/>
    <s v="Yes"/>
    <x v="0"/>
    <d v="2011-10-01T00:00:00"/>
    <s v="5/15/2014"/>
    <x v="2"/>
    <x v="1"/>
    <x v="0"/>
    <s v="Webster Butler"/>
    <n v="39"/>
    <x v="0"/>
    <x v="1"/>
    <n v="5"/>
    <x v="0"/>
    <n v="0"/>
    <s v="5/15/2014"/>
    <n v="0"/>
    <n v="11"/>
    <n v="37"/>
    <x v="1"/>
    <x v="2"/>
  </r>
  <r>
    <s v="Wilber, Barry"/>
    <x v="301"/>
    <n v="1"/>
    <n v="1"/>
    <n v="1"/>
    <n v="5"/>
    <n v="5"/>
    <x v="1"/>
    <n v="0"/>
    <n v="55140"/>
    <n v="1"/>
    <n v="19"/>
    <s v="Production Technician I"/>
    <x v="0"/>
    <n v="2324"/>
    <d v="1965-09-09T00:00:00"/>
    <x v="0"/>
    <x v="1"/>
    <s v="Eligible NonCitizen"/>
    <s v="No"/>
    <x v="0"/>
    <s v="5/16/2011"/>
    <d v="2015-07-09T00:00:00"/>
    <x v="5"/>
    <x v="1"/>
    <x v="0"/>
    <s v="Amy Dunn"/>
    <n v="11"/>
    <x v="7"/>
    <x v="1"/>
    <n v="5"/>
    <x v="1"/>
    <n v="0"/>
    <s v="2/15/2015"/>
    <n v="0"/>
    <n v="7"/>
    <n v="59"/>
    <x v="2"/>
    <x v="2"/>
  </r>
  <r>
    <s v="Wilkes, Annie"/>
    <x v="302"/>
    <n v="0"/>
    <n v="2"/>
    <n v="0"/>
    <n v="5"/>
    <n v="5"/>
    <x v="1"/>
    <n v="0"/>
    <n v="58062"/>
    <n v="1"/>
    <n v="19"/>
    <s v="Production Technician I"/>
    <x v="0"/>
    <n v="1876"/>
    <s v="07/30/83"/>
    <x v="1"/>
    <x v="2"/>
    <s v="US Citizen"/>
    <s v="No"/>
    <x v="0"/>
    <d v="2011-10-01T00:00:00"/>
    <s v="5/14/2012"/>
    <x v="4"/>
    <x v="1"/>
    <x v="0"/>
    <s v="Ketsia Liebig"/>
    <n v="19"/>
    <x v="2"/>
    <x v="1"/>
    <n v="3.6"/>
    <x v="0"/>
    <n v="0"/>
    <d v="2011-06-02T00:00:00"/>
    <n v="0"/>
    <n v="9"/>
    <n v="41"/>
    <x v="0"/>
    <x v="2"/>
  </r>
  <r>
    <s v="Williams, Jacquelyn  "/>
    <x v="303"/>
    <n v="0"/>
    <n v="0"/>
    <n v="0"/>
    <n v="5"/>
    <n v="5"/>
    <x v="1"/>
    <n v="1"/>
    <n v="59728"/>
    <n v="1"/>
    <n v="19"/>
    <s v="Production Technician I"/>
    <x v="0"/>
    <n v="2109"/>
    <d v="1969-02-10T00:00:00"/>
    <x v="1"/>
    <x v="0"/>
    <s v="US Citizen"/>
    <s v="Yes"/>
    <x v="1"/>
    <d v="2012-09-01T00:00:00"/>
    <s v="6/27/2015"/>
    <x v="10"/>
    <x v="1"/>
    <x v="0"/>
    <s v="Ketsia Liebig"/>
    <n v="19"/>
    <x v="4"/>
    <x v="1"/>
    <n v="4.3"/>
    <x v="2"/>
    <n v="0"/>
    <d v="2014-02-06T00:00:00"/>
    <n v="0"/>
    <n v="16"/>
    <n v="56"/>
    <x v="2"/>
    <x v="2"/>
  </r>
  <r>
    <s v="Winthrop, Jordan  "/>
    <x v="304"/>
    <n v="0"/>
    <n v="0"/>
    <n v="1"/>
    <n v="5"/>
    <n v="5"/>
    <x v="0"/>
    <n v="0"/>
    <n v="70507"/>
    <n v="1"/>
    <n v="20"/>
    <s v="Production Technician II"/>
    <x v="0"/>
    <n v="2045"/>
    <d v="1958-07-11T00:00:00"/>
    <x v="0"/>
    <x v="0"/>
    <s v="US Citizen"/>
    <s v="No"/>
    <x v="0"/>
    <d v="2013-07-01T00:00:00"/>
    <s v="2/21/2016"/>
    <x v="9"/>
    <x v="1"/>
    <x v="0"/>
    <s v="Brannon Miller"/>
    <n v="12"/>
    <x v="0"/>
    <x v="0"/>
    <n v="5"/>
    <x v="1"/>
    <n v="0"/>
    <s v="1/19/2016"/>
    <n v="0"/>
    <n v="7"/>
    <n v="66"/>
    <x v="3"/>
    <x v="0"/>
  </r>
  <r>
    <s v="Wolk, Hang  T"/>
    <x v="305"/>
    <n v="0"/>
    <n v="0"/>
    <n v="0"/>
    <n v="1"/>
    <n v="5"/>
    <x v="1"/>
    <n v="0"/>
    <n v="60446"/>
    <n v="0"/>
    <n v="20"/>
    <s v="Production Technician II"/>
    <x v="0"/>
    <n v="2302"/>
    <s v="04/20/85"/>
    <x v="1"/>
    <x v="0"/>
    <s v="US Citizen"/>
    <s v="No"/>
    <x v="0"/>
    <s v="9/29/2014"/>
    <m/>
    <x v="0"/>
    <x v="0"/>
    <x v="0"/>
    <s v="David Stanley"/>
    <n v="14"/>
    <x v="0"/>
    <x v="1"/>
    <n v="3.4"/>
    <x v="2"/>
    <n v="0"/>
    <s v="2/21/2019"/>
    <n v="0"/>
    <n v="14"/>
    <n v="39"/>
    <x v="1"/>
    <x v="0"/>
  </r>
  <r>
    <s v="Woodson, Jason"/>
    <x v="306"/>
    <n v="0"/>
    <n v="0"/>
    <n v="1"/>
    <n v="1"/>
    <n v="5"/>
    <x v="1"/>
    <n v="0"/>
    <n v="65893"/>
    <n v="0"/>
    <n v="20"/>
    <s v="Production Technician II"/>
    <x v="0"/>
    <n v="1810"/>
    <d v="1985-11-05T00:00:00"/>
    <x v="0"/>
    <x v="0"/>
    <s v="US Citizen"/>
    <s v="No"/>
    <x v="0"/>
    <d v="2014-07-07T00:00:00"/>
    <m/>
    <x v="0"/>
    <x v="0"/>
    <x v="0"/>
    <s v="Kissy Sullivan"/>
    <n v="20"/>
    <x v="0"/>
    <x v="1"/>
    <n v="4.07"/>
    <x v="2"/>
    <n v="0"/>
    <s v="2/28/2019"/>
    <n v="0"/>
    <n v="13"/>
    <n v="39"/>
    <x v="1"/>
    <x v="0"/>
  </r>
  <r>
    <s v="Ybarra, Catherine "/>
    <x v="307"/>
    <n v="0"/>
    <n v="0"/>
    <n v="0"/>
    <n v="5"/>
    <n v="5"/>
    <x v="3"/>
    <n v="0"/>
    <n v="48513"/>
    <n v="1"/>
    <n v="19"/>
    <s v="Production Technician I"/>
    <x v="0"/>
    <n v="2458"/>
    <d v="1982-04-05T00:00:00"/>
    <x v="1"/>
    <x v="0"/>
    <s v="US Citizen"/>
    <s v="No"/>
    <x v="3"/>
    <d v="2008-02-09T00:00:00"/>
    <s v="9/29/2015"/>
    <x v="4"/>
    <x v="1"/>
    <x v="0"/>
    <s v="Brannon Miller"/>
    <n v="12"/>
    <x v="2"/>
    <x v="3"/>
    <n v="3.2"/>
    <x v="3"/>
    <n v="0"/>
    <d v="2015-02-09T00:00:00"/>
    <n v="5"/>
    <n v="4"/>
    <n v="43"/>
    <x v="0"/>
    <x v="2"/>
  </r>
  <r>
    <s v="Zamora, Jennifer"/>
    <x v="308"/>
    <n v="0"/>
    <n v="0"/>
    <n v="0"/>
    <n v="1"/>
    <n v="3"/>
    <x v="0"/>
    <n v="0"/>
    <n v="220450"/>
    <n v="0"/>
    <n v="6"/>
    <s v="CIO"/>
    <x v="0"/>
    <n v="2067"/>
    <s v="08/30/79"/>
    <x v="1"/>
    <x v="0"/>
    <s v="US Citizen"/>
    <s v="No"/>
    <x v="0"/>
    <d v="2010-10-04T00:00:00"/>
    <m/>
    <x v="0"/>
    <x v="0"/>
    <x v="1"/>
    <s v="Janet King"/>
    <n v="2"/>
    <x v="3"/>
    <x v="0"/>
    <n v="4.5999999999999996"/>
    <x v="0"/>
    <n v="6"/>
    <s v="2/21/2019"/>
    <n v="0"/>
    <n v="16"/>
    <n v="45"/>
    <x v="0"/>
    <x v="9"/>
  </r>
  <r>
    <s v="Zhou, Julia"/>
    <x v="309"/>
    <n v="0"/>
    <n v="0"/>
    <n v="0"/>
    <n v="1"/>
    <n v="3"/>
    <x v="1"/>
    <n v="0"/>
    <n v="89292"/>
    <n v="0"/>
    <n v="9"/>
    <s v="Data Analyst"/>
    <x v="0"/>
    <n v="2148"/>
    <s v="02/24/79"/>
    <x v="1"/>
    <x v="0"/>
    <s v="US Citizen"/>
    <s v="No"/>
    <x v="0"/>
    <s v="3/30/2015"/>
    <m/>
    <x v="0"/>
    <x v="0"/>
    <x v="1"/>
    <s v="Simon Roup"/>
    <n v="4"/>
    <x v="3"/>
    <x v="1"/>
    <n v="5"/>
    <x v="1"/>
    <n v="5"/>
    <d v="2019-01-02T00:00:00"/>
    <n v="0"/>
    <n v="11"/>
    <n v="46"/>
    <x v="0"/>
    <x v="3"/>
  </r>
  <r>
    <s v="Zima, Colleen"/>
    <x v="310"/>
    <n v="0"/>
    <n v="4"/>
    <n v="0"/>
    <n v="1"/>
    <n v="5"/>
    <x v="1"/>
    <n v="0"/>
    <n v="45046"/>
    <n v="0"/>
    <n v="19"/>
    <s v="Production Technician I"/>
    <x v="0"/>
    <n v="1730"/>
    <s v="08/17/78"/>
    <x v="1"/>
    <x v="3"/>
    <s v="US Citizen"/>
    <s v="No"/>
    <x v="3"/>
    <s v="9/29/2014"/>
    <m/>
    <x v="0"/>
    <x v="0"/>
    <x v="0"/>
    <s v="David Stanley"/>
    <n v="14"/>
    <x v="0"/>
    <x v="1"/>
    <n v="4.5"/>
    <x v="0"/>
    <n v="0"/>
    <s v="1/30/2019"/>
    <n v="0"/>
    <n v="2"/>
    <n v="46"/>
    <x v="0"/>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
  <r>
    <x v="0"/>
    <n v="10026"/>
    <n v="0"/>
    <n v="0"/>
    <n v="1"/>
    <n v="1"/>
    <n v="5"/>
    <n v="4"/>
    <n v="0"/>
    <n v="62506"/>
    <n v="0"/>
    <n v="19"/>
    <s v="Production Technician I"/>
    <x v="0"/>
    <n v="1960"/>
    <d v="1983-10-07T00:00:00"/>
    <x v="0"/>
    <x v="0"/>
    <s v="US Citizen"/>
    <s v="No"/>
    <s v="White"/>
    <d v="2011-05-07T00:00:00"/>
    <m/>
    <x v="0"/>
    <s v="Active"/>
    <x v="0"/>
    <s v="Michael Albert"/>
    <n v="22"/>
    <x v="0"/>
    <s v="Exceeds"/>
    <n v="4.5999999999999996"/>
    <n v="5"/>
    <n v="0"/>
    <s v="1/17/2019"/>
    <n v="0"/>
    <n v="1"/>
    <n v="41"/>
    <x v="0"/>
    <s v="60k–80k"/>
  </r>
  <r>
    <x v="1"/>
    <n v="10084"/>
    <n v="1"/>
    <n v="1"/>
    <n v="1"/>
    <n v="5"/>
    <n v="3"/>
    <n v="3"/>
    <n v="0"/>
    <n v="104437"/>
    <n v="1"/>
    <n v="27"/>
    <s v="Sr. DBA"/>
    <x v="0"/>
    <n v="2148"/>
    <d v="1975-05-05T00:00:00"/>
    <x v="0"/>
    <x v="1"/>
    <s v="US Citizen"/>
    <s v="No"/>
    <s v="White"/>
    <s v="3/30/2015"/>
    <s v="6/16/2016"/>
    <x v="1"/>
    <s v="Voluntarily Terminated"/>
    <x v="1"/>
    <s v="Simon Roup"/>
    <n v="4"/>
    <x v="1"/>
    <s v="Fully Meets"/>
    <n v="4.96"/>
    <n v="3"/>
    <n v="6"/>
    <s v="2/24/2016"/>
    <n v="0"/>
    <n v="17"/>
    <n v="49"/>
    <x v="0"/>
    <s v="100k–120k"/>
  </r>
  <r>
    <x v="2"/>
    <n v="10196"/>
    <n v="1"/>
    <n v="1"/>
    <n v="0"/>
    <n v="5"/>
    <n v="5"/>
    <n v="3"/>
    <n v="0"/>
    <n v="64955"/>
    <n v="1"/>
    <n v="20"/>
    <s v="Production Technician II"/>
    <x v="0"/>
    <n v="1810"/>
    <s v="09/19/88"/>
    <x v="1"/>
    <x v="1"/>
    <s v="US Citizen"/>
    <s v="No"/>
    <s v="White"/>
    <d v="2011-05-07T00:00:00"/>
    <s v="9/24/2012"/>
    <x v="2"/>
    <s v="Voluntarily Terminated"/>
    <x v="0"/>
    <s v="Kissy Sullivan"/>
    <n v="20"/>
    <x v="0"/>
    <s v="Fully Meets"/>
    <n v="3.02"/>
    <n v="3"/>
    <n v="0"/>
    <s v="5/15/2012"/>
    <n v="0"/>
    <n v="3"/>
    <n v="36"/>
    <x v="1"/>
    <s v="60k–80k"/>
  </r>
  <r>
    <x v="3"/>
    <n v="10088"/>
    <n v="1"/>
    <n v="1"/>
    <n v="0"/>
    <n v="1"/>
    <n v="5"/>
    <n v="3"/>
    <n v="0"/>
    <n v="64991"/>
    <n v="0"/>
    <n v="19"/>
    <s v="Production Technician I"/>
    <x v="0"/>
    <n v="1886"/>
    <s v="09/27/88"/>
    <x v="1"/>
    <x v="1"/>
    <s v="US Citizen"/>
    <s v="No"/>
    <s v="White"/>
    <d v="2008-07-01T00:00:00"/>
    <m/>
    <x v="0"/>
    <s v="Active"/>
    <x v="0"/>
    <s v="Elijiah Gray"/>
    <n v="16"/>
    <x v="1"/>
    <s v="Fully Meets"/>
    <n v="4.84"/>
    <n v="5"/>
    <n v="0"/>
    <d v="2019-03-01T00:00:00"/>
    <n v="0"/>
    <n v="15"/>
    <n v="36"/>
    <x v="1"/>
    <s v="60k–80k"/>
  </r>
  <r>
    <x v="4"/>
    <n v="10069"/>
    <n v="0"/>
    <n v="2"/>
    <n v="0"/>
    <n v="5"/>
    <n v="5"/>
    <n v="3"/>
    <n v="0"/>
    <n v="50825"/>
    <n v="1"/>
    <n v="19"/>
    <s v="Production Technician I"/>
    <x v="0"/>
    <n v="2169"/>
    <d v="1989-08-09T00:00:00"/>
    <x v="1"/>
    <x v="2"/>
    <s v="US Citizen"/>
    <s v="No"/>
    <s v="White"/>
    <d v="2011-11-07T00:00:00"/>
    <d v="2016-06-09T00:00:00"/>
    <x v="3"/>
    <s v="Voluntarily Terminated"/>
    <x v="0"/>
    <s v="Webster Butler"/>
    <n v="39"/>
    <x v="2"/>
    <s v="Fully Meets"/>
    <n v="5"/>
    <n v="4"/>
    <n v="0"/>
    <d v="2016-01-02T00:00:00"/>
    <n v="0"/>
    <n v="2"/>
    <n v="35"/>
    <x v="1"/>
    <s v="40k–60k"/>
  </r>
  <r>
    <x v="5"/>
    <n v="10002"/>
    <n v="0"/>
    <n v="0"/>
    <n v="0"/>
    <n v="1"/>
    <n v="5"/>
    <n v="4"/>
    <n v="0"/>
    <n v="57568"/>
    <n v="0"/>
    <n v="19"/>
    <s v="Production Technician I"/>
    <x v="0"/>
    <n v="1844"/>
    <s v="05/22/77"/>
    <x v="1"/>
    <x v="0"/>
    <s v="US Citizen"/>
    <s v="No"/>
    <s v="White"/>
    <d v="2012-09-01T00:00:00"/>
    <m/>
    <x v="0"/>
    <s v="Active"/>
    <x v="0"/>
    <s v="Amy Dunn"/>
    <n v="11"/>
    <x v="0"/>
    <s v="Exceeds"/>
    <n v="5"/>
    <n v="5"/>
    <n v="0"/>
    <d v="2019-07-01T00:00:00"/>
    <n v="0"/>
    <n v="15"/>
    <n v="47"/>
    <x v="0"/>
    <s v="40k–60k"/>
  </r>
  <r>
    <x v="6"/>
    <n v="10194"/>
    <n v="0"/>
    <n v="0"/>
    <n v="0"/>
    <n v="1"/>
    <n v="4"/>
    <n v="3"/>
    <n v="0"/>
    <n v="95660"/>
    <n v="0"/>
    <n v="24"/>
    <s v="Software Engineer"/>
    <x v="0"/>
    <n v="2110"/>
    <s v="05/24/79"/>
    <x v="1"/>
    <x v="0"/>
    <s v="US Citizen"/>
    <s v="No"/>
    <s v="White"/>
    <d v="2014-10-11T00:00:00"/>
    <m/>
    <x v="0"/>
    <s v="Active"/>
    <x v="2"/>
    <s v="Alex Sweetwater"/>
    <n v="10"/>
    <x v="0"/>
    <s v="Fully Meets"/>
    <n v="3.04"/>
    <n v="3"/>
    <n v="4"/>
    <d v="2019-02-01T00:00:00"/>
    <n v="0"/>
    <n v="19"/>
    <n v="45"/>
    <x v="0"/>
    <s v="80k–100k"/>
  </r>
  <r>
    <x v="7"/>
    <n v="10062"/>
    <n v="0"/>
    <n v="4"/>
    <n v="1"/>
    <n v="1"/>
    <n v="5"/>
    <n v="3"/>
    <n v="0"/>
    <n v="59365"/>
    <n v="0"/>
    <n v="19"/>
    <s v="Production Technician I"/>
    <x v="0"/>
    <n v="2199"/>
    <s v="02/18/83"/>
    <x v="0"/>
    <x v="3"/>
    <s v="US Citizen"/>
    <s v="No"/>
    <s v="White"/>
    <s v="9/30/2013"/>
    <m/>
    <x v="0"/>
    <s v="Active"/>
    <x v="0"/>
    <s v="Ketsia Liebig"/>
    <n v="19"/>
    <x v="3"/>
    <s v="Fully Meets"/>
    <n v="5"/>
    <n v="4"/>
    <n v="0"/>
    <s v="2/25/2019"/>
    <n v="0"/>
    <n v="19"/>
    <n v="42"/>
    <x v="0"/>
    <s v="40k–60k"/>
  </r>
  <r>
    <x v="8"/>
    <n v="10114"/>
    <n v="0"/>
    <n v="0"/>
    <n v="0"/>
    <n v="3"/>
    <n v="5"/>
    <n v="3"/>
    <n v="1"/>
    <n v="47837"/>
    <n v="0"/>
    <n v="19"/>
    <s v="Production Technician I"/>
    <x v="0"/>
    <n v="1902"/>
    <d v="1970-11-02T00:00:00"/>
    <x v="1"/>
    <x v="0"/>
    <s v="US Citizen"/>
    <s v="No"/>
    <s v="Black or African American"/>
    <d v="2009-06-07T00:00:00"/>
    <m/>
    <x v="0"/>
    <s v="Active"/>
    <x v="0"/>
    <s v="Brannon Miller"/>
    <n v="12"/>
    <x v="4"/>
    <s v="Fully Meets"/>
    <n v="4.46"/>
    <n v="3"/>
    <n v="0"/>
    <s v="1/25/2019"/>
    <n v="0"/>
    <n v="4"/>
    <n v="54"/>
    <x v="2"/>
    <s v="40k–60k"/>
  </r>
  <r>
    <x v="9"/>
    <n v="10250"/>
    <n v="0"/>
    <n v="2"/>
    <n v="1"/>
    <n v="1"/>
    <n v="3"/>
    <n v="3"/>
    <n v="0"/>
    <n v="50178"/>
    <n v="0"/>
    <n v="14"/>
    <s v="IT Support"/>
    <x v="0"/>
    <n v="1886"/>
    <d v="1988-07-01T00:00:00"/>
    <x v="0"/>
    <x v="2"/>
    <s v="US Citizen"/>
    <s v="No"/>
    <s v="White"/>
    <d v="2015-05-01T00:00:00"/>
    <m/>
    <x v="0"/>
    <s v="Active"/>
    <x v="1"/>
    <s v="Peter Monroe"/>
    <n v="7"/>
    <x v="1"/>
    <s v="Fully Meets"/>
    <n v="5"/>
    <n v="5"/>
    <n v="6"/>
    <s v="2/18/2019"/>
    <n v="0"/>
    <n v="16"/>
    <n v="36"/>
    <x v="1"/>
    <s v="40k–60k"/>
  </r>
  <r>
    <x v="10"/>
    <n v="10252"/>
    <n v="1"/>
    <n v="1"/>
    <n v="0"/>
    <n v="5"/>
    <n v="5"/>
    <n v="3"/>
    <n v="1"/>
    <n v="54670"/>
    <n v="1"/>
    <n v="19"/>
    <s v="Production Technician I"/>
    <x v="0"/>
    <n v="1902"/>
    <d v="1974-12-01T00:00:00"/>
    <x v="1"/>
    <x v="1"/>
    <s v="US Citizen"/>
    <s v="Yes"/>
    <s v="Black or African American"/>
    <d v="2011-10-01T00:00:00"/>
    <d v="2017-12-01T00:00:00"/>
    <x v="4"/>
    <s v="Voluntarily Terminated"/>
    <x v="0"/>
    <s v="David Stanley"/>
    <n v="14"/>
    <x v="4"/>
    <s v="Fully Meets"/>
    <n v="4.2"/>
    <n v="4"/>
    <n v="0"/>
    <s v="1/30/2016"/>
    <n v="0"/>
    <n v="12"/>
    <n v="50"/>
    <x v="2"/>
    <s v="40k–60k"/>
  </r>
  <r>
    <x v="11"/>
    <n v="10242"/>
    <n v="1"/>
    <n v="1"/>
    <n v="1"/>
    <n v="5"/>
    <n v="5"/>
    <n v="3"/>
    <n v="1"/>
    <n v="47211"/>
    <n v="1"/>
    <n v="19"/>
    <s v="Production Technician I"/>
    <x v="0"/>
    <n v="2062"/>
    <s v="02/21/74"/>
    <x v="0"/>
    <x v="1"/>
    <s v="US Citizen"/>
    <s v="Yes"/>
    <s v="Black or African American"/>
    <d v="2012-02-04T00:00:00"/>
    <s v="9/19/2016"/>
    <x v="5"/>
    <s v="Voluntarily Terminated"/>
    <x v="0"/>
    <s v="Kissy Sullivan"/>
    <n v="20"/>
    <x v="4"/>
    <s v="Fully Meets"/>
    <n v="4.2"/>
    <n v="3"/>
    <n v="0"/>
    <d v="2016-06-05T00:00:00"/>
    <n v="0"/>
    <n v="15"/>
    <n v="51"/>
    <x v="2"/>
    <s v="40k–60k"/>
  </r>
  <r>
    <x v="12"/>
    <n v="10012"/>
    <n v="0"/>
    <n v="2"/>
    <n v="1"/>
    <n v="1"/>
    <n v="3"/>
    <n v="4"/>
    <n v="1"/>
    <n v="92328"/>
    <n v="0"/>
    <n v="9"/>
    <s v="Data Analyst"/>
    <x v="1"/>
    <n v="78230"/>
    <d v="1988-04-07T00:00:00"/>
    <x v="0"/>
    <x v="2"/>
    <s v="US Citizen"/>
    <s v="No"/>
    <s v="Black or African American"/>
    <d v="2014-10-11T00:00:00"/>
    <m/>
    <x v="0"/>
    <s v="Active"/>
    <x v="1"/>
    <s v="Simon Roup"/>
    <n v="4"/>
    <x v="4"/>
    <s v="Exceeds"/>
    <n v="4.28"/>
    <n v="4"/>
    <n v="5"/>
    <s v="2/25/2019"/>
    <n v="0"/>
    <n v="9"/>
    <n v="37"/>
    <x v="1"/>
    <s v="80k–100k"/>
  </r>
  <r>
    <x v="13"/>
    <n v="10265"/>
    <n v="0"/>
    <n v="0"/>
    <n v="1"/>
    <n v="1"/>
    <n v="5"/>
    <n v="3"/>
    <n v="0"/>
    <n v="58709"/>
    <n v="0"/>
    <n v="19"/>
    <s v="Production Technician I"/>
    <x v="0"/>
    <n v="1810"/>
    <s v="07/20/83"/>
    <x v="0"/>
    <x v="0"/>
    <s v="US Citizen"/>
    <s v="No"/>
    <s v="Two or more races"/>
    <s v="2/20/2012"/>
    <m/>
    <x v="0"/>
    <s v="Active"/>
    <x v="0"/>
    <s v="Kelley Spirea"/>
    <n v="18"/>
    <x v="2"/>
    <s v="Fully Meets"/>
    <n v="4.5999999999999996"/>
    <n v="4"/>
    <n v="0"/>
    <s v="2/14/2019"/>
    <n v="0"/>
    <n v="7"/>
    <n v="41"/>
    <x v="0"/>
    <s v="40k–60k"/>
  </r>
  <r>
    <x v="14"/>
    <n v="10066"/>
    <n v="0"/>
    <n v="2"/>
    <n v="1"/>
    <n v="5"/>
    <n v="5"/>
    <n v="3"/>
    <n v="0"/>
    <n v="52505"/>
    <n v="1"/>
    <n v="19"/>
    <s v="Production Technician I"/>
    <x v="0"/>
    <n v="2747"/>
    <s v="07/15/77"/>
    <x v="0"/>
    <x v="2"/>
    <s v="US Citizen"/>
    <s v="No"/>
    <s v="White"/>
    <s v="9/24/2012"/>
    <d v="2017-06-04T00:00:00"/>
    <x v="4"/>
    <s v="Voluntarily Terminated"/>
    <x v="0"/>
    <s v="Michael Albert"/>
    <n v="22"/>
    <x v="5"/>
    <s v="Fully Meets"/>
    <n v="5"/>
    <n v="5"/>
    <n v="0"/>
    <d v="2017-02-03T00:00:00"/>
    <n v="0"/>
    <n v="1"/>
    <n v="47"/>
    <x v="0"/>
    <s v="40k–60k"/>
  </r>
  <r>
    <x v="15"/>
    <n v="10061"/>
    <n v="0"/>
    <n v="0"/>
    <n v="1"/>
    <n v="4"/>
    <n v="5"/>
    <n v="3"/>
    <n v="0"/>
    <n v="57834"/>
    <n v="1"/>
    <n v="19"/>
    <s v="Production Technician I"/>
    <x v="0"/>
    <n v="2050"/>
    <s v="10/18/81"/>
    <x v="0"/>
    <x v="0"/>
    <s v="US Citizen"/>
    <s v="No"/>
    <s v="White"/>
    <s v="2/21/2011"/>
    <d v="2017-04-08T00:00:00"/>
    <x v="6"/>
    <s v="Terminated for Cause"/>
    <x v="0"/>
    <s v="Kelley Spirea"/>
    <n v="18"/>
    <x v="2"/>
    <s v="Fully Meets"/>
    <n v="5"/>
    <n v="4"/>
    <n v="0"/>
    <d v="2017-05-04T00:00:00"/>
    <n v="0"/>
    <n v="20"/>
    <n v="43"/>
    <x v="0"/>
    <s v="40k–60k"/>
  </r>
  <r>
    <x v="16"/>
    <n v="10023"/>
    <n v="1"/>
    <n v="1"/>
    <n v="0"/>
    <n v="2"/>
    <n v="5"/>
    <n v="4"/>
    <n v="0"/>
    <n v="70131"/>
    <n v="0"/>
    <n v="20"/>
    <s v="Production Technician II"/>
    <x v="0"/>
    <n v="2145"/>
    <s v="04/17/66"/>
    <x v="1"/>
    <x v="1"/>
    <s v="US Citizen"/>
    <s v="No"/>
    <s v="White"/>
    <s v="7/21/2016"/>
    <m/>
    <x v="0"/>
    <s v="Active"/>
    <x v="0"/>
    <s v="Kelley Spirea"/>
    <n v="18"/>
    <x v="3"/>
    <s v="Exceeds"/>
    <n v="4.4000000000000004"/>
    <n v="3"/>
    <n v="0"/>
    <s v="1/14/2019"/>
    <n v="0"/>
    <n v="16"/>
    <n v="58"/>
    <x v="2"/>
    <s v="60k–80k"/>
  </r>
  <r>
    <x v="17"/>
    <n v="10055"/>
    <n v="0"/>
    <n v="0"/>
    <n v="0"/>
    <n v="1"/>
    <n v="5"/>
    <n v="3"/>
    <n v="0"/>
    <n v="59026"/>
    <n v="0"/>
    <n v="19"/>
    <s v="Production Technician I"/>
    <x v="0"/>
    <n v="1915"/>
    <s v="10/27/70"/>
    <x v="1"/>
    <x v="0"/>
    <s v="Eligible NonCitizen"/>
    <s v="No"/>
    <s v="White"/>
    <d v="2011-04-04T00:00:00"/>
    <m/>
    <x v="0"/>
    <s v="Active"/>
    <x v="0"/>
    <s v="Elijiah Gray"/>
    <n v="16"/>
    <x v="2"/>
    <s v="Fully Meets"/>
    <n v="5"/>
    <n v="5"/>
    <n v="0"/>
    <s v="1/14/2019"/>
    <n v="0"/>
    <n v="12"/>
    <n v="54"/>
    <x v="2"/>
    <s v="40k–60k"/>
  </r>
  <r>
    <x v="18"/>
    <n v="10245"/>
    <n v="0"/>
    <n v="0"/>
    <n v="0"/>
    <n v="4"/>
    <n v="3"/>
    <n v="3"/>
    <n v="0"/>
    <n v="110000"/>
    <n v="1"/>
    <n v="8"/>
    <s v="Database Administrator"/>
    <x v="0"/>
    <n v="2026"/>
    <d v="1986-04-04T00:00:00"/>
    <x v="1"/>
    <x v="0"/>
    <s v="US Citizen"/>
    <s v="Yes"/>
    <s v="White"/>
    <d v="2014-07-07T00:00:00"/>
    <d v="2015-12-09T00:00:00"/>
    <x v="7"/>
    <s v="Terminated for Cause"/>
    <x v="1"/>
    <s v="Simon Roup"/>
    <n v="4"/>
    <x v="2"/>
    <s v="Fully Meets"/>
    <n v="4.5"/>
    <n v="4"/>
    <n v="5"/>
    <s v="1/15/2015"/>
    <n v="0"/>
    <n v="8"/>
    <n v="39"/>
    <x v="1"/>
    <s v="100k–120k"/>
  </r>
  <r>
    <x v="19"/>
    <n v="10277"/>
    <n v="0"/>
    <n v="0"/>
    <n v="1"/>
    <n v="3"/>
    <n v="5"/>
    <n v="3"/>
    <n v="0"/>
    <n v="53250"/>
    <n v="0"/>
    <n v="19"/>
    <s v="Production Technician I"/>
    <x v="0"/>
    <n v="2452"/>
    <d v="1979-06-04T00:00:00"/>
    <x v="0"/>
    <x v="0"/>
    <s v="US Citizen"/>
    <s v="No"/>
    <s v="Asian"/>
    <d v="2013-08-07T00:00:00"/>
    <m/>
    <x v="0"/>
    <s v="Active"/>
    <x v="0"/>
    <s v="Webster Butler"/>
    <m/>
    <x v="0"/>
    <s v="Fully Meets"/>
    <n v="4.2"/>
    <n v="4"/>
    <n v="0"/>
    <d v="2019-11-01T00:00:00"/>
    <n v="0"/>
    <n v="13"/>
    <n v="45"/>
    <x v="0"/>
    <s v="40k–60k"/>
  </r>
  <r>
    <x v="20"/>
    <n v="10046"/>
    <n v="0"/>
    <n v="0"/>
    <n v="1"/>
    <n v="1"/>
    <n v="5"/>
    <n v="3"/>
    <n v="0"/>
    <n v="51044"/>
    <n v="0"/>
    <n v="19"/>
    <s v="Production Technician I"/>
    <x v="0"/>
    <n v="2072"/>
    <s v="12/22/70"/>
    <x v="0"/>
    <x v="0"/>
    <s v="US Citizen"/>
    <s v="Yes"/>
    <s v="White"/>
    <d v="2012-02-04T00:00:00"/>
    <m/>
    <x v="0"/>
    <s v="Active"/>
    <x v="0"/>
    <s v="Amy Dunn"/>
    <n v="11"/>
    <x v="2"/>
    <s v="Fully Meets"/>
    <n v="5"/>
    <n v="3"/>
    <n v="0"/>
    <s v="1/14/2019"/>
    <n v="0"/>
    <n v="13"/>
    <n v="54"/>
    <x v="2"/>
    <s v="40k–60k"/>
  </r>
  <r>
    <x v="21"/>
    <n v="10226"/>
    <n v="0"/>
    <n v="2"/>
    <n v="0"/>
    <n v="1"/>
    <n v="5"/>
    <n v="3"/>
    <n v="0"/>
    <n v="64919"/>
    <n v="0"/>
    <n v="19"/>
    <s v="Production Technician I"/>
    <x v="0"/>
    <n v="2027"/>
    <s v="12/27/58"/>
    <x v="1"/>
    <x v="2"/>
    <s v="US Citizen"/>
    <s v="No"/>
    <s v="Asian"/>
    <s v="8/19/2013"/>
    <m/>
    <x v="0"/>
    <s v="Active"/>
    <x v="0"/>
    <s v="Ketsia Liebig"/>
    <n v="19"/>
    <x v="1"/>
    <s v="Fully Meets"/>
    <n v="4.2"/>
    <n v="3"/>
    <n v="0"/>
    <d v="2019-10-01T00:00:00"/>
    <n v="0"/>
    <n v="2"/>
    <n v="66"/>
    <x v="3"/>
    <s v="60k–80k"/>
  </r>
  <r>
    <x v="22"/>
    <n v="10003"/>
    <n v="1"/>
    <n v="1"/>
    <n v="0"/>
    <n v="1"/>
    <n v="5"/>
    <n v="4"/>
    <n v="0"/>
    <n v="62910"/>
    <n v="0"/>
    <n v="19"/>
    <s v="Production Technician I"/>
    <x v="0"/>
    <n v="2031"/>
    <d v="1989-01-09T00:00:00"/>
    <x v="1"/>
    <x v="1"/>
    <s v="US Citizen"/>
    <s v="No"/>
    <s v="White"/>
    <d v="2014-07-07T00:00:00"/>
    <m/>
    <x v="0"/>
    <s v="Active"/>
    <x v="0"/>
    <s v="Brannon Miller"/>
    <n v="12"/>
    <x v="1"/>
    <s v="Exceeds"/>
    <n v="5"/>
    <n v="3"/>
    <n v="0"/>
    <s v="2/27/2019"/>
    <n v="0"/>
    <n v="19"/>
    <n v="36"/>
    <x v="1"/>
    <s v="60k–80k"/>
  </r>
  <r>
    <x v="23"/>
    <n v="10294"/>
    <n v="0"/>
    <n v="0"/>
    <n v="0"/>
    <n v="1"/>
    <n v="5"/>
    <n v="2"/>
    <n v="0"/>
    <n v="66441"/>
    <n v="0"/>
    <n v="20"/>
    <s v="Production Technician II"/>
    <x v="0"/>
    <n v="2171"/>
    <s v="09/21/90"/>
    <x v="1"/>
    <x v="0"/>
    <s v="US Citizen"/>
    <s v="No"/>
    <s v="White"/>
    <d v="2011-04-04T00:00:00"/>
    <m/>
    <x v="0"/>
    <s v="Active"/>
    <x v="0"/>
    <s v="Michael Albert"/>
    <n v="22"/>
    <x v="6"/>
    <s v="Needs Improvement"/>
    <n v="2"/>
    <n v="3"/>
    <n v="0"/>
    <s v="2/27/2019"/>
    <n v="2"/>
    <n v="3"/>
    <n v="34"/>
    <x v="1"/>
    <s v="60k–80k"/>
  </r>
  <r>
    <x v="24"/>
    <n v="10267"/>
    <n v="0"/>
    <n v="0"/>
    <n v="0"/>
    <n v="5"/>
    <n v="5"/>
    <n v="3"/>
    <n v="0"/>
    <n v="57815"/>
    <n v="1"/>
    <n v="20"/>
    <s v="Production Technician II"/>
    <x v="0"/>
    <n v="2210"/>
    <s v="01/16/67"/>
    <x v="1"/>
    <x v="0"/>
    <s v="US Citizen"/>
    <s v="No"/>
    <s v="White"/>
    <d v="2011-10-01T00:00:00"/>
    <d v="2014-04-04T00:00:00"/>
    <x v="1"/>
    <s v="Voluntarily Terminated"/>
    <x v="0"/>
    <s v="Elijiah Gray"/>
    <n v="16"/>
    <x v="2"/>
    <s v="Fully Meets"/>
    <n v="4.8"/>
    <n v="5"/>
    <n v="0"/>
    <d v="2014-04-03T00:00:00"/>
    <n v="0"/>
    <n v="5"/>
    <n v="58"/>
    <x v="2"/>
    <s v="40k–60k"/>
  </r>
  <r>
    <x v="25"/>
    <n v="10199"/>
    <n v="0"/>
    <n v="0"/>
    <n v="1"/>
    <n v="4"/>
    <n v="3"/>
    <n v="3"/>
    <n v="0"/>
    <n v="103613"/>
    <n v="1"/>
    <n v="30"/>
    <s v="Enterprise Architect"/>
    <x v="2"/>
    <n v="6033"/>
    <s v="07/30/64"/>
    <x v="0"/>
    <x v="0"/>
    <s v="US Citizen"/>
    <s v="No"/>
    <s v="Black or African American"/>
    <s v="2/17/2014"/>
    <s v="2/19/2016"/>
    <x v="8"/>
    <s v="Terminated for Cause"/>
    <x v="1"/>
    <s v="Simon Roup"/>
    <n v="4"/>
    <x v="0"/>
    <s v="Fully Meets"/>
    <n v="3.5"/>
    <n v="5"/>
    <n v="7"/>
    <d v="2016-10-01T00:00:00"/>
    <n v="0"/>
    <n v="2"/>
    <n v="60"/>
    <x v="3"/>
    <s v="100k–120k"/>
  </r>
  <r>
    <x v="26"/>
    <n v="10081"/>
    <n v="1"/>
    <n v="1"/>
    <n v="0"/>
    <n v="1"/>
    <n v="1"/>
    <n v="3"/>
    <n v="1"/>
    <n v="106367"/>
    <n v="0"/>
    <n v="26"/>
    <s v="Sr. Accountant"/>
    <x v="0"/>
    <n v="2468"/>
    <d v="1987-04-04T00:00:00"/>
    <x v="1"/>
    <x v="1"/>
    <s v="US Citizen"/>
    <s v="No"/>
    <s v="Black or African American"/>
    <s v="2/16/2015"/>
    <m/>
    <x v="0"/>
    <s v="Active"/>
    <x v="3"/>
    <s v="Brandon R. LeBlanc"/>
    <n v="3"/>
    <x v="4"/>
    <s v="Fully Meets"/>
    <n v="5"/>
    <n v="4"/>
    <n v="3"/>
    <s v="2/18/2019"/>
    <n v="0"/>
    <n v="4"/>
    <n v="38"/>
    <x v="1"/>
    <s v="100k–120k"/>
  </r>
  <r>
    <x v="27"/>
    <n v="10175"/>
    <n v="0"/>
    <n v="0"/>
    <n v="1"/>
    <n v="5"/>
    <n v="5"/>
    <n v="3"/>
    <n v="0"/>
    <n v="74312"/>
    <n v="1"/>
    <n v="18"/>
    <s v="Production Manager"/>
    <x v="0"/>
    <n v="1901"/>
    <d v="1970-10-03T00:00:00"/>
    <x v="0"/>
    <x v="0"/>
    <s v="US Citizen"/>
    <s v="No"/>
    <s v="Asian"/>
    <s v="9/30/2013"/>
    <d v="2014-07-08T00:00:00"/>
    <x v="9"/>
    <s v="Voluntarily Terminated"/>
    <x v="0"/>
    <s v="Janet King"/>
    <n v="2"/>
    <x v="1"/>
    <s v="Fully Meets"/>
    <n v="3.39"/>
    <n v="3"/>
    <n v="0"/>
    <s v="2/20/2014"/>
    <n v="0"/>
    <n v="14"/>
    <n v="54"/>
    <x v="2"/>
    <s v="60k–80k"/>
  </r>
  <r>
    <x v="28"/>
    <n v="10177"/>
    <n v="1"/>
    <n v="1"/>
    <n v="0"/>
    <n v="5"/>
    <n v="5"/>
    <n v="3"/>
    <n v="0"/>
    <n v="53492"/>
    <n v="1"/>
    <n v="19"/>
    <s v="Production Technician I"/>
    <x v="0"/>
    <n v="1701"/>
    <s v="08/24/90"/>
    <x v="1"/>
    <x v="1"/>
    <s v="US Citizen"/>
    <s v="No"/>
    <s v="White"/>
    <d v="2012-02-04T00:00:00"/>
    <s v="6/15/2013"/>
    <x v="4"/>
    <s v="Voluntarily Terminated"/>
    <x v="0"/>
    <s v="David Stanley"/>
    <n v="14"/>
    <x v="2"/>
    <s v="Fully Meets"/>
    <n v="3.35"/>
    <n v="4"/>
    <n v="0"/>
    <d v="2013-04-03T00:00:00"/>
    <n v="0"/>
    <n v="6"/>
    <n v="34"/>
    <x v="1"/>
    <s v="40k–60k"/>
  </r>
  <r>
    <x v="29"/>
    <n v="10238"/>
    <n v="1"/>
    <n v="1"/>
    <n v="0"/>
    <n v="1"/>
    <n v="1"/>
    <n v="3"/>
    <n v="1"/>
    <n v="63000"/>
    <n v="0"/>
    <n v="1"/>
    <s v="Accountant I"/>
    <x v="0"/>
    <n v="1450"/>
    <s v="11/24/87"/>
    <x v="1"/>
    <x v="1"/>
    <s v="US Citizen"/>
    <s v="No"/>
    <s v="Black or African American"/>
    <s v="10/27/2008"/>
    <m/>
    <x v="0"/>
    <s v="Active"/>
    <x v="3"/>
    <s v="Brandon R. LeBlanc"/>
    <n v="1"/>
    <x v="4"/>
    <s v="Fully Meets"/>
    <n v="4.5"/>
    <n v="2"/>
    <n v="6"/>
    <s v="1/15/2019"/>
    <n v="0"/>
    <n v="14"/>
    <n v="37"/>
    <x v="1"/>
    <s v="60k–80k"/>
  </r>
  <r>
    <x v="30"/>
    <n v="10184"/>
    <n v="0"/>
    <n v="0"/>
    <n v="1"/>
    <n v="1"/>
    <n v="5"/>
    <n v="3"/>
    <n v="0"/>
    <n v="65288"/>
    <n v="0"/>
    <n v="20"/>
    <s v="Production Technician II"/>
    <x v="0"/>
    <n v="1013"/>
    <s v="07/28/83"/>
    <x v="0"/>
    <x v="0"/>
    <s v="US Citizen"/>
    <s v="No"/>
    <s v="White"/>
    <s v="9/29/2014"/>
    <m/>
    <x v="0"/>
    <s v="Active"/>
    <x v="0"/>
    <s v="Webster Butler"/>
    <m/>
    <x v="2"/>
    <s v="Fully Meets"/>
    <n v="3.19"/>
    <n v="3"/>
    <n v="0"/>
    <d v="2019-01-02T00:00:00"/>
    <n v="0"/>
    <n v="9"/>
    <n v="41"/>
    <x v="0"/>
    <s v="60k–80k"/>
  </r>
  <r>
    <x v="31"/>
    <n v="10203"/>
    <n v="0"/>
    <n v="3"/>
    <n v="0"/>
    <n v="3"/>
    <n v="5"/>
    <n v="3"/>
    <n v="1"/>
    <n v="64375"/>
    <n v="0"/>
    <n v="19"/>
    <s v="Production Technician I"/>
    <x v="0"/>
    <n v="2043"/>
    <s v="10/30/69"/>
    <x v="1"/>
    <x v="4"/>
    <s v="US Citizen"/>
    <s v="No"/>
    <s v="Black or African American"/>
    <d v="2013-11-11T00:00:00"/>
    <m/>
    <x v="0"/>
    <s v="Active"/>
    <x v="0"/>
    <s v="Kissy Sullivan"/>
    <n v="20"/>
    <x v="4"/>
    <s v="Fully Meets"/>
    <n v="3.5"/>
    <n v="5"/>
    <n v="0"/>
    <s v="1/21/2019"/>
    <n v="0"/>
    <n v="17"/>
    <n v="55"/>
    <x v="2"/>
    <s v="60k–80k"/>
  </r>
  <r>
    <x v="32"/>
    <n v="10188"/>
    <n v="1"/>
    <n v="1"/>
    <n v="0"/>
    <n v="5"/>
    <n v="6"/>
    <n v="3"/>
    <n v="0"/>
    <n v="74326"/>
    <n v="1"/>
    <n v="3"/>
    <s v="Area Sales Manager"/>
    <x v="3"/>
    <n v="21851"/>
    <d v="1964-01-06T00:00:00"/>
    <x v="1"/>
    <x v="1"/>
    <s v="Eligible NonCitizen"/>
    <s v="No"/>
    <s v="Black or African American"/>
    <s v="8/15/2011"/>
    <d v="2014-02-08T00:00:00"/>
    <x v="4"/>
    <s v="Voluntarily Terminated"/>
    <x v="4"/>
    <s v="John Smith"/>
    <n v="17"/>
    <x v="2"/>
    <s v="Fully Meets"/>
    <n v="3.14"/>
    <n v="5"/>
    <n v="0"/>
    <d v="2013-10-02T00:00:00"/>
    <n v="1"/>
    <n v="19"/>
    <n v="61"/>
    <x v="3"/>
    <s v="60k–80k"/>
  </r>
  <r>
    <x v="33"/>
    <n v="10107"/>
    <n v="0"/>
    <n v="0"/>
    <n v="0"/>
    <n v="1"/>
    <n v="5"/>
    <n v="3"/>
    <n v="0"/>
    <n v="63763"/>
    <n v="0"/>
    <n v="20"/>
    <s v="Production Technician II"/>
    <x v="0"/>
    <n v="2148"/>
    <d v="1980-02-03T00:00:00"/>
    <x v="1"/>
    <x v="0"/>
    <s v="US Citizen"/>
    <s v="No"/>
    <s v="Black or African American"/>
    <d v="2012-05-03T00:00:00"/>
    <m/>
    <x v="0"/>
    <s v="Active"/>
    <x v="0"/>
    <s v="Amy Dunn"/>
    <n v="11"/>
    <x v="3"/>
    <s v="Fully Meets"/>
    <n v="4.51"/>
    <n v="4"/>
    <n v="0"/>
    <s v="2/21/2019"/>
    <n v="0"/>
    <n v="3"/>
    <n v="45"/>
    <x v="0"/>
    <s v="60k–80k"/>
  </r>
  <r>
    <x v="34"/>
    <n v="10181"/>
    <n v="1"/>
    <n v="1"/>
    <n v="1"/>
    <n v="1"/>
    <n v="5"/>
    <n v="3"/>
    <n v="0"/>
    <n v="62162"/>
    <n v="0"/>
    <n v="20"/>
    <s v="Production Technician II"/>
    <x v="0"/>
    <n v="1890"/>
    <s v="08/19/77"/>
    <x v="0"/>
    <x v="1"/>
    <s v="US Citizen"/>
    <s v="No"/>
    <s v="White"/>
    <d v="2011-04-04T00:00:00"/>
    <m/>
    <x v="0"/>
    <s v="Active"/>
    <x v="0"/>
    <s v="Ketsia Liebig"/>
    <n v="19"/>
    <x v="1"/>
    <s v="Fully Meets"/>
    <n v="3.25"/>
    <n v="5"/>
    <n v="0"/>
    <s v="1/14/2019"/>
    <n v="0"/>
    <n v="15"/>
    <n v="47"/>
    <x v="0"/>
    <s v="60k–80k"/>
  </r>
  <r>
    <x v="35"/>
    <n v="10150"/>
    <n v="0"/>
    <n v="0"/>
    <n v="1"/>
    <n v="1"/>
    <n v="4"/>
    <n v="3"/>
    <n v="0"/>
    <n v="77692"/>
    <n v="0"/>
    <n v="25"/>
    <s v="Software Engineering Manager"/>
    <x v="0"/>
    <n v="2184"/>
    <s v="11/22/66"/>
    <x v="0"/>
    <x v="0"/>
    <s v="US Citizen"/>
    <s v="No"/>
    <s v="White"/>
    <s v="8/15/2011"/>
    <m/>
    <x v="0"/>
    <s v="Active"/>
    <x v="2"/>
    <s v="Jennifer Zamora"/>
    <n v="5"/>
    <x v="2"/>
    <s v="Fully Meets"/>
    <n v="3.84"/>
    <n v="3"/>
    <n v="5"/>
    <s v="1/21/2019"/>
    <n v="0"/>
    <n v="4"/>
    <n v="58"/>
    <x v="2"/>
    <s v="60k–80k"/>
  </r>
  <r>
    <x v="36"/>
    <n v="10001"/>
    <n v="0"/>
    <n v="0"/>
    <n v="1"/>
    <n v="1"/>
    <n v="5"/>
    <n v="4"/>
    <n v="0"/>
    <n v="72640"/>
    <n v="0"/>
    <n v="18"/>
    <s v="Production Manager"/>
    <x v="0"/>
    <n v="2169"/>
    <d v="1983-09-08T00:00:00"/>
    <x v="0"/>
    <x v="0"/>
    <s v="US Citizen"/>
    <s v="No"/>
    <s v="White"/>
    <s v="1/28/2016"/>
    <m/>
    <x v="0"/>
    <s v="Active"/>
    <x v="0"/>
    <s v="Janet King"/>
    <n v="2"/>
    <x v="1"/>
    <s v="Exceeds"/>
    <n v="5"/>
    <n v="3"/>
    <n v="0"/>
    <s v="2/22/2019"/>
    <n v="0"/>
    <n v="14"/>
    <n v="41"/>
    <x v="0"/>
    <s v="60k–80k"/>
  </r>
  <r>
    <x v="37"/>
    <n v="10085"/>
    <n v="0"/>
    <n v="0"/>
    <n v="0"/>
    <n v="1"/>
    <n v="4"/>
    <n v="3"/>
    <n v="0"/>
    <n v="93396"/>
    <n v="0"/>
    <n v="24"/>
    <s v="Software Engineer"/>
    <x v="0"/>
    <n v="2132"/>
    <d v="1987-05-04T00:00:00"/>
    <x v="1"/>
    <x v="0"/>
    <s v="US Citizen"/>
    <s v="No"/>
    <s v="White"/>
    <d v="2013-11-11T00:00:00"/>
    <m/>
    <x v="0"/>
    <s v="Active"/>
    <x v="2"/>
    <s v="Alex Sweetwater"/>
    <n v="10"/>
    <x v="1"/>
    <s v="Fully Meets"/>
    <n v="4.96"/>
    <n v="4"/>
    <n v="6"/>
    <s v="1/30/2019"/>
    <n v="0"/>
    <n v="3"/>
    <n v="37"/>
    <x v="1"/>
    <s v="80k–100k"/>
  </r>
  <r>
    <x v="38"/>
    <n v="10115"/>
    <n v="0"/>
    <n v="0"/>
    <n v="1"/>
    <n v="1"/>
    <n v="5"/>
    <n v="3"/>
    <n v="0"/>
    <n v="52846"/>
    <n v="0"/>
    <n v="19"/>
    <s v="Production Technician I"/>
    <x v="0"/>
    <n v="1701"/>
    <d v="1983-02-02T00:00:00"/>
    <x v="0"/>
    <x v="0"/>
    <s v="US Citizen"/>
    <s v="No"/>
    <s v="Black or African American"/>
    <s v="3/31/2014"/>
    <m/>
    <x v="0"/>
    <s v="Active"/>
    <x v="0"/>
    <s v="Kelley Spirea"/>
    <n v="18"/>
    <x v="0"/>
    <s v="Fully Meets"/>
    <n v="4.43"/>
    <n v="3"/>
    <n v="0"/>
    <d v="2019-01-02T00:00:00"/>
    <n v="0"/>
    <n v="14"/>
    <n v="42"/>
    <x v="0"/>
    <s v="40k–60k"/>
  </r>
  <r>
    <x v="39"/>
    <n v="10082"/>
    <n v="0"/>
    <n v="0"/>
    <n v="0"/>
    <n v="2"/>
    <n v="3"/>
    <n v="3"/>
    <n v="0"/>
    <n v="100031"/>
    <n v="0"/>
    <n v="27"/>
    <s v="Sr. DBA"/>
    <x v="0"/>
    <n v="1886"/>
    <d v="1986-06-06T00:00:00"/>
    <x v="1"/>
    <x v="0"/>
    <s v="US Citizen"/>
    <s v="No"/>
    <s v="Black or African American"/>
    <s v="6/30/2016"/>
    <m/>
    <x v="0"/>
    <s v="Active"/>
    <x v="1"/>
    <s v="Simon Roup"/>
    <n v="4"/>
    <x v="0"/>
    <s v="Fully Meets"/>
    <n v="5"/>
    <n v="5"/>
    <n v="6"/>
    <s v="2/18/2019"/>
    <n v="0"/>
    <n v="7"/>
    <n v="38"/>
    <x v="1"/>
    <s v="100k–120k"/>
  </r>
  <r>
    <x v="40"/>
    <n v="10040"/>
    <n v="0"/>
    <n v="0"/>
    <n v="0"/>
    <n v="1"/>
    <n v="6"/>
    <n v="3"/>
    <n v="0"/>
    <n v="71860"/>
    <n v="0"/>
    <n v="3"/>
    <s v="Area Sales Manager"/>
    <x v="4"/>
    <n v="5664"/>
    <s v="05/15/63"/>
    <x v="1"/>
    <x v="0"/>
    <s v="US Citizen"/>
    <s v="No"/>
    <s v="White"/>
    <s v="8/18/2014"/>
    <m/>
    <x v="0"/>
    <s v="Active"/>
    <x v="4"/>
    <s v="John Smith"/>
    <n v="17"/>
    <x v="1"/>
    <s v="Fully Meets"/>
    <n v="5"/>
    <n v="5"/>
    <n v="0"/>
    <s v="1/21/2019"/>
    <n v="0"/>
    <n v="7"/>
    <n v="61"/>
    <x v="3"/>
    <s v="60k–80k"/>
  </r>
  <r>
    <x v="41"/>
    <n v="10067"/>
    <n v="0"/>
    <n v="0"/>
    <n v="0"/>
    <n v="1"/>
    <n v="5"/>
    <n v="3"/>
    <n v="0"/>
    <n v="61656"/>
    <n v="0"/>
    <n v="19"/>
    <s v="Production Technician I"/>
    <x v="0"/>
    <n v="2763"/>
    <d v="1951-02-01T00:00:00"/>
    <x v="1"/>
    <x v="0"/>
    <s v="US Citizen"/>
    <s v="No"/>
    <s v="White"/>
    <s v="9/29/2014"/>
    <m/>
    <x v="0"/>
    <s v="Active"/>
    <x v="0"/>
    <s v="Michael Albert"/>
    <n v="22"/>
    <x v="2"/>
    <s v="Fully Meets"/>
    <n v="5"/>
    <n v="4"/>
    <n v="0"/>
    <d v="2019-12-02T00:00:00"/>
    <n v="0"/>
    <n v="11"/>
    <n v="74"/>
    <x v="4"/>
    <s v="60k–80k"/>
  </r>
  <r>
    <x v="42"/>
    <n v="10108"/>
    <n v="1"/>
    <n v="1"/>
    <n v="1"/>
    <n v="1"/>
    <n v="3"/>
    <n v="3"/>
    <n v="0"/>
    <n v="110929"/>
    <n v="0"/>
    <n v="5"/>
    <s v="BI Director"/>
    <x v="0"/>
    <n v="2045"/>
    <d v="1972-09-02T00:00:00"/>
    <x v="0"/>
    <x v="1"/>
    <s v="US Citizen"/>
    <s v="No"/>
    <s v="White"/>
    <d v="2016-06-09T00:00:00"/>
    <m/>
    <x v="0"/>
    <s v="Active"/>
    <x v="1"/>
    <s v="Jennifer Zamora"/>
    <n v="5"/>
    <x v="1"/>
    <s v="Fully Meets"/>
    <n v="4.5"/>
    <n v="5"/>
    <n v="7"/>
    <s v="1/15/2019"/>
    <n v="0"/>
    <n v="8"/>
    <n v="52"/>
    <x v="2"/>
    <s v="100k–120k"/>
  </r>
  <r>
    <x v="43"/>
    <n v="10210"/>
    <n v="0"/>
    <n v="0"/>
    <n v="0"/>
    <n v="1"/>
    <n v="5"/>
    <n v="3"/>
    <n v="0"/>
    <n v="54237"/>
    <n v="0"/>
    <n v="19"/>
    <s v="Production Technician I"/>
    <x v="0"/>
    <n v="2170"/>
    <d v="1979-12-02T00:00:00"/>
    <x v="1"/>
    <x v="0"/>
    <s v="US Citizen"/>
    <s v="No"/>
    <s v="White"/>
    <d v="2014-12-05T00:00:00"/>
    <m/>
    <x v="0"/>
    <s v="Active"/>
    <x v="0"/>
    <s v="Elijiah Gray"/>
    <n v="16"/>
    <x v="1"/>
    <s v="Fully Meets"/>
    <n v="3.3"/>
    <n v="4"/>
    <n v="0"/>
    <s v="2/19/2019"/>
    <n v="0"/>
    <n v="11"/>
    <n v="45"/>
    <x v="0"/>
    <s v="40k–60k"/>
  </r>
  <r>
    <x v="44"/>
    <n v="10154"/>
    <n v="0"/>
    <n v="0"/>
    <n v="1"/>
    <n v="1"/>
    <n v="5"/>
    <n v="3"/>
    <n v="0"/>
    <n v="60380"/>
    <n v="0"/>
    <n v="19"/>
    <s v="Production Technician I"/>
    <x v="0"/>
    <n v="1845"/>
    <s v="08/24/83"/>
    <x v="0"/>
    <x v="0"/>
    <s v="US Citizen"/>
    <s v="No"/>
    <s v="White"/>
    <d v="2013-08-07T00:00:00"/>
    <m/>
    <x v="0"/>
    <s v="Active"/>
    <x v="0"/>
    <s v="Webster Butler"/>
    <m/>
    <x v="0"/>
    <s v="Fully Meets"/>
    <n v="3.8"/>
    <n v="5"/>
    <n v="0"/>
    <s v="1/14/2019"/>
    <n v="0"/>
    <n v="4"/>
    <n v="41"/>
    <x v="0"/>
    <s v="60k–80k"/>
  </r>
  <r>
    <x v="45"/>
    <n v="10200"/>
    <n v="0"/>
    <n v="0"/>
    <n v="1"/>
    <n v="1"/>
    <n v="6"/>
    <n v="3"/>
    <n v="0"/>
    <n v="66808"/>
    <n v="0"/>
    <n v="3"/>
    <s v="Area Sales Manager"/>
    <x v="1"/>
    <n v="78207"/>
    <d v="1970-11-06T00:00:00"/>
    <x v="0"/>
    <x v="0"/>
    <s v="Eligible NonCitizen"/>
    <s v="No"/>
    <s v="Black or African American"/>
    <s v="5/14/2012"/>
    <m/>
    <x v="0"/>
    <s v="Active"/>
    <x v="4"/>
    <s v="Lynn Daneault"/>
    <n v="21"/>
    <x v="3"/>
    <s v="Fully Meets"/>
    <n v="3"/>
    <n v="5"/>
    <n v="0"/>
    <s v="1/19/2019"/>
    <n v="0"/>
    <n v="17"/>
    <n v="54"/>
    <x v="2"/>
    <s v="60k–80k"/>
  </r>
  <r>
    <x v="46"/>
    <n v="10240"/>
    <n v="0"/>
    <n v="0"/>
    <n v="0"/>
    <n v="5"/>
    <n v="5"/>
    <n v="3"/>
    <n v="0"/>
    <n v="64786"/>
    <n v="1"/>
    <n v="19"/>
    <s v="Production Technician I"/>
    <x v="0"/>
    <n v="1775"/>
    <s v="08/27/83"/>
    <x v="1"/>
    <x v="0"/>
    <s v="US Citizen"/>
    <s v="No"/>
    <s v="White"/>
    <s v="6/27/2011"/>
    <s v="11/15/2015"/>
    <x v="10"/>
    <s v="Voluntarily Terminated"/>
    <x v="0"/>
    <s v="Amy Dunn"/>
    <n v="11"/>
    <x v="1"/>
    <s v="Fully Meets"/>
    <n v="4.3"/>
    <n v="4"/>
    <n v="0"/>
    <d v="2015-10-03T00:00:00"/>
    <n v="0"/>
    <n v="3"/>
    <n v="41"/>
    <x v="0"/>
    <s v="60k–80k"/>
  </r>
  <r>
    <x v="47"/>
    <n v="10168"/>
    <n v="0"/>
    <n v="0"/>
    <n v="0"/>
    <n v="1"/>
    <n v="5"/>
    <n v="3"/>
    <n v="0"/>
    <n v="64816"/>
    <n v="0"/>
    <n v="19"/>
    <s v="Production Technician I"/>
    <x v="0"/>
    <n v="2044"/>
    <s v="05/31/88"/>
    <x v="1"/>
    <x v="0"/>
    <s v="Non-Citizen"/>
    <s v="No"/>
    <s v="Black or African American"/>
    <d v="2011-03-10T00:00:00"/>
    <m/>
    <x v="0"/>
    <s v="Active"/>
    <x v="0"/>
    <s v="Ketsia Liebig"/>
    <n v="19"/>
    <x v="1"/>
    <s v="Fully Meets"/>
    <n v="3.58"/>
    <n v="5"/>
    <n v="0"/>
    <s v="1/30/2019"/>
    <n v="0"/>
    <n v="3"/>
    <n v="36"/>
    <x v="1"/>
    <s v="60k–80k"/>
  </r>
  <r>
    <x v="48"/>
    <n v="10220"/>
    <n v="0"/>
    <n v="0"/>
    <n v="1"/>
    <n v="1"/>
    <n v="3"/>
    <n v="3"/>
    <n v="0"/>
    <n v="68678"/>
    <n v="0"/>
    <n v="14"/>
    <s v="IT Support"/>
    <x v="0"/>
    <n v="2170"/>
    <d v="1985-05-09T00:00:00"/>
    <x v="0"/>
    <x v="0"/>
    <s v="US Citizen"/>
    <s v="No"/>
    <s v="White"/>
    <d v="2012-05-09T00:00:00"/>
    <m/>
    <x v="0"/>
    <s v="Active"/>
    <x v="1"/>
    <s v="Eric Dougall"/>
    <n v="6"/>
    <x v="1"/>
    <s v="Fully Meets"/>
    <n v="4.7"/>
    <n v="3"/>
    <n v="6"/>
    <s v="2/27/2019"/>
    <n v="0"/>
    <n v="2"/>
    <n v="39"/>
    <x v="1"/>
    <s v="60k–80k"/>
  </r>
  <r>
    <x v="49"/>
    <n v="10275"/>
    <n v="1"/>
    <n v="1"/>
    <n v="0"/>
    <n v="5"/>
    <n v="5"/>
    <n v="3"/>
    <n v="0"/>
    <n v="64066"/>
    <n v="1"/>
    <n v="20"/>
    <s v="Production Technician II"/>
    <x v="0"/>
    <n v="1752"/>
    <s v="08/31/81"/>
    <x v="1"/>
    <x v="1"/>
    <s v="US Citizen"/>
    <s v="No"/>
    <s v="White"/>
    <s v="5/16/2011"/>
    <d v="2013-07-01T00:00:00"/>
    <x v="5"/>
    <s v="Voluntarily Terminated"/>
    <x v="0"/>
    <s v="Brannon Miller"/>
    <n v="12"/>
    <x v="2"/>
    <s v="Fully Meets"/>
    <n v="4.2"/>
    <n v="5"/>
    <n v="0"/>
    <d v="2012-03-05T00:00:00"/>
    <n v="0"/>
    <n v="9"/>
    <n v="43"/>
    <x v="0"/>
    <s v="60k–80k"/>
  </r>
  <r>
    <x v="50"/>
    <n v="10269"/>
    <n v="1"/>
    <n v="1"/>
    <n v="1"/>
    <n v="5"/>
    <n v="5"/>
    <n v="3"/>
    <n v="0"/>
    <n v="59369"/>
    <n v="1"/>
    <n v="20"/>
    <s v="Production Technician II"/>
    <x v="0"/>
    <n v="2169"/>
    <s v="11/25/78"/>
    <x v="0"/>
    <x v="1"/>
    <s v="US Citizen"/>
    <s v="No"/>
    <s v="White"/>
    <s v="8/30/2010"/>
    <s v="9/26/2011"/>
    <x v="1"/>
    <s v="Voluntarily Terminated"/>
    <x v="0"/>
    <s v="David Stanley"/>
    <n v="14"/>
    <x v="1"/>
    <s v="Fully Meets"/>
    <n v="4.2"/>
    <n v="4"/>
    <n v="0"/>
    <d v="2011-04-05T00:00:00"/>
    <n v="0"/>
    <n v="6"/>
    <n v="46"/>
    <x v="0"/>
    <s v="40k–60k"/>
  </r>
  <r>
    <x v="51"/>
    <n v="10029"/>
    <n v="1"/>
    <n v="1"/>
    <n v="1"/>
    <n v="2"/>
    <n v="5"/>
    <n v="4"/>
    <n v="0"/>
    <n v="50373"/>
    <n v="0"/>
    <n v="19"/>
    <s v="Production Technician I"/>
    <x v="0"/>
    <n v="2134"/>
    <s v="08/26/80"/>
    <x v="0"/>
    <x v="1"/>
    <s v="US Citizen"/>
    <s v="No"/>
    <s v="White"/>
    <d v="2016-06-07T00:00:00"/>
    <m/>
    <x v="0"/>
    <s v="Active"/>
    <x v="0"/>
    <s v="Brannon Miller"/>
    <n v="12"/>
    <x v="3"/>
    <s v="Exceeds"/>
    <n v="4.0999999999999996"/>
    <n v="4"/>
    <n v="0"/>
    <s v="2/28/2019"/>
    <n v="0"/>
    <n v="5"/>
    <n v="44"/>
    <x v="0"/>
    <s v="40k–60k"/>
  </r>
  <r>
    <x v="52"/>
    <n v="10261"/>
    <n v="0"/>
    <n v="0"/>
    <n v="1"/>
    <n v="1"/>
    <n v="5"/>
    <n v="3"/>
    <n v="0"/>
    <n v="63108"/>
    <n v="0"/>
    <n v="19"/>
    <s v="Production Technician I"/>
    <x v="0"/>
    <n v="2452"/>
    <d v="1977-08-09T00:00:00"/>
    <x v="0"/>
    <x v="0"/>
    <s v="US Citizen"/>
    <s v="No"/>
    <s v="White"/>
    <d v="2013-08-07T00:00:00"/>
    <m/>
    <x v="0"/>
    <s v="Active"/>
    <x v="0"/>
    <s v="David Stanley"/>
    <n v="14"/>
    <x v="3"/>
    <s v="Fully Meets"/>
    <n v="4.4000000000000004"/>
    <n v="5"/>
    <n v="0"/>
    <s v="1/14/2019"/>
    <n v="0"/>
    <n v="3"/>
    <n v="47"/>
    <x v="0"/>
    <s v="60k–80k"/>
  </r>
  <r>
    <x v="53"/>
    <n v="10292"/>
    <n v="0"/>
    <n v="0"/>
    <n v="1"/>
    <n v="4"/>
    <n v="5"/>
    <n v="2"/>
    <n v="0"/>
    <n v="59144"/>
    <n v="1"/>
    <n v="19"/>
    <s v="Production Technician I"/>
    <x v="0"/>
    <n v="1880"/>
    <d v="1979-12-08T00:00:00"/>
    <x v="0"/>
    <x v="0"/>
    <s v="US Citizen"/>
    <s v="No"/>
    <s v="Black or African American"/>
    <d v="2011-11-07T00:00:00"/>
    <s v="9/23/2016"/>
    <x v="7"/>
    <s v="Terminated for Cause"/>
    <x v="0"/>
    <s v="Kissy Sullivan"/>
    <n v="20"/>
    <x v="0"/>
    <s v="Needs Improvement"/>
    <n v="2"/>
    <n v="3"/>
    <n v="0"/>
    <d v="2016-01-05T00:00:00"/>
    <n v="5"/>
    <n v="16"/>
    <n v="45"/>
    <x v="0"/>
    <s v="40k–60k"/>
  </r>
  <r>
    <x v="54"/>
    <n v="10282"/>
    <n v="0"/>
    <n v="2"/>
    <n v="1"/>
    <n v="1"/>
    <n v="5"/>
    <n v="2"/>
    <n v="0"/>
    <n v="68051"/>
    <n v="0"/>
    <n v="18"/>
    <s v="Production Manager"/>
    <x v="0"/>
    <n v="1803"/>
    <s v="12/17/75"/>
    <x v="0"/>
    <x v="2"/>
    <s v="US Citizen"/>
    <s v="No"/>
    <s v="White"/>
    <s v="7/20/2010"/>
    <m/>
    <x v="0"/>
    <s v="Active"/>
    <x v="0"/>
    <s v="Janet King"/>
    <n v="2"/>
    <x v="6"/>
    <s v="Needs Improvement"/>
    <n v="4.13"/>
    <n v="2"/>
    <n v="0"/>
    <s v="1/14/2019"/>
    <n v="3"/>
    <n v="3"/>
    <n v="49"/>
    <x v="0"/>
    <s v="60k–80k"/>
  </r>
  <r>
    <x v="55"/>
    <n v="10019"/>
    <n v="0"/>
    <n v="0"/>
    <n v="1"/>
    <n v="1"/>
    <n v="5"/>
    <n v="4"/>
    <n v="0"/>
    <n v="170500"/>
    <n v="0"/>
    <n v="10"/>
    <s v="Director of Operations"/>
    <x v="0"/>
    <n v="2030"/>
    <s v="03/19/83"/>
    <x v="0"/>
    <x v="0"/>
    <s v="US Citizen"/>
    <s v="No"/>
    <s v="Black or African American"/>
    <d v="2009-05-01T00:00:00"/>
    <m/>
    <x v="0"/>
    <s v="Active"/>
    <x v="0"/>
    <s v="Janet King"/>
    <n v="2"/>
    <x v="1"/>
    <s v="Exceeds"/>
    <n v="3.7"/>
    <n v="5"/>
    <n v="0"/>
    <d v="2019-04-02T00:00:00"/>
    <n v="0"/>
    <n v="15"/>
    <n v="42"/>
    <x v="0"/>
    <s v="160k–180k"/>
  </r>
  <r>
    <x v="56"/>
    <n v="10094"/>
    <n v="1"/>
    <n v="1"/>
    <n v="0"/>
    <n v="1"/>
    <n v="5"/>
    <n v="3"/>
    <n v="0"/>
    <n v="63381"/>
    <n v="0"/>
    <n v="19"/>
    <s v="Production Technician I"/>
    <x v="0"/>
    <n v="2189"/>
    <s v="03/31/77"/>
    <x v="1"/>
    <x v="1"/>
    <s v="US Citizen"/>
    <s v="Yes"/>
    <s v="White"/>
    <d v="2015-05-01T00:00:00"/>
    <m/>
    <x v="0"/>
    <s v="Active"/>
    <x v="0"/>
    <s v="Kelley Spirea"/>
    <n v="18"/>
    <x v="1"/>
    <s v="Fully Meets"/>
    <n v="4.7300000000000004"/>
    <n v="5"/>
    <n v="0"/>
    <s v="2/14/2019"/>
    <n v="0"/>
    <n v="6"/>
    <n v="48"/>
    <x v="0"/>
    <s v="60k–80k"/>
  </r>
  <r>
    <x v="57"/>
    <n v="10193"/>
    <n v="1"/>
    <n v="1"/>
    <n v="1"/>
    <n v="1"/>
    <n v="3"/>
    <n v="3"/>
    <n v="0"/>
    <n v="83552"/>
    <n v="0"/>
    <n v="9"/>
    <s v="Data Analyst"/>
    <x v="0"/>
    <n v="1810"/>
    <s v="08/26/86"/>
    <x v="0"/>
    <x v="1"/>
    <s v="US Citizen"/>
    <s v="No"/>
    <s v="White"/>
    <s v="3/30/2015"/>
    <m/>
    <x v="0"/>
    <s v="Active"/>
    <x v="1"/>
    <s v="Simon Roup"/>
    <n v="4"/>
    <x v="1"/>
    <s v="Fully Meets"/>
    <n v="3.04"/>
    <n v="3"/>
    <n v="6"/>
    <s v="1/22/2019"/>
    <n v="0"/>
    <n v="2"/>
    <n v="38"/>
    <x v="1"/>
    <s v="80k–100k"/>
  </r>
  <r>
    <x v="58"/>
    <n v="10132"/>
    <n v="0"/>
    <n v="0"/>
    <n v="0"/>
    <n v="2"/>
    <n v="5"/>
    <n v="3"/>
    <n v="0"/>
    <n v="56149"/>
    <n v="0"/>
    <n v="19"/>
    <s v="Production Technician I"/>
    <x v="0"/>
    <n v="1821"/>
    <d v="1987-10-04T00:00:00"/>
    <x v="1"/>
    <x v="0"/>
    <s v="US Citizen"/>
    <s v="No"/>
    <s v="White"/>
    <d v="2016-06-07T00:00:00"/>
    <m/>
    <x v="0"/>
    <s v="Active"/>
    <x v="0"/>
    <s v="Michael Albert"/>
    <n v="22"/>
    <x v="0"/>
    <s v="Fully Meets"/>
    <n v="4.12"/>
    <n v="5"/>
    <n v="0"/>
    <s v="1/28/2019"/>
    <n v="0"/>
    <n v="15"/>
    <n v="37"/>
    <x v="1"/>
    <s v="40k–60k"/>
  </r>
  <r>
    <x v="59"/>
    <n v="10083"/>
    <n v="0"/>
    <n v="0"/>
    <n v="1"/>
    <n v="1"/>
    <n v="3"/>
    <n v="3"/>
    <n v="0"/>
    <n v="92329"/>
    <n v="0"/>
    <n v="28"/>
    <s v="Sr. Network Engineer"/>
    <x v="2"/>
    <n v="6278"/>
    <d v="1965-09-09T00:00:00"/>
    <x v="0"/>
    <x v="0"/>
    <s v="US Citizen"/>
    <s v="No"/>
    <s v="White"/>
    <d v="2014-10-11T00:00:00"/>
    <m/>
    <x v="0"/>
    <s v="Active"/>
    <x v="1"/>
    <s v="Peter Monroe"/>
    <n v="7"/>
    <x v="3"/>
    <s v="Fully Meets"/>
    <n v="5"/>
    <n v="3"/>
    <n v="4"/>
    <d v="2019-02-01T00:00:00"/>
    <n v="0"/>
    <n v="5"/>
    <n v="59"/>
    <x v="2"/>
    <s v="80k–100k"/>
  </r>
  <r>
    <x v="60"/>
    <n v="10099"/>
    <n v="0"/>
    <n v="0"/>
    <n v="0"/>
    <n v="1"/>
    <n v="6"/>
    <n v="3"/>
    <n v="0"/>
    <n v="65729"/>
    <n v="0"/>
    <n v="21"/>
    <s v="Sales Manager"/>
    <x v="4"/>
    <n v="5473"/>
    <s v="04/19/90"/>
    <x v="1"/>
    <x v="0"/>
    <s v="US Citizen"/>
    <s v="No"/>
    <s v="White"/>
    <d v="2014-05-05T00:00:00"/>
    <m/>
    <x v="0"/>
    <s v="Active"/>
    <x v="4"/>
    <s v="Debra Houlihan"/>
    <n v="15"/>
    <x v="1"/>
    <s v="Fully Meets"/>
    <n v="4.62"/>
    <n v="4"/>
    <n v="0"/>
    <s v="1/24/2019"/>
    <n v="0"/>
    <n v="8"/>
    <n v="34"/>
    <x v="1"/>
    <s v="60k–80k"/>
  </r>
  <r>
    <x v="61"/>
    <n v="10212"/>
    <n v="1"/>
    <n v="1"/>
    <n v="0"/>
    <n v="3"/>
    <n v="3"/>
    <n v="3"/>
    <n v="0"/>
    <n v="85028"/>
    <n v="0"/>
    <n v="28"/>
    <s v="Sr. Network Engineer"/>
    <x v="2"/>
    <n v="6033"/>
    <s v="01/18/52"/>
    <x v="1"/>
    <x v="1"/>
    <s v="US Citizen"/>
    <s v="No"/>
    <s v="White"/>
    <d v="2014-10-11T00:00:00"/>
    <m/>
    <x v="0"/>
    <s v="Active"/>
    <x v="1"/>
    <s v="Peter Monroe"/>
    <n v="7"/>
    <x v="0"/>
    <s v="Fully Meets"/>
    <n v="3.1"/>
    <n v="5"/>
    <n v="8"/>
    <d v="2019-12-02T00:00:00"/>
    <n v="0"/>
    <n v="19"/>
    <n v="73"/>
    <x v="4"/>
    <s v="80k–100k"/>
  </r>
  <r>
    <x v="62"/>
    <n v="10056"/>
    <n v="1"/>
    <n v="1"/>
    <n v="0"/>
    <n v="1"/>
    <n v="5"/>
    <n v="3"/>
    <n v="0"/>
    <n v="57583"/>
    <n v="0"/>
    <n v="19"/>
    <s v="Production Technician I"/>
    <x v="0"/>
    <n v="2110"/>
    <d v="1978-05-11T00:00:00"/>
    <x v="1"/>
    <x v="1"/>
    <s v="US Citizen"/>
    <s v="No"/>
    <s v="White"/>
    <d v="2012-02-07T00:00:00"/>
    <m/>
    <x v="0"/>
    <s v="Active"/>
    <x v="0"/>
    <s v="Elijiah Gray"/>
    <n v="16"/>
    <x v="1"/>
    <s v="Fully Meets"/>
    <n v="5"/>
    <n v="3"/>
    <n v="0"/>
    <s v="2/25/2019"/>
    <n v="0"/>
    <n v="1"/>
    <n v="46"/>
    <x v="0"/>
    <s v="40k–60k"/>
  </r>
  <r>
    <x v="63"/>
    <n v="10143"/>
    <n v="0"/>
    <n v="0"/>
    <n v="1"/>
    <n v="1"/>
    <n v="5"/>
    <n v="3"/>
    <n v="0"/>
    <n v="56294"/>
    <n v="0"/>
    <n v="20"/>
    <s v="Production Technician II"/>
    <x v="0"/>
    <n v="2458"/>
    <s v="09/14/79"/>
    <x v="0"/>
    <x v="0"/>
    <s v="Eligible NonCitizen"/>
    <s v="No"/>
    <s v="Two or more races"/>
    <d v="2011-07-11T00:00:00"/>
    <m/>
    <x v="0"/>
    <s v="Active"/>
    <x v="0"/>
    <s v="Kissy Sullivan"/>
    <n v="20"/>
    <x v="0"/>
    <s v="Fully Meets"/>
    <n v="3.96"/>
    <n v="4"/>
    <n v="0"/>
    <s v="2/27/2019"/>
    <n v="0"/>
    <n v="6"/>
    <n v="45"/>
    <x v="0"/>
    <s v="40k–60k"/>
  </r>
  <r>
    <x v="64"/>
    <n v="10311"/>
    <n v="1"/>
    <n v="1"/>
    <n v="1"/>
    <n v="1"/>
    <n v="6"/>
    <n v="1"/>
    <n v="0"/>
    <n v="56991"/>
    <n v="0"/>
    <n v="19"/>
    <s v="Production Technician I"/>
    <x v="0"/>
    <n v="2138"/>
    <s v="04/15/88"/>
    <x v="0"/>
    <x v="1"/>
    <s v="US Citizen"/>
    <s v="No"/>
    <s v="White"/>
    <d v="2018-09-07T00:00:00"/>
    <m/>
    <x v="0"/>
    <s v="Active"/>
    <x v="0"/>
    <s v="Brannon Miller"/>
    <n v="12"/>
    <x v="1"/>
    <s v="Fully Meets"/>
    <n v="4.3"/>
    <n v="4"/>
    <n v="3"/>
    <s v="1/31/2019"/>
    <n v="2"/>
    <n v="2"/>
    <n v="36"/>
    <x v="1"/>
    <s v="40k–60k"/>
  </r>
  <r>
    <x v="65"/>
    <n v="10070"/>
    <n v="1"/>
    <n v="1"/>
    <n v="1"/>
    <n v="5"/>
    <n v="5"/>
    <n v="3"/>
    <n v="0"/>
    <n v="55722"/>
    <n v="1"/>
    <n v="19"/>
    <s v="Production Technician I"/>
    <x v="0"/>
    <n v="1810"/>
    <s v="10/31/77"/>
    <x v="0"/>
    <x v="1"/>
    <s v="US Citizen"/>
    <s v="No"/>
    <s v="White"/>
    <s v="5/16/2011"/>
    <d v="2016-08-06T00:00:00"/>
    <x v="5"/>
    <s v="Voluntarily Terminated"/>
    <x v="0"/>
    <s v="Webster Butler"/>
    <n v="39"/>
    <x v="1"/>
    <s v="Fully Meets"/>
    <n v="5"/>
    <n v="4"/>
    <n v="0"/>
    <d v="2016-02-04T00:00:00"/>
    <n v="0"/>
    <n v="14"/>
    <n v="47"/>
    <x v="0"/>
    <s v="40k–60k"/>
  </r>
  <r>
    <x v="66"/>
    <n v="10155"/>
    <n v="0"/>
    <n v="0"/>
    <n v="0"/>
    <n v="1"/>
    <n v="4"/>
    <n v="3"/>
    <n v="0"/>
    <n v="101199"/>
    <n v="0"/>
    <n v="24"/>
    <s v="Software Engineer"/>
    <x v="0"/>
    <n v="2176"/>
    <d v="1979-05-07T00:00:00"/>
    <x v="1"/>
    <x v="0"/>
    <s v="US Citizen"/>
    <s v="No"/>
    <s v="Black or African American"/>
    <d v="2012-09-01T00:00:00"/>
    <m/>
    <x v="0"/>
    <s v="Active"/>
    <x v="2"/>
    <s v="Alex Sweetwater"/>
    <n v="10"/>
    <x v="6"/>
    <s v="Fully Meets"/>
    <n v="3.79"/>
    <n v="5"/>
    <n v="5"/>
    <s v="1/25/2019"/>
    <n v="0"/>
    <n v="8"/>
    <n v="45"/>
    <x v="0"/>
    <s v="100k–120k"/>
  </r>
  <r>
    <x v="67"/>
    <n v="10306"/>
    <n v="0"/>
    <n v="0"/>
    <n v="1"/>
    <n v="1"/>
    <n v="6"/>
    <n v="1"/>
    <n v="0"/>
    <n v="61568"/>
    <n v="0"/>
    <n v="3"/>
    <s v="Area Sales Manager"/>
    <x v="5"/>
    <n v="36006"/>
    <d v="1975-02-11T00:00:00"/>
    <x v="0"/>
    <x v="0"/>
    <s v="US Citizen"/>
    <s v="No"/>
    <s v="Two or more races"/>
    <s v="9/29/2014"/>
    <m/>
    <x v="0"/>
    <s v="Active"/>
    <x v="4"/>
    <s v="John Smith"/>
    <n v="17"/>
    <x v="1"/>
    <s v="PIP"/>
    <n v="1.93"/>
    <n v="3"/>
    <n v="0"/>
    <s v="1/30/2019"/>
    <n v="6"/>
    <n v="5"/>
    <n v="50"/>
    <x v="2"/>
    <s v="60k–80k"/>
  </r>
  <r>
    <x v="68"/>
    <n v="10100"/>
    <n v="0"/>
    <n v="3"/>
    <n v="0"/>
    <n v="5"/>
    <n v="5"/>
    <n v="3"/>
    <n v="0"/>
    <n v="58275"/>
    <n v="1"/>
    <n v="20"/>
    <s v="Production Technician II"/>
    <x v="0"/>
    <n v="2343"/>
    <s v="02/25/51"/>
    <x v="1"/>
    <x v="4"/>
    <s v="US Citizen"/>
    <s v="No"/>
    <s v="Black or African American"/>
    <d v="2011-04-04T00:00:00"/>
    <d v="2015-04-11T00:00:00"/>
    <x v="11"/>
    <s v="Voluntarily Terminated"/>
    <x v="0"/>
    <s v="Kelley Spirea"/>
    <n v="18"/>
    <x v="2"/>
    <s v="Fully Meets"/>
    <n v="4.62"/>
    <n v="5"/>
    <n v="0"/>
    <d v="2015-06-05T00:00:00"/>
    <n v="0"/>
    <n v="1"/>
    <n v="74"/>
    <x v="4"/>
    <s v="40k–60k"/>
  </r>
  <r>
    <x v="69"/>
    <n v="10310"/>
    <n v="1"/>
    <n v="1"/>
    <n v="1"/>
    <n v="1"/>
    <n v="5"/>
    <n v="1"/>
    <n v="0"/>
    <n v="53189"/>
    <n v="0"/>
    <n v="19"/>
    <s v="Production Technician I"/>
    <x v="0"/>
    <n v="2061"/>
    <s v="04/19/67"/>
    <x v="0"/>
    <x v="1"/>
    <s v="US Citizen"/>
    <s v="No"/>
    <s v="White"/>
    <d v="2014-07-07T00:00:00"/>
    <m/>
    <x v="0"/>
    <s v="Active"/>
    <x v="0"/>
    <s v="Amy Dunn"/>
    <n v="11"/>
    <x v="1"/>
    <s v="PIP"/>
    <n v="1.1200000000000001"/>
    <n v="2"/>
    <n v="0"/>
    <s v="1/31/2019"/>
    <n v="4"/>
    <n v="9"/>
    <n v="57"/>
    <x v="2"/>
    <s v="40k–60k"/>
  </r>
  <r>
    <x v="70"/>
    <n v="10197"/>
    <n v="0"/>
    <n v="0"/>
    <n v="1"/>
    <n v="1"/>
    <n v="3"/>
    <n v="3"/>
    <n v="0"/>
    <n v="96820"/>
    <n v="0"/>
    <n v="4"/>
    <s v="BI Developer"/>
    <x v="0"/>
    <n v="2045"/>
    <d v="1983-04-09T00:00:00"/>
    <x v="0"/>
    <x v="0"/>
    <s v="US Citizen"/>
    <s v="No"/>
    <s v="White"/>
    <s v="2/15/2017"/>
    <m/>
    <x v="0"/>
    <s v="Active"/>
    <x v="1"/>
    <s v="Brian Champaigne"/>
    <n v="13"/>
    <x v="1"/>
    <s v="Fully Meets"/>
    <n v="3.01"/>
    <n v="5"/>
    <n v="7"/>
    <s v="1/23/2019"/>
    <n v="0"/>
    <n v="15"/>
    <n v="41"/>
    <x v="0"/>
    <s v="80k–100k"/>
  </r>
  <r>
    <x v="71"/>
    <n v="10276"/>
    <n v="0"/>
    <n v="0"/>
    <n v="1"/>
    <n v="1"/>
    <n v="5"/>
    <n v="3"/>
    <n v="0"/>
    <n v="51259"/>
    <n v="0"/>
    <n v="19"/>
    <s v="Production Technician I"/>
    <x v="0"/>
    <n v="2180"/>
    <s v="11/15/82"/>
    <x v="0"/>
    <x v="0"/>
    <s v="US Citizen"/>
    <s v="No"/>
    <s v="White"/>
    <d v="2014-12-05T00:00:00"/>
    <m/>
    <x v="0"/>
    <s v="Active"/>
    <x v="0"/>
    <s v="Ketsia Liebig"/>
    <n v="19"/>
    <x v="1"/>
    <s v="Fully Meets"/>
    <n v="4.3"/>
    <n v="4"/>
    <n v="0"/>
    <s v="2/19/2019"/>
    <n v="0"/>
    <n v="1"/>
    <n v="42"/>
    <x v="0"/>
    <s v="40k–60k"/>
  </r>
  <r>
    <x v="72"/>
    <n v="10304"/>
    <n v="0"/>
    <n v="0"/>
    <n v="0"/>
    <n v="1"/>
    <n v="6"/>
    <n v="1"/>
    <n v="0"/>
    <n v="59231"/>
    <n v="0"/>
    <n v="3"/>
    <s v="Area Sales Manager"/>
    <x v="6"/>
    <n v="98052"/>
    <s v="05/14/87"/>
    <x v="1"/>
    <x v="0"/>
    <s v="US Citizen"/>
    <s v="Yes"/>
    <s v="White"/>
    <s v="2/20/2012"/>
    <m/>
    <x v="0"/>
    <s v="Active"/>
    <x v="4"/>
    <s v="John Smith"/>
    <n v="17"/>
    <x v="7"/>
    <s v="PIP"/>
    <n v="2.2999999999999998"/>
    <n v="1"/>
    <n v="0"/>
    <s v="1/29/2019"/>
    <n v="2"/>
    <n v="17"/>
    <n v="37"/>
    <x v="1"/>
    <s v="40k–60k"/>
  </r>
  <r>
    <x v="73"/>
    <n v="10284"/>
    <n v="1"/>
    <n v="1"/>
    <n v="0"/>
    <n v="1"/>
    <n v="5"/>
    <n v="2"/>
    <n v="0"/>
    <n v="61584"/>
    <n v="0"/>
    <n v="19"/>
    <s v="Production Technician I"/>
    <x v="0"/>
    <n v="2351"/>
    <d v="1978-02-12T00:00:00"/>
    <x v="1"/>
    <x v="1"/>
    <s v="US Citizen"/>
    <s v="No"/>
    <s v="Black or African American"/>
    <d v="2013-07-01T00:00:00"/>
    <m/>
    <x v="0"/>
    <s v="Active"/>
    <x v="0"/>
    <s v="Brannon Miller"/>
    <n v="12"/>
    <x v="1"/>
    <s v="Needs Improvement"/>
    <n v="3.88"/>
    <n v="4"/>
    <n v="0"/>
    <s v="1/18/2019"/>
    <n v="0"/>
    <n v="6"/>
    <n v="47"/>
    <x v="0"/>
    <s v="60k–80k"/>
  </r>
  <r>
    <x v="74"/>
    <n v="10207"/>
    <n v="0"/>
    <n v="0"/>
    <n v="0"/>
    <n v="1"/>
    <n v="5"/>
    <n v="3"/>
    <n v="0"/>
    <n v="46335"/>
    <n v="0"/>
    <n v="19"/>
    <s v="Production Technician I"/>
    <x v="0"/>
    <n v="2125"/>
    <d v="1986-07-10T00:00:00"/>
    <x v="1"/>
    <x v="0"/>
    <s v="US Citizen"/>
    <s v="Yes"/>
    <s v="White"/>
    <d v="2012-02-04T00:00:00"/>
    <m/>
    <x v="0"/>
    <s v="Active"/>
    <x v="0"/>
    <s v="David Stanley"/>
    <n v="14"/>
    <x v="6"/>
    <s v="Fully Meets"/>
    <n v="3.4"/>
    <n v="5"/>
    <n v="0"/>
    <s v="2/19/2019"/>
    <n v="0"/>
    <n v="15"/>
    <n v="38"/>
    <x v="1"/>
    <s v="40k–60k"/>
  </r>
  <r>
    <x v="75"/>
    <n v="10133"/>
    <n v="1"/>
    <n v="1"/>
    <n v="0"/>
    <n v="1"/>
    <n v="3"/>
    <n v="3"/>
    <n v="0"/>
    <n v="70621"/>
    <n v="0"/>
    <n v="14"/>
    <s v="IT Support"/>
    <x v="0"/>
    <n v="2119"/>
    <s v="07/18/88"/>
    <x v="1"/>
    <x v="1"/>
    <s v="US Citizen"/>
    <s v="No"/>
    <s v="White"/>
    <d v="2015-05-01T00:00:00"/>
    <m/>
    <x v="0"/>
    <s v="Active"/>
    <x v="1"/>
    <s v="Peter Monroe"/>
    <n v="7"/>
    <x v="3"/>
    <s v="Fully Meets"/>
    <n v="4.1100000000000003"/>
    <n v="4"/>
    <n v="6"/>
    <s v="2/25/2019"/>
    <n v="0"/>
    <n v="16"/>
    <n v="36"/>
    <x v="1"/>
    <s v="60k–80k"/>
  </r>
  <r>
    <x v="76"/>
    <n v="10028"/>
    <n v="0"/>
    <n v="0"/>
    <n v="1"/>
    <n v="1"/>
    <n v="3"/>
    <n v="4"/>
    <n v="0"/>
    <n v="138888"/>
    <n v="0"/>
    <n v="13"/>
    <s v="IT Manager - Support"/>
    <x v="0"/>
    <n v="1886"/>
    <d v="1970-09-07T00:00:00"/>
    <x v="0"/>
    <x v="0"/>
    <s v="US Citizen"/>
    <s v="No"/>
    <s v="Black or African American"/>
    <d v="2014-05-01T00:00:00"/>
    <m/>
    <x v="0"/>
    <s v="Active"/>
    <x v="1"/>
    <s v="Jennifer Zamora"/>
    <n v="5"/>
    <x v="1"/>
    <s v="Exceeds"/>
    <n v="4.3"/>
    <n v="5"/>
    <n v="5"/>
    <d v="2019-04-01T00:00:00"/>
    <n v="0"/>
    <n v="4"/>
    <n v="54"/>
    <x v="2"/>
    <s v="120k–140k"/>
  </r>
  <r>
    <x v="77"/>
    <n v="10006"/>
    <n v="0"/>
    <n v="0"/>
    <n v="0"/>
    <n v="1"/>
    <n v="6"/>
    <n v="4"/>
    <n v="0"/>
    <n v="74241"/>
    <n v="0"/>
    <n v="3"/>
    <s v="Area Sales Manager"/>
    <x v="7"/>
    <n v="90007"/>
    <d v="1988-08-11T00:00:00"/>
    <x v="1"/>
    <x v="0"/>
    <s v="US Citizen"/>
    <s v="No"/>
    <s v="White"/>
    <d v="2011-10-01T00:00:00"/>
    <m/>
    <x v="0"/>
    <s v="Active"/>
    <x v="4"/>
    <s v="Lynn Daneault"/>
    <n v="21"/>
    <x v="1"/>
    <s v="Exceeds"/>
    <n v="4.7699999999999996"/>
    <n v="5"/>
    <n v="0"/>
    <s v="1/27/2019"/>
    <n v="0"/>
    <n v="14"/>
    <n v="36"/>
    <x v="1"/>
    <s v="60k–80k"/>
  </r>
  <r>
    <x v="78"/>
    <n v="10105"/>
    <n v="0"/>
    <n v="0"/>
    <n v="0"/>
    <n v="1"/>
    <n v="5"/>
    <n v="3"/>
    <n v="0"/>
    <n v="75188"/>
    <n v="0"/>
    <n v="18"/>
    <s v="Production Manager"/>
    <x v="0"/>
    <n v="1731"/>
    <s v="11/28/73"/>
    <x v="1"/>
    <x v="0"/>
    <s v="US Citizen"/>
    <s v="No"/>
    <s v="White"/>
    <s v="9/18/2014"/>
    <m/>
    <x v="0"/>
    <s v="Active"/>
    <x v="0"/>
    <s v="Janet King"/>
    <n v="2"/>
    <x v="2"/>
    <s v="Fully Meets"/>
    <n v="4.5199999999999996"/>
    <n v="4"/>
    <n v="0"/>
    <s v="1/15/2019"/>
    <n v="0"/>
    <n v="4"/>
    <n v="51"/>
    <x v="2"/>
    <s v="60k–80k"/>
  </r>
  <r>
    <x v="79"/>
    <n v="10211"/>
    <n v="1"/>
    <n v="1"/>
    <n v="0"/>
    <n v="1"/>
    <n v="5"/>
    <n v="3"/>
    <n v="0"/>
    <n v="62514"/>
    <n v="0"/>
    <n v="19"/>
    <s v="Production Technician I"/>
    <x v="0"/>
    <n v="1749"/>
    <s v="09/23/73"/>
    <x v="1"/>
    <x v="1"/>
    <s v="US Citizen"/>
    <s v="No"/>
    <s v="White"/>
    <s v="4/26/2010"/>
    <m/>
    <x v="0"/>
    <s v="Active"/>
    <x v="0"/>
    <s v="Ketsia Liebig"/>
    <n v="19"/>
    <x v="2"/>
    <s v="Fully Meets"/>
    <n v="2.9"/>
    <n v="3"/>
    <n v="0"/>
    <s v="1/21/2019"/>
    <n v="0"/>
    <n v="6"/>
    <n v="51"/>
    <x v="2"/>
    <s v="60k–80k"/>
  </r>
  <r>
    <x v="80"/>
    <n v="10064"/>
    <n v="1"/>
    <n v="1"/>
    <n v="0"/>
    <n v="5"/>
    <n v="5"/>
    <n v="3"/>
    <n v="0"/>
    <n v="60070"/>
    <n v="1"/>
    <n v="19"/>
    <s v="Production Technician I"/>
    <x v="0"/>
    <n v="2343"/>
    <d v="1991-05-09T00:00:00"/>
    <x v="1"/>
    <x v="1"/>
    <s v="US Citizen"/>
    <s v="No"/>
    <s v="White"/>
    <d v="2011-04-04T00:00:00"/>
    <d v="2017-06-06T00:00:00"/>
    <x v="12"/>
    <s v="Voluntarily Terminated"/>
    <x v="0"/>
    <s v="Kissy Sullivan"/>
    <n v="20"/>
    <x v="2"/>
    <s v="Fully Meets"/>
    <n v="5"/>
    <n v="3"/>
    <n v="0"/>
    <d v="2017-09-04T00:00:00"/>
    <n v="0"/>
    <n v="7"/>
    <n v="33"/>
    <x v="1"/>
    <s v="60k–80k"/>
  </r>
  <r>
    <x v="81"/>
    <n v="10247"/>
    <n v="0"/>
    <n v="0"/>
    <n v="1"/>
    <n v="1"/>
    <n v="5"/>
    <n v="3"/>
    <n v="0"/>
    <n v="48888"/>
    <n v="0"/>
    <n v="19"/>
    <s v="Production Technician I"/>
    <x v="0"/>
    <n v="2026"/>
    <s v="05/31/74"/>
    <x v="0"/>
    <x v="0"/>
    <s v="US Citizen"/>
    <s v="No"/>
    <s v="White"/>
    <d v="2014-10-11T00:00:00"/>
    <m/>
    <x v="0"/>
    <s v="Active"/>
    <x v="0"/>
    <s v="Kelley Spirea"/>
    <n v="18"/>
    <x v="0"/>
    <s v="Fully Meets"/>
    <n v="4.7"/>
    <n v="5"/>
    <n v="0"/>
    <s v="2/13/2019"/>
    <n v="0"/>
    <n v="8"/>
    <n v="50"/>
    <x v="2"/>
    <s v="40k–60k"/>
  </r>
  <r>
    <x v="82"/>
    <n v="10235"/>
    <n v="1"/>
    <n v="1"/>
    <n v="1"/>
    <n v="1"/>
    <n v="5"/>
    <n v="3"/>
    <n v="0"/>
    <n v="54285"/>
    <n v="0"/>
    <n v="19"/>
    <s v="Production Technician I"/>
    <x v="0"/>
    <n v="2045"/>
    <s v="08/25/78"/>
    <x v="0"/>
    <x v="1"/>
    <s v="US Citizen"/>
    <s v="No"/>
    <s v="White"/>
    <s v="3/31/2014"/>
    <m/>
    <x v="0"/>
    <s v="Active"/>
    <x v="0"/>
    <s v="Kelley Spirea"/>
    <n v="18"/>
    <x v="3"/>
    <s v="Fully Meets"/>
    <n v="4.2"/>
    <n v="3"/>
    <n v="0"/>
    <d v="2019-11-01T00:00:00"/>
    <n v="0"/>
    <n v="3"/>
    <n v="46"/>
    <x v="0"/>
    <s v="40k–60k"/>
  </r>
  <r>
    <x v="83"/>
    <n v="10299"/>
    <n v="0"/>
    <n v="3"/>
    <n v="0"/>
    <n v="1"/>
    <n v="5"/>
    <n v="1"/>
    <n v="0"/>
    <n v="56847"/>
    <n v="0"/>
    <n v="20"/>
    <s v="Production Technician II"/>
    <x v="0"/>
    <n v="2133"/>
    <s v="08/25/89"/>
    <x v="1"/>
    <x v="4"/>
    <s v="US Citizen"/>
    <s v="No"/>
    <s v="White"/>
    <d v="2014-07-07T00:00:00"/>
    <m/>
    <x v="0"/>
    <s v="Active"/>
    <x v="0"/>
    <s v="Michael Albert"/>
    <n v="22"/>
    <x v="1"/>
    <s v="PIP"/>
    <n v="3"/>
    <n v="1"/>
    <n v="0"/>
    <s v="2/25/2019"/>
    <n v="2"/>
    <n v="5"/>
    <n v="35"/>
    <x v="1"/>
    <s v="40k–60k"/>
  </r>
  <r>
    <x v="84"/>
    <n v="10280"/>
    <n v="0"/>
    <n v="0"/>
    <n v="1"/>
    <n v="4"/>
    <n v="5"/>
    <n v="2"/>
    <n v="0"/>
    <n v="60340"/>
    <n v="1"/>
    <n v="19"/>
    <s v="Production Technician I"/>
    <x v="0"/>
    <n v="2129"/>
    <d v="1983-02-09T00:00:00"/>
    <x v="0"/>
    <x v="0"/>
    <s v="US Citizen"/>
    <s v="No"/>
    <s v="White"/>
    <d v="2012-02-04T00:00:00"/>
    <s v="9/27/2018"/>
    <x v="6"/>
    <s v="Terminated for Cause"/>
    <x v="0"/>
    <s v="Michael Albert"/>
    <n v="22"/>
    <x v="2"/>
    <s v="Needs Improvement"/>
    <n v="5"/>
    <n v="4"/>
    <n v="0"/>
    <d v="2018-12-04T00:00:00"/>
    <n v="5"/>
    <n v="16"/>
    <n v="42"/>
    <x v="0"/>
    <s v="60k–80k"/>
  </r>
  <r>
    <x v="85"/>
    <n v="10296"/>
    <n v="0"/>
    <n v="0"/>
    <n v="0"/>
    <n v="4"/>
    <n v="5"/>
    <n v="2"/>
    <n v="0"/>
    <n v="59124"/>
    <n v="1"/>
    <n v="19"/>
    <s v="Production Technician I"/>
    <x v="0"/>
    <n v="2458"/>
    <d v="1989-06-05T00:00:00"/>
    <x v="1"/>
    <x v="0"/>
    <s v="US Citizen"/>
    <s v="No"/>
    <s v="White"/>
    <s v="2/17/2014"/>
    <s v="2/25/2018"/>
    <x v="13"/>
    <s v="Terminated for Cause"/>
    <x v="0"/>
    <s v="Elijiah Gray"/>
    <n v="16"/>
    <x v="2"/>
    <s v="Needs Improvement"/>
    <n v="2.2999999999999998"/>
    <n v="3"/>
    <n v="0"/>
    <s v="1/15/2017"/>
    <n v="5"/>
    <n v="19"/>
    <n v="35"/>
    <x v="1"/>
    <s v="40k–60k"/>
  </r>
  <r>
    <x v="86"/>
    <n v="10290"/>
    <n v="1"/>
    <n v="1"/>
    <n v="0"/>
    <n v="4"/>
    <n v="4"/>
    <n v="2"/>
    <n v="0"/>
    <n v="99280"/>
    <n v="1"/>
    <n v="24"/>
    <s v="Software Engineer"/>
    <x v="0"/>
    <n v="1749"/>
    <s v="05/15/87"/>
    <x v="1"/>
    <x v="1"/>
    <s v="US Citizen"/>
    <s v="No"/>
    <s v="Black or African American"/>
    <d v="2011-02-05T00:00:00"/>
    <d v="2013-05-06T00:00:00"/>
    <x v="6"/>
    <s v="Terminated for Cause"/>
    <x v="2"/>
    <s v="Alex Sweetwater"/>
    <n v="10"/>
    <x v="1"/>
    <s v="Needs Improvement"/>
    <n v="2.1"/>
    <n v="5"/>
    <n v="4"/>
    <d v="2012-10-08T00:00:00"/>
    <n v="4"/>
    <n v="19"/>
    <n v="37"/>
    <x v="1"/>
    <s v="80k–100k"/>
  </r>
  <r>
    <x v="87"/>
    <n v="10263"/>
    <n v="1"/>
    <n v="1"/>
    <n v="0"/>
    <n v="1"/>
    <n v="5"/>
    <n v="3"/>
    <n v="0"/>
    <n v="71776"/>
    <n v="0"/>
    <n v="20"/>
    <s v="Production Technician II"/>
    <x v="0"/>
    <n v="1824"/>
    <s v="09/22/78"/>
    <x v="1"/>
    <x v="1"/>
    <s v="US Citizen"/>
    <s v="No"/>
    <s v="Black or African American"/>
    <d v="2014-07-07T00:00:00"/>
    <m/>
    <x v="0"/>
    <s v="Active"/>
    <x v="0"/>
    <s v="Elijiah Gray"/>
    <n v="16"/>
    <x v="0"/>
    <s v="Fully Meets"/>
    <n v="4.4000000000000004"/>
    <n v="5"/>
    <n v="0"/>
    <s v="2/22/2019"/>
    <n v="0"/>
    <n v="17"/>
    <n v="46"/>
    <x v="0"/>
    <s v="60k–80k"/>
  </r>
  <r>
    <x v="88"/>
    <n v="10136"/>
    <n v="0"/>
    <n v="0"/>
    <n v="0"/>
    <n v="1"/>
    <n v="5"/>
    <n v="3"/>
    <n v="0"/>
    <n v="65902"/>
    <n v="0"/>
    <n v="20"/>
    <s v="Production Technician II"/>
    <x v="0"/>
    <n v="2324"/>
    <s v="09/27/87"/>
    <x v="1"/>
    <x v="0"/>
    <s v="US Citizen"/>
    <s v="No"/>
    <s v="Black or African American"/>
    <s v="2/17/2014"/>
    <m/>
    <x v="0"/>
    <s v="Active"/>
    <x v="0"/>
    <s v="Webster Butler"/>
    <m/>
    <x v="0"/>
    <s v="Fully Meets"/>
    <n v="4"/>
    <n v="4"/>
    <n v="0"/>
    <d v="2019-07-01T00:00:00"/>
    <n v="0"/>
    <n v="7"/>
    <n v="37"/>
    <x v="1"/>
    <s v="60k–80k"/>
  </r>
  <r>
    <x v="89"/>
    <n v="10189"/>
    <n v="1"/>
    <n v="1"/>
    <n v="0"/>
    <n v="5"/>
    <n v="5"/>
    <n v="3"/>
    <n v="0"/>
    <n v="57748"/>
    <n v="1"/>
    <n v="19"/>
    <s v="Production Technician I"/>
    <x v="0"/>
    <n v="2176"/>
    <s v="04/14/55"/>
    <x v="1"/>
    <x v="1"/>
    <s v="US Citizen"/>
    <s v="No"/>
    <s v="White"/>
    <d v="2011-07-11T00:00:00"/>
    <s v="5/17/2016"/>
    <x v="12"/>
    <s v="Voluntarily Terminated"/>
    <x v="0"/>
    <s v="Webster Butler"/>
    <n v="39"/>
    <x v="2"/>
    <s v="Fully Meets"/>
    <n v="3.13"/>
    <n v="3"/>
    <n v="0"/>
    <d v="2016-04-02T00:00:00"/>
    <n v="0"/>
    <n v="16"/>
    <n v="69"/>
    <x v="3"/>
    <s v="40k–60k"/>
  </r>
  <r>
    <x v="90"/>
    <n v="10308"/>
    <n v="1"/>
    <n v="1"/>
    <n v="1"/>
    <n v="1"/>
    <n v="5"/>
    <n v="1"/>
    <n v="0"/>
    <n v="64057"/>
    <n v="0"/>
    <n v="19"/>
    <s v="Production Technician I"/>
    <x v="0"/>
    <n v="2132"/>
    <s v="10/18/89"/>
    <x v="0"/>
    <x v="1"/>
    <s v="US Citizen"/>
    <s v="No"/>
    <s v="White"/>
    <d v="2015-11-05T00:00:00"/>
    <m/>
    <x v="0"/>
    <s v="Active"/>
    <x v="0"/>
    <s v="Amy Dunn"/>
    <n v="11"/>
    <x v="1"/>
    <s v="PIP"/>
    <n v="1.56"/>
    <n v="5"/>
    <n v="0"/>
    <d v="2019-03-01T00:00:00"/>
    <n v="6"/>
    <n v="15"/>
    <n v="35"/>
    <x v="1"/>
    <s v="60k–80k"/>
  </r>
  <r>
    <x v="91"/>
    <n v="10309"/>
    <n v="0"/>
    <n v="0"/>
    <n v="1"/>
    <n v="1"/>
    <n v="3"/>
    <n v="1"/>
    <n v="0"/>
    <n v="53366"/>
    <n v="0"/>
    <n v="15"/>
    <s v="Network Engineer"/>
    <x v="0"/>
    <n v="2138"/>
    <s v="06/18/87"/>
    <x v="0"/>
    <x v="0"/>
    <s v="US Citizen"/>
    <s v="No"/>
    <s v="White"/>
    <s v="3/30/2015"/>
    <m/>
    <x v="0"/>
    <s v="Active"/>
    <x v="1"/>
    <s v="Peter Monroe"/>
    <n v="7"/>
    <x v="0"/>
    <s v="PIP"/>
    <n v="1.2"/>
    <n v="3"/>
    <n v="6"/>
    <d v="2019-04-02T00:00:00"/>
    <n v="3"/>
    <n v="2"/>
    <n v="37"/>
    <x v="1"/>
    <s v="40k–60k"/>
  </r>
  <r>
    <x v="92"/>
    <n v="10049"/>
    <n v="1"/>
    <n v="1"/>
    <n v="0"/>
    <n v="1"/>
    <n v="5"/>
    <n v="3"/>
    <n v="0"/>
    <n v="58530"/>
    <n v="0"/>
    <n v="19"/>
    <s v="Production Technician I"/>
    <x v="0"/>
    <n v="2155"/>
    <s v="03/16/81"/>
    <x v="1"/>
    <x v="1"/>
    <s v="US Citizen"/>
    <s v="No"/>
    <s v="White"/>
    <d v="2012-09-01T00:00:00"/>
    <m/>
    <x v="0"/>
    <s v="Active"/>
    <x v="0"/>
    <s v="Brannon Miller"/>
    <n v="12"/>
    <x v="2"/>
    <s v="Fully Meets"/>
    <n v="5"/>
    <n v="5"/>
    <n v="0"/>
    <s v="1/29/2019"/>
    <n v="0"/>
    <n v="19"/>
    <n v="44"/>
    <x v="0"/>
    <s v="40k–60k"/>
  </r>
  <r>
    <x v="93"/>
    <n v="10093"/>
    <n v="0"/>
    <n v="0"/>
    <n v="1"/>
    <n v="5"/>
    <n v="5"/>
    <n v="3"/>
    <n v="0"/>
    <n v="72609"/>
    <n v="1"/>
    <n v="20"/>
    <s v="Production Technician II"/>
    <x v="0"/>
    <n v="2143"/>
    <d v="1981-01-10T00:00:00"/>
    <x v="0"/>
    <x v="0"/>
    <s v="US Citizen"/>
    <s v="Yes"/>
    <s v="White"/>
    <s v="5/16/2011"/>
    <s v="6/24/2013"/>
    <x v="2"/>
    <s v="Voluntarily Terminated"/>
    <x v="0"/>
    <s v="Amy Dunn"/>
    <n v="11"/>
    <x v="2"/>
    <s v="Fully Meets"/>
    <n v="4.76"/>
    <n v="5"/>
    <n v="0"/>
    <d v="2013-05-04T00:00:00"/>
    <n v="0"/>
    <n v="20"/>
    <n v="44"/>
    <x v="0"/>
    <s v="60k–80k"/>
  </r>
  <r>
    <x v="94"/>
    <n v="10163"/>
    <n v="1"/>
    <n v="1"/>
    <n v="0"/>
    <n v="5"/>
    <n v="5"/>
    <n v="3"/>
    <n v="0"/>
    <n v="55965"/>
    <n v="1"/>
    <n v="20"/>
    <s v="Production Technician II"/>
    <x v="0"/>
    <n v="2170"/>
    <d v="1983-08-11T00:00:00"/>
    <x v="1"/>
    <x v="1"/>
    <s v="US Citizen"/>
    <s v="No"/>
    <s v="White"/>
    <d v="2011-04-04T00:00:00"/>
    <d v="2013-09-01T00:00:00"/>
    <x v="1"/>
    <s v="Voluntarily Terminated"/>
    <x v="0"/>
    <s v="Ketsia Liebig"/>
    <n v="19"/>
    <x v="2"/>
    <s v="Fully Meets"/>
    <n v="3.66"/>
    <n v="3"/>
    <n v="0"/>
    <d v="2012-07-01T00:00:00"/>
    <n v="0"/>
    <n v="6"/>
    <n v="41"/>
    <x v="0"/>
    <s v="40k–60k"/>
  </r>
  <r>
    <x v="95"/>
    <n v="10305"/>
    <n v="1"/>
    <n v="1"/>
    <n v="1"/>
    <n v="1"/>
    <n v="6"/>
    <n v="3"/>
    <n v="0"/>
    <n v="70187"/>
    <n v="1"/>
    <n v="3"/>
    <s v="Area Sales Manager"/>
    <x v="0"/>
    <n v="2330"/>
    <d v="1975-07-07T00:00:00"/>
    <x v="0"/>
    <x v="1"/>
    <s v="US Citizen"/>
    <s v="No"/>
    <s v="White"/>
    <s v="9/29/2014"/>
    <s v="8/19/2018"/>
    <x v="14"/>
    <s v="Terminated for Cause"/>
    <x v="4"/>
    <s v="Lynn Daneault"/>
    <n v="21"/>
    <x v="3"/>
    <s v="PIP"/>
    <n v="2"/>
    <n v="5"/>
    <n v="0"/>
    <s v="1/28/2019"/>
    <n v="4"/>
    <n v="7"/>
    <n v="49"/>
    <x v="0"/>
    <s v="60k–80k"/>
  </r>
  <r>
    <x v="96"/>
    <n v="10015"/>
    <n v="0"/>
    <n v="0"/>
    <n v="1"/>
    <n v="1"/>
    <n v="3"/>
    <n v="4"/>
    <n v="0"/>
    <n v="178000"/>
    <n v="0"/>
    <n v="12"/>
    <s v="IT Director"/>
    <x v="0"/>
    <n v="1460"/>
    <d v="1980-05-07T00:00:00"/>
    <x v="0"/>
    <x v="0"/>
    <s v="US Citizen"/>
    <s v="No"/>
    <s v="Black or African American"/>
    <s v="4/15/2011"/>
    <m/>
    <x v="0"/>
    <s v="Active"/>
    <x v="1"/>
    <s v="Jennifer Zamora"/>
    <n v="5"/>
    <x v="1"/>
    <s v="Exceeds"/>
    <n v="5"/>
    <n v="5"/>
    <n v="5"/>
    <d v="2019-07-01T00:00:00"/>
    <n v="0"/>
    <n v="15"/>
    <n v="44"/>
    <x v="0"/>
    <s v="160k–180k"/>
  </r>
  <r>
    <x v="97"/>
    <n v="10080"/>
    <n v="1"/>
    <n v="1"/>
    <n v="0"/>
    <n v="1"/>
    <n v="1"/>
    <n v="3"/>
    <n v="0"/>
    <n v="99351"/>
    <n v="0"/>
    <n v="26"/>
    <s v="Sr. Accountant"/>
    <x v="0"/>
    <n v="2050"/>
    <s v="04/16/79"/>
    <x v="1"/>
    <x v="1"/>
    <s v="US Citizen"/>
    <s v="No"/>
    <s v="White"/>
    <d v="2009-05-01T00:00:00"/>
    <m/>
    <x v="0"/>
    <s v="Active"/>
    <x v="3"/>
    <s v="Board of Directors"/>
    <n v="9"/>
    <x v="8"/>
    <s v="Fully Meets"/>
    <n v="5"/>
    <n v="3"/>
    <n v="2"/>
    <d v="2019-08-02T00:00:00"/>
    <n v="0"/>
    <n v="3"/>
    <n v="45"/>
    <x v="0"/>
    <s v="80k–100k"/>
  </r>
  <r>
    <x v="98"/>
    <n v="10258"/>
    <n v="0"/>
    <n v="0"/>
    <n v="1"/>
    <n v="1"/>
    <n v="6"/>
    <n v="3"/>
    <n v="0"/>
    <n v="67251"/>
    <n v="0"/>
    <n v="3"/>
    <s v="Area Sales Manager"/>
    <x v="2"/>
    <n v="6050"/>
    <s v="08/28/63"/>
    <x v="0"/>
    <x v="0"/>
    <s v="US Citizen"/>
    <s v="No"/>
    <s v="Black or African American"/>
    <d v="2011-06-09T00:00:00"/>
    <m/>
    <x v="0"/>
    <s v="Active"/>
    <x v="4"/>
    <s v="Lynn Daneault"/>
    <n v="21"/>
    <x v="6"/>
    <s v="Fully Meets"/>
    <n v="4.3"/>
    <n v="3"/>
    <n v="0"/>
    <s v="1/27/2019"/>
    <n v="2"/>
    <n v="7"/>
    <n v="61"/>
    <x v="3"/>
    <s v="60k–80k"/>
  </r>
  <r>
    <x v="99"/>
    <n v="10273"/>
    <n v="0"/>
    <n v="0"/>
    <n v="0"/>
    <n v="1"/>
    <n v="3"/>
    <n v="3"/>
    <n v="0"/>
    <n v="65707"/>
    <n v="0"/>
    <n v="14"/>
    <s v="IT Support"/>
    <x v="2"/>
    <n v="6040"/>
    <d v="1968-06-07T00:00:00"/>
    <x v="1"/>
    <x v="0"/>
    <s v="US Citizen"/>
    <s v="No"/>
    <s v="White"/>
    <d v="2010-01-05T00:00:00"/>
    <m/>
    <x v="0"/>
    <s v="Active"/>
    <x v="1"/>
    <s v="Eric Dougall"/>
    <n v="6"/>
    <x v="0"/>
    <s v="Fully Meets"/>
    <n v="4.7"/>
    <n v="4"/>
    <n v="5"/>
    <d v="2019-01-02T00:00:00"/>
    <n v="0"/>
    <n v="1"/>
    <n v="56"/>
    <x v="2"/>
    <s v="60k–80k"/>
  </r>
  <r>
    <x v="100"/>
    <n v="10111"/>
    <n v="0"/>
    <n v="0"/>
    <n v="1"/>
    <n v="1"/>
    <n v="5"/>
    <n v="3"/>
    <n v="0"/>
    <n v="52249"/>
    <n v="0"/>
    <n v="19"/>
    <s v="Production Technician I"/>
    <x v="0"/>
    <n v="1905"/>
    <s v="09/15/85"/>
    <x v="0"/>
    <x v="0"/>
    <s v="US Citizen"/>
    <s v="Yes"/>
    <s v="White"/>
    <s v="3/30/2015"/>
    <m/>
    <x v="0"/>
    <s v="Active"/>
    <x v="0"/>
    <s v="David Stanley"/>
    <n v="14"/>
    <x v="3"/>
    <s v="Fully Meets"/>
    <n v="4.5"/>
    <n v="3"/>
    <n v="0"/>
    <s v="2/18/2019"/>
    <n v="0"/>
    <n v="5"/>
    <n v="39"/>
    <x v="1"/>
    <s v="40k–60k"/>
  </r>
  <r>
    <x v="101"/>
    <n v="10257"/>
    <n v="0"/>
    <n v="0"/>
    <n v="0"/>
    <n v="1"/>
    <n v="5"/>
    <n v="3"/>
    <n v="0"/>
    <n v="53171"/>
    <n v="0"/>
    <n v="19"/>
    <s v="Production Technician I"/>
    <x v="0"/>
    <n v="2121"/>
    <d v="1983-02-12T00:00:00"/>
    <x v="1"/>
    <x v="0"/>
    <s v="US Citizen"/>
    <s v="Yes"/>
    <s v="Black or African American"/>
    <s v="5/16/2011"/>
    <m/>
    <x v="0"/>
    <s v="Active"/>
    <x v="0"/>
    <s v="Kelley Spirea"/>
    <n v="18"/>
    <x v="0"/>
    <s v="Fully Meets"/>
    <n v="4.2"/>
    <n v="4"/>
    <n v="0"/>
    <s v="2/26/2019"/>
    <n v="0"/>
    <n v="12"/>
    <n v="42"/>
    <x v="0"/>
    <s v="40k–60k"/>
  </r>
  <r>
    <x v="102"/>
    <n v="10159"/>
    <n v="1"/>
    <n v="1"/>
    <n v="0"/>
    <n v="1"/>
    <n v="5"/>
    <n v="3"/>
    <n v="0"/>
    <n v="51337"/>
    <n v="0"/>
    <n v="19"/>
    <s v="Production Technician I"/>
    <x v="0"/>
    <n v="2145"/>
    <d v="1990-01-10T00:00:00"/>
    <x v="1"/>
    <x v="1"/>
    <s v="US Citizen"/>
    <s v="No"/>
    <s v="Black or African American"/>
    <s v="3/30/2015"/>
    <m/>
    <x v="0"/>
    <s v="Active"/>
    <x v="0"/>
    <s v="Michael Albert"/>
    <n v="22"/>
    <x v="0"/>
    <s v="Fully Meets"/>
    <n v="3.73"/>
    <n v="3"/>
    <n v="0"/>
    <s v="1/16/2019"/>
    <n v="0"/>
    <n v="19"/>
    <n v="35"/>
    <x v="1"/>
    <s v="40k–60k"/>
  </r>
  <r>
    <x v="103"/>
    <n v="10122"/>
    <n v="0"/>
    <n v="2"/>
    <n v="0"/>
    <n v="5"/>
    <n v="5"/>
    <n v="3"/>
    <n v="1"/>
    <n v="51505"/>
    <n v="1"/>
    <n v="19"/>
    <s v="Production Technician I"/>
    <x v="0"/>
    <n v="2330"/>
    <s v="05/15/70"/>
    <x v="1"/>
    <x v="2"/>
    <s v="US Citizen"/>
    <s v="No"/>
    <s v="Black or African American"/>
    <d v="2011-07-11T00:00:00"/>
    <s v="11/15/2016"/>
    <x v="2"/>
    <s v="Voluntarily Terminated"/>
    <x v="0"/>
    <s v="Elijiah Gray"/>
    <n v="16"/>
    <x v="4"/>
    <s v="Fully Meets"/>
    <n v="4.24"/>
    <n v="4"/>
    <n v="0"/>
    <s v="4/29/2016"/>
    <n v="0"/>
    <n v="2"/>
    <n v="54"/>
    <x v="2"/>
    <s v="40k–60k"/>
  </r>
  <r>
    <x v="104"/>
    <n v="10142"/>
    <n v="0"/>
    <n v="4"/>
    <n v="0"/>
    <n v="4"/>
    <n v="6"/>
    <n v="3"/>
    <n v="0"/>
    <n v="59370"/>
    <n v="1"/>
    <n v="3"/>
    <s v="Area Sales Manager"/>
    <x v="8"/>
    <n v="43050"/>
    <d v="1971-10-07T00:00:00"/>
    <x v="1"/>
    <x v="3"/>
    <s v="US Citizen"/>
    <s v="No"/>
    <s v="Black or African American"/>
    <d v="2014-07-07T00:00:00"/>
    <d v="2015-05-09T00:00:00"/>
    <x v="6"/>
    <s v="Terminated for Cause"/>
    <x v="4"/>
    <s v="John Smith"/>
    <n v="17"/>
    <x v="6"/>
    <s v="Fully Meets"/>
    <n v="3.97"/>
    <n v="4"/>
    <n v="0"/>
    <s v="1/15/2014"/>
    <n v="0"/>
    <n v="7"/>
    <n v="53"/>
    <x v="2"/>
    <s v="40k–60k"/>
  </r>
  <r>
    <x v="105"/>
    <n v="10283"/>
    <n v="1"/>
    <n v="1"/>
    <n v="1"/>
    <n v="5"/>
    <n v="5"/>
    <n v="2"/>
    <n v="1"/>
    <n v="54933"/>
    <n v="1"/>
    <n v="19"/>
    <s v="Production Technician I"/>
    <x v="0"/>
    <n v="2062"/>
    <d v="1974-09-08T00:00:00"/>
    <x v="0"/>
    <x v="1"/>
    <s v="US Citizen"/>
    <s v="No"/>
    <s v="Black or African American"/>
    <d v="2012-02-04T00:00:00"/>
    <s v="6/25/2015"/>
    <x v="12"/>
    <s v="Voluntarily Terminated"/>
    <x v="0"/>
    <s v="Webster Butler"/>
    <n v="39"/>
    <x v="4"/>
    <s v="Needs Improvement"/>
    <n v="3.97"/>
    <n v="4"/>
    <n v="0"/>
    <s v="1/20/2015"/>
    <n v="3"/>
    <n v="15"/>
    <n v="50"/>
    <x v="2"/>
    <s v="40k–60k"/>
  </r>
  <r>
    <x v="106"/>
    <n v="10018"/>
    <n v="0"/>
    <n v="0"/>
    <n v="0"/>
    <n v="1"/>
    <n v="5"/>
    <n v="4"/>
    <n v="0"/>
    <n v="57815"/>
    <n v="0"/>
    <n v="19"/>
    <s v="Production Technician I"/>
    <x v="0"/>
    <n v="2451"/>
    <d v="1980-08-05T00:00:00"/>
    <x v="1"/>
    <x v="0"/>
    <s v="US Citizen"/>
    <s v="Yes"/>
    <s v="Two or more races"/>
    <s v="9/29/2014"/>
    <m/>
    <x v="0"/>
    <s v="Active"/>
    <x v="0"/>
    <s v="Amy Dunn"/>
    <n v="11"/>
    <x v="1"/>
    <s v="Exceeds"/>
    <n v="3.9"/>
    <n v="4"/>
    <n v="0"/>
    <d v="2019-07-02T00:00:00"/>
    <n v="0"/>
    <n v="3"/>
    <n v="44"/>
    <x v="0"/>
    <s v="40k–60k"/>
  </r>
  <r>
    <x v="107"/>
    <n v="10255"/>
    <n v="0"/>
    <n v="0"/>
    <n v="0"/>
    <n v="1"/>
    <n v="6"/>
    <n v="3"/>
    <n v="0"/>
    <n v="61555"/>
    <n v="0"/>
    <n v="3"/>
    <s v="Area Sales Manager"/>
    <x v="9"/>
    <n v="46204"/>
    <s v="09/22/89"/>
    <x v="1"/>
    <x v="0"/>
    <s v="US Citizen"/>
    <s v="No"/>
    <s v="White"/>
    <s v="2/16/2015"/>
    <m/>
    <x v="0"/>
    <s v="Active"/>
    <x v="4"/>
    <s v="Lynn Daneault"/>
    <n v="21"/>
    <x v="1"/>
    <s v="Fully Meets"/>
    <n v="4.5"/>
    <n v="5"/>
    <n v="0"/>
    <s v="1/25/2019"/>
    <n v="0"/>
    <n v="20"/>
    <n v="35"/>
    <x v="1"/>
    <s v="60k–80k"/>
  </r>
  <r>
    <x v="108"/>
    <n v="10246"/>
    <n v="0"/>
    <n v="0"/>
    <n v="0"/>
    <n v="4"/>
    <n v="3"/>
    <n v="3"/>
    <n v="0"/>
    <n v="114800"/>
    <n v="1"/>
    <n v="8"/>
    <s v="Database Administrator"/>
    <x v="0"/>
    <n v="2127"/>
    <s v="10/23/71"/>
    <x v="1"/>
    <x v="0"/>
    <s v="US Citizen"/>
    <s v="No"/>
    <s v="White"/>
    <s v="2/16/2015"/>
    <s v="3/15/2015"/>
    <x v="13"/>
    <s v="Terminated for Cause"/>
    <x v="1"/>
    <s v="Simon Roup"/>
    <n v="4"/>
    <x v="1"/>
    <s v="Fully Meets"/>
    <n v="4.5999999999999996"/>
    <n v="4"/>
    <n v="4"/>
    <s v="1/20/2015"/>
    <n v="0"/>
    <n v="10"/>
    <n v="53"/>
    <x v="2"/>
    <s v="100k–120k"/>
  </r>
  <r>
    <x v="109"/>
    <n v="10228"/>
    <n v="1"/>
    <n v="1"/>
    <n v="1"/>
    <n v="1"/>
    <n v="3"/>
    <n v="3"/>
    <n v="0"/>
    <n v="74679"/>
    <n v="0"/>
    <n v="14"/>
    <s v="IT Support"/>
    <x v="0"/>
    <n v="2135"/>
    <s v="11/24/89"/>
    <x v="0"/>
    <x v="1"/>
    <s v="US Citizen"/>
    <s v="Yes"/>
    <s v="White"/>
    <s v="3/30/2015"/>
    <m/>
    <x v="0"/>
    <s v="Active"/>
    <x v="1"/>
    <s v="Peter Monroe"/>
    <n v="7"/>
    <x v="0"/>
    <s v="Fully Meets"/>
    <n v="4.3"/>
    <n v="5"/>
    <n v="7"/>
    <d v="2019-10-01T00:00:00"/>
    <n v="0"/>
    <n v="20"/>
    <n v="35"/>
    <x v="1"/>
    <s v="60k–80k"/>
  </r>
  <r>
    <x v="110"/>
    <n v="10243"/>
    <n v="0"/>
    <n v="0"/>
    <n v="0"/>
    <n v="1"/>
    <n v="5"/>
    <n v="3"/>
    <n v="0"/>
    <n v="53018"/>
    <n v="0"/>
    <n v="19"/>
    <s v="Production Technician I"/>
    <x v="0"/>
    <n v="2451"/>
    <s v="06/18/92"/>
    <x v="1"/>
    <x v="0"/>
    <s v="US Citizen"/>
    <s v="Yes"/>
    <s v="White"/>
    <d v="2013-11-11T00:00:00"/>
    <m/>
    <x v="0"/>
    <s v="Active"/>
    <x v="0"/>
    <s v="Ketsia Liebig"/>
    <n v="19"/>
    <x v="1"/>
    <s v="Fully Meets"/>
    <n v="4.3"/>
    <n v="5"/>
    <n v="0"/>
    <s v="2/18/2019"/>
    <n v="0"/>
    <n v="7"/>
    <n v="32"/>
    <x v="1"/>
    <s v="40k–60k"/>
  </r>
  <r>
    <x v="111"/>
    <n v="10031"/>
    <n v="0"/>
    <n v="2"/>
    <n v="1"/>
    <n v="1"/>
    <n v="5"/>
    <n v="4"/>
    <n v="1"/>
    <n v="59892"/>
    <n v="0"/>
    <n v="19"/>
    <s v="Production Technician I"/>
    <x v="0"/>
    <n v="2108"/>
    <s v="09/29/69"/>
    <x v="0"/>
    <x v="2"/>
    <s v="US Citizen"/>
    <s v="No"/>
    <s v="Black or African American"/>
    <d v="2011-11-07T00:00:00"/>
    <m/>
    <x v="0"/>
    <s v="Active"/>
    <x v="0"/>
    <s v="Brannon Miller"/>
    <n v="12"/>
    <x v="4"/>
    <s v="Exceeds"/>
    <n v="4.5"/>
    <n v="4"/>
    <n v="0"/>
    <s v="2/18/2019"/>
    <n v="0"/>
    <n v="1"/>
    <n v="55"/>
    <x v="2"/>
    <s v="40k–60k"/>
  </r>
  <r>
    <x v="112"/>
    <n v="10300"/>
    <n v="1"/>
    <n v="1"/>
    <n v="1"/>
    <n v="5"/>
    <n v="5"/>
    <n v="1"/>
    <n v="1"/>
    <n v="68898"/>
    <n v="1"/>
    <n v="20"/>
    <s v="Production Technician II"/>
    <x v="0"/>
    <n v="2128"/>
    <d v="1964-12-10T00:00:00"/>
    <x v="0"/>
    <x v="1"/>
    <s v="US Citizen"/>
    <s v="No"/>
    <s v="Black or African American"/>
    <s v="4/26/2010"/>
    <s v="5/30/2011"/>
    <x v="1"/>
    <s v="Voluntarily Terminated"/>
    <x v="0"/>
    <s v="Brannon Miller"/>
    <n v="12"/>
    <x v="4"/>
    <s v="PIP"/>
    <n v="3"/>
    <n v="3"/>
    <n v="0"/>
    <d v="2011-06-03T00:00:00"/>
    <n v="3"/>
    <n v="10"/>
    <n v="60"/>
    <x v="3"/>
    <s v="60k–80k"/>
  </r>
  <r>
    <x v="113"/>
    <n v="10101"/>
    <n v="0"/>
    <n v="3"/>
    <n v="0"/>
    <n v="1"/>
    <n v="3"/>
    <n v="3"/>
    <n v="0"/>
    <n v="61242"/>
    <n v="0"/>
    <n v="14"/>
    <s v="IT Support"/>
    <x v="0"/>
    <n v="2472"/>
    <s v="04/16/81"/>
    <x v="1"/>
    <x v="4"/>
    <s v="US Citizen"/>
    <s v="Yes"/>
    <s v="White"/>
    <d v="2015-05-01T00:00:00"/>
    <m/>
    <x v="0"/>
    <s v="Active"/>
    <x v="1"/>
    <s v="Peter Monroe"/>
    <n v="7"/>
    <x v="3"/>
    <s v="Fully Meets"/>
    <n v="4.6100000000000003"/>
    <n v="4"/>
    <n v="5"/>
    <s v="1/28/2019"/>
    <n v="0"/>
    <n v="11"/>
    <n v="43"/>
    <x v="0"/>
    <s v="60k–80k"/>
  </r>
  <r>
    <x v="114"/>
    <n v="10237"/>
    <n v="1"/>
    <n v="1"/>
    <n v="0"/>
    <n v="3"/>
    <n v="5"/>
    <n v="3"/>
    <n v="0"/>
    <n v="66825"/>
    <n v="0"/>
    <n v="20"/>
    <s v="Production Technician II"/>
    <x v="0"/>
    <n v="1886"/>
    <s v="05/25/86"/>
    <x v="1"/>
    <x v="1"/>
    <s v="US Citizen"/>
    <s v="No"/>
    <s v="White"/>
    <d v="2014-12-05T00:00:00"/>
    <m/>
    <x v="0"/>
    <s v="Active"/>
    <x v="0"/>
    <s v="David Stanley"/>
    <n v="14"/>
    <x v="0"/>
    <s v="Fully Meets"/>
    <n v="4.5999999999999996"/>
    <n v="3"/>
    <n v="0"/>
    <d v="2019-07-02T00:00:00"/>
    <n v="0"/>
    <n v="20"/>
    <n v="38"/>
    <x v="1"/>
    <s v="60k–80k"/>
  </r>
  <r>
    <x v="115"/>
    <n v="10051"/>
    <n v="1"/>
    <n v="1"/>
    <n v="1"/>
    <n v="1"/>
    <n v="5"/>
    <n v="3"/>
    <n v="0"/>
    <n v="48285"/>
    <n v="0"/>
    <n v="19"/>
    <s v="Production Technician I"/>
    <x v="0"/>
    <n v="2169"/>
    <s v="05/21/79"/>
    <x v="0"/>
    <x v="1"/>
    <s v="US Citizen"/>
    <s v="No"/>
    <s v="White"/>
    <d v="2012-02-07T00:00:00"/>
    <m/>
    <x v="0"/>
    <s v="Active"/>
    <x v="0"/>
    <s v="David Stanley"/>
    <n v="14"/>
    <x v="0"/>
    <s v="Fully Meets"/>
    <n v="5"/>
    <n v="3"/>
    <n v="0"/>
    <s v="1/14/2019"/>
    <n v="0"/>
    <n v="2"/>
    <n v="45"/>
    <x v="0"/>
    <s v="40k–60k"/>
  </r>
  <r>
    <x v="116"/>
    <n v="10218"/>
    <n v="0"/>
    <n v="3"/>
    <n v="0"/>
    <n v="3"/>
    <n v="5"/>
    <n v="3"/>
    <n v="0"/>
    <n v="66149"/>
    <n v="0"/>
    <n v="20"/>
    <s v="Production Technician II"/>
    <x v="0"/>
    <n v="1824"/>
    <d v="1983-08-12T00:00:00"/>
    <x v="1"/>
    <x v="4"/>
    <s v="US Citizen"/>
    <s v="No"/>
    <s v="American Indian or Alaska Native"/>
    <s v="9/30/2013"/>
    <m/>
    <x v="0"/>
    <s v="Active"/>
    <x v="0"/>
    <s v="Kissy Sullivan"/>
    <n v="20"/>
    <x v="2"/>
    <s v="Fully Meets"/>
    <n v="4.4000000000000004"/>
    <n v="5"/>
    <n v="0"/>
    <s v="2/21/2019"/>
    <n v="0"/>
    <n v="1"/>
    <n v="41"/>
    <x v="0"/>
    <s v="60k–80k"/>
  </r>
  <r>
    <x v="117"/>
    <n v="10256"/>
    <n v="1"/>
    <n v="1"/>
    <n v="0"/>
    <n v="3"/>
    <n v="5"/>
    <n v="3"/>
    <n v="0"/>
    <n v="49256"/>
    <n v="0"/>
    <n v="19"/>
    <s v="Production Technician I"/>
    <x v="0"/>
    <n v="1864"/>
    <d v="1974-09-10T00:00:00"/>
    <x v="1"/>
    <x v="1"/>
    <s v="US Citizen"/>
    <s v="No"/>
    <s v="Asian"/>
    <s v="8/19/2013"/>
    <m/>
    <x v="0"/>
    <s v="Active"/>
    <x v="0"/>
    <s v="Kissy Sullivan"/>
    <n v="20"/>
    <x v="0"/>
    <s v="Fully Meets"/>
    <n v="4.0999999999999996"/>
    <n v="5"/>
    <n v="0"/>
    <s v="2/15/2019"/>
    <n v="0"/>
    <n v="3"/>
    <n v="50"/>
    <x v="2"/>
    <s v="40k–60k"/>
  </r>
  <r>
    <x v="118"/>
    <n v="10098"/>
    <n v="0"/>
    <n v="2"/>
    <n v="1"/>
    <n v="1"/>
    <n v="5"/>
    <n v="3"/>
    <n v="0"/>
    <n v="62957"/>
    <n v="0"/>
    <n v="18"/>
    <s v="Production Manager"/>
    <x v="0"/>
    <n v="1752"/>
    <d v="1981-11-07T00:00:00"/>
    <x v="0"/>
    <x v="2"/>
    <s v="US Citizen"/>
    <s v="No"/>
    <s v="White"/>
    <d v="2015-02-06T00:00:00"/>
    <m/>
    <x v="0"/>
    <s v="Active"/>
    <x v="0"/>
    <s v="Janet King"/>
    <n v="2"/>
    <x v="3"/>
    <s v="Fully Meets"/>
    <n v="4.63"/>
    <n v="3"/>
    <n v="0"/>
    <d v="2019-04-01T00:00:00"/>
    <n v="0"/>
    <n v="2"/>
    <n v="43"/>
    <x v="0"/>
    <s v="60k–80k"/>
  </r>
  <r>
    <x v="119"/>
    <n v="10059"/>
    <n v="0"/>
    <n v="2"/>
    <n v="0"/>
    <n v="5"/>
    <n v="5"/>
    <n v="3"/>
    <n v="0"/>
    <n v="63813"/>
    <n v="1"/>
    <n v="19"/>
    <s v="Production Technician I"/>
    <x v="0"/>
    <n v="2176"/>
    <s v="05/21/83"/>
    <x v="1"/>
    <x v="2"/>
    <s v="US Citizen"/>
    <s v="No"/>
    <s v="White"/>
    <s v="2/21/2011"/>
    <d v="2014-11-01T00:00:00"/>
    <x v="11"/>
    <s v="Voluntarily Terminated"/>
    <x v="0"/>
    <s v="Kelley Spirea"/>
    <n v="18"/>
    <x v="6"/>
    <s v="Fully Meets"/>
    <n v="5"/>
    <n v="5"/>
    <n v="0"/>
    <d v="2013-03-06T00:00:00"/>
    <n v="0"/>
    <n v="17"/>
    <n v="41"/>
    <x v="0"/>
    <s v="60k–80k"/>
  </r>
  <r>
    <x v="120"/>
    <n v="10234"/>
    <n v="1"/>
    <n v="1"/>
    <n v="1"/>
    <n v="1"/>
    <n v="3"/>
    <n v="3"/>
    <n v="0"/>
    <n v="99020"/>
    <n v="0"/>
    <n v="4"/>
    <s v="BI Developer"/>
    <x v="0"/>
    <n v="2134"/>
    <s v="06/30/89"/>
    <x v="0"/>
    <x v="1"/>
    <s v="US Citizen"/>
    <s v="No"/>
    <s v="Black or African American"/>
    <s v="4/20/2017"/>
    <m/>
    <x v="0"/>
    <s v="Active"/>
    <x v="1"/>
    <s v="Brian Champaigne"/>
    <n v="13"/>
    <x v="1"/>
    <s v="Fully Meets"/>
    <n v="4.2"/>
    <n v="5"/>
    <n v="5"/>
    <s v="1/28/2019"/>
    <n v="0"/>
    <n v="8"/>
    <n v="35"/>
    <x v="1"/>
    <s v="80k–100k"/>
  </r>
  <r>
    <x v="121"/>
    <n v="10109"/>
    <n v="0"/>
    <n v="0"/>
    <n v="1"/>
    <n v="5"/>
    <n v="6"/>
    <n v="3"/>
    <n v="0"/>
    <n v="71707"/>
    <n v="1"/>
    <n v="3"/>
    <s v="Area Sales Manager"/>
    <x v="10"/>
    <n v="37129"/>
    <d v="1969-09-02T00:00:00"/>
    <x v="0"/>
    <x v="0"/>
    <s v="US Citizen"/>
    <s v="No"/>
    <s v="Two or more races"/>
    <d v="2012-07-03T00:00:00"/>
    <s v="10/31/2014"/>
    <x v="10"/>
    <s v="Voluntarily Terminated"/>
    <x v="4"/>
    <s v="John Smith"/>
    <n v="17"/>
    <x v="0"/>
    <s v="Fully Meets"/>
    <n v="4.5"/>
    <n v="5"/>
    <n v="0"/>
    <d v="2013-01-02T00:00:00"/>
    <n v="0"/>
    <n v="20"/>
    <n v="55"/>
    <x v="2"/>
    <s v="60k–80k"/>
  </r>
  <r>
    <x v="122"/>
    <n v="10125"/>
    <n v="1"/>
    <n v="1"/>
    <n v="0"/>
    <n v="1"/>
    <n v="5"/>
    <n v="3"/>
    <n v="0"/>
    <n v="54828"/>
    <n v="0"/>
    <n v="19"/>
    <s v="Production Technician I"/>
    <x v="0"/>
    <n v="2127"/>
    <s v="03/23/77"/>
    <x v="1"/>
    <x v="1"/>
    <s v="US Citizen"/>
    <s v="No"/>
    <s v="White"/>
    <s v="11/28/2011"/>
    <m/>
    <x v="0"/>
    <s v="Active"/>
    <x v="0"/>
    <s v="Michael Albert"/>
    <n v="22"/>
    <x v="2"/>
    <s v="Fully Meets"/>
    <n v="4.2"/>
    <n v="4"/>
    <n v="0"/>
    <s v="2/22/2019"/>
    <n v="0"/>
    <n v="13"/>
    <n v="48"/>
    <x v="0"/>
    <s v="40k–60k"/>
  </r>
  <r>
    <x v="123"/>
    <n v="10074"/>
    <n v="0"/>
    <n v="0"/>
    <n v="1"/>
    <n v="1"/>
    <n v="5"/>
    <n v="3"/>
    <n v="0"/>
    <n v="64246"/>
    <n v="0"/>
    <n v="20"/>
    <s v="Production Technician II"/>
    <x v="0"/>
    <n v="2155"/>
    <d v="1988-10-08T00:00:00"/>
    <x v="0"/>
    <x v="0"/>
    <s v="US Citizen"/>
    <s v="Yes"/>
    <s v="White"/>
    <d v="2013-11-11T00:00:00"/>
    <m/>
    <x v="0"/>
    <s v="Active"/>
    <x v="0"/>
    <s v="Kelley Spirea"/>
    <n v="18"/>
    <x v="0"/>
    <s v="Fully Meets"/>
    <n v="5"/>
    <n v="3"/>
    <n v="0"/>
    <d v="2019-08-01T00:00:00"/>
    <n v="0"/>
    <n v="20"/>
    <n v="36"/>
    <x v="1"/>
    <s v="60k–80k"/>
  </r>
  <r>
    <x v="124"/>
    <n v="10097"/>
    <n v="0"/>
    <n v="0"/>
    <n v="0"/>
    <n v="5"/>
    <n v="5"/>
    <n v="3"/>
    <n v="0"/>
    <n v="52177"/>
    <n v="1"/>
    <n v="19"/>
    <s v="Production Technician I"/>
    <x v="0"/>
    <n v="2324"/>
    <s v="08/18/52"/>
    <x v="1"/>
    <x v="0"/>
    <s v="US Citizen"/>
    <s v="No"/>
    <s v="White"/>
    <d v="2012-09-01T00:00:00"/>
    <s v="12/15/2015"/>
    <x v="9"/>
    <s v="Voluntarily Terminated"/>
    <x v="0"/>
    <s v="Webster Butler"/>
    <n v="39"/>
    <x v="6"/>
    <s v="Fully Meets"/>
    <n v="4.6399999999999997"/>
    <n v="4"/>
    <n v="0"/>
    <d v="2015-02-05T00:00:00"/>
    <n v="0"/>
    <n v="8"/>
    <n v="72"/>
    <x v="4"/>
    <s v="40k–60k"/>
  </r>
  <r>
    <x v="125"/>
    <n v="10007"/>
    <n v="1"/>
    <n v="1"/>
    <n v="0"/>
    <n v="1"/>
    <n v="5"/>
    <n v="4"/>
    <n v="0"/>
    <n v="62065"/>
    <n v="0"/>
    <n v="19"/>
    <s v="Production Technician I"/>
    <x v="0"/>
    <n v="1886"/>
    <d v="1974-02-05T00:00:00"/>
    <x v="1"/>
    <x v="1"/>
    <s v="US Citizen"/>
    <s v="No"/>
    <s v="White"/>
    <d v="2014-12-05T00:00:00"/>
    <m/>
    <x v="0"/>
    <s v="Active"/>
    <x v="0"/>
    <s v="Amy Dunn"/>
    <n v="11"/>
    <x v="6"/>
    <s v="Exceeds"/>
    <n v="4.76"/>
    <n v="4"/>
    <n v="0"/>
    <s v="2/15/2019"/>
    <n v="0"/>
    <n v="5"/>
    <n v="51"/>
    <x v="2"/>
    <s v="60k–80k"/>
  </r>
  <r>
    <x v="126"/>
    <n v="10129"/>
    <n v="0"/>
    <n v="0"/>
    <n v="1"/>
    <n v="1"/>
    <n v="5"/>
    <n v="3"/>
    <n v="0"/>
    <n v="46998"/>
    <n v="0"/>
    <n v="19"/>
    <s v="Production Technician I"/>
    <x v="0"/>
    <n v="2149"/>
    <d v="1984-04-01T00:00:00"/>
    <x v="0"/>
    <x v="0"/>
    <s v="US Citizen"/>
    <s v="No"/>
    <s v="White"/>
    <s v="8/13/2012"/>
    <m/>
    <x v="0"/>
    <s v="Active"/>
    <x v="0"/>
    <s v="Ketsia Liebig"/>
    <n v="19"/>
    <x v="2"/>
    <s v="Fully Meets"/>
    <n v="4.17"/>
    <n v="4"/>
    <n v="0"/>
    <d v="2019-11-02T00:00:00"/>
    <n v="0"/>
    <n v="1"/>
    <n v="41"/>
    <x v="0"/>
    <s v="40k–60k"/>
  </r>
  <r>
    <x v="127"/>
    <n v="10075"/>
    <n v="0"/>
    <n v="0"/>
    <n v="0"/>
    <n v="5"/>
    <n v="5"/>
    <n v="3"/>
    <n v="0"/>
    <n v="68099"/>
    <n v="1"/>
    <n v="20"/>
    <s v="Production Technician II"/>
    <x v="0"/>
    <n v="2021"/>
    <s v="08/27/72"/>
    <x v="1"/>
    <x v="0"/>
    <s v="US Citizen"/>
    <s v="No"/>
    <s v="White"/>
    <d v="2011-10-01T00:00:00"/>
    <s v="6/18/2013"/>
    <x v="2"/>
    <s v="Voluntarily Terminated"/>
    <x v="0"/>
    <s v="Kelley Spirea"/>
    <n v="18"/>
    <x v="6"/>
    <s v="Fully Meets"/>
    <n v="5"/>
    <n v="3"/>
    <n v="0"/>
    <s v="1/30/2013"/>
    <n v="0"/>
    <n v="15"/>
    <n v="52"/>
    <x v="2"/>
    <s v="60k–80k"/>
  </r>
  <r>
    <x v="128"/>
    <n v="10167"/>
    <n v="1"/>
    <n v="1"/>
    <n v="1"/>
    <n v="1"/>
    <n v="6"/>
    <n v="3"/>
    <n v="0"/>
    <n v="70545"/>
    <n v="0"/>
    <n v="3"/>
    <s v="Area Sales Manager"/>
    <x v="11"/>
    <n v="3062"/>
    <s v="09/14/88"/>
    <x v="0"/>
    <x v="1"/>
    <s v="US Citizen"/>
    <s v="No"/>
    <s v="American Indian or Alaska Native"/>
    <s v="8/18/2014"/>
    <m/>
    <x v="0"/>
    <s v="Active"/>
    <x v="4"/>
    <s v="John Smith"/>
    <n v="17"/>
    <x v="1"/>
    <s v="Fully Meets"/>
    <n v="3.6"/>
    <n v="5"/>
    <n v="0"/>
    <s v="1/30/2019"/>
    <n v="0"/>
    <n v="9"/>
    <n v="36"/>
    <x v="1"/>
    <s v="60k–80k"/>
  </r>
  <r>
    <x v="129"/>
    <n v="10195"/>
    <n v="1"/>
    <n v="1"/>
    <n v="0"/>
    <n v="5"/>
    <n v="5"/>
    <n v="3"/>
    <n v="0"/>
    <n v="63478"/>
    <n v="1"/>
    <n v="20"/>
    <s v="Production Technician II"/>
    <x v="0"/>
    <n v="2445"/>
    <s v="02/16/84"/>
    <x v="1"/>
    <x v="1"/>
    <s v="Non-Citizen"/>
    <s v="No"/>
    <s v="White"/>
    <s v="8/15/2011"/>
    <d v="2012-07-04T00:00:00"/>
    <x v="10"/>
    <s v="Voluntarily Terminated"/>
    <x v="0"/>
    <s v="Michael Albert"/>
    <n v="30"/>
    <x v="1"/>
    <s v="Fully Meets"/>
    <n v="3.03"/>
    <n v="5"/>
    <n v="0"/>
    <d v="2012-05-03T00:00:00"/>
    <n v="0"/>
    <n v="16"/>
    <n v="41"/>
    <x v="0"/>
    <s v="60k–80k"/>
  </r>
  <r>
    <x v="130"/>
    <n v="10112"/>
    <n v="0"/>
    <n v="0"/>
    <n v="0"/>
    <n v="1"/>
    <n v="3"/>
    <n v="3"/>
    <n v="0"/>
    <n v="97999"/>
    <n v="0"/>
    <n v="8"/>
    <s v="Database Administrator"/>
    <x v="0"/>
    <n v="2493"/>
    <s v="02/21/84"/>
    <x v="1"/>
    <x v="0"/>
    <s v="US Citizen"/>
    <s v="No"/>
    <s v="White"/>
    <s v="3/30/2015"/>
    <m/>
    <x v="0"/>
    <s v="Active"/>
    <x v="1"/>
    <s v="Simon Roup"/>
    <n v="4"/>
    <x v="1"/>
    <s v="Fully Meets"/>
    <n v="4.4800000000000004"/>
    <n v="5"/>
    <n v="6"/>
    <d v="2019-03-01T00:00:00"/>
    <n v="0"/>
    <n v="4"/>
    <n v="41"/>
    <x v="0"/>
    <s v="80k–100k"/>
  </r>
  <r>
    <x v="131"/>
    <n v="10272"/>
    <n v="1"/>
    <n v="1"/>
    <n v="0"/>
    <n v="1"/>
    <n v="6"/>
    <n v="3"/>
    <n v="0"/>
    <n v="180000"/>
    <n v="0"/>
    <n v="11"/>
    <s v="Director of Sales"/>
    <x v="12"/>
    <n v="2908"/>
    <s v="03/17/66"/>
    <x v="1"/>
    <x v="1"/>
    <s v="US Citizen"/>
    <s v="No"/>
    <s v="White"/>
    <d v="2014-05-05T00:00:00"/>
    <m/>
    <x v="0"/>
    <s v="Active"/>
    <x v="4"/>
    <s v="Janet King"/>
    <n v="2"/>
    <x v="0"/>
    <s v="Fully Meets"/>
    <n v="4.5"/>
    <n v="4"/>
    <n v="0"/>
    <s v="1/21/2019"/>
    <n v="0"/>
    <n v="19"/>
    <n v="59"/>
    <x v="2"/>
    <s v="180k–200k"/>
  </r>
  <r>
    <x v="132"/>
    <n v="10182"/>
    <n v="1"/>
    <n v="1"/>
    <n v="0"/>
    <n v="1"/>
    <n v="1"/>
    <n v="3"/>
    <n v="0"/>
    <n v="49920"/>
    <n v="1"/>
    <n v="2"/>
    <s v="Administrative Assistant"/>
    <x v="0"/>
    <n v="2170"/>
    <s v="09/16/85"/>
    <x v="1"/>
    <x v="1"/>
    <s v="US Citizen"/>
    <s v="No"/>
    <s v="Black or African American"/>
    <s v="2/16/2015"/>
    <s v="4/15/2015"/>
    <x v="13"/>
    <s v="Terminated for Cause"/>
    <x v="3"/>
    <s v="Brandon R. LeBlanc"/>
    <n v="1"/>
    <x v="1"/>
    <s v="Fully Meets"/>
    <n v="3.24"/>
    <n v="3"/>
    <n v="4"/>
    <s v="4/15/2015"/>
    <n v="0"/>
    <n v="6"/>
    <n v="39"/>
    <x v="1"/>
    <s v="40k–60k"/>
  </r>
  <r>
    <x v="133"/>
    <n v="10248"/>
    <n v="0"/>
    <n v="0"/>
    <n v="0"/>
    <n v="1"/>
    <n v="5"/>
    <n v="3"/>
    <n v="0"/>
    <n v="55425"/>
    <n v="0"/>
    <n v="19"/>
    <s v="Production Technician I"/>
    <x v="0"/>
    <n v="2176"/>
    <d v="1986-10-06T00:00:00"/>
    <x v="1"/>
    <x v="0"/>
    <s v="US Citizen"/>
    <s v="No"/>
    <s v="White"/>
    <s v="2/20/2012"/>
    <m/>
    <x v="0"/>
    <s v="Active"/>
    <x v="0"/>
    <s v="Ketsia Liebig"/>
    <n v="19"/>
    <x v="0"/>
    <s v="Fully Meets"/>
    <n v="4.8"/>
    <n v="4"/>
    <n v="0"/>
    <d v="2019-07-01T00:00:00"/>
    <n v="0"/>
    <n v="4"/>
    <n v="38"/>
    <x v="1"/>
    <s v="40k–60k"/>
  </r>
  <r>
    <x v="134"/>
    <n v="10201"/>
    <n v="0"/>
    <n v="0"/>
    <n v="0"/>
    <n v="2"/>
    <n v="5"/>
    <n v="3"/>
    <n v="0"/>
    <n v="69340"/>
    <n v="0"/>
    <n v="20"/>
    <s v="Production Technician II"/>
    <x v="0"/>
    <n v="2021"/>
    <d v="1984-11-03T00:00:00"/>
    <x v="1"/>
    <x v="0"/>
    <s v="US Citizen"/>
    <s v="No"/>
    <s v="White"/>
    <d v="2016-06-06T00:00:00"/>
    <m/>
    <x v="0"/>
    <s v="Active"/>
    <x v="0"/>
    <s v="Elijiah Gray"/>
    <n v="16"/>
    <x v="0"/>
    <s v="Fully Meets"/>
    <n v="3"/>
    <n v="5"/>
    <n v="0"/>
    <s v="1/18/2019"/>
    <n v="0"/>
    <n v="4"/>
    <n v="40"/>
    <x v="0"/>
    <s v="60k–80k"/>
  </r>
  <r>
    <x v="135"/>
    <n v="10214"/>
    <n v="0"/>
    <n v="3"/>
    <n v="0"/>
    <n v="2"/>
    <n v="5"/>
    <n v="3"/>
    <n v="0"/>
    <n v="64995"/>
    <n v="0"/>
    <n v="20"/>
    <s v="Production Technician II"/>
    <x v="0"/>
    <n v="2351"/>
    <d v="1992-07-05T00:00:00"/>
    <x v="1"/>
    <x v="4"/>
    <s v="US Citizen"/>
    <s v="No"/>
    <s v="White"/>
    <d v="2015-05-06T00:00:00"/>
    <m/>
    <x v="0"/>
    <s v="Active"/>
    <x v="0"/>
    <s v="Webster Butler"/>
    <m/>
    <x v="1"/>
    <s v="Fully Meets"/>
    <n v="4.5"/>
    <n v="3"/>
    <n v="0"/>
    <s v="2/14/2019"/>
    <n v="0"/>
    <n v="6"/>
    <n v="32"/>
    <x v="1"/>
    <s v="60k–80k"/>
  </r>
  <r>
    <x v="136"/>
    <n v="10160"/>
    <n v="0"/>
    <n v="2"/>
    <n v="0"/>
    <n v="5"/>
    <n v="5"/>
    <n v="3"/>
    <n v="0"/>
    <n v="68182"/>
    <n v="1"/>
    <n v="20"/>
    <s v="Production Technician II"/>
    <x v="0"/>
    <n v="1742"/>
    <s v="09/22/76"/>
    <x v="1"/>
    <x v="2"/>
    <s v="US Citizen"/>
    <s v="No"/>
    <s v="White"/>
    <s v="2/21/2011"/>
    <d v="2013-01-04T00:00:00"/>
    <x v="5"/>
    <s v="Voluntarily Terminated"/>
    <x v="0"/>
    <s v="Amy Dunn"/>
    <n v="11"/>
    <x v="2"/>
    <s v="Fully Meets"/>
    <n v="3.72"/>
    <n v="3"/>
    <n v="0"/>
    <d v="2013-01-02T00:00:00"/>
    <n v="0"/>
    <n v="18"/>
    <n v="48"/>
    <x v="0"/>
    <s v="60k–80k"/>
  </r>
  <r>
    <x v="137"/>
    <n v="10289"/>
    <n v="1"/>
    <n v="1"/>
    <n v="1"/>
    <n v="5"/>
    <n v="5"/>
    <n v="2"/>
    <n v="0"/>
    <n v="83082"/>
    <n v="1"/>
    <n v="18"/>
    <s v="Production Manager"/>
    <x v="0"/>
    <n v="2128"/>
    <s v="11/15/76"/>
    <x v="0"/>
    <x v="1"/>
    <s v="US Citizen"/>
    <s v="No"/>
    <s v="Asian"/>
    <s v="2/21/2011"/>
    <s v="9/24/2012"/>
    <x v="5"/>
    <s v="Voluntarily Terminated"/>
    <x v="0"/>
    <s v="Janet King"/>
    <n v="2"/>
    <x v="1"/>
    <s v="Needs Improvement"/>
    <n v="2.34"/>
    <n v="2"/>
    <n v="0"/>
    <d v="2012-12-04T00:00:00"/>
    <n v="3"/>
    <n v="4"/>
    <n v="48"/>
    <x v="0"/>
    <s v="80k–100k"/>
  </r>
  <r>
    <x v="138"/>
    <n v="10139"/>
    <n v="0"/>
    <n v="0"/>
    <n v="0"/>
    <n v="1"/>
    <n v="5"/>
    <n v="3"/>
    <n v="0"/>
    <n v="51908"/>
    <n v="0"/>
    <n v="19"/>
    <s v="Production Technician I"/>
    <x v="0"/>
    <n v="1775"/>
    <s v="01/28/91"/>
    <x v="1"/>
    <x v="0"/>
    <s v="US Citizen"/>
    <s v="No"/>
    <s v="White"/>
    <s v="8/19/2013"/>
    <m/>
    <x v="0"/>
    <s v="Active"/>
    <x v="0"/>
    <s v="Brannon Miller"/>
    <n v="12"/>
    <x v="1"/>
    <s v="Fully Meets"/>
    <n v="3.99"/>
    <n v="3"/>
    <n v="0"/>
    <s v="1/14/2019"/>
    <n v="0"/>
    <n v="14"/>
    <n v="34"/>
    <x v="1"/>
    <s v="40k–60k"/>
  </r>
  <r>
    <x v="139"/>
    <n v="10227"/>
    <n v="0"/>
    <n v="0"/>
    <n v="0"/>
    <n v="1"/>
    <n v="5"/>
    <n v="3"/>
    <n v="0"/>
    <n v="61242"/>
    <n v="0"/>
    <n v="19"/>
    <s v="Production Technician I"/>
    <x v="0"/>
    <n v="2081"/>
    <d v="1972-11-09T00:00:00"/>
    <x v="1"/>
    <x v="0"/>
    <s v="US Citizen"/>
    <s v="No"/>
    <s v="Black or African American"/>
    <d v="2012-05-11T00:00:00"/>
    <m/>
    <x v="0"/>
    <s v="Active"/>
    <x v="0"/>
    <s v="David Stanley"/>
    <n v="14"/>
    <x v="0"/>
    <s v="Fully Meets"/>
    <n v="4.0999999999999996"/>
    <n v="3"/>
    <n v="0"/>
    <s v="1/17/2019"/>
    <n v="0"/>
    <n v="7"/>
    <n v="52"/>
    <x v="2"/>
    <s v="60k–80k"/>
  </r>
  <r>
    <x v="140"/>
    <n v="10236"/>
    <n v="0"/>
    <n v="2"/>
    <n v="0"/>
    <n v="1"/>
    <n v="5"/>
    <n v="3"/>
    <n v="0"/>
    <n v="45069"/>
    <n v="0"/>
    <n v="19"/>
    <s v="Production Technician I"/>
    <x v="0"/>
    <n v="1778"/>
    <s v="03/22/66"/>
    <x v="1"/>
    <x v="2"/>
    <s v="US Citizen"/>
    <s v="No"/>
    <s v="White"/>
    <s v="9/30/2013"/>
    <m/>
    <x v="0"/>
    <s v="Active"/>
    <x v="0"/>
    <s v="Kissy Sullivan"/>
    <n v="20"/>
    <x v="3"/>
    <s v="Fully Meets"/>
    <n v="4.3"/>
    <n v="5"/>
    <n v="0"/>
    <s v="2/22/2019"/>
    <n v="0"/>
    <n v="7"/>
    <n v="59"/>
    <x v="2"/>
    <s v="40k–60k"/>
  </r>
  <r>
    <x v="141"/>
    <n v="10009"/>
    <n v="0"/>
    <n v="2"/>
    <n v="0"/>
    <n v="1"/>
    <n v="5"/>
    <n v="4"/>
    <n v="0"/>
    <n v="60724"/>
    <n v="0"/>
    <n v="20"/>
    <s v="Production Technician II"/>
    <x v="0"/>
    <n v="1821"/>
    <d v="1986-06-11T00:00:00"/>
    <x v="1"/>
    <x v="2"/>
    <s v="US Citizen"/>
    <s v="No"/>
    <s v="American Indian or Alaska Native"/>
    <d v="2011-05-07T00:00:00"/>
    <m/>
    <x v="0"/>
    <s v="Active"/>
    <x v="0"/>
    <s v="Ketsia Liebig"/>
    <n v="19"/>
    <x v="0"/>
    <s v="Exceeds"/>
    <n v="4.5999999999999996"/>
    <n v="4"/>
    <n v="0"/>
    <s v="2/25/2019"/>
    <n v="0"/>
    <n v="11"/>
    <n v="38"/>
    <x v="1"/>
    <s v="60k–80k"/>
  </r>
  <r>
    <x v="142"/>
    <n v="10060"/>
    <n v="0"/>
    <n v="3"/>
    <n v="0"/>
    <n v="1"/>
    <n v="5"/>
    <n v="3"/>
    <n v="0"/>
    <n v="60436"/>
    <n v="0"/>
    <n v="19"/>
    <s v="Production Technician I"/>
    <x v="0"/>
    <n v="2109"/>
    <s v="04/13/64"/>
    <x v="1"/>
    <x v="4"/>
    <s v="US Citizen"/>
    <s v="No"/>
    <s v="White"/>
    <d v="2014-06-01T00:00:00"/>
    <m/>
    <x v="0"/>
    <s v="Active"/>
    <x v="0"/>
    <s v="Kelley Spirea"/>
    <n v="18"/>
    <x v="0"/>
    <s v="Fully Meets"/>
    <n v="5"/>
    <n v="5"/>
    <n v="0"/>
    <s v="1/21/2019"/>
    <n v="0"/>
    <n v="9"/>
    <n v="60"/>
    <x v="3"/>
    <s v="60k–80k"/>
  </r>
  <r>
    <x v="143"/>
    <n v="10034"/>
    <n v="1"/>
    <n v="1"/>
    <n v="1"/>
    <n v="5"/>
    <n v="5"/>
    <n v="4"/>
    <n v="0"/>
    <n v="46837"/>
    <n v="1"/>
    <n v="19"/>
    <s v="Production Technician I"/>
    <x v="0"/>
    <n v="2445"/>
    <s v="08/19/59"/>
    <x v="0"/>
    <x v="1"/>
    <s v="US Citizen"/>
    <s v="No"/>
    <s v="White"/>
    <d v="2011-07-11T00:00:00"/>
    <s v="4/29/2018"/>
    <x v="11"/>
    <s v="Voluntarily Terminated"/>
    <x v="0"/>
    <s v="Michael Albert"/>
    <n v="22"/>
    <x v="6"/>
    <s v="Exceeds"/>
    <n v="4.7"/>
    <n v="4"/>
    <n v="0"/>
    <s v="2/14/2018"/>
    <n v="0"/>
    <n v="9"/>
    <n v="65"/>
    <x v="3"/>
    <s v="40k–60k"/>
  </r>
  <r>
    <x v="144"/>
    <n v="10156"/>
    <n v="1"/>
    <n v="1"/>
    <n v="0"/>
    <n v="3"/>
    <n v="3"/>
    <n v="3"/>
    <n v="0"/>
    <n v="105700"/>
    <n v="0"/>
    <n v="8"/>
    <s v="Database Administrator"/>
    <x v="0"/>
    <n v="2301"/>
    <d v="1986-07-11T00:00:00"/>
    <x v="1"/>
    <x v="1"/>
    <s v="US Citizen"/>
    <s v="No"/>
    <s v="Asian"/>
    <d v="2015-05-01T00:00:00"/>
    <m/>
    <x v="0"/>
    <s v="Active"/>
    <x v="1"/>
    <s v="Simon Roup"/>
    <n v="4"/>
    <x v="1"/>
    <s v="Fully Meets"/>
    <n v="3.75"/>
    <n v="3"/>
    <n v="5"/>
    <d v="2019-11-02T00:00:00"/>
    <n v="0"/>
    <n v="2"/>
    <n v="38"/>
    <x v="1"/>
    <s v="100k–120k"/>
  </r>
  <r>
    <x v="145"/>
    <n v="10036"/>
    <n v="0"/>
    <n v="0"/>
    <n v="0"/>
    <n v="1"/>
    <n v="5"/>
    <n v="4"/>
    <n v="0"/>
    <n v="63322"/>
    <n v="0"/>
    <n v="20"/>
    <s v="Production Technician II"/>
    <x v="0"/>
    <n v="2128"/>
    <d v="1969-08-09T00:00:00"/>
    <x v="1"/>
    <x v="0"/>
    <s v="US Citizen"/>
    <s v="No"/>
    <s v="White"/>
    <d v="2014-07-07T00:00:00"/>
    <m/>
    <x v="0"/>
    <s v="Active"/>
    <x v="0"/>
    <s v="Brannon Miller"/>
    <n v="12"/>
    <x v="0"/>
    <s v="Exceeds"/>
    <n v="4.3"/>
    <n v="3"/>
    <n v="0"/>
    <d v="2019-11-01T00:00:00"/>
    <n v="0"/>
    <n v="1"/>
    <n v="55"/>
    <x v="2"/>
    <s v="60k–80k"/>
  </r>
  <r>
    <x v="146"/>
    <n v="10138"/>
    <n v="1"/>
    <n v="1"/>
    <n v="0"/>
    <n v="5"/>
    <n v="5"/>
    <n v="3"/>
    <n v="0"/>
    <n v="61154"/>
    <n v="1"/>
    <n v="19"/>
    <s v="Production Technician I"/>
    <x v="0"/>
    <n v="2446"/>
    <s v="04/17/86"/>
    <x v="1"/>
    <x v="1"/>
    <s v="US Citizen"/>
    <s v="No"/>
    <s v="Black or African American"/>
    <d v="2011-10-01T00:00:00"/>
    <d v="2016-01-04T00:00:00"/>
    <x v="5"/>
    <s v="Voluntarily Terminated"/>
    <x v="0"/>
    <s v="Elijiah Gray"/>
    <n v="16"/>
    <x v="6"/>
    <s v="Fully Meets"/>
    <n v="4"/>
    <n v="4"/>
    <n v="0"/>
    <d v="2016-03-02T00:00:00"/>
    <n v="0"/>
    <n v="4"/>
    <n v="38"/>
    <x v="1"/>
    <s v="60k–80k"/>
  </r>
  <r>
    <x v="147"/>
    <n v="10244"/>
    <n v="0"/>
    <n v="0"/>
    <n v="0"/>
    <n v="5"/>
    <n v="6"/>
    <n v="3"/>
    <n v="0"/>
    <n v="68999"/>
    <n v="1"/>
    <n v="21"/>
    <s v="Sales Manager"/>
    <x v="13"/>
    <n v="19444"/>
    <d v="1989-11-11T00:00:00"/>
    <x v="1"/>
    <x v="0"/>
    <s v="US Citizen"/>
    <s v="No"/>
    <s v="White"/>
    <d v="2011-07-11T00:00:00"/>
    <s v="4/24/2014"/>
    <x v="15"/>
    <s v="Voluntarily Terminated"/>
    <x v="4"/>
    <s v="Debra Houlihan"/>
    <n v="15"/>
    <x v="2"/>
    <s v="Fully Meets"/>
    <n v="4.5"/>
    <n v="5"/>
    <n v="0"/>
    <s v="3/30/2013"/>
    <n v="0"/>
    <n v="2"/>
    <n v="35"/>
    <x v="1"/>
    <s v="60k–80k"/>
  </r>
  <r>
    <x v="148"/>
    <n v="10192"/>
    <n v="0"/>
    <n v="0"/>
    <n v="1"/>
    <n v="1"/>
    <n v="5"/>
    <n v="3"/>
    <n v="0"/>
    <n v="50482"/>
    <n v="0"/>
    <n v="19"/>
    <s v="Production Technician I"/>
    <x v="0"/>
    <n v="1887"/>
    <s v="01/19/76"/>
    <x v="0"/>
    <x v="0"/>
    <s v="US Citizen"/>
    <s v="No"/>
    <s v="White"/>
    <s v="9/30/2013"/>
    <m/>
    <x v="0"/>
    <s v="Active"/>
    <x v="0"/>
    <s v="Michael Albert"/>
    <n v="22"/>
    <x v="1"/>
    <s v="Fully Meets"/>
    <n v="3.07"/>
    <n v="4"/>
    <n v="0"/>
    <s v="1/23/2019"/>
    <n v="0"/>
    <n v="10"/>
    <n v="49"/>
    <x v="0"/>
    <s v="40k–60k"/>
  </r>
  <r>
    <x v="149"/>
    <n v="10231"/>
    <n v="0"/>
    <n v="0"/>
    <n v="1"/>
    <n v="1"/>
    <n v="6"/>
    <n v="3"/>
    <n v="0"/>
    <n v="65310"/>
    <n v="0"/>
    <n v="3"/>
    <s v="Area Sales Manager"/>
    <x v="14"/>
    <n v="80820"/>
    <s v="11/27/79"/>
    <x v="0"/>
    <x v="0"/>
    <s v="US Citizen"/>
    <s v="No"/>
    <s v="White"/>
    <s v="8/19/2013"/>
    <m/>
    <x v="0"/>
    <s v="Active"/>
    <x v="4"/>
    <s v="Lynn Daneault"/>
    <n v="21"/>
    <x v="1"/>
    <s v="Fully Meets"/>
    <n v="4.3"/>
    <n v="5"/>
    <n v="0"/>
    <s v="1/22/2019"/>
    <n v="0"/>
    <n v="13"/>
    <n v="45"/>
    <x v="0"/>
    <s v="60k–80k"/>
  </r>
  <r>
    <x v="150"/>
    <n v="10089"/>
    <n v="1"/>
    <n v="1"/>
    <n v="0"/>
    <n v="1"/>
    <n v="2"/>
    <n v="3"/>
    <n v="0"/>
    <n v="250000"/>
    <n v="0"/>
    <n v="16"/>
    <s v="President &amp; CEO"/>
    <x v="0"/>
    <n v="1902"/>
    <s v="09/21/54"/>
    <x v="1"/>
    <x v="1"/>
    <s v="US Citizen"/>
    <s v="Yes"/>
    <s v="White"/>
    <d v="2012-02-07T00:00:00"/>
    <m/>
    <x v="0"/>
    <s v="Active"/>
    <x v="5"/>
    <s v="Board of Directors"/>
    <n v="9"/>
    <x v="1"/>
    <s v="Fully Meets"/>
    <n v="4.83"/>
    <n v="3"/>
    <n v="0"/>
    <s v="1/17/2019"/>
    <n v="0"/>
    <n v="10"/>
    <n v="70"/>
    <x v="4"/>
    <s v="240k–260k"/>
  </r>
  <r>
    <x v="151"/>
    <n v="10166"/>
    <n v="1"/>
    <n v="1"/>
    <n v="0"/>
    <n v="5"/>
    <n v="5"/>
    <n v="3"/>
    <n v="0"/>
    <n v="54005"/>
    <n v="1"/>
    <n v="19"/>
    <s v="Production Technician I"/>
    <x v="0"/>
    <n v="2170"/>
    <d v="1973-08-12T00:00:00"/>
    <x v="1"/>
    <x v="1"/>
    <s v="US Citizen"/>
    <s v="No"/>
    <s v="White"/>
    <s v="9/26/2011"/>
    <d v="2015-04-06T00:00:00"/>
    <x v="11"/>
    <s v="Voluntarily Terminated"/>
    <x v="0"/>
    <s v="Webster Butler"/>
    <n v="39"/>
    <x v="2"/>
    <s v="Fully Meets"/>
    <n v="3.6"/>
    <n v="5"/>
    <n v="0"/>
    <d v="2015-01-03T00:00:00"/>
    <n v="0"/>
    <n v="16"/>
    <n v="51"/>
    <x v="2"/>
    <s v="40k–60k"/>
  </r>
  <r>
    <x v="152"/>
    <n v="10170"/>
    <n v="1"/>
    <n v="1"/>
    <n v="0"/>
    <n v="5"/>
    <n v="5"/>
    <n v="3"/>
    <n v="0"/>
    <n v="45433"/>
    <n v="1"/>
    <n v="19"/>
    <s v="Production Technician I"/>
    <x v="0"/>
    <n v="2127"/>
    <d v="1970-08-10T00:00:00"/>
    <x v="1"/>
    <x v="1"/>
    <s v="US Citizen"/>
    <s v="No"/>
    <s v="White"/>
    <s v="9/26/2011"/>
    <d v="2014-09-01T00:00:00"/>
    <x v="11"/>
    <s v="Voluntarily Terminated"/>
    <x v="0"/>
    <s v="Amy Dunn"/>
    <n v="11"/>
    <x v="2"/>
    <s v="Fully Meets"/>
    <n v="3.49"/>
    <n v="4"/>
    <n v="0"/>
    <s v="1/30/2013"/>
    <n v="0"/>
    <n v="6"/>
    <n v="54"/>
    <x v="2"/>
    <s v="40k–60k"/>
  </r>
  <r>
    <x v="153"/>
    <n v="10208"/>
    <n v="0"/>
    <n v="0"/>
    <n v="1"/>
    <n v="1"/>
    <n v="5"/>
    <n v="3"/>
    <n v="0"/>
    <n v="46654"/>
    <n v="0"/>
    <n v="19"/>
    <s v="Production Technician I"/>
    <x v="0"/>
    <n v="1721"/>
    <d v="1977-10-11T00:00:00"/>
    <x v="0"/>
    <x v="0"/>
    <s v="US Citizen"/>
    <s v="No"/>
    <s v="Black or African American"/>
    <s v="2/17/2014"/>
    <m/>
    <x v="0"/>
    <s v="Active"/>
    <x v="0"/>
    <s v="Ketsia Liebig"/>
    <n v="19"/>
    <x v="0"/>
    <s v="Fully Meets"/>
    <n v="3.1"/>
    <n v="3"/>
    <n v="0"/>
    <d v="2019-06-02T00:00:00"/>
    <n v="0"/>
    <n v="3"/>
    <n v="47"/>
    <x v="0"/>
    <s v="40k–60k"/>
  </r>
  <r>
    <x v="154"/>
    <n v="10176"/>
    <n v="1"/>
    <n v="1"/>
    <n v="1"/>
    <n v="1"/>
    <n v="5"/>
    <n v="3"/>
    <n v="0"/>
    <n v="63973"/>
    <n v="0"/>
    <n v="19"/>
    <s v="Production Technician I"/>
    <x v="0"/>
    <n v="1801"/>
    <d v="1980-02-02T00:00:00"/>
    <x v="0"/>
    <x v="1"/>
    <s v="US Citizen"/>
    <s v="No"/>
    <s v="Asian"/>
    <d v="2011-10-01T00:00:00"/>
    <m/>
    <x v="0"/>
    <s v="Active"/>
    <x v="0"/>
    <s v="Brannon Miller"/>
    <n v="12"/>
    <x v="1"/>
    <s v="Fully Meets"/>
    <n v="3.38"/>
    <n v="3"/>
    <n v="0"/>
    <s v="1/21/2019"/>
    <n v="0"/>
    <n v="17"/>
    <n v="45"/>
    <x v="0"/>
    <s v="60k–80k"/>
  </r>
  <r>
    <x v="155"/>
    <n v="10165"/>
    <n v="0"/>
    <n v="0"/>
    <n v="1"/>
    <n v="1"/>
    <n v="6"/>
    <n v="3"/>
    <n v="1"/>
    <n v="71339"/>
    <n v="0"/>
    <n v="3"/>
    <s v="Area Sales Manager"/>
    <x v="15"/>
    <n v="10171"/>
    <s v="02/24/69"/>
    <x v="0"/>
    <x v="0"/>
    <s v="US Citizen"/>
    <s v="Yes"/>
    <s v="Black or African American"/>
    <d v="2011-07-03T00:00:00"/>
    <m/>
    <x v="0"/>
    <s v="Active"/>
    <x v="4"/>
    <s v="John Smith"/>
    <n v="17"/>
    <x v="4"/>
    <s v="Fully Meets"/>
    <n v="3.65"/>
    <n v="5"/>
    <n v="0"/>
    <s v="1/17/2019"/>
    <n v="0"/>
    <n v="20"/>
    <n v="56"/>
    <x v="2"/>
    <s v="60k–80k"/>
  </r>
  <r>
    <x v="156"/>
    <n v="10113"/>
    <n v="1"/>
    <n v="1"/>
    <n v="1"/>
    <n v="3"/>
    <n v="3"/>
    <n v="3"/>
    <n v="0"/>
    <n v="93206"/>
    <n v="0"/>
    <n v="28"/>
    <s v="Sr. Network Engineer"/>
    <x v="0"/>
    <n v="2169"/>
    <s v="04/23/86"/>
    <x v="0"/>
    <x v="1"/>
    <s v="US Citizen"/>
    <s v="No"/>
    <s v="White"/>
    <d v="2014-10-11T00:00:00"/>
    <m/>
    <x v="0"/>
    <s v="Active"/>
    <x v="1"/>
    <s v="Peter Monroe"/>
    <n v="7"/>
    <x v="3"/>
    <s v="Fully Meets"/>
    <n v="4.46"/>
    <n v="5"/>
    <n v="6"/>
    <d v="2019-07-01T00:00:00"/>
    <n v="0"/>
    <n v="7"/>
    <n v="38"/>
    <x v="1"/>
    <s v="80k–100k"/>
  </r>
  <r>
    <x v="157"/>
    <n v="10092"/>
    <n v="1"/>
    <n v="1"/>
    <n v="1"/>
    <n v="4"/>
    <n v="5"/>
    <n v="3"/>
    <n v="0"/>
    <n v="82758"/>
    <n v="1"/>
    <n v="18"/>
    <s v="Production Manager"/>
    <x v="0"/>
    <n v="1890"/>
    <d v="1972-01-07T00:00:00"/>
    <x v="0"/>
    <x v="1"/>
    <s v="US Citizen"/>
    <s v="No"/>
    <s v="White"/>
    <d v="2011-10-01T00:00:00"/>
    <d v="2015-12-12T00:00:00"/>
    <x v="6"/>
    <s v="Terminated for Cause"/>
    <x v="0"/>
    <s v="Janet King"/>
    <n v="2"/>
    <x v="3"/>
    <s v="Fully Meets"/>
    <n v="4.78"/>
    <n v="4"/>
    <n v="0"/>
    <s v="2/15/2015"/>
    <n v="0"/>
    <n v="9"/>
    <n v="53"/>
    <x v="2"/>
    <s v="80k–100k"/>
  </r>
  <r>
    <x v="158"/>
    <n v="10106"/>
    <n v="0"/>
    <n v="2"/>
    <n v="0"/>
    <n v="5"/>
    <n v="5"/>
    <n v="3"/>
    <n v="0"/>
    <n v="66074"/>
    <n v="1"/>
    <n v="20"/>
    <s v="Production Technician II"/>
    <x v="0"/>
    <n v="2090"/>
    <s v="07/25/79"/>
    <x v="1"/>
    <x v="2"/>
    <s v="US Citizen"/>
    <s v="No"/>
    <s v="Asian"/>
    <d v="2013-07-01T00:00:00"/>
    <s v="3/31/2014"/>
    <x v="4"/>
    <s v="Voluntarily Terminated"/>
    <x v="0"/>
    <s v="David Stanley"/>
    <n v="14"/>
    <x v="1"/>
    <s v="Fully Meets"/>
    <n v="4.5199999999999996"/>
    <n v="3"/>
    <n v="0"/>
    <s v="2/20/2014"/>
    <n v="0"/>
    <n v="20"/>
    <n v="45"/>
    <x v="0"/>
    <s v="60k–80k"/>
  </r>
  <r>
    <x v="159"/>
    <n v="10052"/>
    <n v="1"/>
    <n v="1"/>
    <n v="1"/>
    <n v="1"/>
    <n v="5"/>
    <n v="3"/>
    <n v="0"/>
    <n v="46120"/>
    <n v="0"/>
    <n v="19"/>
    <s v="Production Technician I"/>
    <x v="0"/>
    <n v="2048"/>
    <d v="1986-09-12T00:00:00"/>
    <x v="0"/>
    <x v="1"/>
    <s v="US Citizen"/>
    <s v="No"/>
    <s v="White"/>
    <d v="2012-09-07T00:00:00"/>
    <m/>
    <x v="0"/>
    <s v="Active"/>
    <x v="0"/>
    <s v="David Stanley"/>
    <n v="14"/>
    <x v="0"/>
    <s v="Fully Meets"/>
    <n v="5"/>
    <n v="5"/>
    <n v="0"/>
    <d v="2019-04-02T00:00:00"/>
    <n v="0"/>
    <n v="13"/>
    <n v="38"/>
    <x v="1"/>
    <s v="40k–60k"/>
  </r>
  <r>
    <x v="160"/>
    <n v="10038"/>
    <n v="0"/>
    <n v="2"/>
    <n v="1"/>
    <n v="1"/>
    <n v="1"/>
    <n v="3"/>
    <n v="0"/>
    <n v="64520"/>
    <n v="0"/>
    <n v="1"/>
    <s v="Accountant I"/>
    <x v="0"/>
    <n v="1460"/>
    <s v="04/26/84"/>
    <x v="0"/>
    <x v="2"/>
    <s v="US Citizen"/>
    <s v="No"/>
    <s v="Black or African American"/>
    <d v="2014-06-01T00:00:00"/>
    <m/>
    <x v="0"/>
    <s v="Active"/>
    <x v="3"/>
    <s v="Brandon R. LeBlanc"/>
    <n v="1"/>
    <x v="7"/>
    <s v="Fully Meets"/>
    <n v="5"/>
    <n v="4"/>
    <n v="4"/>
    <s v="1/17/2019"/>
    <n v="0"/>
    <n v="3"/>
    <n v="40"/>
    <x v="0"/>
    <s v="60k–80k"/>
  </r>
  <r>
    <x v="161"/>
    <n v="10249"/>
    <n v="1"/>
    <n v="1"/>
    <n v="1"/>
    <n v="5"/>
    <n v="5"/>
    <n v="3"/>
    <n v="0"/>
    <n v="61962"/>
    <n v="1"/>
    <n v="20"/>
    <s v="Production Technician II"/>
    <x v="0"/>
    <n v="2126"/>
    <d v="1984-09-05T00:00:00"/>
    <x v="0"/>
    <x v="1"/>
    <s v="US Citizen"/>
    <s v="No"/>
    <s v="White"/>
    <d v="2012-02-04T00:00:00"/>
    <s v="4/15/2013"/>
    <x v="11"/>
    <s v="Voluntarily Terminated"/>
    <x v="0"/>
    <s v="Kissy Sullivan"/>
    <n v="20"/>
    <x v="2"/>
    <s v="Fully Meets"/>
    <n v="4.9000000000000004"/>
    <n v="3"/>
    <n v="0"/>
    <s v="2/20/2013"/>
    <n v="0"/>
    <n v="20"/>
    <n v="40"/>
    <x v="0"/>
    <s v="60k–80k"/>
  </r>
  <r>
    <x v="162"/>
    <n v="10232"/>
    <n v="0"/>
    <n v="0"/>
    <n v="0"/>
    <n v="1"/>
    <n v="3"/>
    <n v="3"/>
    <n v="0"/>
    <n v="81584"/>
    <n v="0"/>
    <n v="22"/>
    <s v="Senior BI Developer"/>
    <x v="0"/>
    <n v="1886"/>
    <s v="06/14/87"/>
    <x v="1"/>
    <x v="0"/>
    <s v="US Citizen"/>
    <s v="No"/>
    <s v="Asian"/>
    <d v="2016-02-10T00:00:00"/>
    <m/>
    <x v="0"/>
    <s v="Active"/>
    <x v="1"/>
    <s v="Brian Champaigne"/>
    <n v="13"/>
    <x v="1"/>
    <s v="Fully Meets"/>
    <n v="4.0999999999999996"/>
    <n v="5"/>
    <n v="7"/>
    <d v="2019-08-01T00:00:00"/>
    <n v="0"/>
    <n v="2"/>
    <n v="37"/>
    <x v="1"/>
    <s v="80k–100k"/>
  </r>
  <r>
    <x v="163"/>
    <n v="10087"/>
    <n v="0"/>
    <n v="0"/>
    <n v="0"/>
    <n v="5"/>
    <n v="5"/>
    <n v="3"/>
    <n v="0"/>
    <n v="63676"/>
    <n v="1"/>
    <n v="19"/>
    <s v="Production Technician I"/>
    <x v="0"/>
    <n v="1810"/>
    <s v="01/17/79"/>
    <x v="1"/>
    <x v="0"/>
    <s v="US Citizen"/>
    <s v="No"/>
    <s v="Asian"/>
    <s v="9/26/2011"/>
    <s v="8/19/2018"/>
    <x v="3"/>
    <s v="Voluntarily Terminated"/>
    <x v="0"/>
    <s v="Kissy Sullivan"/>
    <n v="20"/>
    <x v="6"/>
    <s v="Fully Meets"/>
    <n v="4.88"/>
    <n v="3"/>
    <n v="0"/>
    <d v="2017-02-07T00:00:00"/>
    <n v="0"/>
    <n v="17"/>
    <n v="46"/>
    <x v="0"/>
    <s v="60k–80k"/>
  </r>
  <r>
    <x v="164"/>
    <n v="10134"/>
    <n v="1"/>
    <n v="1"/>
    <n v="1"/>
    <n v="1"/>
    <n v="1"/>
    <n v="3"/>
    <n v="0"/>
    <n v="93046"/>
    <n v="0"/>
    <n v="23"/>
    <s v="Shared Services Manager"/>
    <x v="0"/>
    <n v="1460"/>
    <d v="1984-10-06T00:00:00"/>
    <x v="0"/>
    <x v="1"/>
    <s v="US Citizen"/>
    <s v="No"/>
    <s v="White"/>
    <d v="2016-05-01T00:00:00"/>
    <m/>
    <x v="0"/>
    <s v="Active"/>
    <x v="3"/>
    <s v="Janet King"/>
    <n v="2"/>
    <x v="6"/>
    <s v="Fully Meets"/>
    <n v="4.0999999999999996"/>
    <n v="4"/>
    <n v="0"/>
    <s v="1/28/2019"/>
    <n v="0"/>
    <n v="20"/>
    <n v="40"/>
    <x v="0"/>
    <s v="80k–100k"/>
  </r>
  <r>
    <x v="165"/>
    <n v="10251"/>
    <n v="1"/>
    <n v="1"/>
    <n v="1"/>
    <n v="1"/>
    <n v="5"/>
    <n v="3"/>
    <n v="0"/>
    <n v="64738"/>
    <n v="0"/>
    <n v="19"/>
    <s v="Production Technician I"/>
    <x v="0"/>
    <n v="1776"/>
    <d v="1982-02-09T00:00:00"/>
    <x v="0"/>
    <x v="1"/>
    <s v="US Citizen"/>
    <s v="No"/>
    <s v="Asian"/>
    <s v="5/14/2012"/>
    <m/>
    <x v="0"/>
    <s v="Active"/>
    <x v="0"/>
    <s v="Elijiah Gray"/>
    <n v="16"/>
    <x v="2"/>
    <s v="Fully Meets"/>
    <n v="4.0999999999999996"/>
    <n v="3"/>
    <n v="0"/>
    <s v="2/22/2019"/>
    <n v="0"/>
    <n v="10"/>
    <n v="43"/>
    <x v="0"/>
    <s v="60k–80k"/>
  </r>
  <r>
    <x v="166"/>
    <n v="10103"/>
    <n v="0"/>
    <n v="3"/>
    <n v="1"/>
    <n v="1"/>
    <n v="6"/>
    <n v="3"/>
    <n v="0"/>
    <n v="70468"/>
    <n v="0"/>
    <n v="3"/>
    <s v="Area Sales Manager"/>
    <x v="16"/>
    <n v="84111"/>
    <s v="12/27/88"/>
    <x v="0"/>
    <x v="4"/>
    <s v="US Citizen"/>
    <s v="No"/>
    <s v="Black or African American"/>
    <s v="4/30/2012"/>
    <m/>
    <x v="0"/>
    <s v="Active"/>
    <x v="4"/>
    <s v="John Smith"/>
    <n v="17"/>
    <x v="7"/>
    <s v="Fully Meets"/>
    <n v="4.53"/>
    <n v="3"/>
    <n v="0"/>
    <s v="1/29/2019"/>
    <n v="0"/>
    <n v="16"/>
    <n v="36"/>
    <x v="1"/>
    <s v="60k–80k"/>
  </r>
  <r>
    <x v="167"/>
    <n v="10017"/>
    <n v="1"/>
    <n v="1"/>
    <n v="0"/>
    <n v="1"/>
    <n v="5"/>
    <n v="4"/>
    <n v="0"/>
    <n v="77915"/>
    <n v="0"/>
    <n v="18"/>
    <s v="Production Manager"/>
    <x v="0"/>
    <n v="2110"/>
    <s v="10/26/81"/>
    <x v="1"/>
    <x v="1"/>
    <s v="US Citizen"/>
    <s v="No"/>
    <s v="White"/>
    <s v="9/30/2013"/>
    <m/>
    <x v="0"/>
    <s v="Active"/>
    <x v="0"/>
    <s v="Janet King"/>
    <n v="2"/>
    <x v="7"/>
    <s v="Exceeds"/>
    <n v="4.0999999999999996"/>
    <n v="3"/>
    <n v="0"/>
    <s v="1/21/2019"/>
    <n v="0"/>
    <n v="11"/>
    <n v="43"/>
    <x v="0"/>
    <s v="60k–80k"/>
  </r>
  <r>
    <x v="168"/>
    <n v="10186"/>
    <n v="1"/>
    <n v="1"/>
    <n v="0"/>
    <n v="5"/>
    <n v="5"/>
    <n v="3"/>
    <n v="0"/>
    <n v="52624"/>
    <n v="1"/>
    <n v="19"/>
    <s v="Production Technician I"/>
    <x v="0"/>
    <n v="1886"/>
    <s v="03/26/81"/>
    <x v="1"/>
    <x v="1"/>
    <s v="US Citizen"/>
    <s v="No"/>
    <s v="White"/>
    <d v="2011-05-07T00:00:00"/>
    <s v="9/26/2018"/>
    <x v="5"/>
    <s v="Voluntarily Terminated"/>
    <x v="0"/>
    <s v="Michael Albert"/>
    <n v="22"/>
    <x v="1"/>
    <s v="Fully Meets"/>
    <n v="3.18"/>
    <n v="4"/>
    <n v="0"/>
    <d v="2018-02-03T00:00:00"/>
    <n v="0"/>
    <n v="16"/>
    <n v="44"/>
    <x v="0"/>
    <s v="40k–60k"/>
  </r>
  <r>
    <x v="169"/>
    <n v="10137"/>
    <n v="1"/>
    <n v="1"/>
    <n v="1"/>
    <n v="3"/>
    <n v="5"/>
    <n v="3"/>
    <n v="0"/>
    <n v="63450"/>
    <n v="0"/>
    <n v="20"/>
    <s v="Production Technician II"/>
    <x v="0"/>
    <n v="1770"/>
    <s v="03/19/79"/>
    <x v="0"/>
    <x v="1"/>
    <s v="US Citizen"/>
    <s v="No"/>
    <s v="White"/>
    <d v="2013-08-07T00:00:00"/>
    <m/>
    <x v="0"/>
    <s v="Active"/>
    <x v="0"/>
    <s v="Kelley Spirea"/>
    <n v="18"/>
    <x v="0"/>
    <s v="Fully Meets"/>
    <n v="4"/>
    <n v="3"/>
    <n v="0"/>
    <s v="2/18/2019"/>
    <n v="0"/>
    <n v="7"/>
    <n v="46"/>
    <x v="0"/>
    <s v="60k–80k"/>
  </r>
  <r>
    <x v="170"/>
    <n v="10008"/>
    <n v="0"/>
    <n v="0"/>
    <n v="0"/>
    <n v="1"/>
    <n v="3"/>
    <n v="4"/>
    <n v="1"/>
    <n v="51777"/>
    <n v="0"/>
    <n v="14"/>
    <s v="IT Support"/>
    <x v="2"/>
    <n v="6070"/>
    <d v="1988-05-10T00:00:00"/>
    <x v="1"/>
    <x v="0"/>
    <s v="US Citizen"/>
    <s v="Yes"/>
    <s v="Black or African American"/>
    <s v="1/21/2011"/>
    <m/>
    <x v="0"/>
    <s v="Active"/>
    <x v="1"/>
    <s v="Eric Dougall"/>
    <n v="6"/>
    <x v="4"/>
    <s v="Exceeds"/>
    <n v="4.6399999999999997"/>
    <n v="4"/>
    <n v="5"/>
    <s v="1/25/2019"/>
    <n v="0"/>
    <n v="14"/>
    <n v="36"/>
    <x v="1"/>
    <s v="40k–60k"/>
  </r>
  <r>
    <x v="171"/>
    <n v="10096"/>
    <n v="0"/>
    <n v="4"/>
    <n v="0"/>
    <n v="5"/>
    <n v="5"/>
    <n v="3"/>
    <n v="0"/>
    <n v="67237"/>
    <n v="1"/>
    <n v="20"/>
    <s v="Production Technician II"/>
    <x v="0"/>
    <n v="2122"/>
    <s v="12/26/76"/>
    <x v="1"/>
    <x v="3"/>
    <s v="US Citizen"/>
    <s v="No"/>
    <s v="White"/>
    <d v="2013-08-07T00:00:00"/>
    <s v="9/15/2016"/>
    <x v="11"/>
    <s v="Voluntarily Terminated"/>
    <x v="0"/>
    <s v="Michael Albert"/>
    <n v="22"/>
    <x v="0"/>
    <s v="Fully Meets"/>
    <n v="4.6500000000000004"/>
    <n v="4"/>
    <n v="0"/>
    <d v="2016-10-06T00:00:00"/>
    <n v="0"/>
    <n v="15"/>
    <n v="48"/>
    <x v="0"/>
    <s v="60k–80k"/>
  </r>
  <r>
    <x v="172"/>
    <n v="10035"/>
    <n v="0"/>
    <n v="0"/>
    <n v="0"/>
    <n v="1"/>
    <n v="5"/>
    <n v="4"/>
    <n v="0"/>
    <n v="73330"/>
    <n v="0"/>
    <n v="20"/>
    <s v="Production Technician II"/>
    <x v="0"/>
    <n v="2324"/>
    <s v="03/28/82"/>
    <x v="1"/>
    <x v="0"/>
    <s v="US Citizen"/>
    <s v="No"/>
    <s v="Black or African American"/>
    <s v="8/19/2013"/>
    <m/>
    <x v="0"/>
    <s v="Active"/>
    <x v="0"/>
    <s v="Elijiah Gray"/>
    <n v="16"/>
    <x v="1"/>
    <s v="Exceeds"/>
    <n v="4.2"/>
    <n v="4"/>
    <n v="0"/>
    <d v="2019-12-02T00:00:00"/>
    <n v="0"/>
    <n v="19"/>
    <n v="43"/>
    <x v="0"/>
    <s v="60k–80k"/>
  </r>
  <r>
    <x v="173"/>
    <n v="10057"/>
    <n v="1"/>
    <n v="1"/>
    <n v="0"/>
    <n v="3"/>
    <n v="5"/>
    <n v="3"/>
    <n v="0"/>
    <n v="52057"/>
    <n v="0"/>
    <n v="19"/>
    <s v="Production Technician I"/>
    <x v="0"/>
    <n v="2122"/>
    <s v="10/22/75"/>
    <x v="1"/>
    <x v="1"/>
    <s v="US Citizen"/>
    <s v="No"/>
    <s v="Black or African American"/>
    <s v="2/16/2015"/>
    <m/>
    <x v="0"/>
    <s v="Active"/>
    <x v="0"/>
    <s v="Elijiah Gray"/>
    <n v="16"/>
    <x v="7"/>
    <s v="Fully Meets"/>
    <n v="5"/>
    <n v="3"/>
    <n v="0"/>
    <s v="1/23/2019"/>
    <n v="0"/>
    <n v="6"/>
    <n v="49"/>
    <x v="0"/>
    <s v="40k–60k"/>
  </r>
  <r>
    <x v="174"/>
    <n v="10004"/>
    <n v="0"/>
    <n v="0"/>
    <n v="0"/>
    <n v="5"/>
    <n v="5"/>
    <n v="4"/>
    <n v="1"/>
    <n v="47434"/>
    <n v="1"/>
    <n v="19"/>
    <s v="Production Technician I"/>
    <x v="0"/>
    <n v="1844"/>
    <s v="02/14/73"/>
    <x v="1"/>
    <x v="0"/>
    <s v="US Citizen"/>
    <s v="Yes"/>
    <s v="Black or African American"/>
    <d v="2011-07-11T00:00:00"/>
    <s v="11/14/2015"/>
    <x v="4"/>
    <s v="Voluntarily Terminated"/>
    <x v="0"/>
    <s v="Webster Butler"/>
    <n v="39"/>
    <x v="4"/>
    <s v="Exceeds"/>
    <n v="5"/>
    <n v="4"/>
    <n v="0"/>
    <d v="2015-02-02T00:00:00"/>
    <n v="0"/>
    <n v="17"/>
    <n v="52"/>
    <x v="2"/>
    <s v="40k–60k"/>
  </r>
  <r>
    <x v="175"/>
    <n v="10191"/>
    <n v="0"/>
    <n v="4"/>
    <n v="1"/>
    <n v="5"/>
    <n v="5"/>
    <n v="3"/>
    <n v="0"/>
    <n v="52788"/>
    <n v="1"/>
    <n v="19"/>
    <s v="Production Technician I"/>
    <x v="0"/>
    <n v="1938"/>
    <d v="1972-09-11T00:00:00"/>
    <x v="0"/>
    <x v="3"/>
    <s v="US Citizen"/>
    <s v="No"/>
    <s v="White"/>
    <s v="9/24/2012"/>
    <s v="9/26/2017"/>
    <x v="2"/>
    <s v="Voluntarily Terminated"/>
    <x v="0"/>
    <s v="Amy Dunn"/>
    <n v="11"/>
    <x v="1"/>
    <s v="Fully Meets"/>
    <n v="3.08"/>
    <n v="4"/>
    <n v="0"/>
    <d v="2017-01-04T00:00:00"/>
    <n v="0"/>
    <n v="18"/>
    <n v="52"/>
    <x v="2"/>
    <s v="40k–60k"/>
  </r>
  <r>
    <x v="176"/>
    <n v="10219"/>
    <n v="0"/>
    <n v="0"/>
    <n v="0"/>
    <n v="1"/>
    <n v="5"/>
    <n v="3"/>
    <n v="0"/>
    <n v="45395"/>
    <n v="0"/>
    <n v="19"/>
    <s v="Production Technician I"/>
    <x v="0"/>
    <n v="2189"/>
    <d v="1986-07-07T00:00:00"/>
    <x v="1"/>
    <x v="0"/>
    <s v="US Citizen"/>
    <s v="No"/>
    <s v="White"/>
    <d v="2014-06-01T00:00:00"/>
    <m/>
    <x v="0"/>
    <s v="Active"/>
    <x v="0"/>
    <s v="Ketsia Liebig"/>
    <n v="19"/>
    <x v="0"/>
    <s v="Fully Meets"/>
    <n v="4.5999999999999996"/>
    <n v="4"/>
    <n v="0"/>
    <s v="2/26/2019"/>
    <n v="0"/>
    <n v="14"/>
    <n v="38"/>
    <x v="1"/>
    <s v="40k–60k"/>
  </r>
  <r>
    <x v="177"/>
    <n v="10077"/>
    <n v="1"/>
    <n v="1"/>
    <n v="0"/>
    <n v="2"/>
    <n v="5"/>
    <n v="3"/>
    <n v="0"/>
    <n v="62385"/>
    <n v="0"/>
    <n v="20"/>
    <s v="Production Technician II"/>
    <x v="0"/>
    <n v="2324"/>
    <s v="08/25/76"/>
    <x v="1"/>
    <x v="1"/>
    <s v="US Citizen"/>
    <s v="No"/>
    <s v="White"/>
    <d v="2016-11-05T00:00:00"/>
    <m/>
    <x v="0"/>
    <s v="Active"/>
    <x v="0"/>
    <s v="Webster Butler"/>
    <m/>
    <x v="0"/>
    <s v="Fully Meets"/>
    <n v="5"/>
    <n v="3"/>
    <n v="0"/>
    <s v="1/21/2019"/>
    <n v="0"/>
    <n v="4"/>
    <n v="48"/>
    <x v="0"/>
    <s v="60k–80k"/>
  </r>
  <r>
    <x v="178"/>
    <n v="10073"/>
    <n v="1"/>
    <n v="1"/>
    <n v="0"/>
    <n v="5"/>
    <n v="5"/>
    <n v="3"/>
    <n v="0"/>
    <n v="68407"/>
    <n v="1"/>
    <n v="20"/>
    <s v="Production Technician II"/>
    <x v="0"/>
    <n v="2176"/>
    <d v="1986-10-12T00:00:00"/>
    <x v="1"/>
    <x v="1"/>
    <s v="US Citizen"/>
    <s v="No"/>
    <s v="Two or more races"/>
    <d v="2011-05-07T00:00:00"/>
    <s v="8/19/2012"/>
    <x v="4"/>
    <s v="Voluntarily Terminated"/>
    <x v="0"/>
    <s v="Amy Dunn"/>
    <n v="11"/>
    <x v="0"/>
    <s v="Fully Meets"/>
    <n v="5"/>
    <n v="4"/>
    <n v="0"/>
    <d v="2012-02-07T00:00:00"/>
    <n v="0"/>
    <n v="16"/>
    <n v="38"/>
    <x v="1"/>
    <s v="60k–80k"/>
  </r>
  <r>
    <x v="179"/>
    <n v="10279"/>
    <n v="1"/>
    <n v="1"/>
    <n v="0"/>
    <n v="1"/>
    <n v="5"/>
    <n v="3"/>
    <n v="0"/>
    <n v="61349"/>
    <n v="0"/>
    <n v="19"/>
    <s v="Production Technician I"/>
    <x v="0"/>
    <n v="2451"/>
    <d v="1974-07-11T00:00:00"/>
    <x v="1"/>
    <x v="1"/>
    <s v="US Citizen"/>
    <s v="No"/>
    <s v="White"/>
    <d v="2013-11-11T00:00:00"/>
    <m/>
    <x v="0"/>
    <s v="Active"/>
    <x v="0"/>
    <s v="Brannon Miller"/>
    <n v="12"/>
    <x v="0"/>
    <s v="Fully Meets"/>
    <n v="4.0999999999999996"/>
    <n v="3"/>
    <n v="0"/>
    <s v="1/22/2019"/>
    <n v="0"/>
    <n v="11"/>
    <n v="50"/>
    <x v="2"/>
    <s v="60k–80k"/>
  </r>
  <r>
    <x v="180"/>
    <n v="10110"/>
    <n v="0"/>
    <n v="0"/>
    <n v="0"/>
    <n v="1"/>
    <n v="4"/>
    <n v="3"/>
    <n v="0"/>
    <n v="105688"/>
    <n v="0"/>
    <n v="24"/>
    <s v="Software Engineer"/>
    <x v="0"/>
    <n v="2135"/>
    <d v="1987-07-11T00:00:00"/>
    <x v="1"/>
    <x v="0"/>
    <s v="US Citizen"/>
    <s v="No"/>
    <s v="Asian"/>
    <d v="2013-11-11T00:00:00"/>
    <m/>
    <x v="0"/>
    <s v="Active"/>
    <x v="2"/>
    <s v="Alex Sweetwater"/>
    <n v="10"/>
    <x v="2"/>
    <s v="Fully Meets"/>
    <n v="4.5"/>
    <n v="5"/>
    <n v="4"/>
    <s v="1/14/2019"/>
    <n v="0"/>
    <n v="14"/>
    <n v="37"/>
    <x v="1"/>
    <s v="100k–120k"/>
  </r>
  <r>
    <x v="181"/>
    <n v="10053"/>
    <n v="1"/>
    <n v="1"/>
    <n v="0"/>
    <n v="1"/>
    <n v="5"/>
    <n v="3"/>
    <n v="0"/>
    <n v="54132"/>
    <n v="0"/>
    <n v="19"/>
    <s v="Production Technician I"/>
    <x v="0"/>
    <n v="2330"/>
    <s v="11/22/77"/>
    <x v="1"/>
    <x v="1"/>
    <s v="US Citizen"/>
    <s v="No"/>
    <s v="White"/>
    <s v="5/31/2011"/>
    <m/>
    <x v="0"/>
    <s v="Active"/>
    <x v="0"/>
    <s v="David Stanley"/>
    <n v="14"/>
    <x v="1"/>
    <s v="Fully Meets"/>
    <n v="5"/>
    <n v="4"/>
    <n v="0"/>
    <d v="2019-10-01T00:00:00"/>
    <n v="0"/>
    <n v="8"/>
    <n v="47"/>
    <x v="0"/>
    <s v="40k–60k"/>
  </r>
  <r>
    <x v="182"/>
    <n v="10076"/>
    <n v="0"/>
    <n v="0"/>
    <n v="0"/>
    <n v="1"/>
    <n v="5"/>
    <n v="3"/>
    <n v="0"/>
    <n v="55315"/>
    <n v="0"/>
    <n v="20"/>
    <s v="Production Technician II"/>
    <x v="0"/>
    <n v="2149"/>
    <s v="05/21/87"/>
    <x v="1"/>
    <x v="0"/>
    <s v="US Citizen"/>
    <s v="No"/>
    <s v="Black or African American"/>
    <s v="3/30/2015"/>
    <m/>
    <x v="0"/>
    <s v="Active"/>
    <x v="0"/>
    <s v="Ketsia Liebig"/>
    <n v="19"/>
    <x v="0"/>
    <s v="Fully Meets"/>
    <n v="5"/>
    <n v="5"/>
    <n v="0"/>
    <d v="2019-07-02T00:00:00"/>
    <n v="0"/>
    <n v="16"/>
    <n v="37"/>
    <x v="1"/>
    <s v="40k–60k"/>
  </r>
  <r>
    <x v="183"/>
    <n v="10145"/>
    <n v="1"/>
    <n v="1"/>
    <n v="0"/>
    <n v="1"/>
    <n v="5"/>
    <n v="3"/>
    <n v="0"/>
    <n v="62810"/>
    <n v="0"/>
    <n v="19"/>
    <s v="Production Technician I"/>
    <x v="0"/>
    <n v="2184"/>
    <d v="1987-07-01T00:00:00"/>
    <x v="1"/>
    <x v="1"/>
    <s v="US Citizen"/>
    <s v="No"/>
    <s v="Black or African American"/>
    <d v="2013-07-01T00:00:00"/>
    <m/>
    <x v="0"/>
    <s v="Active"/>
    <x v="0"/>
    <s v="Kissy Sullivan"/>
    <n v="20"/>
    <x v="6"/>
    <s v="Fully Meets"/>
    <n v="3.93"/>
    <n v="3"/>
    <n v="0"/>
    <s v="1/30/2019"/>
    <n v="0"/>
    <n v="20"/>
    <n v="37"/>
    <x v="1"/>
    <s v="60k–80k"/>
  </r>
  <r>
    <x v="184"/>
    <n v="10202"/>
    <n v="1"/>
    <n v="1"/>
    <n v="1"/>
    <n v="2"/>
    <n v="6"/>
    <n v="3"/>
    <n v="0"/>
    <n v="63291"/>
    <n v="0"/>
    <n v="3"/>
    <s v="Area Sales Manager"/>
    <x v="1"/>
    <n v="78789"/>
    <d v="1984-01-07T00:00:00"/>
    <x v="0"/>
    <x v="1"/>
    <s v="US Citizen"/>
    <s v="No"/>
    <s v="Two or more races"/>
    <d v="2016-06-07T00:00:00"/>
    <m/>
    <x v="0"/>
    <s v="Active"/>
    <x v="4"/>
    <s v="Lynn Daneault"/>
    <n v="21"/>
    <x v="7"/>
    <s v="Fully Meets"/>
    <n v="3.4"/>
    <n v="4"/>
    <n v="0"/>
    <s v="1/29/2019"/>
    <n v="0"/>
    <n v="7"/>
    <n v="41"/>
    <x v="0"/>
    <s v="60k–80k"/>
  </r>
  <r>
    <x v="185"/>
    <n v="10128"/>
    <n v="0"/>
    <n v="0"/>
    <n v="0"/>
    <n v="5"/>
    <n v="5"/>
    <n v="3"/>
    <n v="1"/>
    <n v="62659"/>
    <n v="1"/>
    <n v="19"/>
    <s v="Production Technician I"/>
    <x v="0"/>
    <n v="1760"/>
    <s v="05/30/68"/>
    <x v="1"/>
    <x v="0"/>
    <s v="US Citizen"/>
    <s v="No"/>
    <s v="Black or African American"/>
    <d v="2012-02-04T00:00:00"/>
    <d v="2016-11-11T00:00:00"/>
    <x v="4"/>
    <s v="Voluntarily Terminated"/>
    <x v="0"/>
    <s v="Kelley Spirea"/>
    <n v="18"/>
    <x v="4"/>
    <s v="Fully Meets"/>
    <n v="4.18"/>
    <n v="4"/>
    <n v="0"/>
    <d v="2016-05-02T00:00:00"/>
    <n v="0"/>
    <n v="17"/>
    <n v="56"/>
    <x v="2"/>
    <s v="60k–80k"/>
  </r>
  <r>
    <x v="186"/>
    <n v="10068"/>
    <n v="0"/>
    <n v="0"/>
    <n v="0"/>
    <n v="1"/>
    <n v="5"/>
    <n v="3"/>
    <n v="0"/>
    <n v="55688"/>
    <n v="0"/>
    <n v="19"/>
    <s v="Production Technician I"/>
    <x v="0"/>
    <n v="2346"/>
    <s v="09/22/76"/>
    <x v="1"/>
    <x v="0"/>
    <s v="US Citizen"/>
    <s v="No"/>
    <s v="White"/>
    <s v="3/30/2015"/>
    <m/>
    <x v="0"/>
    <s v="Active"/>
    <x v="0"/>
    <s v="Michael Albert"/>
    <n v="22"/>
    <x v="6"/>
    <s v="Fully Meets"/>
    <n v="5"/>
    <n v="4"/>
    <n v="0"/>
    <s v="1/21/2019"/>
    <n v="0"/>
    <n v="10"/>
    <n v="48"/>
    <x v="0"/>
    <s v="40k–60k"/>
  </r>
  <r>
    <x v="187"/>
    <n v="10116"/>
    <n v="0"/>
    <n v="0"/>
    <n v="1"/>
    <n v="1"/>
    <n v="5"/>
    <n v="3"/>
    <n v="0"/>
    <n v="83667"/>
    <n v="0"/>
    <n v="18"/>
    <s v="Production Manager"/>
    <x v="0"/>
    <n v="2045"/>
    <d v="1981-10-08T00:00:00"/>
    <x v="0"/>
    <x v="0"/>
    <s v="US Citizen"/>
    <s v="Yes"/>
    <s v="Hispanic"/>
    <s v="8/16/2012"/>
    <m/>
    <x v="0"/>
    <s v="Active"/>
    <x v="0"/>
    <s v="Janet King"/>
    <n v="2"/>
    <x v="1"/>
    <s v="Fully Meets"/>
    <n v="4.37"/>
    <n v="3"/>
    <n v="0"/>
    <s v="1/14/2019"/>
    <n v="0"/>
    <n v="2"/>
    <n v="43"/>
    <x v="0"/>
    <s v="80k–100k"/>
  </r>
  <r>
    <x v="188"/>
    <n v="10298"/>
    <n v="0"/>
    <n v="0"/>
    <n v="1"/>
    <n v="5"/>
    <n v="5"/>
    <n v="1"/>
    <n v="0"/>
    <n v="55800"/>
    <n v="1"/>
    <n v="20"/>
    <s v="Production Technician II"/>
    <x v="0"/>
    <n v="2472"/>
    <s v="06/29/85"/>
    <x v="0"/>
    <x v="0"/>
    <s v="US Citizen"/>
    <s v="No"/>
    <s v="White"/>
    <s v="8/15/2011"/>
    <d v="2014-04-09T00:00:00"/>
    <x v="5"/>
    <s v="Voluntarily Terminated"/>
    <x v="0"/>
    <s v="Brannon Miller"/>
    <n v="12"/>
    <x v="0"/>
    <s v="PIP"/>
    <n v="3"/>
    <n v="2"/>
    <n v="0"/>
    <s v="1/14/2013"/>
    <n v="6"/>
    <n v="6"/>
    <n v="39"/>
    <x v="1"/>
    <s v="40k–60k"/>
  </r>
  <r>
    <x v="189"/>
    <n v="10213"/>
    <n v="1"/>
    <n v="1"/>
    <n v="1"/>
    <n v="1"/>
    <n v="5"/>
    <n v="3"/>
    <n v="0"/>
    <n v="58207"/>
    <n v="0"/>
    <n v="20"/>
    <s v="Production Technician II"/>
    <x v="0"/>
    <n v="1450"/>
    <s v="08/17/92"/>
    <x v="0"/>
    <x v="1"/>
    <s v="US Citizen"/>
    <s v="No"/>
    <s v="White"/>
    <d v="2011-07-11T00:00:00"/>
    <m/>
    <x v="0"/>
    <s v="Active"/>
    <x v="0"/>
    <s v="David Stanley"/>
    <n v="14"/>
    <x v="0"/>
    <s v="Fully Meets"/>
    <n v="3.7"/>
    <n v="3"/>
    <n v="0"/>
    <d v="2019-08-01T00:00:00"/>
    <n v="0"/>
    <n v="14"/>
    <n v="32"/>
    <x v="1"/>
    <s v="40k–60k"/>
  </r>
  <r>
    <x v="190"/>
    <n v="10288"/>
    <n v="1"/>
    <n v="1"/>
    <n v="1"/>
    <n v="1"/>
    <n v="3"/>
    <n v="2"/>
    <n v="1"/>
    <n v="157000"/>
    <n v="0"/>
    <n v="13"/>
    <s v="IT Manager - Infra"/>
    <x v="0"/>
    <n v="2134"/>
    <d v="1986-05-10T00:00:00"/>
    <x v="0"/>
    <x v="1"/>
    <s v="Eligible NonCitizen"/>
    <s v="Yes"/>
    <s v="Black or African American"/>
    <s v="2/15/2012"/>
    <m/>
    <x v="0"/>
    <s v="Active"/>
    <x v="1"/>
    <s v="Jennifer Zamora"/>
    <n v="5"/>
    <x v="4"/>
    <s v="Needs Improvement"/>
    <n v="2.39"/>
    <n v="3"/>
    <n v="6"/>
    <s v="2/22/2019"/>
    <n v="4"/>
    <n v="13"/>
    <n v="38"/>
    <x v="1"/>
    <s v="140k–160k"/>
  </r>
  <r>
    <x v="191"/>
    <n v="10025"/>
    <n v="0"/>
    <n v="0"/>
    <n v="0"/>
    <n v="1"/>
    <n v="5"/>
    <n v="4"/>
    <n v="0"/>
    <n v="72460"/>
    <n v="0"/>
    <n v="20"/>
    <s v="Production Technician II"/>
    <x v="0"/>
    <n v="2126"/>
    <s v="04/24/70"/>
    <x v="1"/>
    <x v="0"/>
    <s v="US Citizen"/>
    <s v="No"/>
    <s v="Black or African American"/>
    <s v="5/13/2013"/>
    <m/>
    <x v="0"/>
    <s v="Active"/>
    <x v="0"/>
    <s v="Kissy Sullivan"/>
    <n v="20"/>
    <x v="1"/>
    <s v="Exceeds"/>
    <n v="4.7"/>
    <n v="3"/>
    <n v="0"/>
    <s v="1/14/2019"/>
    <n v="0"/>
    <n v="1"/>
    <n v="54"/>
    <x v="2"/>
    <s v="60k–80k"/>
  </r>
  <r>
    <x v="192"/>
    <n v="10223"/>
    <n v="0"/>
    <n v="0"/>
    <n v="1"/>
    <n v="3"/>
    <n v="5"/>
    <n v="3"/>
    <n v="1"/>
    <n v="72106"/>
    <n v="0"/>
    <n v="20"/>
    <s v="Production Technician II"/>
    <x v="0"/>
    <n v="2127"/>
    <d v="1976-03-12T00:00:00"/>
    <x v="0"/>
    <x v="0"/>
    <s v="US Citizen"/>
    <s v="No"/>
    <s v="Black or African American"/>
    <d v="2012-09-01T00:00:00"/>
    <m/>
    <x v="0"/>
    <s v="Active"/>
    <x v="0"/>
    <s v="Kelley Spirea"/>
    <n v="18"/>
    <x v="4"/>
    <s v="Fully Meets"/>
    <n v="4.0999999999999996"/>
    <n v="4"/>
    <n v="0"/>
    <s v="1/31/2019"/>
    <n v="0"/>
    <n v="12"/>
    <n v="49"/>
    <x v="0"/>
    <s v="60k–80k"/>
  </r>
  <r>
    <x v="193"/>
    <n v="10151"/>
    <n v="1"/>
    <n v="1"/>
    <n v="0"/>
    <n v="1"/>
    <n v="3"/>
    <n v="3"/>
    <n v="0"/>
    <n v="52599"/>
    <n v="0"/>
    <n v="15"/>
    <s v="Network Engineer"/>
    <x v="0"/>
    <n v="2048"/>
    <d v="1979-04-04T00:00:00"/>
    <x v="1"/>
    <x v="1"/>
    <s v="US Citizen"/>
    <s v="No"/>
    <s v="White"/>
    <s v="2/16/2015"/>
    <m/>
    <x v="0"/>
    <s v="Active"/>
    <x v="1"/>
    <s v="Peter Monroe"/>
    <n v="7"/>
    <x v="6"/>
    <s v="Fully Meets"/>
    <n v="3.81"/>
    <n v="3"/>
    <n v="6"/>
    <d v="2019-11-02T00:00:00"/>
    <n v="0"/>
    <n v="6"/>
    <n v="46"/>
    <x v="0"/>
    <s v="40k–60k"/>
  </r>
  <r>
    <x v="194"/>
    <n v="10254"/>
    <n v="0"/>
    <n v="2"/>
    <n v="0"/>
    <n v="1"/>
    <n v="5"/>
    <n v="3"/>
    <n v="0"/>
    <n v="63430"/>
    <n v="0"/>
    <n v="19"/>
    <s v="Production Technician I"/>
    <x v="0"/>
    <n v="2453"/>
    <d v="1984-07-07T00:00:00"/>
    <x v="1"/>
    <x v="2"/>
    <s v="US Citizen"/>
    <s v="No"/>
    <s v="White"/>
    <d v="2013-01-04T00:00:00"/>
    <m/>
    <x v="0"/>
    <s v="Active"/>
    <x v="0"/>
    <s v="Elijiah Gray"/>
    <n v="16"/>
    <x v="0"/>
    <s v="Fully Meets"/>
    <n v="4.4000000000000004"/>
    <n v="4"/>
    <n v="0"/>
    <s v="1/17/2019"/>
    <n v="0"/>
    <n v="18"/>
    <n v="40"/>
    <x v="0"/>
    <s v="60k–80k"/>
  </r>
  <r>
    <x v="195"/>
    <n v="10120"/>
    <n v="0"/>
    <n v="3"/>
    <n v="1"/>
    <n v="1"/>
    <n v="5"/>
    <n v="3"/>
    <n v="0"/>
    <n v="74417"/>
    <n v="0"/>
    <n v="20"/>
    <s v="Production Technician II"/>
    <x v="0"/>
    <n v="1460"/>
    <d v="1974-01-12T00:00:00"/>
    <x v="0"/>
    <x v="4"/>
    <s v="US Citizen"/>
    <s v="No"/>
    <s v="Black or African American"/>
    <s v="5/13/2013"/>
    <m/>
    <x v="0"/>
    <s v="Active"/>
    <x v="0"/>
    <s v="Michael Albert"/>
    <n v="22"/>
    <x v="0"/>
    <s v="Fully Meets"/>
    <n v="4.29"/>
    <n v="5"/>
    <n v="0"/>
    <s v="1/28/2019"/>
    <n v="0"/>
    <n v="11"/>
    <n v="51"/>
    <x v="2"/>
    <s v="60k–80k"/>
  </r>
  <r>
    <x v="196"/>
    <n v="10216"/>
    <n v="0"/>
    <n v="0"/>
    <n v="1"/>
    <n v="1"/>
    <n v="5"/>
    <n v="3"/>
    <n v="0"/>
    <n v="57575"/>
    <n v="0"/>
    <n v="19"/>
    <s v="Production Technician I"/>
    <x v="0"/>
    <n v="1550"/>
    <s v="04/18/80"/>
    <x v="0"/>
    <x v="0"/>
    <s v="US Citizen"/>
    <s v="No"/>
    <s v="Asian"/>
    <d v="2013-08-07T00:00:00"/>
    <m/>
    <x v="0"/>
    <s v="Active"/>
    <x v="0"/>
    <s v="Kissy Sullivan"/>
    <n v="20"/>
    <x v="0"/>
    <s v="Fully Meets"/>
    <n v="4.0999999999999996"/>
    <n v="4"/>
    <n v="0"/>
    <s v="1/22/2019"/>
    <n v="0"/>
    <n v="13"/>
    <n v="44"/>
    <x v="0"/>
    <s v="40k–60k"/>
  </r>
  <r>
    <x v="197"/>
    <n v="10079"/>
    <n v="0"/>
    <n v="0"/>
    <n v="1"/>
    <n v="1"/>
    <n v="3"/>
    <n v="3"/>
    <n v="0"/>
    <n v="87921"/>
    <n v="0"/>
    <n v="22"/>
    <s v="Senior BI Developer"/>
    <x v="0"/>
    <n v="2056"/>
    <s v="04/25/70"/>
    <x v="0"/>
    <x v="0"/>
    <s v="US Citizen"/>
    <s v="No"/>
    <s v="Asian"/>
    <d v="2017-10-02T00:00:00"/>
    <m/>
    <x v="0"/>
    <s v="Active"/>
    <x v="1"/>
    <s v="Brian Champaigne"/>
    <n v="13"/>
    <x v="1"/>
    <s v="Fully Meets"/>
    <n v="5"/>
    <n v="3"/>
    <n v="6"/>
    <s v="2/25/2019"/>
    <n v="0"/>
    <n v="17"/>
    <n v="54"/>
    <x v="2"/>
    <s v="80k–100k"/>
  </r>
  <r>
    <x v="198"/>
    <n v="10215"/>
    <n v="0"/>
    <n v="0"/>
    <n v="1"/>
    <n v="5"/>
    <n v="5"/>
    <n v="3"/>
    <n v="1"/>
    <n v="50470"/>
    <n v="1"/>
    <n v="19"/>
    <s v="Production Technician I"/>
    <x v="0"/>
    <n v="2110"/>
    <d v="1989-02-05T00:00:00"/>
    <x v="0"/>
    <x v="0"/>
    <s v="US Citizen"/>
    <s v="No"/>
    <s v="Black or African American"/>
    <s v="9/26/2011"/>
    <d v="2014-04-04T00:00:00"/>
    <x v="3"/>
    <s v="Voluntarily Terminated"/>
    <x v="0"/>
    <s v="Webster Butler"/>
    <n v="39"/>
    <x v="4"/>
    <s v="Fully Meets"/>
    <n v="4.3"/>
    <n v="3"/>
    <n v="0"/>
    <d v="2013-02-03T00:00:00"/>
    <n v="0"/>
    <n v="19"/>
    <n v="36"/>
    <x v="1"/>
    <s v="40k–60k"/>
  </r>
  <r>
    <x v="199"/>
    <n v="10185"/>
    <n v="1"/>
    <n v="1"/>
    <n v="1"/>
    <n v="5"/>
    <n v="5"/>
    <n v="3"/>
    <n v="0"/>
    <n v="46664"/>
    <n v="1"/>
    <n v="19"/>
    <s v="Production Technician I"/>
    <x v="0"/>
    <n v="2421"/>
    <s v="03/28/83"/>
    <x v="0"/>
    <x v="1"/>
    <s v="US Citizen"/>
    <s v="No"/>
    <s v="White"/>
    <d v="2013-01-04T00:00:00"/>
    <s v="5/25/2016"/>
    <x v="11"/>
    <s v="Voluntarily Terminated"/>
    <x v="0"/>
    <s v="Amy Dunn"/>
    <n v="11"/>
    <x v="3"/>
    <s v="Fully Meets"/>
    <n v="3.18"/>
    <n v="3"/>
    <n v="0"/>
    <d v="2016-06-03T00:00:00"/>
    <n v="0"/>
    <n v="10"/>
    <n v="42"/>
    <x v="0"/>
    <s v="40k–60k"/>
  </r>
  <r>
    <x v="200"/>
    <n v="10063"/>
    <n v="1"/>
    <n v="1"/>
    <n v="1"/>
    <n v="3"/>
    <n v="5"/>
    <n v="3"/>
    <n v="0"/>
    <n v="48495"/>
    <n v="0"/>
    <n v="19"/>
    <s v="Production Technician I"/>
    <x v="0"/>
    <n v="2136"/>
    <d v="1977-08-04T00:00:00"/>
    <x v="0"/>
    <x v="1"/>
    <s v="US Citizen"/>
    <s v="No"/>
    <s v="White"/>
    <d v="2014-12-05T00:00:00"/>
    <m/>
    <x v="0"/>
    <s v="Active"/>
    <x v="0"/>
    <s v="Ketsia Liebig"/>
    <n v="19"/>
    <x v="0"/>
    <s v="Fully Meets"/>
    <n v="5"/>
    <n v="5"/>
    <n v="0"/>
    <s v="2/18/2019"/>
    <n v="0"/>
    <n v="11"/>
    <n v="47"/>
    <x v="0"/>
    <s v="40k–60k"/>
  </r>
  <r>
    <x v="201"/>
    <n v="10037"/>
    <n v="0"/>
    <n v="3"/>
    <n v="0"/>
    <n v="1"/>
    <n v="5"/>
    <n v="4"/>
    <n v="1"/>
    <n v="52984"/>
    <n v="0"/>
    <n v="19"/>
    <s v="Production Technician I"/>
    <x v="0"/>
    <n v="1810"/>
    <d v="1967-03-06T00:00:00"/>
    <x v="1"/>
    <x v="4"/>
    <s v="US Citizen"/>
    <s v="No"/>
    <s v="Black or African American"/>
    <d v="2013-01-04T00:00:00"/>
    <m/>
    <x v="0"/>
    <s v="Active"/>
    <x v="0"/>
    <s v="Brannon Miller"/>
    <n v="12"/>
    <x v="4"/>
    <s v="Exceeds"/>
    <n v="4"/>
    <n v="3"/>
    <n v="0"/>
    <s v="2/13/2019"/>
    <n v="0"/>
    <n v="12"/>
    <n v="58"/>
    <x v="2"/>
    <s v="40k–60k"/>
  </r>
  <r>
    <x v="202"/>
    <n v="10042"/>
    <n v="0"/>
    <n v="0"/>
    <n v="0"/>
    <n v="1"/>
    <n v="6"/>
    <n v="3"/>
    <n v="0"/>
    <n v="63695"/>
    <n v="0"/>
    <n v="3"/>
    <s v="Area Sales Manager"/>
    <x v="17"/>
    <n v="30428"/>
    <s v="03/31/89"/>
    <x v="1"/>
    <x v="0"/>
    <s v="US Citizen"/>
    <s v="No"/>
    <s v="Two or more races"/>
    <d v="2013-08-07T00:00:00"/>
    <m/>
    <x v="0"/>
    <s v="Active"/>
    <x v="4"/>
    <s v="Lynn Daneault"/>
    <n v="21"/>
    <x v="1"/>
    <s v="Fully Meets"/>
    <n v="5"/>
    <n v="5"/>
    <n v="0"/>
    <s v="1/25/2019"/>
    <n v="0"/>
    <n v="2"/>
    <n v="36"/>
    <x v="1"/>
    <s v="60k–80k"/>
  </r>
  <r>
    <x v="203"/>
    <n v="10206"/>
    <n v="0"/>
    <n v="0"/>
    <n v="0"/>
    <n v="1"/>
    <n v="5"/>
    <n v="3"/>
    <n v="0"/>
    <n v="62061"/>
    <n v="0"/>
    <n v="19"/>
    <s v="Production Technician I"/>
    <x v="0"/>
    <n v="2132"/>
    <d v="1984-07-07T00:00:00"/>
    <x v="1"/>
    <x v="0"/>
    <s v="US Citizen"/>
    <s v="No"/>
    <s v="White"/>
    <d v="2013-08-07T00:00:00"/>
    <m/>
    <x v="0"/>
    <s v="Active"/>
    <x v="0"/>
    <s v="David Stanley"/>
    <n v="14"/>
    <x v="0"/>
    <s v="Fully Meets"/>
    <n v="3.6"/>
    <n v="5"/>
    <n v="0"/>
    <d v="2019-02-01T00:00:00"/>
    <n v="0"/>
    <n v="4"/>
    <n v="40"/>
    <x v="0"/>
    <s v="60k–80k"/>
  </r>
  <r>
    <x v="204"/>
    <n v="10104"/>
    <n v="0"/>
    <n v="0"/>
    <n v="0"/>
    <n v="1"/>
    <n v="5"/>
    <n v="3"/>
    <n v="0"/>
    <n v="66738"/>
    <n v="0"/>
    <n v="20"/>
    <s v="Production Technician II"/>
    <x v="0"/>
    <n v="1040"/>
    <s v="11/23/85"/>
    <x v="1"/>
    <x v="0"/>
    <s v="US Citizen"/>
    <s v="No"/>
    <s v="White"/>
    <d v="2014-10-11T00:00:00"/>
    <m/>
    <x v="0"/>
    <s v="Active"/>
    <x v="0"/>
    <s v="Elijiah Gray"/>
    <n v="16"/>
    <x v="1"/>
    <s v="Fully Meets"/>
    <n v="4.53"/>
    <n v="5"/>
    <n v="0"/>
    <s v="1/16/2019"/>
    <n v="0"/>
    <n v="5"/>
    <n v="39"/>
    <x v="1"/>
    <s v="60k–80k"/>
  </r>
  <r>
    <x v="205"/>
    <n v="10303"/>
    <n v="0"/>
    <n v="0"/>
    <n v="0"/>
    <n v="4"/>
    <n v="5"/>
    <n v="1"/>
    <n v="0"/>
    <n v="52674"/>
    <n v="1"/>
    <n v="19"/>
    <s v="Production Technician I"/>
    <x v="0"/>
    <n v="2152"/>
    <s v="09/30/80"/>
    <x v="1"/>
    <x v="0"/>
    <s v="US Citizen"/>
    <s v="No"/>
    <s v="Two or more races"/>
    <s v="3/31/2014"/>
    <d v="2018-01-05T00:00:00"/>
    <x v="7"/>
    <s v="Terminated for Cause"/>
    <x v="0"/>
    <s v="Kissy Sullivan"/>
    <n v="20"/>
    <x v="0"/>
    <s v="PIP"/>
    <n v="2.33"/>
    <n v="2"/>
    <n v="0"/>
    <d v="2018-09-03T00:00:00"/>
    <n v="6"/>
    <n v="3"/>
    <n v="44"/>
    <x v="0"/>
    <s v="40k–60k"/>
  </r>
  <r>
    <x v="206"/>
    <n v="10078"/>
    <n v="1"/>
    <n v="1"/>
    <n v="0"/>
    <n v="5"/>
    <n v="5"/>
    <n v="3"/>
    <n v="0"/>
    <n v="71966"/>
    <n v="1"/>
    <n v="20"/>
    <s v="Production Technician II"/>
    <x v="0"/>
    <n v="2492"/>
    <d v="1952-11-02T00:00:00"/>
    <x v="1"/>
    <x v="1"/>
    <s v="US Citizen"/>
    <s v="No"/>
    <s v="Asian"/>
    <s v="5/14/2012"/>
    <s v="8/19/2013"/>
    <x v="5"/>
    <s v="Voluntarily Terminated"/>
    <x v="0"/>
    <s v="Webster Butler"/>
    <n v="39"/>
    <x v="0"/>
    <s v="Fully Meets"/>
    <n v="5"/>
    <n v="3"/>
    <n v="0"/>
    <d v="2013-02-07T00:00:00"/>
    <n v="0"/>
    <n v="17"/>
    <n v="72"/>
    <x v="4"/>
    <s v="60k–80k"/>
  </r>
  <r>
    <x v="207"/>
    <n v="10121"/>
    <n v="0"/>
    <n v="0"/>
    <n v="0"/>
    <n v="1"/>
    <n v="6"/>
    <n v="3"/>
    <n v="0"/>
    <n v="63051"/>
    <n v="0"/>
    <n v="3"/>
    <s v="Area Sales Manager"/>
    <x v="18"/>
    <n v="33174"/>
    <d v="1990-11-05T00:00:00"/>
    <x v="1"/>
    <x v="0"/>
    <s v="US Citizen"/>
    <s v="Yes"/>
    <s v="White"/>
    <s v="9/30/2013"/>
    <m/>
    <x v="0"/>
    <s v="Active"/>
    <x v="4"/>
    <s v="Lynn Daneault"/>
    <n v="21"/>
    <x v="1"/>
    <s v="Fully Meets"/>
    <n v="4.28"/>
    <n v="3"/>
    <n v="0"/>
    <s v="1/25/2019"/>
    <n v="0"/>
    <n v="1"/>
    <n v="34"/>
    <x v="1"/>
    <s v="60k–80k"/>
  </r>
  <r>
    <x v="208"/>
    <n v="10021"/>
    <n v="1"/>
    <n v="1"/>
    <n v="1"/>
    <n v="1"/>
    <n v="5"/>
    <n v="4"/>
    <n v="0"/>
    <n v="47414"/>
    <n v="0"/>
    <n v="19"/>
    <s v="Production Technician I"/>
    <x v="0"/>
    <n v="2478"/>
    <d v="1976-11-12T00:00:00"/>
    <x v="0"/>
    <x v="1"/>
    <s v="US Citizen"/>
    <s v="No"/>
    <s v="White"/>
    <s v="9/30/2013"/>
    <m/>
    <x v="0"/>
    <s v="Active"/>
    <x v="0"/>
    <s v="Kelley Spirea"/>
    <n v="18"/>
    <x v="0"/>
    <s v="Exceeds"/>
    <n v="5"/>
    <n v="3"/>
    <n v="0"/>
    <d v="2019-07-02T00:00:00"/>
    <n v="0"/>
    <n v="13"/>
    <n v="48"/>
    <x v="0"/>
    <s v="40k–60k"/>
  </r>
  <r>
    <x v="209"/>
    <n v="10281"/>
    <n v="0"/>
    <n v="0"/>
    <n v="1"/>
    <n v="1"/>
    <n v="5"/>
    <n v="2"/>
    <n v="0"/>
    <n v="53060"/>
    <n v="0"/>
    <n v="19"/>
    <s v="Production Technician I"/>
    <x v="0"/>
    <n v="1760"/>
    <s v="11/24/79"/>
    <x v="0"/>
    <x v="0"/>
    <s v="US Citizen"/>
    <s v="No"/>
    <s v="Black or African American"/>
    <s v="2/17/2014"/>
    <m/>
    <x v="0"/>
    <s v="Active"/>
    <x v="0"/>
    <s v="Michael Albert"/>
    <n v="22"/>
    <x v="0"/>
    <s v="Needs Improvement"/>
    <n v="4.25"/>
    <n v="3"/>
    <n v="0"/>
    <d v="2019-04-02T00:00:00"/>
    <n v="4"/>
    <n v="6"/>
    <n v="45"/>
    <x v="0"/>
    <s v="40k–60k"/>
  </r>
  <r>
    <x v="210"/>
    <n v="10041"/>
    <n v="0"/>
    <n v="0"/>
    <n v="1"/>
    <n v="1"/>
    <n v="6"/>
    <n v="3"/>
    <n v="0"/>
    <n v="68829"/>
    <n v="0"/>
    <n v="3"/>
    <s v="Area Sales Manager"/>
    <x v="19"/>
    <n v="27229"/>
    <s v="05/19/82"/>
    <x v="0"/>
    <x v="0"/>
    <s v="US Citizen"/>
    <s v="No"/>
    <s v="White"/>
    <d v="2015-05-01T00:00:00"/>
    <m/>
    <x v="0"/>
    <s v="Active"/>
    <x v="4"/>
    <s v="John Smith"/>
    <n v="17"/>
    <x v="7"/>
    <s v="Fully Meets"/>
    <n v="5"/>
    <n v="5"/>
    <n v="0"/>
    <s v="1/14/2019"/>
    <n v="0"/>
    <n v="18"/>
    <n v="42"/>
    <x v="0"/>
    <s v="60k–80k"/>
  </r>
  <r>
    <x v="211"/>
    <n v="10148"/>
    <n v="1"/>
    <n v="1"/>
    <n v="0"/>
    <n v="5"/>
    <n v="5"/>
    <n v="3"/>
    <n v="0"/>
    <n v="63515"/>
    <n v="1"/>
    <n v="19"/>
    <s v="Production Technician I"/>
    <x v="0"/>
    <n v="2351"/>
    <d v="1979-01-05T00:00:00"/>
    <x v="1"/>
    <x v="1"/>
    <s v="US Citizen"/>
    <s v="No"/>
    <s v="White"/>
    <d v="2011-07-02T00:00:00"/>
    <d v="2014-12-01T00:00:00"/>
    <x v="4"/>
    <s v="Voluntarily Terminated"/>
    <x v="0"/>
    <s v="Elijiah Gray"/>
    <n v="16"/>
    <x v="2"/>
    <s v="Fully Meets"/>
    <n v="3.89"/>
    <n v="4"/>
    <n v="0"/>
    <d v="2013-04-03T00:00:00"/>
    <n v="0"/>
    <n v="7"/>
    <n v="46"/>
    <x v="0"/>
    <s v="60k–80k"/>
  </r>
  <r>
    <x v="212"/>
    <n v="10005"/>
    <n v="0"/>
    <n v="0"/>
    <n v="1"/>
    <n v="5"/>
    <n v="4"/>
    <n v="4"/>
    <n v="1"/>
    <n v="108987"/>
    <n v="1"/>
    <n v="24"/>
    <s v="Software Engineer"/>
    <x v="0"/>
    <n v="1844"/>
    <s v="02/20/79"/>
    <x v="0"/>
    <x v="0"/>
    <s v="US Citizen"/>
    <s v="No"/>
    <s v="Black or African American"/>
    <d v="2011-07-11T00:00:00"/>
    <d v="2015-07-09T00:00:00"/>
    <x v="4"/>
    <s v="Voluntarily Terminated"/>
    <x v="2"/>
    <s v="Alex Sweetwater"/>
    <n v="10"/>
    <x v="4"/>
    <s v="Exceeds"/>
    <n v="5"/>
    <n v="5"/>
    <n v="3"/>
    <s v="8/16/2015"/>
    <n v="0"/>
    <n v="13"/>
    <n v="46"/>
    <x v="0"/>
    <s v="100k–120k"/>
  </r>
  <r>
    <x v="213"/>
    <n v="10259"/>
    <n v="1"/>
    <n v="1"/>
    <n v="1"/>
    <n v="5"/>
    <n v="3"/>
    <n v="3"/>
    <n v="0"/>
    <n v="93093"/>
    <n v="1"/>
    <n v="9"/>
    <s v="Data Analyst"/>
    <x v="0"/>
    <n v="2747"/>
    <d v="1984-05-09T00:00:00"/>
    <x v="0"/>
    <x v="1"/>
    <s v="US Citizen"/>
    <s v="No"/>
    <s v="White"/>
    <d v="2014-01-12T00:00:00"/>
    <d v="2016-01-05T00:00:00"/>
    <x v="7"/>
    <s v="Voluntarily Terminated"/>
    <x v="1"/>
    <s v="Simon Roup"/>
    <n v="4"/>
    <x v="3"/>
    <s v="Fully Meets"/>
    <n v="4.7"/>
    <n v="4"/>
    <n v="5"/>
    <s v="1/16/2016"/>
    <n v="0"/>
    <n v="19"/>
    <n v="40"/>
    <x v="0"/>
    <s v="80k–100k"/>
  </r>
  <r>
    <x v="214"/>
    <n v="10286"/>
    <n v="0"/>
    <n v="0"/>
    <n v="1"/>
    <n v="5"/>
    <n v="5"/>
    <n v="2"/>
    <n v="0"/>
    <n v="53564"/>
    <n v="1"/>
    <n v="19"/>
    <s v="Production Technician I"/>
    <x v="0"/>
    <n v="2458"/>
    <s v="03/17/88"/>
    <x v="0"/>
    <x v="0"/>
    <s v="US Citizen"/>
    <s v="No"/>
    <s v="Black or African American"/>
    <d v="2011-10-01T00:00:00"/>
    <s v="12/28/2017"/>
    <x v="1"/>
    <s v="Voluntarily Terminated"/>
    <x v="0"/>
    <s v="Webster Butler"/>
    <n v="39"/>
    <x v="2"/>
    <s v="Needs Improvement"/>
    <n v="3.54"/>
    <n v="5"/>
    <n v="0"/>
    <d v="2017-06-04T00:00:00"/>
    <n v="4"/>
    <n v="15"/>
    <n v="37"/>
    <x v="1"/>
    <s v="40k–60k"/>
  </r>
  <r>
    <x v="215"/>
    <n v="10297"/>
    <n v="1"/>
    <n v="1"/>
    <n v="0"/>
    <n v="5"/>
    <n v="5"/>
    <n v="2"/>
    <n v="0"/>
    <n v="60270"/>
    <n v="1"/>
    <n v="20"/>
    <s v="Production Technician II"/>
    <x v="0"/>
    <n v="2472"/>
    <s v="07/18/89"/>
    <x v="1"/>
    <x v="1"/>
    <s v="US Citizen"/>
    <s v="No"/>
    <s v="Asian"/>
    <d v="2011-05-07T00:00:00"/>
    <s v="9/15/2015"/>
    <x v="5"/>
    <s v="Voluntarily Terminated"/>
    <x v="0"/>
    <s v="Amy Dunn"/>
    <n v="11"/>
    <x v="6"/>
    <s v="Needs Improvement"/>
    <n v="2.4"/>
    <n v="5"/>
    <n v="0"/>
    <d v="2015-06-02T00:00:00"/>
    <n v="5"/>
    <n v="2"/>
    <n v="35"/>
    <x v="1"/>
    <s v="60k–80k"/>
  </r>
  <r>
    <x v="216"/>
    <n v="10171"/>
    <n v="0"/>
    <n v="0"/>
    <n v="0"/>
    <n v="5"/>
    <n v="5"/>
    <n v="3"/>
    <n v="0"/>
    <n v="45998"/>
    <n v="1"/>
    <n v="19"/>
    <s v="Production Technician I"/>
    <x v="0"/>
    <n v="2176"/>
    <s v="07/20/86"/>
    <x v="1"/>
    <x v="0"/>
    <s v="US Citizen"/>
    <s v="No"/>
    <s v="White"/>
    <s v="5/16/2011"/>
    <s v="10/25/2015"/>
    <x v="16"/>
    <s v="Voluntarily Terminated"/>
    <x v="0"/>
    <s v="Amy Dunn"/>
    <n v="11"/>
    <x v="0"/>
    <s v="Fully Meets"/>
    <n v="3.45"/>
    <n v="4"/>
    <n v="0"/>
    <s v="5/13/2014"/>
    <n v="0"/>
    <n v="5"/>
    <n v="38"/>
    <x v="1"/>
    <s v="40k–60k"/>
  </r>
  <r>
    <x v="217"/>
    <n v="10032"/>
    <n v="1"/>
    <n v="1"/>
    <n v="0"/>
    <n v="5"/>
    <n v="5"/>
    <n v="4"/>
    <n v="0"/>
    <n v="57954"/>
    <n v="1"/>
    <n v="20"/>
    <s v="Production Technician II"/>
    <x v="0"/>
    <n v="1886"/>
    <s v="08/17/86"/>
    <x v="1"/>
    <x v="1"/>
    <s v="US Citizen"/>
    <s v="No"/>
    <s v="White"/>
    <s v="5/16/2011"/>
    <d v="2013-04-02T00:00:00"/>
    <x v="11"/>
    <s v="Voluntarily Terminated"/>
    <x v="0"/>
    <s v="Ketsia Liebig"/>
    <n v="19"/>
    <x v="1"/>
    <s v="Exceeds"/>
    <n v="4.2"/>
    <n v="5"/>
    <n v="0"/>
    <d v="2013-10-01T00:00:00"/>
    <n v="0"/>
    <n v="12"/>
    <n v="38"/>
    <x v="1"/>
    <s v="40k–60k"/>
  </r>
  <r>
    <x v="218"/>
    <n v="10130"/>
    <n v="1"/>
    <n v="1"/>
    <n v="0"/>
    <n v="5"/>
    <n v="5"/>
    <n v="3"/>
    <n v="0"/>
    <n v="74669"/>
    <n v="1"/>
    <n v="18"/>
    <s v="Production Manager"/>
    <x v="0"/>
    <n v="2030"/>
    <d v="1977-09-05T00:00:00"/>
    <x v="1"/>
    <x v="1"/>
    <s v="US Citizen"/>
    <s v="No"/>
    <s v="White"/>
    <s v="10/25/2010"/>
    <s v="5/18/2016"/>
    <x v="4"/>
    <s v="Voluntarily Terminated"/>
    <x v="0"/>
    <s v="Janet King"/>
    <n v="2"/>
    <x v="1"/>
    <s v="Fully Meets"/>
    <n v="4.16"/>
    <n v="5"/>
    <n v="0"/>
    <d v="2015-05-03T00:00:00"/>
    <n v="0"/>
    <n v="6"/>
    <n v="47"/>
    <x v="0"/>
    <s v="60k–80k"/>
  </r>
  <r>
    <x v="219"/>
    <n v="10217"/>
    <n v="1"/>
    <n v="1"/>
    <n v="0"/>
    <n v="1"/>
    <n v="5"/>
    <n v="3"/>
    <n v="0"/>
    <n v="74226"/>
    <n v="0"/>
    <n v="20"/>
    <s v="Production Technician II"/>
    <x v="0"/>
    <n v="2050"/>
    <d v="1979-10-03T00:00:00"/>
    <x v="1"/>
    <x v="1"/>
    <s v="Eligible NonCitizen"/>
    <s v="No"/>
    <s v="Asian"/>
    <d v="2012-02-04T00:00:00"/>
    <m/>
    <x v="0"/>
    <s v="Active"/>
    <x v="0"/>
    <s v="Brannon Miller"/>
    <n v="12"/>
    <x v="0"/>
    <s v="Fully Meets"/>
    <n v="4.3"/>
    <n v="3"/>
    <n v="0"/>
    <s v="1/14/2019"/>
    <n v="0"/>
    <n v="14"/>
    <n v="45"/>
    <x v="0"/>
    <s v="60k–80k"/>
  </r>
  <r>
    <x v="220"/>
    <n v="10016"/>
    <n v="1"/>
    <n v="1"/>
    <n v="0"/>
    <n v="1"/>
    <n v="3"/>
    <n v="4"/>
    <n v="0"/>
    <n v="93554"/>
    <n v="0"/>
    <n v="9"/>
    <s v="Data Analyst"/>
    <x v="0"/>
    <n v="1886"/>
    <s v="09/16/84"/>
    <x v="1"/>
    <x v="1"/>
    <s v="US Citizen"/>
    <s v="No"/>
    <s v="Black or African American"/>
    <d v="2014-10-11T00:00:00"/>
    <m/>
    <x v="0"/>
    <s v="Active"/>
    <x v="1"/>
    <s v="Simon Roup"/>
    <n v="4"/>
    <x v="3"/>
    <s v="Exceeds"/>
    <n v="4.5999999999999996"/>
    <n v="5"/>
    <n v="7"/>
    <d v="2019-04-01T00:00:00"/>
    <n v="0"/>
    <n v="16"/>
    <n v="40"/>
    <x v="0"/>
    <s v="80k–100k"/>
  </r>
  <r>
    <x v="221"/>
    <n v="10050"/>
    <n v="1"/>
    <n v="1"/>
    <n v="1"/>
    <n v="5"/>
    <n v="5"/>
    <n v="3"/>
    <n v="0"/>
    <n v="64724"/>
    <n v="1"/>
    <n v="19"/>
    <s v="Production Technician I"/>
    <x v="0"/>
    <n v="2451"/>
    <d v="1988-06-03T00:00:00"/>
    <x v="0"/>
    <x v="1"/>
    <s v="US Citizen"/>
    <s v="No"/>
    <s v="Asian"/>
    <d v="2011-05-07T00:00:00"/>
    <s v="11/30/2012"/>
    <x v="11"/>
    <s v="Voluntarily Terminated"/>
    <x v="0"/>
    <s v="Brannon Miller"/>
    <n v="12"/>
    <x v="2"/>
    <s v="Fully Meets"/>
    <n v="5"/>
    <n v="3"/>
    <n v="0"/>
    <s v="2/20/2012"/>
    <n v="0"/>
    <n v="13"/>
    <n v="36"/>
    <x v="1"/>
    <s v="60k–80k"/>
  </r>
  <r>
    <x v="222"/>
    <n v="10164"/>
    <n v="0"/>
    <n v="0"/>
    <n v="1"/>
    <n v="1"/>
    <n v="5"/>
    <n v="3"/>
    <n v="0"/>
    <n v="47001"/>
    <n v="0"/>
    <n v="19"/>
    <s v="Production Technician I"/>
    <x v="0"/>
    <n v="2451"/>
    <s v="11/23/81"/>
    <x v="0"/>
    <x v="0"/>
    <s v="US Citizen"/>
    <s v="No"/>
    <s v="White"/>
    <d v="2007-05-11T00:00:00"/>
    <m/>
    <x v="0"/>
    <s v="Active"/>
    <x v="0"/>
    <s v="David Stanley"/>
    <n v="14"/>
    <x v="2"/>
    <s v="Fully Meets"/>
    <n v="3.66"/>
    <n v="3"/>
    <n v="0"/>
    <s v="2/25/2019"/>
    <n v="0"/>
    <n v="15"/>
    <n v="43"/>
    <x v="0"/>
    <s v="40k–60k"/>
  </r>
  <r>
    <x v="223"/>
    <n v="10124"/>
    <n v="1"/>
    <n v="1"/>
    <n v="0"/>
    <n v="1"/>
    <n v="6"/>
    <n v="3"/>
    <n v="0"/>
    <n v="61844"/>
    <n v="0"/>
    <n v="3"/>
    <s v="Area Sales Manager"/>
    <x v="20"/>
    <n v="40220"/>
    <s v="08/29/88"/>
    <x v="1"/>
    <x v="1"/>
    <s v="US Citizen"/>
    <s v="No"/>
    <s v="Black or African American"/>
    <d v="2012-09-01T00:00:00"/>
    <m/>
    <x v="0"/>
    <s v="Active"/>
    <x v="4"/>
    <s v="Lynn Daneault"/>
    <n v="21"/>
    <x v="7"/>
    <s v="Fully Meets"/>
    <n v="4.2"/>
    <n v="5"/>
    <n v="0"/>
    <d v="2019-01-02T00:00:00"/>
    <n v="0"/>
    <n v="9"/>
    <n v="36"/>
    <x v="1"/>
    <s v="60k–80k"/>
  </r>
  <r>
    <x v="224"/>
    <n v="10187"/>
    <n v="0"/>
    <n v="2"/>
    <n v="0"/>
    <n v="5"/>
    <n v="5"/>
    <n v="3"/>
    <n v="0"/>
    <n v="46799"/>
    <n v="1"/>
    <n v="19"/>
    <s v="Production Technician I"/>
    <x v="0"/>
    <n v="1742"/>
    <s v="10/15/84"/>
    <x v="1"/>
    <x v="2"/>
    <s v="Eligible NonCitizen"/>
    <s v="No"/>
    <s v="Asian"/>
    <s v="5/16/2011"/>
    <d v="2018-04-06T00:00:00"/>
    <x v="4"/>
    <s v="Voluntarily Terminated"/>
    <x v="0"/>
    <s v="Kissy Sullivan"/>
    <n v="20"/>
    <x v="2"/>
    <s v="Fully Meets"/>
    <n v="3.17"/>
    <n v="4"/>
    <n v="0"/>
    <d v="2018-02-04T00:00:00"/>
    <n v="0"/>
    <n v="14"/>
    <n v="40"/>
    <x v="0"/>
    <s v="40k–60k"/>
  </r>
  <r>
    <x v="225"/>
    <n v="10225"/>
    <n v="0"/>
    <n v="0"/>
    <n v="1"/>
    <n v="1"/>
    <n v="5"/>
    <n v="3"/>
    <n v="0"/>
    <n v="59472"/>
    <n v="0"/>
    <n v="19"/>
    <s v="Production Technician I"/>
    <x v="0"/>
    <n v="2109"/>
    <s v="06/19/61"/>
    <x v="0"/>
    <x v="0"/>
    <s v="US Citizen"/>
    <s v="No"/>
    <s v="White"/>
    <d v="2014-06-01T00:00:00"/>
    <m/>
    <x v="0"/>
    <s v="Active"/>
    <x v="0"/>
    <s v="Kelley Spirea"/>
    <n v="18"/>
    <x v="3"/>
    <s v="Fully Meets"/>
    <n v="4.8"/>
    <n v="3"/>
    <n v="0"/>
    <d v="2019-07-01T00:00:00"/>
    <n v="0"/>
    <n v="14"/>
    <n v="63"/>
    <x v="3"/>
    <s v="40k–60k"/>
  </r>
  <r>
    <x v="226"/>
    <n v="10262"/>
    <n v="0"/>
    <n v="2"/>
    <n v="0"/>
    <n v="5"/>
    <n v="5"/>
    <n v="3"/>
    <n v="0"/>
    <n v="46430"/>
    <n v="1"/>
    <n v="19"/>
    <s v="Production Technician I"/>
    <x v="0"/>
    <n v="2474"/>
    <s v="09/22/70"/>
    <x v="1"/>
    <x v="2"/>
    <s v="US Citizen"/>
    <s v="No"/>
    <s v="White"/>
    <s v="9/24/2012"/>
    <s v="6/18/2013"/>
    <x v="5"/>
    <s v="Voluntarily Terminated"/>
    <x v="0"/>
    <s v="Kissy Sullivan"/>
    <n v="20"/>
    <x v="1"/>
    <s v="Fully Meets"/>
    <n v="4.5"/>
    <n v="5"/>
    <n v="0"/>
    <d v="2013-02-04T00:00:00"/>
    <n v="0"/>
    <n v="16"/>
    <n v="54"/>
    <x v="2"/>
    <s v="40k–60k"/>
  </r>
  <r>
    <x v="227"/>
    <n v="10131"/>
    <n v="1"/>
    <n v="1"/>
    <n v="1"/>
    <n v="5"/>
    <n v="1"/>
    <n v="3"/>
    <n v="1"/>
    <n v="83363"/>
    <n v="1"/>
    <n v="23"/>
    <s v="Software Engineer"/>
    <x v="0"/>
    <n v="2045"/>
    <d v="1984-06-11T00:00:00"/>
    <x v="0"/>
    <x v="1"/>
    <s v="Eligible NonCitizen"/>
    <s v="No"/>
    <s v="Black or African American"/>
    <s v="2/21/2011"/>
    <s v="8/15/2015"/>
    <x v="1"/>
    <s v="Voluntarily Terminated"/>
    <x v="2"/>
    <s v="Janet King"/>
    <n v="2"/>
    <x v="4"/>
    <s v="Fully Meets"/>
    <n v="4.1500000000000004"/>
    <n v="4"/>
    <n v="0"/>
    <s v="4/19/2014"/>
    <n v="0"/>
    <n v="4"/>
    <n v="40"/>
    <x v="0"/>
    <s v="80k–100k"/>
  </r>
  <r>
    <x v="228"/>
    <n v="10239"/>
    <n v="1"/>
    <n v="1"/>
    <n v="0"/>
    <n v="1"/>
    <n v="3"/>
    <n v="3"/>
    <n v="0"/>
    <n v="95920"/>
    <n v="0"/>
    <n v="4"/>
    <s v="BI Developer"/>
    <x v="0"/>
    <n v="2110"/>
    <d v="1980-12-05T00:00:00"/>
    <x v="1"/>
    <x v="1"/>
    <s v="US Citizen"/>
    <s v="No"/>
    <s v="Black or African American"/>
    <d v="2016-02-10T00:00:00"/>
    <m/>
    <x v="0"/>
    <s v="Active"/>
    <x v="1"/>
    <s v="Brian Champaigne"/>
    <n v="13"/>
    <x v="1"/>
    <s v="Fully Meets"/>
    <n v="4.4000000000000004"/>
    <n v="4"/>
    <n v="6"/>
    <d v="2019-06-02T00:00:00"/>
    <n v="0"/>
    <n v="10"/>
    <n v="44"/>
    <x v="0"/>
    <s v="80k–100k"/>
  </r>
  <r>
    <x v="229"/>
    <n v="10152"/>
    <n v="0"/>
    <n v="2"/>
    <n v="1"/>
    <n v="5"/>
    <n v="5"/>
    <n v="3"/>
    <n v="0"/>
    <n v="61729"/>
    <n v="1"/>
    <n v="19"/>
    <s v="Production Technician I"/>
    <x v="0"/>
    <n v="2478"/>
    <s v="12/31/84"/>
    <x v="0"/>
    <x v="2"/>
    <s v="US Citizen"/>
    <s v="No"/>
    <s v="White"/>
    <s v="9/26/2011"/>
    <d v="2018-07-04T00:00:00"/>
    <x v="11"/>
    <s v="Voluntarily Terminated"/>
    <x v="0"/>
    <s v="Michael Albert"/>
    <n v="22"/>
    <x v="1"/>
    <s v="Fully Meets"/>
    <n v="3.8"/>
    <n v="5"/>
    <n v="0"/>
    <d v="2018-04-02T00:00:00"/>
    <n v="0"/>
    <n v="19"/>
    <n v="40"/>
    <x v="0"/>
    <s v="60k–80k"/>
  </r>
  <r>
    <x v="230"/>
    <n v="10140"/>
    <n v="1"/>
    <n v="1"/>
    <n v="1"/>
    <n v="1"/>
    <n v="6"/>
    <n v="3"/>
    <n v="0"/>
    <n v="61809"/>
    <n v="0"/>
    <n v="3"/>
    <s v="Area Sales Manager"/>
    <x v="21"/>
    <n v="83706"/>
    <d v="1954-12-10T00:00:00"/>
    <x v="0"/>
    <x v="1"/>
    <s v="US Citizen"/>
    <s v="No"/>
    <s v="White"/>
    <d v="2014-12-05T00:00:00"/>
    <m/>
    <x v="0"/>
    <s v="Active"/>
    <x v="4"/>
    <s v="John Smith"/>
    <n v="17"/>
    <x v="6"/>
    <s v="Fully Meets"/>
    <n v="3.98"/>
    <n v="3"/>
    <n v="0"/>
    <s v="1/28/2019"/>
    <n v="0"/>
    <n v="4"/>
    <n v="70"/>
    <x v="4"/>
    <s v="60k–80k"/>
  </r>
  <r>
    <x v="231"/>
    <n v="10058"/>
    <n v="0"/>
    <n v="2"/>
    <n v="1"/>
    <n v="5"/>
    <n v="5"/>
    <n v="3"/>
    <n v="0"/>
    <n v="45115"/>
    <n v="1"/>
    <n v="19"/>
    <s v="Production Technician I"/>
    <x v="0"/>
    <n v="2176"/>
    <s v="07/22/82"/>
    <x v="0"/>
    <x v="2"/>
    <s v="US Citizen"/>
    <s v="Yes"/>
    <s v="White"/>
    <s v="5/16/2011"/>
    <s v="1/15/2016"/>
    <x v="9"/>
    <s v="Voluntarily Terminated"/>
    <x v="0"/>
    <s v="Elijiah Gray"/>
    <n v="16"/>
    <x v="0"/>
    <s v="Fully Meets"/>
    <n v="5"/>
    <n v="4"/>
    <n v="0"/>
    <s v="3/30/2015"/>
    <n v="0"/>
    <n v="11"/>
    <n v="42"/>
    <x v="0"/>
    <s v="40k–60k"/>
  </r>
  <r>
    <x v="232"/>
    <n v="10011"/>
    <n v="1"/>
    <n v="1"/>
    <n v="0"/>
    <n v="1"/>
    <n v="5"/>
    <n v="4"/>
    <n v="0"/>
    <n v="46738"/>
    <n v="0"/>
    <n v="19"/>
    <s v="Production Technician I"/>
    <x v="0"/>
    <n v="2171"/>
    <d v="1973-12-01T00:00:00"/>
    <x v="1"/>
    <x v="1"/>
    <s v="US Citizen"/>
    <s v="No"/>
    <s v="Asian"/>
    <s v="11/28/2011"/>
    <m/>
    <x v="0"/>
    <s v="Active"/>
    <x v="0"/>
    <s v="Webster Butler"/>
    <m/>
    <x v="2"/>
    <s v="Exceeds"/>
    <n v="4.3600000000000003"/>
    <n v="5"/>
    <n v="0"/>
    <d v="2019-11-02T00:00:00"/>
    <n v="0"/>
    <n v="16"/>
    <n v="51"/>
    <x v="2"/>
    <s v="40k–60k"/>
  </r>
  <r>
    <x v="233"/>
    <n v="10230"/>
    <n v="0"/>
    <n v="2"/>
    <n v="0"/>
    <n v="5"/>
    <n v="5"/>
    <n v="3"/>
    <n v="0"/>
    <n v="64971"/>
    <n v="1"/>
    <n v="20"/>
    <s v="Production Technician II"/>
    <x v="0"/>
    <n v="1902"/>
    <d v="1981-05-09T00:00:00"/>
    <x v="1"/>
    <x v="2"/>
    <s v="Eligible NonCitizen"/>
    <s v="No"/>
    <s v="Black or African American"/>
    <s v="9/26/2011"/>
    <s v="10/22/2011"/>
    <x v="3"/>
    <s v="Voluntarily Terminated"/>
    <x v="0"/>
    <s v="David Stanley"/>
    <n v="14"/>
    <x v="2"/>
    <s v="Fully Meets"/>
    <n v="4.5"/>
    <n v="4"/>
    <n v="0"/>
    <s v="10/22/2011"/>
    <n v="0"/>
    <n v="10"/>
    <n v="43"/>
    <x v="0"/>
    <s v="60k–80k"/>
  </r>
  <r>
    <x v="234"/>
    <n v="10224"/>
    <n v="1"/>
    <n v="1"/>
    <n v="1"/>
    <n v="5"/>
    <n v="5"/>
    <n v="3"/>
    <n v="0"/>
    <n v="55578"/>
    <n v="1"/>
    <n v="20"/>
    <s v="Production Technician II"/>
    <x v="0"/>
    <n v="2138"/>
    <d v="1972-03-07T00:00:00"/>
    <x v="0"/>
    <x v="1"/>
    <s v="US Citizen"/>
    <s v="No"/>
    <s v="White"/>
    <d v="2011-05-07T00:00:00"/>
    <d v="2012-08-02T00:00:00"/>
    <x v="4"/>
    <s v="Voluntarily Terminated"/>
    <x v="0"/>
    <s v="Kissy Sullivan"/>
    <n v="20"/>
    <x v="1"/>
    <s v="Fully Meets"/>
    <n v="4.2"/>
    <n v="5"/>
    <n v="0"/>
    <d v="2012-06-01T00:00:00"/>
    <n v="0"/>
    <n v="13"/>
    <n v="53"/>
    <x v="2"/>
    <s v="40k–60k"/>
  </r>
  <r>
    <x v="235"/>
    <n v="10047"/>
    <n v="1"/>
    <n v="1"/>
    <n v="1"/>
    <n v="5"/>
    <n v="5"/>
    <n v="3"/>
    <n v="0"/>
    <n v="50428"/>
    <n v="1"/>
    <n v="19"/>
    <s v="Production Technician I"/>
    <x v="0"/>
    <n v="1420"/>
    <d v="1974-07-01T00:00:00"/>
    <x v="0"/>
    <x v="1"/>
    <s v="US Citizen"/>
    <s v="No"/>
    <s v="Black or African American"/>
    <d v="2011-10-01T00:00:00"/>
    <s v="1/26/2016"/>
    <x v="6"/>
    <s v="Voluntarily Terminated"/>
    <x v="0"/>
    <s v="Amy Dunn"/>
    <n v="11"/>
    <x v="1"/>
    <s v="Fully Meets"/>
    <n v="5"/>
    <n v="3"/>
    <n v="0"/>
    <d v="2015-10-01T00:00:00"/>
    <n v="0"/>
    <n v="11"/>
    <n v="50"/>
    <x v="2"/>
    <s v="40k–60k"/>
  </r>
  <r>
    <x v="236"/>
    <n v="10285"/>
    <n v="1"/>
    <n v="1"/>
    <n v="0"/>
    <n v="4"/>
    <n v="5"/>
    <n v="2"/>
    <n v="0"/>
    <n v="61422"/>
    <n v="1"/>
    <n v="19"/>
    <s v="Production Technician I"/>
    <x v="0"/>
    <n v="1460"/>
    <d v="1985-07-01T00:00:00"/>
    <x v="1"/>
    <x v="1"/>
    <s v="US Citizen"/>
    <s v="No"/>
    <s v="White"/>
    <d v="2011-10-01T00:00:00"/>
    <s v="5/17/2016"/>
    <x v="6"/>
    <s v="Terminated for Cause"/>
    <x v="0"/>
    <s v="Ketsia Liebig"/>
    <n v="19"/>
    <x v="1"/>
    <s v="Needs Improvement"/>
    <n v="3.6"/>
    <n v="3"/>
    <n v="0"/>
    <d v="2016-05-04T00:00:00"/>
    <n v="4"/>
    <n v="16"/>
    <n v="39"/>
    <x v="1"/>
    <s v="60k–80k"/>
  </r>
  <r>
    <x v="237"/>
    <n v="10020"/>
    <n v="0"/>
    <n v="4"/>
    <n v="1"/>
    <n v="1"/>
    <n v="5"/>
    <n v="4"/>
    <n v="0"/>
    <n v="63353"/>
    <n v="0"/>
    <n v="19"/>
    <s v="Production Technician I"/>
    <x v="0"/>
    <n v="1730"/>
    <s v="01/28/85"/>
    <x v="0"/>
    <x v="3"/>
    <s v="US Citizen"/>
    <s v="No"/>
    <s v="White"/>
    <d v="2013-08-07T00:00:00"/>
    <m/>
    <x v="0"/>
    <s v="Active"/>
    <x v="0"/>
    <s v="Brannon Miller"/>
    <n v="12"/>
    <x v="3"/>
    <s v="Exceeds"/>
    <n v="3.6"/>
    <n v="5"/>
    <n v="0"/>
    <d v="2019-11-02T00:00:00"/>
    <n v="0"/>
    <n v="4"/>
    <n v="40"/>
    <x v="0"/>
    <s v="60k–80k"/>
  </r>
  <r>
    <x v="238"/>
    <n v="10162"/>
    <n v="1"/>
    <n v="1"/>
    <n v="0"/>
    <n v="1"/>
    <n v="3"/>
    <n v="3"/>
    <n v="0"/>
    <n v="89883"/>
    <n v="0"/>
    <n v="9"/>
    <s v="Data Analyst"/>
    <x v="0"/>
    <n v="1886"/>
    <d v="1981-11-10T00:00:00"/>
    <x v="1"/>
    <x v="1"/>
    <s v="US Citizen"/>
    <s v="No"/>
    <s v="White"/>
    <s v="2/16/2015"/>
    <m/>
    <x v="0"/>
    <s v="Active"/>
    <x v="1"/>
    <s v="Simon Roup"/>
    <n v="4"/>
    <x v="3"/>
    <s v="Fully Meets"/>
    <n v="3.69"/>
    <n v="5"/>
    <n v="6"/>
    <s v="2/14/2019"/>
    <n v="0"/>
    <n v="15"/>
    <n v="43"/>
    <x v="0"/>
    <s v="80k–100k"/>
  </r>
  <r>
    <x v="239"/>
    <n v="10149"/>
    <n v="0"/>
    <n v="0"/>
    <n v="0"/>
    <n v="5"/>
    <n v="3"/>
    <n v="3"/>
    <n v="0"/>
    <n v="120000"/>
    <n v="1"/>
    <n v="29"/>
    <s v="Principal Data Architect"/>
    <x v="0"/>
    <n v="2703"/>
    <s v="05/27/73"/>
    <x v="1"/>
    <x v="0"/>
    <s v="US Citizen"/>
    <s v="Yes"/>
    <s v="White"/>
    <d v="2015-05-01T00:00:00"/>
    <d v="2018-10-11T00:00:00"/>
    <x v="4"/>
    <s v="Voluntarily Terminated"/>
    <x v="1"/>
    <s v="Simon Roup"/>
    <n v="4"/>
    <x v="0"/>
    <s v="Fully Meets"/>
    <n v="3.88"/>
    <n v="3"/>
    <n v="7"/>
    <s v="2/13/2018"/>
    <n v="0"/>
    <n v="12"/>
    <n v="51"/>
    <x v="2"/>
    <s v="120k–140k"/>
  </r>
  <r>
    <x v="240"/>
    <n v="10086"/>
    <n v="0"/>
    <n v="0"/>
    <n v="0"/>
    <n v="1"/>
    <n v="3"/>
    <n v="3"/>
    <n v="0"/>
    <n v="150290"/>
    <n v="0"/>
    <n v="7"/>
    <s v="Data Architect"/>
    <x v="0"/>
    <n v="2056"/>
    <s v="11/21/72"/>
    <x v="1"/>
    <x v="0"/>
    <s v="US Citizen"/>
    <s v="No"/>
    <s v="Black or African American"/>
    <d v="2017-07-01T00:00:00"/>
    <m/>
    <x v="0"/>
    <s v="Active"/>
    <x v="1"/>
    <s v="Brian Champaigne"/>
    <n v="13"/>
    <x v="1"/>
    <s v="Fully Meets"/>
    <n v="4.9400000000000004"/>
    <n v="3"/>
    <n v="5"/>
    <d v="2019-06-02T00:00:00"/>
    <n v="0"/>
    <n v="17"/>
    <n v="52"/>
    <x v="2"/>
    <s v="140k–160k"/>
  </r>
  <r>
    <x v="241"/>
    <n v="10054"/>
    <n v="0"/>
    <n v="3"/>
    <n v="0"/>
    <n v="1"/>
    <n v="5"/>
    <n v="3"/>
    <n v="0"/>
    <n v="60627"/>
    <n v="0"/>
    <n v="19"/>
    <s v="Production Technician I"/>
    <x v="0"/>
    <n v="1886"/>
    <d v="1974-05-12T00:00:00"/>
    <x v="1"/>
    <x v="4"/>
    <s v="US Citizen"/>
    <s v="No"/>
    <s v="White"/>
    <d v="2014-06-01T00:00:00"/>
    <m/>
    <x v="0"/>
    <s v="Active"/>
    <x v="0"/>
    <s v="David Stanley"/>
    <n v="14"/>
    <x v="7"/>
    <s v="Fully Meets"/>
    <n v="5"/>
    <n v="4"/>
    <n v="0"/>
    <s v="1/31/2019"/>
    <n v="0"/>
    <n v="8"/>
    <n v="50"/>
    <x v="2"/>
    <s v="60k–80k"/>
  </r>
  <r>
    <x v="242"/>
    <n v="10065"/>
    <n v="0"/>
    <n v="0"/>
    <n v="1"/>
    <n v="5"/>
    <n v="5"/>
    <n v="3"/>
    <n v="0"/>
    <n v="53180"/>
    <n v="1"/>
    <n v="19"/>
    <s v="Production Technician I"/>
    <x v="0"/>
    <n v="2155"/>
    <s v="03/18/87"/>
    <x v="0"/>
    <x v="0"/>
    <s v="US Citizen"/>
    <s v="No"/>
    <s v="White"/>
    <d v="2011-04-04T00:00:00"/>
    <s v="8/13/2018"/>
    <x v="4"/>
    <s v="Voluntarily Terminated"/>
    <x v="0"/>
    <s v="Kissy Sullivan"/>
    <n v="20"/>
    <x v="2"/>
    <s v="Fully Meets"/>
    <n v="5"/>
    <n v="5"/>
    <n v="0"/>
    <d v="2018-02-07T00:00:00"/>
    <n v="0"/>
    <n v="4"/>
    <n v="38"/>
    <x v="1"/>
    <s v="40k–60k"/>
  </r>
  <r>
    <x v="243"/>
    <n v="10198"/>
    <n v="0"/>
    <n v="0"/>
    <n v="1"/>
    <n v="1"/>
    <n v="3"/>
    <n v="3"/>
    <n v="0"/>
    <n v="140920"/>
    <n v="0"/>
    <n v="13"/>
    <s v="IT Manager - DB"/>
    <x v="0"/>
    <n v="2481"/>
    <d v="1973-05-04T00:00:00"/>
    <x v="0"/>
    <x v="0"/>
    <s v="US Citizen"/>
    <s v="No"/>
    <s v="White"/>
    <s v="1/20/2013"/>
    <m/>
    <x v="0"/>
    <s v="Active"/>
    <x v="1"/>
    <s v="Jennifer Zamora"/>
    <n v="5"/>
    <x v="1"/>
    <s v="Fully Meets"/>
    <n v="3.6"/>
    <n v="5"/>
    <n v="7"/>
    <s v="2/18/2019"/>
    <n v="0"/>
    <n v="13"/>
    <n v="51"/>
    <x v="2"/>
    <s v="140k–160k"/>
  </r>
  <r>
    <x v="244"/>
    <n v="10222"/>
    <n v="0"/>
    <n v="2"/>
    <n v="1"/>
    <n v="5"/>
    <n v="3"/>
    <n v="3"/>
    <n v="1"/>
    <n v="148999"/>
    <n v="1"/>
    <n v="13"/>
    <s v="IT Manager - DB"/>
    <x v="0"/>
    <n v="1915"/>
    <d v="1964-04-01T00:00:00"/>
    <x v="0"/>
    <x v="2"/>
    <s v="US Citizen"/>
    <s v="No"/>
    <s v="Black or African American"/>
    <d v="2012-09-01T00:00:00"/>
    <d v="2015-04-11T00:00:00"/>
    <x v="2"/>
    <s v="Voluntarily Terminated"/>
    <x v="1"/>
    <s v="Jennifer Zamora"/>
    <n v="5"/>
    <x v="4"/>
    <s v="Fully Meets"/>
    <n v="4.3"/>
    <n v="4"/>
    <n v="6"/>
    <d v="2015-04-01T00:00:00"/>
    <n v="0"/>
    <n v="8"/>
    <n v="61"/>
    <x v="3"/>
    <s v="140k–160k"/>
  </r>
  <r>
    <x v="245"/>
    <n v="10126"/>
    <n v="1"/>
    <n v="1"/>
    <n v="0"/>
    <n v="1"/>
    <n v="4"/>
    <n v="3"/>
    <n v="0"/>
    <n v="86214"/>
    <n v="0"/>
    <n v="24"/>
    <s v="Software Engineer"/>
    <x v="0"/>
    <n v="2132"/>
    <s v="07/24/86"/>
    <x v="1"/>
    <x v="1"/>
    <s v="US Citizen"/>
    <s v="No"/>
    <s v="White"/>
    <d v="2012-05-11T00:00:00"/>
    <m/>
    <x v="0"/>
    <s v="Active"/>
    <x v="2"/>
    <s v="Alex Sweetwater"/>
    <n v="10"/>
    <x v="1"/>
    <s v="Fully Meets"/>
    <n v="4.2"/>
    <n v="3"/>
    <n v="6"/>
    <s v="2/13/2019"/>
    <n v="0"/>
    <n v="2"/>
    <n v="38"/>
    <x v="1"/>
    <s v="80k–100k"/>
  </r>
  <r>
    <x v="246"/>
    <n v="10295"/>
    <n v="0"/>
    <n v="0"/>
    <n v="0"/>
    <n v="2"/>
    <n v="5"/>
    <n v="2"/>
    <n v="1"/>
    <n v="47750"/>
    <n v="0"/>
    <n v="19"/>
    <s v="Production Technician I"/>
    <x v="0"/>
    <n v="1801"/>
    <d v="1968-06-06T00:00:00"/>
    <x v="1"/>
    <x v="0"/>
    <s v="US Citizen"/>
    <s v="No"/>
    <s v="Black or African American"/>
    <d v="2016-04-07T00:00:00"/>
    <m/>
    <x v="0"/>
    <s v="Active"/>
    <x v="0"/>
    <s v="Kelley Spirea"/>
    <n v="18"/>
    <x v="4"/>
    <s v="Needs Improvement"/>
    <n v="2.6"/>
    <n v="4"/>
    <n v="0"/>
    <s v="2/18/2019"/>
    <n v="5"/>
    <n v="4"/>
    <n v="56"/>
    <x v="2"/>
    <s v="40k–60k"/>
  </r>
  <r>
    <x v="247"/>
    <n v="10260"/>
    <n v="0"/>
    <n v="0"/>
    <n v="1"/>
    <n v="5"/>
    <n v="5"/>
    <n v="3"/>
    <n v="0"/>
    <n v="46428"/>
    <n v="1"/>
    <n v="19"/>
    <s v="Production Technician I"/>
    <x v="0"/>
    <n v="2148"/>
    <s v="12/21/74"/>
    <x v="0"/>
    <x v="0"/>
    <s v="US Citizen"/>
    <s v="No"/>
    <s v="White"/>
    <d v="2009-05-01T00:00:00"/>
    <s v="7/30/2018"/>
    <x v="10"/>
    <s v="Voluntarily Terminated"/>
    <x v="0"/>
    <s v="Michael Albert"/>
    <n v="22"/>
    <x v="2"/>
    <s v="Fully Meets"/>
    <n v="4.5999999999999996"/>
    <n v="5"/>
    <n v="0"/>
    <d v="2018-05-02T00:00:00"/>
    <n v="0"/>
    <n v="7"/>
    <n v="50"/>
    <x v="2"/>
    <s v="40k–60k"/>
  </r>
  <r>
    <x v="248"/>
    <n v="10233"/>
    <n v="1"/>
    <n v="1"/>
    <n v="1"/>
    <n v="1"/>
    <n v="5"/>
    <n v="3"/>
    <n v="0"/>
    <n v="57975"/>
    <n v="0"/>
    <n v="20"/>
    <s v="Production Technician II"/>
    <x v="0"/>
    <n v="2062"/>
    <s v="04/26/86"/>
    <x v="0"/>
    <x v="1"/>
    <s v="US Citizen"/>
    <s v="No"/>
    <s v="White"/>
    <s v="8/30/2010"/>
    <m/>
    <x v="0"/>
    <s v="Active"/>
    <x v="0"/>
    <s v="Kelley Spirea"/>
    <n v="18"/>
    <x v="6"/>
    <s v="Fully Meets"/>
    <n v="4.0999999999999996"/>
    <n v="3"/>
    <n v="0"/>
    <d v="2019-10-01T00:00:00"/>
    <n v="0"/>
    <n v="13"/>
    <n v="38"/>
    <x v="1"/>
    <s v="40k–60k"/>
  </r>
  <r>
    <x v="249"/>
    <n v="10229"/>
    <n v="0"/>
    <n v="2"/>
    <n v="1"/>
    <n v="5"/>
    <n v="3"/>
    <n v="3"/>
    <n v="0"/>
    <n v="88527"/>
    <n v="1"/>
    <n v="9"/>
    <s v="Data Analyst "/>
    <x v="0"/>
    <n v="2452"/>
    <s v="12/17/87"/>
    <x v="0"/>
    <x v="2"/>
    <s v="US Citizen"/>
    <s v="No"/>
    <s v="Black or African American"/>
    <d v="2015-05-01T00:00:00"/>
    <s v="10/31/2015"/>
    <x v="2"/>
    <s v="Voluntarily Terminated"/>
    <x v="1"/>
    <s v="Simon Roup"/>
    <n v="4"/>
    <x v="0"/>
    <s v="Fully Meets"/>
    <n v="4.2"/>
    <n v="3"/>
    <n v="5"/>
    <s v="4/20/2015"/>
    <n v="0"/>
    <n v="2"/>
    <n v="37"/>
    <x v="1"/>
    <s v="80k–100k"/>
  </r>
  <r>
    <x v="250"/>
    <n v="10169"/>
    <n v="1"/>
    <n v="1"/>
    <n v="0"/>
    <n v="1"/>
    <n v="5"/>
    <n v="3"/>
    <n v="0"/>
    <n v="56147"/>
    <n v="0"/>
    <n v="19"/>
    <s v="Production Technician I"/>
    <x v="0"/>
    <n v="2154"/>
    <d v="1988-10-07T00:00:00"/>
    <x v="1"/>
    <x v="1"/>
    <s v="US Citizen"/>
    <s v="No"/>
    <s v="Black or African American"/>
    <s v="9/29/2014"/>
    <m/>
    <x v="0"/>
    <s v="Active"/>
    <x v="0"/>
    <s v="Elijiah Gray"/>
    <n v="16"/>
    <x v="0"/>
    <s v="Fully Meets"/>
    <n v="3.51"/>
    <n v="3"/>
    <n v="0"/>
    <s v="2/18/2019"/>
    <n v="0"/>
    <n v="2"/>
    <n v="36"/>
    <x v="1"/>
    <s v="40k–60k"/>
  </r>
  <r>
    <x v="251"/>
    <n v="10071"/>
    <n v="0"/>
    <n v="0"/>
    <n v="0"/>
    <n v="3"/>
    <n v="5"/>
    <n v="3"/>
    <n v="0"/>
    <n v="50923"/>
    <n v="0"/>
    <n v="19"/>
    <s v="Production Technician I"/>
    <x v="0"/>
    <n v="2191"/>
    <d v="1975-10-03T00:00:00"/>
    <x v="1"/>
    <x v="0"/>
    <s v="US Citizen"/>
    <s v="No"/>
    <s v="Asian"/>
    <s v="9/30/2013"/>
    <m/>
    <x v="0"/>
    <s v="Active"/>
    <x v="0"/>
    <s v="Webster Butler"/>
    <m/>
    <x v="2"/>
    <s v="Fully Meets"/>
    <n v="5"/>
    <n v="5"/>
    <n v="0"/>
    <d v="2019-06-02T00:00:00"/>
    <n v="0"/>
    <n v="14"/>
    <n v="49"/>
    <x v="0"/>
    <s v="40k–60k"/>
  </r>
  <r>
    <x v="252"/>
    <n v="10179"/>
    <n v="1"/>
    <n v="1"/>
    <n v="0"/>
    <n v="1"/>
    <n v="3"/>
    <n v="3"/>
    <n v="0"/>
    <n v="50750"/>
    <n v="0"/>
    <n v="15"/>
    <s v="Network Engineer"/>
    <x v="0"/>
    <n v="1773"/>
    <s v="04/14/81"/>
    <x v="1"/>
    <x v="1"/>
    <s v="US Citizen"/>
    <s v="No"/>
    <s v="White"/>
    <s v="9/30/2014"/>
    <m/>
    <x v="0"/>
    <s v="Active"/>
    <x v="1"/>
    <s v="Peter Monroe"/>
    <n v="7"/>
    <x v="0"/>
    <s v="Fully Meets"/>
    <n v="3.31"/>
    <n v="3"/>
    <n v="6"/>
    <d v="2019-07-01T00:00:00"/>
    <n v="0"/>
    <n v="7"/>
    <n v="43"/>
    <x v="0"/>
    <s v="40k–60k"/>
  </r>
  <r>
    <x v="253"/>
    <n v="10091"/>
    <n v="1"/>
    <n v="1"/>
    <n v="0"/>
    <n v="1"/>
    <n v="5"/>
    <n v="3"/>
    <n v="0"/>
    <n v="52087"/>
    <n v="0"/>
    <n v="19"/>
    <s v="Production Technician I"/>
    <x v="0"/>
    <n v="2149"/>
    <s v="08/24/85"/>
    <x v="1"/>
    <x v="1"/>
    <s v="US Citizen"/>
    <s v="No"/>
    <s v="White"/>
    <s v="8/19/2013"/>
    <m/>
    <x v="0"/>
    <s v="Active"/>
    <x v="0"/>
    <s v="Amy Dunn"/>
    <n v="11"/>
    <x v="0"/>
    <s v="Fully Meets"/>
    <n v="4.8099999999999996"/>
    <n v="4"/>
    <n v="0"/>
    <s v="2/15/2019"/>
    <n v="0"/>
    <n v="15"/>
    <n v="39"/>
    <x v="1"/>
    <s v="40k–60k"/>
  </r>
  <r>
    <x v="254"/>
    <n v="10178"/>
    <n v="1"/>
    <n v="1"/>
    <n v="1"/>
    <n v="1"/>
    <n v="3"/>
    <n v="3"/>
    <n v="0"/>
    <n v="87826"/>
    <n v="0"/>
    <n v="9"/>
    <s v="Data Analyst"/>
    <x v="0"/>
    <n v="2110"/>
    <d v="1970-08-02T00:00:00"/>
    <x v="0"/>
    <x v="1"/>
    <s v="US Citizen"/>
    <s v="Yes"/>
    <s v="White"/>
    <d v="2015-05-01T00:00:00"/>
    <m/>
    <x v="0"/>
    <s v="Active"/>
    <x v="1"/>
    <s v="Simon Roup"/>
    <n v="4"/>
    <x v="3"/>
    <s v="Fully Meets"/>
    <n v="3.32"/>
    <n v="3"/>
    <n v="7"/>
    <s v="1/14/2019"/>
    <n v="0"/>
    <n v="16"/>
    <n v="54"/>
    <x v="2"/>
    <s v="80k–100k"/>
  </r>
  <r>
    <x v="255"/>
    <n v="10039"/>
    <n v="0"/>
    <n v="0"/>
    <n v="0"/>
    <n v="1"/>
    <n v="1"/>
    <n v="3"/>
    <n v="0"/>
    <n v="51920"/>
    <n v="0"/>
    <n v="2"/>
    <s v="Administrative Assistant"/>
    <x v="0"/>
    <n v="2330"/>
    <s v="05/19/88"/>
    <x v="1"/>
    <x v="0"/>
    <s v="US Citizen"/>
    <s v="No"/>
    <s v="White"/>
    <d v="2015-01-05T00:00:00"/>
    <m/>
    <x v="0"/>
    <s v="Active"/>
    <x v="3"/>
    <s v="Brandon R. LeBlanc"/>
    <n v="1"/>
    <x v="7"/>
    <s v="Fully Meets"/>
    <n v="5"/>
    <n v="3"/>
    <n v="5"/>
    <s v="1/15/2019"/>
    <n v="0"/>
    <n v="2"/>
    <n v="36"/>
    <x v="1"/>
    <s v="40k–60k"/>
  </r>
  <r>
    <x v="256"/>
    <n v="10095"/>
    <n v="0"/>
    <n v="0"/>
    <n v="0"/>
    <n v="5"/>
    <n v="5"/>
    <n v="3"/>
    <n v="0"/>
    <n v="63878"/>
    <n v="1"/>
    <n v="20"/>
    <s v="Production Technician II"/>
    <x v="0"/>
    <n v="1851"/>
    <s v="11/25/87"/>
    <x v="1"/>
    <x v="0"/>
    <s v="US Citizen"/>
    <s v="No"/>
    <s v="White"/>
    <s v="10/26/2009"/>
    <d v="2015-08-04T00:00:00"/>
    <x v="15"/>
    <s v="Voluntarily Terminated"/>
    <x v="0"/>
    <s v="Michael Albert"/>
    <n v="22"/>
    <x v="6"/>
    <s v="Fully Meets"/>
    <n v="4.68"/>
    <n v="4"/>
    <n v="0"/>
    <d v="2015-02-04T00:00:00"/>
    <n v="0"/>
    <n v="20"/>
    <n v="37"/>
    <x v="1"/>
    <s v="60k–80k"/>
  </r>
  <r>
    <x v="257"/>
    <n v="10027"/>
    <n v="0"/>
    <n v="0"/>
    <n v="1"/>
    <n v="1"/>
    <n v="5"/>
    <n v="4"/>
    <n v="0"/>
    <n v="60656"/>
    <n v="0"/>
    <n v="20"/>
    <s v="Production Technician II"/>
    <x v="0"/>
    <n v="2045"/>
    <s v="10/30/63"/>
    <x v="0"/>
    <x v="0"/>
    <s v="US Citizen"/>
    <s v="No"/>
    <s v="White"/>
    <s v="9/29/2014"/>
    <m/>
    <x v="0"/>
    <s v="Active"/>
    <x v="0"/>
    <s v="Elijiah Gray"/>
    <n v="16"/>
    <x v="1"/>
    <s v="Exceeds"/>
    <n v="4.3"/>
    <n v="3"/>
    <n v="0"/>
    <s v="1/28/2019"/>
    <n v="0"/>
    <n v="4"/>
    <n v="61"/>
    <x v="3"/>
    <s v="60k–80k"/>
  </r>
  <r>
    <x v="258"/>
    <n v="10291"/>
    <n v="0"/>
    <n v="2"/>
    <n v="1"/>
    <n v="1"/>
    <n v="6"/>
    <n v="2"/>
    <n v="1"/>
    <n v="72992"/>
    <n v="0"/>
    <n v="21"/>
    <s v="Sales Manager"/>
    <x v="0"/>
    <n v="1886"/>
    <s v="08/16/84"/>
    <x v="0"/>
    <x v="2"/>
    <s v="US Citizen"/>
    <s v="No"/>
    <s v="Black or African American"/>
    <s v="5/18/2014"/>
    <m/>
    <x v="0"/>
    <s v="Active"/>
    <x v="4"/>
    <s v="Debra Houlihan"/>
    <n v="15"/>
    <x v="4"/>
    <s v="Needs Improvement"/>
    <n v="2.4"/>
    <n v="4"/>
    <n v="0"/>
    <s v="1/16/2019"/>
    <n v="2"/>
    <n v="16"/>
    <n v="40"/>
    <x v="0"/>
    <s v="60k–80k"/>
  </r>
  <r>
    <x v="259"/>
    <n v="10153"/>
    <n v="1"/>
    <n v="1"/>
    <n v="0"/>
    <n v="5"/>
    <n v="1"/>
    <n v="3"/>
    <n v="1"/>
    <n v="55000"/>
    <n v="1"/>
    <n v="2"/>
    <s v="Administrative Assistant"/>
    <x v="0"/>
    <n v="1844"/>
    <s v="06/14/87"/>
    <x v="1"/>
    <x v="1"/>
    <s v="US Citizen"/>
    <s v="No"/>
    <s v="Black or African American"/>
    <s v="9/26/2011"/>
    <s v="9/25/2013"/>
    <x v="1"/>
    <s v="Voluntarily Terminated"/>
    <x v="3"/>
    <s v="Brandon R. LeBlanc"/>
    <n v="1"/>
    <x v="4"/>
    <s v="Fully Meets"/>
    <n v="3.8"/>
    <n v="4"/>
    <n v="4"/>
    <s v="8/15/2013"/>
    <n v="0"/>
    <n v="17"/>
    <n v="37"/>
    <x v="1"/>
    <s v="40k–60k"/>
  </r>
  <r>
    <x v="260"/>
    <n v="10157"/>
    <n v="0"/>
    <n v="0"/>
    <n v="0"/>
    <n v="1"/>
    <n v="5"/>
    <n v="3"/>
    <n v="0"/>
    <n v="58939"/>
    <n v="0"/>
    <n v="19"/>
    <s v="Production Technician I"/>
    <x v="0"/>
    <n v="2130"/>
    <d v="1965-02-02T00:00:00"/>
    <x v="1"/>
    <x v="0"/>
    <s v="US Citizen"/>
    <s v="No"/>
    <s v="White"/>
    <d v="2013-11-11T00:00:00"/>
    <m/>
    <x v="0"/>
    <s v="Active"/>
    <x v="0"/>
    <s v="Ketsia Liebig"/>
    <n v="19"/>
    <x v="3"/>
    <s v="Fully Meets"/>
    <n v="3.73"/>
    <n v="3"/>
    <n v="0"/>
    <s v="1/24/2019"/>
    <n v="0"/>
    <n v="16"/>
    <n v="60"/>
    <x v="3"/>
    <s v="40k–60k"/>
  </r>
  <r>
    <x v="261"/>
    <n v="10119"/>
    <n v="1"/>
    <n v="1"/>
    <n v="0"/>
    <n v="1"/>
    <n v="3"/>
    <n v="3"/>
    <n v="0"/>
    <n v="66593"/>
    <n v="0"/>
    <n v="14"/>
    <s v="IT Support"/>
    <x v="0"/>
    <n v="2360"/>
    <d v="1973-12-03T00:00:00"/>
    <x v="1"/>
    <x v="1"/>
    <s v="US Citizen"/>
    <s v="No"/>
    <s v="Black or African American"/>
    <d v="2011-10-06T00:00:00"/>
    <m/>
    <x v="0"/>
    <s v="Active"/>
    <x v="1"/>
    <s v="Eric Dougall"/>
    <n v="6"/>
    <x v="0"/>
    <s v="Fully Meets"/>
    <n v="4.3"/>
    <n v="3"/>
    <n v="5"/>
    <d v="2019-08-02T00:00:00"/>
    <n v="0"/>
    <n v="19"/>
    <n v="51"/>
    <x v="2"/>
    <s v="60k–80k"/>
  </r>
  <r>
    <x v="262"/>
    <n v="10180"/>
    <n v="1"/>
    <n v="1"/>
    <n v="1"/>
    <n v="2"/>
    <n v="3"/>
    <n v="3"/>
    <n v="0"/>
    <n v="87565"/>
    <n v="0"/>
    <n v="28"/>
    <s v="Sr. Network Engineer"/>
    <x v="0"/>
    <n v="1545"/>
    <d v="1983-09-02T00:00:00"/>
    <x v="0"/>
    <x v="1"/>
    <s v="US Citizen"/>
    <s v="No"/>
    <s v="Asian"/>
    <s v="6/30/2016"/>
    <m/>
    <x v="0"/>
    <s v="Active"/>
    <x v="1"/>
    <s v="Peter Monroe"/>
    <n v="7"/>
    <x v="0"/>
    <s v="Fully Meets"/>
    <n v="3.27"/>
    <n v="4"/>
    <n v="5"/>
    <s v="1/14/2019"/>
    <n v="0"/>
    <n v="13"/>
    <n v="41"/>
    <x v="0"/>
    <s v="80k–100k"/>
  </r>
  <r>
    <x v="263"/>
    <n v="10302"/>
    <n v="1"/>
    <n v="1"/>
    <n v="0"/>
    <n v="1"/>
    <n v="5"/>
    <n v="1"/>
    <n v="0"/>
    <n v="64021"/>
    <n v="0"/>
    <n v="19"/>
    <s v="Production Technician I"/>
    <x v="0"/>
    <n v="2093"/>
    <s v="07/20/68"/>
    <x v="1"/>
    <x v="1"/>
    <s v="US Citizen"/>
    <s v="No"/>
    <s v="White"/>
    <s v="2/20/2012"/>
    <m/>
    <x v="0"/>
    <s v="Active"/>
    <x v="0"/>
    <s v="Brannon Miller"/>
    <n v="12"/>
    <x v="1"/>
    <s v="PIP"/>
    <n v="2.4"/>
    <n v="2"/>
    <n v="1"/>
    <s v="2/25/2019"/>
    <n v="6"/>
    <n v="20"/>
    <n v="56"/>
    <x v="2"/>
    <s v="60k–80k"/>
  </r>
  <r>
    <x v="264"/>
    <n v="10090"/>
    <n v="1"/>
    <n v="1"/>
    <n v="0"/>
    <n v="1"/>
    <n v="5"/>
    <n v="3"/>
    <n v="0"/>
    <n v="65714"/>
    <n v="0"/>
    <n v="18"/>
    <s v="Production Manager"/>
    <x v="0"/>
    <n v="2451"/>
    <s v="09/30/75"/>
    <x v="1"/>
    <x v="1"/>
    <s v="US Citizen"/>
    <s v="No"/>
    <s v="White"/>
    <d v="2012-02-10T00:00:00"/>
    <m/>
    <x v="0"/>
    <s v="Active"/>
    <x v="0"/>
    <s v="Janet King"/>
    <n v="2"/>
    <x v="0"/>
    <s v="Fully Meets"/>
    <n v="4.83"/>
    <n v="5"/>
    <n v="0"/>
    <s v="2/14/2019"/>
    <n v="0"/>
    <n v="15"/>
    <n v="49"/>
    <x v="0"/>
    <s v="60k–80k"/>
  </r>
  <r>
    <x v="265"/>
    <n v="10030"/>
    <n v="0"/>
    <n v="2"/>
    <n v="0"/>
    <n v="5"/>
    <n v="5"/>
    <n v="4"/>
    <n v="0"/>
    <n v="62425"/>
    <n v="1"/>
    <n v="19"/>
    <s v="Production Technician I"/>
    <x v="0"/>
    <n v="2359"/>
    <s v="03/26/73"/>
    <x v="1"/>
    <x v="2"/>
    <s v="US Citizen"/>
    <s v="No"/>
    <s v="White"/>
    <s v="5/13/2013"/>
    <s v="6/29/2015"/>
    <x v="5"/>
    <s v="Voluntarily Terminated"/>
    <x v="0"/>
    <s v="David Stanley"/>
    <n v="14"/>
    <x v="0"/>
    <s v="Exceeds"/>
    <n v="4.0999999999999996"/>
    <n v="4"/>
    <n v="0"/>
    <d v="2015-02-03T00:00:00"/>
    <n v="0"/>
    <n v="16"/>
    <n v="52"/>
    <x v="2"/>
    <s v="60k–80k"/>
  </r>
  <r>
    <x v="266"/>
    <n v="10278"/>
    <n v="0"/>
    <n v="2"/>
    <n v="0"/>
    <n v="1"/>
    <n v="5"/>
    <n v="3"/>
    <n v="0"/>
    <n v="47961"/>
    <n v="0"/>
    <n v="19"/>
    <s v="Production Technician I"/>
    <x v="0"/>
    <n v="2050"/>
    <s v="08/25/82"/>
    <x v="1"/>
    <x v="2"/>
    <s v="US Citizen"/>
    <s v="No"/>
    <s v="Two or more races"/>
    <d v="2011-10-01T00:00:00"/>
    <m/>
    <x v="0"/>
    <s v="Active"/>
    <x v="0"/>
    <s v="Kissy Sullivan"/>
    <n v="20"/>
    <x v="2"/>
    <s v="Fully Meets"/>
    <n v="4.0999999999999996"/>
    <n v="4"/>
    <n v="0"/>
    <d v="2019-07-02T00:00:00"/>
    <n v="0"/>
    <n v="9"/>
    <n v="42"/>
    <x v="0"/>
    <s v="40k–60k"/>
  </r>
  <r>
    <x v="267"/>
    <n v="10307"/>
    <n v="1"/>
    <n v="1"/>
    <n v="1"/>
    <n v="1"/>
    <n v="6"/>
    <n v="1"/>
    <n v="0"/>
    <n v="58273"/>
    <n v="0"/>
    <n v="3"/>
    <s v="Area Sales Manager"/>
    <x v="22"/>
    <n v="89139"/>
    <d v="1974-09-05T00:00:00"/>
    <x v="0"/>
    <x v="1"/>
    <s v="US Citizen"/>
    <s v="No"/>
    <s v="White"/>
    <d v="2014-12-05T00:00:00"/>
    <m/>
    <x v="0"/>
    <s v="Active"/>
    <x v="4"/>
    <s v="Lynn Daneault"/>
    <n v="21"/>
    <x v="7"/>
    <s v="PIP"/>
    <n v="1.81"/>
    <n v="2"/>
    <n v="0"/>
    <s v="1/17/2019"/>
    <n v="3"/>
    <n v="5"/>
    <n v="50"/>
    <x v="2"/>
    <s v="40k–60k"/>
  </r>
  <r>
    <x v="268"/>
    <n v="10147"/>
    <n v="0"/>
    <n v="0"/>
    <n v="1"/>
    <n v="1"/>
    <n v="1"/>
    <n v="3"/>
    <n v="0"/>
    <n v="63003"/>
    <n v="0"/>
    <n v="1"/>
    <s v="Accountant I"/>
    <x v="0"/>
    <n v="2703"/>
    <d v="1986-01-09T00:00:00"/>
    <x v="0"/>
    <x v="0"/>
    <s v="US Citizen"/>
    <s v="No"/>
    <s v="White"/>
    <s v="9/29/2014"/>
    <m/>
    <x v="0"/>
    <s v="Active"/>
    <x v="3"/>
    <s v="Brandon R. LeBlanc"/>
    <n v="1"/>
    <x v="1"/>
    <s v="Fully Meets"/>
    <n v="3.9"/>
    <n v="5"/>
    <n v="5"/>
    <s v="1/18/2019"/>
    <n v="0"/>
    <n v="9"/>
    <n v="39"/>
    <x v="1"/>
    <s v="60k–80k"/>
  </r>
  <r>
    <x v="269"/>
    <n v="10266"/>
    <n v="1"/>
    <n v="1"/>
    <n v="1"/>
    <n v="1"/>
    <n v="5"/>
    <n v="3"/>
    <n v="0"/>
    <n v="61355"/>
    <n v="0"/>
    <n v="19"/>
    <s v="Production Technician I"/>
    <x v="0"/>
    <n v="2301"/>
    <s v="03/14/85"/>
    <x v="0"/>
    <x v="1"/>
    <s v="US Citizen"/>
    <s v="No"/>
    <s v="Asian"/>
    <s v="2/17/2014"/>
    <m/>
    <x v="0"/>
    <s v="Active"/>
    <x v="0"/>
    <s v="Kelley Spirea"/>
    <n v="18"/>
    <x v="0"/>
    <s v="Fully Meets"/>
    <n v="4.7"/>
    <n v="3"/>
    <n v="0"/>
    <d v="2019-11-01T00:00:00"/>
    <n v="0"/>
    <n v="4"/>
    <n v="40"/>
    <x v="0"/>
    <s v="60k–80k"/>
  </r>
  <r>
    <x v="270"/>
    <n v="10241"/>
    <n v="1"/>
    <n v="1"/>
    <n v="0"/>
    <n v="1"/>
    <n v="6"/>
    <n v="3"/>
    <n v="0"/>
    <n v="60120"/>
    <n v="0"/>
    <n v="3"/>
    <s v="Area Sales Manager"/>
    <x v="23"/>
    <n v="59102"/>
    <d v="1989-12-05T00:00:00"/>
    <x v="1"/>
    <x v="1"/>
    <s v="US Citizen"/>
    <s v="No"/>
    <s v="Black or African American"/>
    <s v="9/27/2010"/>
    <m/>
    <x v="0"/>
    <s v="Active"/>
    <x v="4"/>
    <s v="John Smith"/>
    <n v="17"/>
    <x v="1"/>
    <s v="Fully Meets"/>
    <n v="4.0999999999999996"/>
    <n v="4"/>
    <n v="0"/>
    <s v="1/31/2019"/>
    <n v="0"/>
    <n v="18"/>
    <n v="35"/>
    <x v="1"/>
    <s v="60k–80k"/>
  </r>
  <r>
    <x v="271"/>
    <n v="10158"/>
    <n v="1"/>
    <n v="1"/>
    <n v="0"/>
    <n v="1"/>
    <n v="5"/>
    <n v="3"/>
    <n v="0"/>
    <n v="63682"/>
    <n v="0"/>
    <n v="18"/>
    <s v="Production Manager"/>
    <x v="0"/>
    <n v="1776"/>
    <s v="03/28/78"/>
    <x v="1"/>
    <x v="1"/>
    <s v="US Citizen"/>
    <s v="No"/>
    <s v="Black or African American"/>
    <d v="2009-08-01T00:00:00"/>
    <m/>
    <x v="0"/>
    <s v="Active"/>
    <x v="0"/>
    <s v="Janet King"/>
    <n v="2"/>
    <x v="1"/>
    <s v="Fully Meets"/>
    <n v="3.73"/>
    <n v="4"/>
    <n v="0"/>
    <s v="1/24/2019"/>
    <n v="0"/>
    <n v="12"/>
    <n v="47"/>
    <x v="0"/>
    <s v="60k–80k"/>
  </r>
  <r>
    <x v="272"/>
    <n v="10117"/>
    <n v="1"/>
    <n v="1"/>
    <n v="1"/>
    <n v="1"/>
    <n v="5"/>
    <n v="3"/>
    <n v="0"/>
    <n v="63025"/>
    <n v="0"/>
    <n v="19"/>
    <s v="Production Technician I"/>
    <x v="0"/>
    <n v="2747"/>
    <d v="1982-07-10T00:00:00"/>
    <x v="0"/>
    <x v="1"/>
    <s v="US Citizen"/>
    <s v="Yes"/>
    <s v="White"/>
    <d v="2015-05-01T00:00:00"/>
    <m/>
    <x v="0"/>
    <s v="Active"/>
    <x v="0"/>
    <s v="Michael Albert"/>
    <n v="22"/>
    <x v="2"/>
    <s v="Fully Meets"/>
    <n v="4.3600000000000003"/>
    <n v="5"/>
    <n v="0"/>
    <s v="1/24/2019"/>
    <n v="0"/>
    <n v="10"/>
    <n v="42"/>
    <x v="0"/>
    <s v="60k–80k"/>
  </r>
  <r>
    <x v="273"/>
    <n v="10209"/>
    <n v="0"/>
    <n v="0"/>
    <n v="0"/>
    <n v="1"/>
    <n v="5"/>
    <n v="3"/>
    <n v="0"/>
    <n v="59238"/>
    <n v="0"/>
    <n v="19"/>
    <s v="Production Technician I"/>
    <x v="0"/>
    <n v="2718"/>
    <s v="08/15/68"/>
    <x v="1"/>
    <x v="0"/>
    <s v="Eligible NonCitizen"/>
    <s v="No"/>
    <s v="Asian"/>
    <s v="5/14/2012"/>
    <m/>
    <x v="0"/>
    <s v="Active"/>
    <x v="0"/>
    <s v="Elijiah Gray"/>
    <n v="16"/>
    <x v="1"/>
    <s v="Fully Meets"/>
    <n v="3.4"/>
    <n v="5"/>
    <n v="0"/>
    <s v="1/31/2019"/>
    <n v="0"/>
    <n v="13"/>
    <n v="56"/>
    <x v="2"/>
    <s v="40k–60k"/>
  </r>
  <r>
    <x v="274"/>
    <n v="10024"/>
    <n v="0"/>
    <n v="0"/>
    <n v="1"/>
    <n v="1"/>
    <n v="4"/>
    <n v="4"/>
    <n v="0"/>
    <n v="92989"/>
    <n v="0"/>
    <n v="24"/>
    <s v="Software Engineer"/>
    <x v="0"/>
    <n v="2140"/>
    <d v="1983-06-05T00:00:00"/>
    <x v="0"/>
    <x v="0"/>
    <s v="US Citizen"/>
    <s v="No"/>
    <s v="White"/>
    <d v="2014-07-07T00:00:00"/>
    <m/>
    <x v="0"/>
    <s v="Active"/>
    <x v="2"/>
    <s v="Alex Sweetwater"/>
    <n v="10"/>
    <x v="0"/>
    <s v="Exceeds"/>
    <n v="4.5"/>
    <n v="5"/>
    <n v="5"/>
    <s v="2/18/2019"/>
    <n v="0"/>
    <n v="1"/>
    <n v="41"/>
    <x v="0"/>
    <s v="80k–100k"/>
  </r>
  <r>
    <x v="275"/>
    <n v="10173"/>
    <n v="1"/>
    <n v="1"/>
    <n v="1"/>
    <n v="1"/>
    <n v="3"/>
    <n v="3"/>
    <n v="0"/>
    <n v="90100"/>
    <n v="0"/>
    <n v="4"/>
    <s v="BI Developer"/>
    <x v="0"/>
    <n v="2134"/>
    <s v="10/24/87"/>
    <x v="0"/>
    <x v="1"/>
    <s v="US Citizen"/>
    <s v="No"/>
    <s v="White"/>
    <s v="4/20/2017"/>
    <m/>
    <x v="0"/>
    <s v="Active"/>
    <x v="1"/>
    <s v="Brian Champaigne"/>
    <n v="13"/>
    <x v="1"/>
    <s v="Fully Meets"/>
    <n v="3.4"/>
    <n v="3"/>
    <n v="6"/>
    <d v="2019-02-01T00:00:00"/>
    <n v="0"/>
    <n v="14"/>
    <n v="37"/>
    <x v="1"/>
    <s v="80k–100k"/>
  </r>
  <r>
    <x v="276"/>
    <n v="10221"/>
    <n v="1"/>
    <n v="1"/>
    <n v="0"/>
    <n v="5"/>
    <n v="5"/>
    <n v="3"/>
    <n v="1"/>
    <n v="60754"/>
    <n v="1"/>
    <n v="19"/>
    <s v="Production Technician I"/>
    <x v="0"/>
    <n v="1801"/>
    <d v="1975-03-04T00:00:00"/>
    <x v="1"/>
    <x v="1"/>
    <s v="Non-Citizen"/>
    <s v="No"/>
    <s v="Black or African American"/>
    <s v="4/27/2009"/>
    <d v="2013-01-04T00:00:00"/>
    <x v="4"/>
    <s v="Voluntarily Terminated"/>
    <x v="0"/>
    <s v="Webster Butler"/>
    <n v="39"/>
    <x v="4"/>
    <s v="Fully Meets"/>
    <n v="4.5"/>
    <n v="5"/>
    <n v="0"/>
    <s v="2/15/2012"/>
    <n v="0"/>
    <n v="11"/>
    <n v="50"/>
    <x v="2"/>
    <s v="60k–80k"/>
  </r>
  <r>
    <x v="277"/>
    <n v="10146"/>
    <n v="1"/>
    <n v="1"/>
    <n v="0"/>
    <n v="5"/>
    <n v="5"/>
    <n v="3"/>
    <n v="0"/>
    <n v="72202"/>
    <n v="1"/>
    <n v="20"/>
    <s v="Production Technician II"/>
    <x v="0"/>
    <n v="2129"/>
    <s v="05/24/53"/>
    <x v="1"/>
    <x v="1"/>
    <s v="US Citizen"/>
    <s v="No"/>
    <s v="White"/>
    <s v="5/16/2011"/>
    <d v="2017-08-07T00:00:00"/>
    <x v="4"/>
    <s v="Voluntarily Terminated"/>
    <x v="0"/>
    <s v="Elijiah Gray"/>
    <n v="16"/>
    <x v="2"/>
    <s v="Fully Meets"/>
    <n v="3.93"/>
    <n v="3"/>
    <n v="0"/>
    <s v="4/18/2017"/>
    <n v="0"/>
    <n v="3"/>
    <n v="71"/>
    <x v="4"/>
    <s v="60k–80k"/>
  </r>
  <r>
    <x v="278"/>
    <n v="10161"/>
    <n v="0"/>
    <n v="0"/>
    <n v="0"/>
    <n v="1"/>
    <n v="6"/>
    <n v="3"/>
    <n v="0"/>
    <n v="58370"/>
    <n v="0"/>
    <n v="3"/>
    <s v="Area Sales Manager"/>
    <x v="24"/>
    <n v="97756"/>
    <d v="1965-07-05T00:00:00"/>
    <x v="1"/>
    <x v="0"/>
    <s v="US Citizen"/>
    <s v="No"/>
    <s v="Black or African American"/>
    <s v="9/29/2014"/>
    <m/>
    <x v="0"/>
    <s v="Active"/>
    <x v="4"/>
    <s v="Lynn Daneault"/>
    <n v="21"/>
    <x v="1"/>
    <s v="Fully Meets"/>
    <n v="3.69"/>
    <n v="3"/>
    <n v="0"/>
    <s v="1/28/2019"/>
    <n v="0"/>
    <n v="18"/>
    <n v="59"/>
    <x v="2"/>
    <s v="40k–60k"/>
  </r>
  <r>
    <x v="279"/>
    <n v="10141"/>
    <n v="0"/>
    <n v="0"/>
    <n v="0"/>
    <n v="5"/>
    <n v="5"/>
    <n v="3"/>
    <n v="0"/>
    <n v="48413"/>
    <n v="1"/>
    <n v="19"/>
    <s v="Production Technician I"/>
    <x v="0"/>
    <n v="2066"/>
    <d v="1965-09-05T00:00:00"/>
    <x v="1"/>
    <x v="0"/>
    <s v="US Citizen"/>
    <s v="No"/>
    <s v="White"/>
    <d v="2011-05-07T00:00:00"/>
    <d v="2016-05-09T00:00:00"/>
    <x v="3"/>
    <s v="Voluntarily Terminated"/>
    <x v="0"/>
    <s v="Amy Dunn"/>
    <n v="11"/>
    <x v="1"/>
    <s v="Fully Meets"/>
    <n v="3.98"/>
    <n v="4"/>
    <n v="0"/>
    <d v="2016-02-03T00:00:00"/>
    <n v="0"/>
    <n v="1"/>
    <n v="59"/>
    <x v="2"/>
    <s v="40k–60k"/>
  </r>
  <r>
    <x v="280"/>
    <n v="10268"/>
    <n v="0"/>
    <n v="4"/>
    <n v="1"/>
    <n v="5"/>
    <n v="5"/>
    <n v="3"/>
    <n v="0"/>
    <n v="67176"/>
    <n v="1"/>
    <n v="20"/>
    <s v="Production Technician II"/>
    <x v="0"/>
    <n v="2472"/>
    <s v="09/16/75"/>
    <x v="0"/>
    <x v="3"/>
    <s v="US Citizen"/>
    <s v="No"/>
    <s v="White"/>
    <s v="6/25/2007"/>
    <s v="8/30/2010"/>
    <x v="12"/>
    <s v="Voluntarily Terminated"/>
    <x v="0"/>
    <s v="Webster Butler"/>
    <n v="39"/>
    <x v="8"/>
    <s v="Fully Meets"/>
    <n v="4.0999999999999996"/>
    <n v="4"/>
    <n v="0"/>
    <s v="7/14/2010"/>
    <n v="0"/>
    <n v="15"/>
    <n v="49"/>
    <x v="0"/>
    <s v="60k–80k"/>
  </r>
  <r>
    <x v="281"/>
    <n v="10123"/>
    <n v="0"/>
    <n v="2"/>
    <n v="0"/>
    <n v="1"/>
    <n v="5"/>
    <n v="3"/>
    <n v="0"/>
    <n v="56339"/>
    <n v="0"/>
    <n v="19"/>
    <s v="Production Technician I"/>
    <x v="0"/>
    <n v="2093"/>
    <d v="1967-05-06T00:00:00"/>
    <x v="1"/>
    <x v="2"/>
    <s v="US Citizen"/>
    <s v="No"/>
    <s v="Black or African American"/>
    <s v="2/18/2013"/>
    <m/>
    <x v="0"/>
    <s v="Active"/>
    <x v="0"/>
    <s v="Brannon Miller"/>
    <n v="12"/>
    <x v="1"/>
    <s v="Fully Meets"/>
    <n v="4.21"/>
    <n v="5"/>
    <n v="0"/>
    <s v="1/14/2019"/>
    <n v="0"/>
    <n v="4"/>
    <n v="57"/>
    <x v="2"/>
    <s v="40k–60k"/>
  </r>
  <r>
    <x v="282"/>
    <n v="10013"/>
    <n v="0"/>
    <n v="3"/>
    <n v="1"/>
    <n v="1"/>
    <n v="6"/>
    <n v="4"/>
    <n v="0"/>
    <n v="64397"/>
    <n v="0"/>
    <n v="3"/>
    <s v="Area Sales Manager"/>
    <x v="25"/>
    <n v="58782"/>
    <s v="01/15/68"/>
    <x v="0"/>
    <x v="4"/>
    <s v="US Citizen"/>
    <s v="No"/>
    <s v="White"/>
    <d v="2006-09-01T00:00:00"/>
    <m/>
    <x v="0"/>
    <s v="Active"/>
    <x v="4"/>
    <s v="Lynn Daneault"/>
    <n v="21"/>
    <x v="1"/>
    <s v="Exceeds"/>
    <n v="4.0999999999999996"/>
    <n v="3"/>
    <n v="0"/>
    <d v="2019-04-01T00:00:00"/>
    <n v="0"/>
    <n v="6"/>
    <n v="57"/>
    <x v="2"/>
    <s v="60k–80k"/>
  </r>
  <r>
    <x v="283"/>
    <n v="10287"/>
    <n v="0"/>
    <n v="0"/>
    <n v="0"/>
    <n v="1"/>
    <n v="5"/>
    <n v="2"/>
    <n v="0"/>
    <n v="63025"/>
    <n v="0"/>
    <n v="19"/>
    <s v="Production Technician I"/>
    <x v="0"/>
    <n v="2021"/>
    <s v="05/16/83"/>
    <x v="1"/>
    <x v="0"/>
    <s v="US Citizen"/>
    <s v="No"/>
    <s v="White"/>
    <s v="2/17/2014"/>
    <m/>
    <x v="0"/>
    <s v="Active"/>
    <x v="0"/>
    <s v="David Stanley"/>
    <n v="14"/>
    <x v="0"/>
    <s v="Needs Improvement"/>
    <n v="2.44"/>
    <n v="5"/>
    <n v="0"/>
    <d v="2019-11-02T00:00:00"/>
    <n v="4"/>
    <n v="18"/>
    <n v="41"/>
    <x v="0"/>
    <s v="60k–80k"/>
  </r>
  <r>
    <x v="284"/>
    <n v="10044"/>
    <n v="1"/>
    <n v="1"/>
    <n v="1"/>
    <n v="5"/>
    <n v="3"/>
    <n v="3"/>
    <n v="0"/>
    <n v="75281"/>
    <n v="1"/>
    <n v="15"/>
    <s v="Network Engineer"/>
    <x v="0"/>
    <n v="1420"/>
    <d v="1988-05-05T00:00:00"/>
    <x v="0"/>
    <x v="1"/>
    <s v="US Citizen"/>
    <s v="No"/>
    <s v="White"/>
    <d v="2015-05-01T00:00:00"/>
    <d v="2016-12-02T00:00:00"/>
    <x v="16"/>
    <s v="Voluntarily Terminated"/>
    <x v="1"/>
    <s v="Peter Monroe"/>
    <n v="7"/>
    <x v="6"/>
    <s v="Fully Meets"/>
    <n v="5"/>
    <n v="3"/>
    <n v="5"/>
    <s v="4/15/2015"/>
    <n v="0"/>
    <n v="11"/>
    <n v="36"/>
    <x v="1"/>
    <s v="60k–80k"/>
  </r>
  <r>
    <x v="285"/>
    <n v="10102"/>
    <n v="0"/>
    <n v="0"/>
    <n v="1"/>
    <n v="5"/>
    <n v="4"/>
    <n v="3"/>
    <n v="1"/>
    <n v="100416"/>
    <n v="1"/>
    <n v="24"/>
    <s v="Software Engineer"/>
    <x v="0"/>
    <n v="2451"/>
    <s v="06/14/83"/>
    <x v="0"/>
    <x v="0"/>
    <s v="Non-Citizen"/>
    <s v="No"/>
    <s v="Black or African American"/>
    <s v="2/18/2013"/>
    <s v="4/15/2018"/>
    <x v="16"/>
    <s v="Voluntarily Terminated"/>
    <x v="2"/>
    <s v="Alex Sweetwater"/>
    <n v="10"/>
    <x v="4"/>
    <s v="Fully Meets"/>
    <n v="4.5999999999999996"/>
    <n v="3"/>
    <n v="4"/>
    <d v="2017-12-02T00:00:00"/>
    <n v="0"/>
    <n v="9"/>
    <n v="41"/>
    <x v="0"/>
    <s v="100k–120k"/>
  </r>
  <r>
    <x v="286"/>
    <n v="10270"/>
    <n v="0"/>
    <n v="0"/>
    <n v="0"/>
    <n v="5"/>
    <n v="5"/>
    <n v="3"/>
    <n v="0"/>
    <n v="74813"/>
    <n v="1"/>
    <n v="20"/>
    <s v="Production Technician II"/>
    <x v="0"/>
    <n v="1778"/>
    <s v="03/15/85"/>
    <x v="1"/>
    <x v="0"/>
    <s v="US Citizen"/>
    <s v="No"/>
    <s v="White"/>
    <d v="2011-10-01T00:00:00"/>
    <d v="2014-02-07T00:00:00"/>
    <x v="5"/>
    <s v="Voluntarily Terminated"/>
    <x v="0"/>
    <s v="Amy Dunn"/>
    <n v="11"/>
    <x v="0"/>
    <s v="Fully Meets"/>
    <n v="4.4000000000000004"/>
    <n v="3"/>
    <n v="0"/>
    <d v="2014-05-01T00:00:00"/>
    <n v="0"/>
    <n v="5"/>
    <n v="40"/>
    <x v="0"/>
    <s v="60k–80k"/>
  </r>
  <r>
    <x v="287"/>
    <n v="10045"/>
    <n v="1"/>
    <n v="1"/>
    <n v="1"/>
    <n v="1"/>
    <n v="3"/>
    <n v="3"/>
    <n v="0"/>
    <n v="76029"/>
    <n v="0"/>
    <n v="15"/>
    <s v="Network Engineer"/>
    <x v="0"/>
    <n v="2343"/>
    <s v="03/31/69"/>
    <x v="0"/>
    <x v="1"/>
    <s v="Eligible NonCitizen"/>
    <s v="No"/>
    <s v="White"/>
    <s v="3/30/2015"/>
    <m/>
    <x v="0"/>
    <s v="Active"/>
    <x v="1"/>
    <s v="Peter Monroe"/>
    <n v="7"/>
    <x v="3"/>
    <s v="Fully Meets"/>
    <n v="5"/>
    <n v="4"/>
    <n v="7"/>
    <s v="1/14/2019"/>
    <n v="0"/>
    <n v="8"/>
    <n v="56"/>
    <x v="2"/>
    <s v="60k–80k"/>
  </r>
  <r>
    <x v="288"/>
    <n v="10205"/>
    <n v="1"/>
    <n v="1"/>
    <n v="0"/>
    <n v="1"/>
    <n v="6"/>
    <n v="3"/>
    <n v="0"/>
    <n v="57859"/>
    <n v="0"/>
    <n v="3"/>
    <s v="Area Sales Manager"/>
    <x v="26"/>
    <n v="85006"/>
    <s v="05/23/91"/>
    <x v="1"/>
    <x v="1"/>
    <s v="US Citizen"/>
    <s v="No"/>
    <s v="Two or more races"/>
    <d v="2011-05-07T00:00:00"/>
    <m/>
    <x v="0"/>
    <s v="Active"/>
    <x v="4"/>
    <s v="John Smith"/>
    <n v="17"/>
    <x v="1"/>
    <s v="Fully Meets"/>
    <n v="2.81"/>
    <n v="3"/>
    <n v="0"/>
    <s v="1/17/2019"/>
    <n v="0"/>
    <n v="16"/>
    <n v="33"/>
    <x v="1"/>
    <s v="40k–60k"/>
  </r>
  <r>
    <x v="289"/>
    <n v="10014"/>
    <n v="0"/>
    <n v="2"/>
    <n v="1"/>
    <n v="5"/>
    <n v="5"/>
    <n v="4"/>
    <n v="0"/>
    <n v="58523"/>
    <n v="1"/>
    <n v="19"/>
    <s v="Production Technician I"/>
    <x v="0"/>
    <n v="2171"/>
    <s v="01/31/87"/>
    <x v="0"/>
    <x v="2"/>
    <s v="US Citizen"/>
    <s v="No"/>
    <s v="White"/>
    <s v="8/13/2012"/>
    <d v="2016-05-02T00:00:00"/>
    <x v="15"/>
    <s v="Voluntarily Terminated"/>
    <x v="0"/>
    <s v="Kissy Sullivan"/>
    <n v="20"/>
    <x v="0"/>
    <s v="Exceeds"/>
    <n v="4.5"/>
    <n v="5"/>
    <n v="0"/>
    <d v="2016-01-02T00:00:00"/>
    <n v="0"/>
    <n v="15"/>
    <n v="38"/>
    <x v="1"/>
    <s v="40k–60k"/>
  </r>
  <r>
    <x v="290"/>
    <n v="10144"/>
    <n v="0"/>
    <n v="2"/>
    <n v="1"/>
    <n v="1"/>
    <n v="5"/>
    <n v="3"/>
    <n v="0"/>
    <n v="88976"/>
    <n v="0"/>
    <n v="17"/>
    <s v="Production Manager"/>
    <x v="0"/>
    <n v="2169"/>
    <d v="1968-10-10T00:00:00"/>
    <x v="0"/>
    <x v="2"/>
    <s v="US Citizen"/>
    <s v="No"/>
    <s v="White"/>
    <d v="2011-01-08T00:00:00"/>
    <m/>
    <x v="0"/>
    <s v="Active"/>
    <x v="0"/>
    <s v="Janet King"/>
    <n v="2"/>
    <x v="3"/>
    <s v="Fully Meets"/>
    <n v="3.93"/>
    <n v="3"/>
    <n v="0"/>
    <s v="2/27/2019"/>
    <n v="0"/>
    <n v="19"/>
    <n v="56"/>
    <x v="2"/>
    <s v="80k–100k"/>
  </r>
  <r>
    <x v="291"/>
    <n v="10253"/>
    <n v="0"/>
    <n v="0"/>
    <n v="1"/>
    <n v="1"/>
    <n v="6"/>
    <n v="3"/>
    <n v="0"/>
    <n v="55875"/>
    <n v="0"/>
    <n v="3"/>
    <s v="Area Sales Manager"/>
    <x v="27"/>
    <n v="4063"/>
    <d v="1989-11-07T00:00:00"/>
    <x v="0"/>
    <x v="0"/>
    <s v="US Citizen"/>
    <s v="No"/>
    <s v="Asian"/>
    <d v="2012-05-03T00:00:00"/>
    <m/>
    <x v="0"/>
    <s v="Active"/>
    <x v="4"/>
    <s v="John Smith"/>
    <n v="17"/>
    <x v="7"/>
    <s v="Fully Meets"/>
    <n v="4.5"/>
    <n v="4"/>
    <n v="0"/>
    <s v="1/18/2019"/>
    <n v="0"/>
    <n v="11"/>
    <n v="35"/>
    <x v="1"/>
    <s v="40k–60k"/>
  </r>
  <r>
    <x v="292"/>
    <n v="10118"/>
    <n v="1"/>
    <n v="1"/>
    <n v="1"/>
    <n v="4"/>
    <n v="3"/>
    <n v="3"/>
    <n v="0"/>
    <n v="113999"/>
    <n v="1"/>
    <n v="8"/>
    <s v="Database Administrator"/>
    <x v="0"/>
    <n v="1960"/>
    <d v="1986-07-08T00:00:00"/>
    <x v="0"/>
    <x v="1"/>
    <s v="US Citizen"/>
    <s v="No"/>
    <s v="Black or African American"/>
    <s v="2/16/2015"/>
    <s v="2/22/2017"/>
    <x v="13"/>
    <s v="Terminated for Cause"/>
    <x v="1"/>
    <s v="Simon Roup"/>
    <n v="4"/>
    <x v="3"/>
    <s v="Fully Meets"/>
    <n v="4.33"/>
    <n v="3"/>
    <n v="7"/>
    <s v="2/15/2017"/>
    <n v="0"/>
    <n v="9"/>
    <n v="38"/>
    <x v="1"/>
    <s v="100k–120k"/>
  </r>
  <r>
    <x v="293"/>
    <n v="10022"/>
    <n v="1"/>
    <n v="1"/>
    <n v="0"/>
    <n v="4"/>
    <n v="5"/>
    <n v="4"/>
    <n v="0"/>
    <n v="49773"/>
    <n v="1"/>
    <n v="19"/>
    <s v="Production Technician I"/>
    <x v="0"/>
    <n v="2747"/>
    <d v="1986-03-06T00:00:00"/>
    <x v="1"/>
    <x v="1"/>
    <s v="US Citizen"/>
    <s v="No"/>
    <s v="White"/>
    <s v="9/26/2011"/>
    <d v="2016-08-02T00:00:00"/>
    <x v="17"/>
    <s v="Terminated for Cause"/>
    <x v="0"/>
    <s v="Kelley Spirea"/>
    <n v="18"/>
    <x v="2"/>
    <s v="Exceeds"/>
    <n v="4.3"/>
    <n v="5"/>
    <n v="0"/>
    <d v="2015-01-02T00:00:00"/>
    <n v="0"/>
    <n v="18"/>
    <n v="39"/>
    <x v="1"/>
    <s v="40k–60k"/>
  </r>
  <r>
    <x v="294"/>
    <n v="10183"/>
    <n v="0"/>
    <n v="0"/>
    <n v="0"/>
    <n v="2"/>
    <n v="5"/>
    <n v="3"/>
    <n v="0"/>
    <n v="62068"/>
    <n v="0"/>
    <n v="19"/>
    <s v="Production Technician I"/>
    <x v="0"/>
    <n v="2124"/>
    <d v="1985-06-04T00:00:00"/>
    <x v="1"/>
    <x v="0"/>
    <s v="US Citizen"/>
    <s v="No"/>
    <s v="White"/>
    <d v="2015-05-07T00:00:00"/>
    <m/>
    <x v="0"/>
    <s v="Active"/>
    <x v="0"/>
    <s v="Michael Albert"/>
    <n v="22"/>
    <x v="0"/>
    <s v="Fully Meets"/>
    <n v="3.21"/>
    <n v="3"/>
    <n v="0"/>
    <s v="1/29/2019"/>
    <n v="0"/>
    <n v="7"/>
    <n v="39"/>
    <x v="1"/>
    <s v="60k–80k"/>
  </r>
  <r>
    <x v="295"/>
    <n v="10190"/>
    <n v="0"/>
    <n v="0"/>
    <n v="1"/>
    <n v="1"/>
    <n v="5"/>
    <n v="3"/>
    <n v="0"/>
    <n v="66541"/>
    <n v="0"/>
    <n v="20"/>
    <s v="Production Technician II"/>
    <x v="0"/>
    <n v="2459"/>
    <d v="1976-10-02T00:00:00"/>
    <x v="0"/>
    <x v="0"/>
    <s v="US Citizen"/>
    <s v="No"/>
    <s v="Black or African American"/>
    <s v="8/18/2014"/>
    <m/>
    <x v="0"/>
    <s v="Active"/>
    <x v="0"/>
    <s v="Ketsia Liebig"/>
    <n v="19"/>
    <x v="3"/>
    <s v="Fully Meets"/>
    <n v="3.11"/>
    <n v="5"/>
    <n v="0"/>
    <d v="2019-12-02T00:00:00"/>
    <n v="0"/>
    <n v="4"/>
    <n v="48"/>
    <x v="0"/>
    <s v="60k–80k"/>
  </r>
  <r>
    <x v="296"/>
    <n v="10274"/>
    <n v="1"/>
    <n v="1"/>
    <n v="0"/>
    <n v="5"/>
    <n v="5"/>
    <n v="3"/>
    <n v="1"/>
    <n v="80512"/>
    <n v="1"/>
    <n v="18"/>
    <s v="Production Manager"/>
    <x v="0"/>
    <n v="2478"/>
    <s v="11/14/55"/>
    <x v="1"/>
    <x v="1"/>
    <s v="US Citizen"/>
    <s v="No"/>
    <s v="Black or African American"/>
    <s v="9/26/2011"/>
    <d v="2012-02-01T00:00:00"/>
    <x v="4"/>
    <s v="Voluntarily Terminated"/>
    <x v="0"/>
    <s v="Janet King"/>
    <n v="2"/>
    <x v="4"/>
    <s v="Fully Meets"/>
    <n v="4.5"/>
    <n v="3"/>
    <n v="0"/>
    <d v="2012-02-01T00:00:00"/>
    <n v="0"/>
    <n v="5"/>
    <n v="69"/>
    <x v="3"/>
    <s v="80k–100k"/>
  </r>
  <r>
    <x v="297"/>
    <n v="10293"/>
    <n v="0"/>
    <n v="0"/>
    <n v="0"/>
    <n v="5"/>
    <n v="5"/>
    <n v="2"/>
    <n v="0"/>
    <n v="50274"/>
    <n v="1"/>
    <n v="19"/>
    <s v="Production Technician I"/>
    <x v="0"/>
    <n v="1887"/>
    <d v="1980-02-08T00:00:00"/>
    <x v="1"/>
    <x v="0"/>
    <s v="US Citizen"/>
    <s v="No"/>
    <s v="White"/>
    <s v="8/13/2012"/>
    <d v="2015-01-09T00:00:00"/>
    <x v="1"/>
    <s v="Voluntarily Terminated"/>
    <x v="0"/>
    <s v="Elijiah Gray"/>
    <n v="16"/>
    <x v="6"/>
    <s v="Needs Improvement"/>
    <n v="2.5"/>
    <n v="3"/>
    <n v="0"/>
    <d v="2014-05-09T00:00:00"/>
    <n v="6"/>
    <n v="13"/>
    <n v="45"/>
    <x v="0"/>
    <s v="40k–60k"/>
  </r>
  <r>
    <x v="298"/>
    <n v="10172"/>
    <n v="0"/>
    <n v="0"/>
    <n v="1"/>
    <n v="1"/>
    <n v="3"/>
    <n v="3"/>
    <n v="0"/>
    <n v="84903"/>
    <n v="0"/>
    <n v="22"/>
    <s v="Senior BI Developer"/>
    <x v="0"/>
    <n v="1887"/>
    <d v="1981-08-07T00:00:00"/>
    <x v="0"/>
    <x v="0"/>
    <s v="US Citizen"/>
    <s v="No"/>
    <s v="Asian"/>
    <s v="2/15/2017"/>
    <m/>
    <x v="0"/>
    <s v="Active"/>
    <x v="1"/>
    <s v="Brian Champaigne"/>
    <n v="13"/>
    <x v="1"/>
    <s v="Fully Meets"/>
    <n v="3.42"/>
    <n v="4"/>
    <n v="7"/>
    <d v="2019-04-01T00:00:00"/>
    <n v="0"/>
    <n v="17"/>
    <n v="43"/>
    <x v="0"/>
    <s v="80k–100k"/>
  </r>
  <r>
    <x v="299"/>
    <n v="10127"/>
    <n v="0"/>
    <n v="4"/>
    <n v="0"/>
    <n v="1"/>
    <n v="3"/>
    <n v="3"/>
    <n v="0"/>
    <n v="107226"/>
    <n v="0"/>
    <n v="28"/>
    <s v="Sr. Network Engineer"/>
    <x v="0"/>
    <n v="2453"/>
    <d v="1978-02-05T00:00:00"/>
    <x v="1"/>
    <x v="3"/>
    <s v="US Citizen"/>
    <s v="No"/>
    <s v="Asian"/>
    <s v="3/30/2015"/>
    <m/>
    <x v="0"/>
    <s v="Active"/>
    <x v="1"/>
    <s v="Peter Monroe"/>
    <n v="7"/>
    <x v="3"/>
    <s v="Fully Meets"/>
    <n v="4.2"/>
    <n v="4"/>
    <n v="8"/>
    <d v="2019-05-02T00:00:00"/>
    <n v="0"/>
    <n v="7"/>
    <n v="47"/>
    <x v="0"/>
    <s v="100k–120k"/>
  </r>
  <r>
    <x v="300"/>
    <n v="10072"/>
    <n v="0"/>
    <n v="0"/>
    <n v="1"/>
    <n v="5"/>
    <n v="5"/>
    <n v="3"/>
    <n v="0"/>
    <n v="58371"/>
    <n v="1"/>
    <n v="19"/>
    <s v="Production Technician I"/>
    <x v="0"/>
    <n v="2030"/>
    <s v="05/24/87"/>
    <x v="0"/>
    <x v="0"/>
    <s v="US Citizen"/>
    <s v="Yes"/>
    <s v="White"/>
    <d v="2011-10-01T00:00:00"/>
    <s v="5/15/2014"/>
    <x v="2"/>
    <s v="Voluntarily Terminated"/>
    <x v="0"/>
    <s v="Webster Butler"/>
    <n v="39"/>
    <x v="0"/>
    <s v="Fully Meets"/>
    <n v="5"/>
    <n v="5"/>
    <n v="0"/>
    <s v="5/15/2014"/>
    <n v="0"/>
    <n v="11"/>
    <n v="37"/>
    <x v="1"/>
    <s v="40k–60k"/>
  </r>
  <r>
    <x v="301"/>
    <n v="10048"/>
    <n v="1"/>
    <n v="1"/>
    <n v="1"/>
    <n v="5"/>
    <n v="5"/>
    <n v="3"/>
    <n v="0"/>
    <n v="55140"/>
    <n v="1"/>
    <n v="19"/>
    <s v="Production Technician I"/>
    <x v="0"/>
    <n v="2324"/>
    <d v="1965-09-09T00:00:00"/>
    <x v="0"/>
    <x v="1"/>
    <s v="Eligible NonCitizen"/>
    <s v="No"/>
    <s v="White"/>
    <s v="5/16/2011"/>
    <d v="2015-07-09T00:00:00"/>
    <x v="5"/>
    <s v="Voluntarily Terminated"/>
    <x v="0"/>
    <s v="Amy Dunn"/>
    <n v="11"/>
    <x v="7"/>
    <s v="Fully Meets"/>
    <n v="5"/>
    <n v="3"/>
    <n v="0"/>
    <s v="2/15/2015"/>
    <n v="0"/>
    <n v="7"/>
    <n v="59"/>
    <x v="2"/>
    <s v="40k–60k"/>
  </r>
  <r>
    <x v="302"/>
    <n v="10204"/>
    <n v="0"/>
    <n v="2"/>
    <n v="0"/>
    <n v="5"/>
    <n v="5"/>
    <n v="3"/>
    <n v="0"/>
    <n v="58062"/>
    <n v="1"/>
    <n v="19"/>
    <s v="Production Technician I"/>
    <x v="0"/>
    <n v="1876"/>
    <s v="07/30/83"/>
    <x v="1"/>
    <x v="2"/>
    <s v="US Citizen"/>
    <s v="No"/>
    <s v="White"/>
    <d v="2011-10-01T00:00:00"/>
    <s v="5/14/2012"/>
    <x v="4"/>
    <s v="Voluntarily Terminated"/>
    <x v="0"/>
    <s v="Ketsia Liebig"/>
    <n v="19"/>
    <x v="2"/>
    <s v="Fully Meets"/>
    <n v="3.6"/>
    <n v="5"/>
    <n v="0"/>
    <d v="2011-06-02T00:00:00"/>
    <n v="0"/>
    <n v="9"/>
    <n v="41"/>
    <x v="0"/>
    <s v="40k–60k"/>
  </r>
  <r>
    <x v="303"/>
    <n v="10264"/>
    <n v="0"/>
    <n v="0"/>
    <n v="0"/>
    <n v="5"/>
    <n v="5"/>
    <n v="3"/>
    <n v="1"/>
    <n v="59728"/>
    <n v="1"/>
    <n v="19"/>
    <s v="Production Technician I"/>
    <x v="0"/>
    <n v="2109"/>
    <d v="1969-02-10T00:00:00"/>
    <x v="1"/>
    <x v="0"/>
    <s v="US Citizen"/>
    <s v="Yes"/>
    <s v="Black or African American"/>
    <d v="2012-09-01T00:00:00"/>
    <s v="6/27/2015"/>
    <x v="10"/>
    <s v="Voluntarily Terminated"/>
    <x v="0"/>
    <s v="Ketsia Liebig"/>
    <n v="19"/>
    <x v="4"/>
    <s v="Fully Meets"/>
    <n v="4.3"/>
    <n v="4"/>
    <n v="0"/>
    <d v="2014-02-06T00:00:00"/>
    <n v="0"/>
    <n v="16"/>
    <n v="56"/>
    <x v="2"/>
    <s v="40k–60k"/>
  </r>
  <r>
    <x v="304"/>
    <n v="10033"/>
    <n v="0"/>
    <n v="0"/>
    <n v="1"/>
    <n v="5"/>
    <n v="5"/>
    <n v="4"/>
    <n v="0"/>
    <n v="70507"/>
    <n v="1"/>
    <n v="20"/>
    <s v="Production Technician II"/>
    <x v="0"/>
    <n v="2045"/>
    <d v="1958-07-11T00:00:00"/>
    <x v="0"/>
    <x v="0"/>
    <s v="US Citizen"/>
    <s v="No"/>
    <s v="White"/>
    <d v="2013-07-01T00:00:00"/>
    <s v="2/21/2016"/>
    <x v="9"/>
    <s v="Voluntarily Terminated"/>
    <x v="0"/>
    <s v="Brannon Miller"/>
    <n v="12"/>
    <x v="0"/>
    <s v="Exceeds"/>
    <n v="5"/>
    <n v="3"/>
    <n v="0"/>
    <s v="1/19/2016"/>
    <n v="0"/>
    <n v="7"/>
    <n v="66"/>
    <x v="3"/>
    <s v="60k–80k"/>
  </r>
  <r>
    <x v="305"/>
    <n v="10174"/>
    <n v="0"/>
    <n v="0"/>
    <n v="0"/>
    <n v="1"/>
    <n v="5"/>
    <n v="3"/>
    <n v="0"/>
    <n v="60446"/>
    <n v="0"/>
    <n v="20"/>
    <s v="Production Technician II"/>
    <x v="0"/>
    <n v="2302"/>
    <s v="04/20/85"/>
    <x v="1"/>
    <x v="0"/>
    <s v="US Citizen"/>
    <s v="No"/>
    <s v="White"/>
    <s v="9/29/2014"/>
    <m/>
    <x v="0"/>
    <s v="Active"/>
    <x v="0"/>
    <s v="David Stanley"/>
    <n v="14"/>
    <x v="0"/>
    <s v="Fully Meets"/>
    <n v="3.4"/>
    <n v="4"/>
    <n v="0"/>
    <s v="2/21/2019"/>
    <n v="0"/>
    <n v="14"/>
    <n v="39"/>
    <x v="1"/>
    <s v="60k–80k"/>
  </r>
  <r>
    <x v="306"/>
    <n v="10135"/>
    <n v="0"/>
    <n v="0"/>
    <n v="1"/>
    <n v="1"/>
    <n v="5"/>
    <n v="3"/>
    <n v="0"/>
    <n v="65893"/>
    <n v="0"/>
    <n v="20"/>
    <s v="Production Technician II"/>
    <x v="0"/>
    <n v="1810"/>
    <d v="1985-11-05T00:00:00"/>
    <x v="0"/>
    <x v="0"/>
    <s v="US Citizen"/>
    <s v="No"/>
    <s v="White"/>
    <d v="2014-07-07T00:00:00"/>
    <m/>
    <x v="0"/>
    <s v="Active"/>
    <x v="0"/>
    <s v="Kissy Sullivan"/>
    <n v="20"/>
    <x v="0"/>
    <s v="Fully Meets"/>
    <n v="4.07"/>
    <n v="4"/>
    <n v="0"/>
    <s v="2/28/2019"/>
    <n v="0"/>
    <n v="13"/>
    <n v="39"/>
    <x v="1"/>
    <s v="60k–80k"/>
  </r>
  <r>
    <x v="307"/>
    <n v="10301"/>
    <n v="0"/>
    <n v="0"/>
    <n v="0"/>
    <n v="5"/>
    <n v="5"/>
    <n v="1"/>
    <n v="0"/>
    <n v="48513"/>
    <n v="1"/>
    <n v="19"/>
    <s v="Production Technician I"/>
    <x v="0"/>
    <n v="2458"/>
    <d v="1982-04-05T00:00:00"/>
    <x v="1"/>
    <x v="0"/>
    <s v="US Citizen"/>
    <s v="No"/>
    <s v="Asian"/>
    <d v="2008-02-09T00:00:00"/>
    <s v="9/29/2015"/>
    <x v="4"/>
    <s v="Voluntarily Terminated"/>
    <x v="0"/>
    <s v="Brannon Miller"/>
    <n v="12"/>
    <x v="2"/>
    <s v="PIP"/>
    <n v="3.2"/>
    <n v="2"/>
    <n v="0"/>
    <d v="2015-02-09T00:00:00"/>
    <n v="5"/>
    <n v="4"/>
    <n v="43"/>
    <x v="0"/>
    <s v="40k–60k"/>
  </r>
  <r>
    <x v="308"/>
    <n v="10010"/>
    <n v="0"/>
    <n v="0"/>
    <n v="0"/>
    <n v="1"/>
    <n v="3"/>
    <n v="4"/>
    <n v="0"/>
    <n v="220450"/>
    <n v="0"/>
    <n v="6"/>
    <s v="CIO"/>
    <x v="0"/>
    <n v="2067"/>
    <s v="08/30/79"/>
    <x v="1"/>
    <x v="0"/>
    <s v="US Citizen"/>
    <s v="No"/>
    <s v="White"/>
    <d v="2010-10-04T00:00:00"/>
    <m/>
    <x v="0"/>
    <s v="Active"/>
    <x v="1"/>
    <s v="Janet King"/>
    <n v="2"/>
    <x v="3"/>
    <s v="Exceeds"/>
    <n v="4.5999999999999996"/>
    <n v="5"/>
    <n v="6"/>
    <s v="2/21/2019"/>
    <n v="0"/>
    <n v="16"/>
    <n v="45"/>
    <x v="0"/>
    <s v="220k–240k"/>
  </r>
  <r>
    <x v="309"/>
    <n v="10043"/>
    <n v="0"/>
    <n v="0"/>
    <n v="0"/>
    <n v="1"/>
    <n v="3"/>
    <n v="3"/>
    <n v="0"/>
    <n v="89292"/>
    <n v="0"/>
    <n v="9"/>
    <s v="Data Analyst"/>
    <x v="0"/>
    <n v="2148"/>
    <s v="02/24/79"/>
    <x v="1"/>
    <x v="0"/>
    <s v="US Citizen"/>
    <s v="No"/>
    <s v="White"/>
    <s v="3/30/2015"/>
    <m/>
    <x v="0"/>
    <s v="Active"/>
    <x v="1"/>
    <s v="Simon Roup"/>
    <n v="4"/>
    <x v="3"/>
    <s v="Fully Meets"/>
    <n v="5"/>
    <n v="3"/>
    <n v="5"/>
    <d v="2019-01-02T00:00:00"/>
    <n v="0"/>
    <n v="11"/>
    <n v="46"/>
    <x v="0"/>
    <s v="80k–100k"/>
  </r>
  <r>
    <x v="310"/>
    <n v="10271"/>
    <n v="0"/>
    <n v="4"/>
    <n v="0"/>
    <n v="1"/>
    <n v="5"/>
    <n v="3"/>
    <n v="0"/>
    <n v="45046"/>
    <n v="0"/>
    <n v="19"/>
    <s v="Production Technician I"/>
    <x v="0"/>
    <n v="1730"/>
    <s v="08/17/78"/>
    <x v="1"/>
    <x v="3"/>
    <s v="US Citizen"/>
    <s v="No"/>
    <s v="Asian"/>
    <s v="9/29/2014"/>
    <m/>
    <x v="0"/>
    <s v="Active"/>
    <x v="0"/>
    <s v="David Stanley"/>
    <n v="14"/>
    <x v="0"/>
    <s v="Fully Meets"/>
    <n v="4.5"/>
    <n v="5"/>
    <n v="0"/>
    <s v="1/30/2019"/>
    <n v="0"/>
    <n v="2"/>
    <n v="46"/>
    <x v="0"/>
    <s v="40k–60k"/>
  </r>
  <r>
    <x v="311"/>
    <m/>
    <m/>
    <m/>
    <m/>
    <m/>
    <m/>
    <m/>
    <m/>
    <m/>
    <m/>
    <m/>
    <m/>
    <x v="28"/>
    <m/>
    <m/>
    <x v="2"/>
    <x v="5"/>
    <m/>
    <m/>
    <m/>
    <m/>
    <m/>
    <x v="18"/>
    <m/>
    <x v="6"/>
    <m/>
    <m/>
    <x v="9"/>
    <m/>
    <m/>
    <m/>
    <m/>
    <m/>
    <m/>
    <m/>
    <m/>
    <x v="5"/>
    <m/>
  </r>
  <r>
    <x v="311"/>
    <m/>
    <m/>
    <m/>
    <m/>
    <m/>
    <m/>
    <m/>
    <m/>
    <m/>
    <m/>
    <m/>
    <m/>
    <x v="28"/>
    <m/>
    <m/>
    <x v="2"/>
    <x v="5"/>
    <m/>
    <m/>
    <m/>
    <m/>
    <m/>
    <x v="18"/>
    <m/>
    <x v="6"/>
    <m/>
    <m/>
    <x v="9"/>
    <m/>
    <m/>
    <m/>
    <m/>
    <m/>
    <m/>
    <m/>
    <m/>
    <x v="5"/>
    <m/>
  </r>
  <r>
    <x v="311"/>
    <m/>
    <m/>
    <m/>
    <m/>
    <m/>
    <m/>
    <m/>
    <m/>
    <m/>
    <m/>
    <m/>
    <m/>
    <x v="28"/>
    <m/>
    <m/>
    <x v="2"/>
    <x v="5"/>
    <m/>
    <m/>
    <m/>
    <m/>
    <m/>
    <x v="18"/>
    <m/>
    <x v="6"/>
    <m/>
    <m/>
    <x v="9"/>
    <m/>
    <m/>
    <m/>
    <m/>
    <m/>
    <m/>
    <m/>
    <m/>
    <x v="5"/>
    <m/>
  </r>
  <r>
    <x v="311"/>
    <m/>
    <m/>
    <m/>
    <m/>
    <m/>
    <m/>
    <m/>
    <m/>
    <m/>
    <m/>
    <m/>
    <m/>
    <x v="28"/>
    <m/>
    <m/>
    <x v="2"/>
    <x v="5"/>
    <m/>
    <m/>
    <m/>
    <m/>
    <m/>
    <x v="18"/>
    <m/>
    <x v="6"/>
    <m/>
    <m/>
    <x v="9"/>
    <m/>
    <m/>
    <m/>
    <m/>
    <m/>
    <m/>
    <m/>
    <m/>
    <x v="5"/>
    <m/>
  </r>
  <r>
    <x v="311"/>
    <m/>
    <m/>
    <m/>
    <m/>
    <m/>
    <m/>
    <m/>
    <m/>
    <m/>
    <m/>
    <m/>
    <m/>
    <x v="28"/>
    <m/>
    <m/>
    <x v="2"/>
    <x v="5"/>
    <m/>
    <m/>
    <m/>
    <m/>
    <m/>
    <x v="18"/>
    <m/>
    <x v="6"/>
    <m/>
    <m/>
    <x v="9"/>
    <m/>
    <m/>
    <m/>
    <m/>
    <m/>
    <m/>
    <m/>
    <m/>
    <x v="5"/>
    <m/>
  </r>
  <r>
    <x v="311"/>
    <m/>
    <m/>
    <m/>
    <m/>
    <m/>
    <m/>
    <m/>
    <m/>
    <m/>
    <m/>
    <m/>
    <m/>
    <x v="28"/>
    <m/>
    <m/>
    <x v="2"/>
    <x v="5"/>
    <m/>
    <m/>
    <m/>
    <m/>
    <m/>
    <x v="18"/>
    <m/>
    <x v="6"/>
    <m/>
    <m/>
    <x v="9"/>
    <m/>
    <m/>
    <m/>
    <m/>
    <m/>
    <m/>
    <m/>
    <m/>
    <x v="5"/>
    <m/>
  </r>
  <r>
    <x v="311"/>
    <m/>
    <m/>
    <m/>
    <m/>
    <m/>
    <m/>
    <m/>
    <m/>
    <m/>
    <m/>
    <m/>
    <m/>
    <x v="28"/>
    <m/>
    <m/>
    <x v="2"/>
    <x v="5"/>
    <m/>
    <m/>
    <m/>
    <m/>
    <m/>
    <x v="18"/>
    <m/>
    <x v="6"/>
    <m/>
    <m/>
    <x v="9"/>
    <m/>
    <m/>
    <m/>
    <m/>
    <m/>
    <m/>
    <m/>
    <m/>
    <x v="5"/>
    <m/>
  </r>
  <r>
    <x v="311"/>
    <m/>
    <m/>
    <m/>
    <m/>
    <m/>
    <m/>
    <m/>
    <m/>
    <m/>
    <m/>
    <m/>
    <m/>
    <x v="28"/>
    <m/>
    <m/>
    <x v="2"/>
    <x v="5"/>
    <m/>
    <m/>
    <m/>
    <m/>
    <m/>
    <x v="18"/>
    <m/>
    <x v="6"/>
    <m/>
    <m/>
    <x v="9"/>
    <m/>
    <m/>
    <m/>
    <m/>
    <m/>
    <m/>
    <m/>
    <m/>
    <x v="5"/>
    <m/>
  </r>
  <r>
    <x v="311"/>
    <m/>
    <m/>
    <m/>
    <m/>
    <m/>
    <m/>
    <m/>
    <m/>
    <m/>
    <m/>
    <m/>
    <m/>
    <x v="28"/>
    <m/>
    <m/>
    <x v="2"/>
    <x v="5"/>
    <m/>
    <m/>
    <m/>
    <m/>
    <m/>
    <x v="18"/>
    <m/>
    <x v="6"/>
    <m/>
    <m/>
    <x v="9"/>
    <m/>
    <m/>
    <m/>
    <m/>
    <m/>
    <m/>
    <m/>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AA5360-CD8F-4AE4-9A77-11296CC3FC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9" firstHeaderRow="1" firstDataRow="1" firstDataCol="1"/>
  <pivotFields count="36">
    <pivotField showAll="0"/>
    <pivotField dataField="1" showAll="0">
      <items count="313">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x="311"/>
        <item t="default"/>
      </items>
    </pivotField>
    <pivotField showAll="0">
      <items count="4">
        <item x="0"/>
        <item x="1"/>
        <item x="2"/>
        <item t="default"/>
      </items>
    </pivotField>
    <pivotField showAll="0">
      <items count="7">
        <item x="0"/>
        <item x="1"/>
        <item x="2"/>
        <item x="4"/>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7">
        <item x="2"/>
        <item x="1"/>
        <item x="4"/>
        <item x="0"/>
        <item x="3"/>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6">
    <i>
      <x v="4"/>
    </i>
    <i>
      <x v="2"/>
    </i>
    <i>
      <x/>
    </i>
    <i>
      <x v="1"/>
    </i>
    <i>
      <x v="3"/>
    </i>
    <i t="grand">
      <x/>
    </i>
  </rowItems>
  <colItems count="1">
    <i/>
  </colItems>
  <dataFields count="1">
    <dataField name="Count of EmpID" fld="1" subtotal="count" baseField="17" baseItem="0"/>
  </dataFields>
  <chartFormats count="6">
    <chartFormat chart="0" format="14" series="1">
      <pivotArea type="data" outline="0" fieldPosition="0">
        <references count="1">
          <reference field="4294967294" count="1" selected="0">
            <x v="0"/>
          </reference>
        </references>
      </pivotArea>
    </chartFormat>
    <chartFormat chart="0" format="17" series="1">
      <pivotArea type="data" outline="0" fieldPosition="0">
        <references count="2">
          <reference field="4294967294" count="1" selected="0">
            <x v="0"/>
          </reference>
          <reference field="17" count="1" selected="0">
            <x v="4"/>
          </reference>
        </references>
      </pivotArea>
    </chartFormat>
    <chartFormat chart="0" format="18" series="1">
      <pivotArea type="data" outline="0" fieldPosition="0">
        <references count="2">
          <reference field="4294967294" count="1" selected="0">
            <x v="0"/>
          </reference>
          <reference field="17" count="1" selected="0">
            <x v="2"/>
          </reference>
        </references>
      </pivotArea>
    </chartFormat>
    <chartFormat chart="0" format="19" series="1">
      <pivotArea type="data" outline="0" fieldPosition="0">
        <references count="2">
          <reference field="4294967294" count="1" selected="0">
            <x v="0"/>
          </reference>
          <reference field="17" count="1" selected="0">
            <x v="0"/>
          </reference>
        </references>
      </pivotArea>
    </chartFormat>
    <chartFormat chart="0" format="20" series="1">
      <pivotArea type="data" outline="0" fieldPosition="0">
        <references count="2">
          <reference field="4294967294" count="1" selected="0">
            <x v="0"/>
          </reference>
          <reference field="17" count="1" selected="0">
            <x v="1"/>
          </reference>
        </references>
      </pivotArea>
    </chartFormat>
    <chartFormat chart="0" format="21" series="1">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901DDB-917B-41F7-B886-F6945D68BEC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B3:C6" firstHeaderRow="1" firstDataRow="1" firstDataCol="1"/>
  <pivotFields count="36">
    <pivotField showAll="0"/>
    <pivotField showAll="0">
      <items count="313">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x="311"/>
        <item t="default"/>
      </items>
    </pivotField>
    <pivotField showAll="0">
      <items count="4">
        <item x="0"/>
        <item x="1"/>
        <item x="2"/>
        <item t="default"/>
      </items>
    </pivotField>
    <pivotField showAll="0">
      <items count="7">
        <item x="0"/>
        <item x="1"/>
        <item x="2"/>
        <item x="4"/>
        <item x="3"/>
        <item x="5"/>
        <item t="default"/>
      </items>
    </pivotField>
    <pivotField showAll="0">
      <items count="4">
        <item x="1"/>
        <item x="0"/>
        <item x="2"/>
        <item t="default"/>
      </items>
    </pivotField>
    <pivotField showAll="0"/>
    <pivotField showAll="0"/>
    <pivotField showAll="0"/>
    <pivotField showAll="0"/>
    <pivotField dataField="1" showAll="0"/>
    <pivotField showAll="0"/>
    <pivotField showAll="0"/>
    <pivotField showAll="0"/>
    <pivotField showAll="0"/>
    <pivotField showAll="0"/>
    <pivotField showAll="0"/>
    <pivotField axis="axisRow" showAll="0">
      <items count="4">
        <item x="1"/>
        <item x="0"/>
        <item h="1" x="2"/>
        <item t="default"/>
      </items>
    </pivotField>
    <pivotField showAll="0">
      <items count="7">
        <item x="2"/>
        <item x="1"/>
        <item x="4"/>
        <item x="0"/>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3">
    <i>
      <x/>
    </i>
    <i>
      <x v="1"/>
    </i>
    <i t="grand">
      <x/>
    </i>
  </rowItems>
  <colItems count="1">
    <i/>
  </colItems>
  <dataFields count="1">
    <dataField name="Average of Salary" fld="9" subtotal="average" baseField="16" baseItem="0"/>
  </dataFields>
  <chartFormats count="1">
    <chartFormat chart="2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4954BA-A21F-44C1-8B30-1031D98ABDC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A1:B29" firstHeaderRow="1" firstDataRow="1" firstDataCol="1"/>
  <pivotFields count="36">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items count="313">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x="311"/>
        <item t="default"/>
      </items>
    </pivotField>
    <pivotField showAll="0">
      <items count="4">
        <item x="0"/>
        <item x="1"/>
        <item x="2"/>
        <item t="default"/>
      </items>
    </pivotField>
    <pivotField showAll="0">
      <items count="7">
        <item x="0"/>
        <item x="1"/>
        <item x="2"/>
        <item x="4"/>
        <item x="3"/>
        <item x="5"/>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axis="axisRow" showAll="0" sortType="descending">
      <items count="30">
        <item x="5"/>
        <item x="26"/>
        <item x="7"/>
        <item x="14"/>
        <item x="2"/>
        <item x="18"/>
        <item x="17"/>
        <item x="21"/>
        <item x="9"/>
        <item x="20"/>
        <item x="0"/>
        <item x="27"/>
        <item x="23"/>
        <item x="19"/>
        <item x="25"/>
        <item x="11"/>
        <item x="22"/>
        <item x="15"/>
        <item x="8"/>
        <item x="24"/>
        <item x="13"/>
        <item x="12"/>
        <item x="10"/>
        <item x="1"/>
        <item x="16"/>
        <item x="3"/>
        <item x="4"/>
        <item x="6"/>
        <item h="1" x="28"/>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0"/>
        <item h="1" x="2"/>
        <item t="default"/>
      </items>
    </pivotField>
    <pivotField showAll="0">
      <items count="7">
        <item x="2"/>
        <item x="1"/>
        <item x="4"/>
        <item x="0"/>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28">
    <i>
      <x v="10"/>
    </i>
    <i>
      <x v="4"/>
    </i>
    <i>
      <x v="23"/>
    </i>
    <i>
      <x v="26"/>
    </i>
    <i>
      <x v="19"/>
    </i>
    <i>
      <x v="15"/>
    </i>
    <i>
      <x v="3"/>
    </i>
    <i>
      <x v="5"/>
    </i>
    <i>
      <x v="17"/>
    </i>
    <i>
      <x v="6"/>
    </i>
    <i>
      <x v="21"/>
    </i>
    <i>
      <x v="7"/>
    </i>
    <i>
      <x v="1"/>
    </i>
    <i>
      <x v="8"/>
    </i>
    <i>
      <x v="16"/>
    </i>
    <i>
      <x v="9"/>
    </i>
    <i>
      <x v="18"/>
    </i>
    <i>
      <x v="2"/>
    </i>
    <i>
      <x v="20"/>
    </i>
    <i>
      <x v="11"/>
    </i>
    <i>
      <x v="22"/>
    </i>
    <i>
      <x v="25"/>
    </i>
    <i>
      <x v="24"/>
    </i>
    <i>
      <x v="27"/>
    </i>
    <i>
      <x v="14"/>
    </i>
    <i>
      <x v="12"/>
    </i>
    <i>
      <x/>
    </i>
    <i>
      <x v="13"/>
    </i>
  </rowItems>
  <colItems count="1">
    <i/>
  </colItems>
  <dataFields count="1">
    <dataField name="Count of EmpID" fld="1" subtotal="count" baseField="13" baseItem="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76DAAC-7891-4EEA-9C0C-BBE35687D0E4}"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ID">
  <location ref="B5:C125" firstHeaderRow="1" firstDataRow="1" firstDataCol="1"/>
  <pivotFields count="36">
    <pivotField showAll="0"/>
    <pivotField axis="axisRow" showAll="0">
      <items count="312">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t="default"/>
      </items>
    </pivotField>
    <pivotField showAll="0"/>
    <pivotField showAll="0"/>
    <pivotField showAll="0"/>
    <pivotField showAll="0"/>
    <pivotField showAll="0"/>
    <pivotField dataField="1"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rowItems>
  <colItems count="1">
    <i/>
  </colItems>
  <dataFields count="1">
    <dataField name="Sum of PerfScoreID" fld="7" baseField="1" baseItem="0"/>
  </dataFields>
  <pivotTableStyleInfo name="PivotStyleLight16" showRowHeaders="1" showColHeaders="1" showRowStripes="0" showColStripes="0" showLastColumn="1"/>
  <filters count="1">
    <filter fld="1" type="captionBetween" evalOrder="-1" id="3" stringValue1="10000" stringValue2="10120">
      <autoFilter ref="A1">
        <filterColumn colId="0">
          <customFilters and="1">
            <customFilter operator="greaterThanOrEqual" val="10000"/>
            <customFilter operator="lessThanOrEqual" val="1012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B1BACF-E64E-4F8F-98AA-B105ADDED97C}"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1:B11" firstHeaderRow="1" firstDataRow="1" firstDataCol="1"/>
  <pivotFields count="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11">
        <item x="6"/>
        <item x="4"/>
        <item x="3"/>
        <item x="2"/>
        <item x="1"/>
        <item x="0"/>
        <item x="5"/>
        <item x="8"/>
        <item x="7"/>
        <item h="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28"/>
  </rowFields>
  <rowItems count="10">
    <i>
      <x v="6"/>
    </i>
    <i>
      <x v="7"/>
    </i>
    <i>
      <x v="8"/>
    </i>
    <i>
      <x/>
    </i>
    <i>
      <x v="1"/>
    </i>
    <i>
      <x v="2"/>
    </i>
    <i>
      <x v="3"/>
    </i>
    <i>
      <x v="5"/>
    </i>
    <i>
      <x v="4"/>
    </i>
    <i t="grand">
      <x/>
    </i>
  </rowItems>
  <colItems count="1">
    <i/>
  </colItems>
  <dataFields count="1">
    <dataField name="Count of EmpID" fld="1" subtotal="count" baseField="28" baseItem="3"/>
  </dataFields>
  <chartFormats count="1">
    <chartFormat chart="3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93B7EC-6489-40AB-962D-B78508997DB3}" name="PivotTable4"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rowHeaderCaption="Rec. Source">
  <location ref="E64:F74"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axis="axisRow" showAll="0" sortType="descending">
      <items count="10">
        <item x="6"/>
        <item x="4"/>
        <item x="3"/>
        <item x="2"/>
        <item x="1"/>
        <item x="0"/>
        <item x="5"/>
        <item x="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sortType="descending">
      <items count="6">
        <item x="1"/>
        <item x="0"/>
        <item x="2"/>
        <item x="3"/>
        <item x="4"/>
        <item t="default"/>
      </items>
      <autoSortScope>
        <pivotArea dataOnly="0" outline="0" fieldPosition="0">
          <references count="1">
            <reference field="4294967294" count="1" selected="0">
              <x v="0"/>
            </reference>
          </references>
        </pivotArea>
      </autoSortScope>
    </pivotField>
    <pivotField showAll="0"/>
    <pivotField showAll="0">
      <items count="6">
        <item x="4"/>
        <item x="1"/>
        <item x="0"/>
        <item x="3"/>
        <item x="2"/>
        <item t="default"/>
      </items>
    </pivotField>
  </pivotFields>
  <rowFields count="1">
    <field x="28"/>
  </rowFields>
  <rowItems count="10">
    <i>
      <x v="2"/>
    </i>
    <i>
      <x v="6"/>
    </i>
    <i>
      <x v="5"/>
    </i>
    <i>
      <x v="1"/>
    </i>
    <i>
      <x v="7"/>
    </i>
    <i>
      <x v="4"/>
    </i>
    <i>
      <x v="3"/>
    </i>
    <i>
      <x/>
    </i>
    <i>
      <x v="8"/>
    </i>
    <i t="grand">
      <x/>
    </i>
  </rowItems>
  <colItems count="1">
    <i/>
  </colItems>
  <dataFields count="1">
    <dataField name="Average of PerfScoreID" fld="7" subtotal="average" baseField="37" baseItem="0" numFmtId="2"/>
  </dataFields>
  <chartFormats count="10">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28" count="1" selected="0">
            <x v="2"/>
          </reference>
        </references>
      </pivotArea>
    </chartFormat>
    <chartFormat chart="4" format="9">
      <pivotArea type="data" outline="0" fieldPosition="0">
        <references count="2">
          <reference field="4294967294" count="1" selected="0">
            <x v="0"/>
          </reference>
          <reference field="28" count="1" selected="0">
            <x v="6"/>
          </reference>
        </references>
      </pivotArea>
    </chartFormat>
    <chartFormat chart="4" format="10">
      <pivotArea type="data" outline="0" fieldPosition="0">
        <references count="2">
          <reference field="4294967294" count="1" selected="0">
            <x v="0"/>
          </reference>
          <reference field="28" count="1" selected="0">
            <x v="5"/>
          </reference>
        </references>
      </pivotArea>
    </chartFormat>
    <chartFormat chart="4" format="11">
      <pivotArea type="data" outline="0" fieldPosition="0">
        <references count="2">
          <reference field="4294967294" count="1" selected="0">
            <x v="0"/>
          </reference>
          <reference field="28" count="1" selected="0">
            <x v="1"/>
          </reference>
        </references>
      </pivotArea>
    </chartFormat>
    <chartFormat chart="4" format="12">
      <pivotArea type="data" outline="0" fieldPosition="0">
        <references count="2">
          <reference field="4294967294" count="1" selected="0">
            <x v="0"/>
          </reference>
          <reference field="28" count="1" selected="0">
            <x v="7"/>
          </reference>
        </references>
      </pivotArea>
    </chartFormat>
    <chartFormat chart="4" format="13">
      <pivotArea type="data" outline="0" fieldPosition="0">
        <references count="2">
          <reference field="4294967294" count="1" selected="0">
            <x v="0"/>
          </reference>
          <reference field="28" count="1" selected="0">
            <x v="4"/>
          </reference>
        </references>
      </pivotArea>
    </chartFormat>
    <chartFormat chart="4" format="14">
      <pivotArea type="data" outline="0" fieldPosition="0">
        <references count="2">
          <reference field="4294967294" count="1" selected="0">
            <x v="0"/>
          </reference>
          <reference field="28" count="1" selected="0">
            <x v="3"/>
          </reference>
        </references>
      </pivotArea>
    </chartFormat>
    <chartFormat chart="4" format="15">
      <pivotArea type="data" outline="0" fieldPosition="0">
        <references count="2">
          <reference field="4294967294" count="1" selected="0">
            <x v="0"/>
          </reference>
          <reference field="28" count="1" selected="0">
            <x v="0"/>
          </reference>
        </references>
      </pivotArea>
    </chartFormat>
    <chartFormat chart="4" format="16">
      <pivotArea type="data" outline="0" fieldPosition="0">
        <references count="2">
          <reference field="4294967294" count="1" selected="0">
            <x v="0"/>
          </reference>
          <reference field="28"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D81348-83C7-463C-9A68-013E3DECEDE8}" name="PivotTable12"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rowHeaderCaption="Marital Status">
  <location ref="E112:F118"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axis="axisRow"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4"/>
        <item x="1"/>
        <item x="0"/>
        <item x="3"/>
        <item x="2"/>
        <item t="default"/>
      </items>
    </pivotField>
  </pivotFields>
  <rowFields count="1">
    <field x="17"/>
  </rowFields>
  <rowItems count="6">
    <i>
      <x v="4"/>
    </i>
    <i>
      <x/>
    </i>
    <i>
      <x v="2"/>
    </i>
    <i>
      <x v="3"/>
    </i>
    <i>
      <x v="1"/>
    </i>
    <i t="grand">
      <x/>
    </i>
  </rowItems>
  <colItems count="1">
    <i/>
  </colItems>
  <dataFields count="1">
    <dataField name="Average of PerfScoreID" fld="7" subtotal="average" baseField="17" baseItem="0" numFmtId="2"/>
  </dataFields>
  <chartFormats count="20">
    <chartFormat chart="0" format="19" series="1">
      <pivotArea type="data" outline="0" fieldPosition="0">
        <references count="1">
          <reference field="4294967294" count="1" selected="0">
            <x v="0"/>
          </reference>
        </references>
      </pivotArea>
    </chartFormat>
    <chartFormat chart="0" format="20">
      <pivotArea type="data" outline="0" fieldPosition="0">
        <references count="2">
          <reference field="4294967294" count="1" selected="0">
            <x v="0"/>
          </reference>
          <reference field="17" count="1" selected="0">
            <x v="4"/>
          </reference>
        </references>
      </pivotArea>
    </chartFormat>
    <chartFormat chart="0" format="21">
      <pivotArea type="data" outline="0" fieldPosition="0">
        <references count="2">
          <reference field="4294967294" count="1" selected="0">
            <x v="0"/>
          </reference>
          <reference field="17" count="1" selected="0">
            <x v="0"/>
          </reference>
        </references>
      </pivotArea>
    </chartFormat>
    <chartFormat chart="0" format="22">
      <pivotArea type="data" outline="0" fieldPosition="0">
        <references count="2">
          <reference field="4294967294" count="1" selected="0">
            <x v="0"/>
          </reference>
          <reference field="17" count="1" selected="0">
            <x v="2"/>
          </reference>
        </references>
      </pivotArea>
    </chartFormat>
    <chartFormat chart="0" format="23">
      <pivotArea type="data" outline="0" fieldPosition="0">
        <references count="2">
          <reference field="4294967294" count="1" selected="0">
            <x v="0"/>
          </reference>
          <reference field="17" count="1" selected="0">
            <x v="3"/>
          </reference>
        </references>
      </pivotArea>
    </chartFormat>
    <chartFormat chart="0" format="24">
      <pivotArea type="data" outline="0" fieldPosition="0">
        <references count="2">
          <reference field="4294967294" count="1" selected="0">
            <x v="0"/>
          </reference>
          <reference field="17" count="1" selected="0">
            <x v="1"/>
          </reference>
        </references>
      </pivotArea>
    </chartFormat>
    <chartFormat chart="2" format="31" series="1">
      <pivotArea type="data" outline="0" fieldPosition="0">
        <references count="1">
          <reference field="4294967294" count="1" selected="0">
            <x v="0"/>
          </reference>
        </references>
      </pivotArea>
    </chartFormat>
    <chartFormat chart="2" format="32">
      <pivotArea type="data" outline="0" fieldPosition="0">
        <references count="2">
          <reference field="4294967294" count="1" selected="0">
            <x v="0"/>
          </reference>
          <reference field="17" count="1" selected="0">
            <x v="4"/>
          </reference>
        </references>
      </pivotArea>
    </chartFormat>
    <chartFormat chart="2" format="33">
      <pivotArea type="data" outline="0" fieldPosition="0">
        <references count="2">
          <reference field="4294967294" count="1" selected="0">
            <x v="0"/>
          </reference>
          <reference field="17" count="1" selected="0">
            <x v="0"/>
          </reference>
        </references>
      </pivotArea>
    </chartFormat>
    <chartFormat chart="2" format="34">
      <pivotArea type="data" outline="0" fieldPosition="0">
        <references count="2">
          <reference field="4294967294" count="1" selected="0">
            <x v="0"/>
          </reference>
          <reference field="17" count="1" selected="0">
            <x v="2"/>
          </reference>
        </references>
      </pivotArea>
    </chartFormat>
    <chartFormat chart="2" format="35">
      <pivotArea type="data" outline="0" fieldPosition="0">
        <references count="2">
          <reference field="4294967294" count="1" selected="0">
            <x v="0"/>
          </reference>
          <reference field="17" count="1" selected="0">
            <x v="3"/>
          </reference>
        </references>
      </pivotArea>
    </chartFormat>
    <chartFormat chart="2" format="36">
      <pivotArea type="data" outline="0" fieldPosition="0">
        <references count="2">
          <reference field="4294967294" count="1" selected="0">
            <x v="0"/>
          </reference>
          <reference field="17" count="1" selected="0">
            <x v="1"/>
          </reference>
        </references>
      </pivotArea>
    </chartFormat>
    <chartFormat chart="3"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7" count="1" selected="0">
            <x v="4"/>
          </reference>
        </references>
      </pivotArea>
    </chartFormat>
    <chartFormat chart="5" format="10">
      <pivotArea type="data" outline="0" fieldPosition="0">
        <references count="2">
          <reference field="4294967294" count="1" selected="0">
            <x v="0"/>
          </reference>
          <reference field="17" count="1" selected="0">
            <x v="0"/>
          </reference>
        </references>
      </pivotArea>
    </chartFormat>
    <chartFormat chart="5" format="11">
      <pivotArea type="data" outline="0" fieldPosition="0">
        <references count="2">
          <reference field="4294967294" count="1" selected="0">
            <x v="0"/>
          </reference>
          <reference field="17" count="1" selected="0">
            <x v="2"/>
          </reference>
        </references>
      </pivotArea>
    </chartFormat>
    <chartFormat chart="5" format="12">
      <pivotArea type="data" outline="0" fieldPosition="0">
        <references count="2">
          <reference field="4294967294" count="1" selected="0">
            <x v="0"/>
          </reference>
          <reference field="17" count="1" selected="0">
            <x v="3"/>
          </reference>
        </references>
      </pivotArea>
    </chartFormat>
    <chartFormat chart="5" format="13">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43F143-025B-4C13-991A-2DF86C71FE5D}" name="PivotTable21"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E311:F318" firstHeaderRow="1" firstDataRow="1" firstDataCol="1" rowPageCount="1" colPageCount="1"/>
  <pivotFields count="39">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0">
        <item x="4"/>
        <item x="6"/>
        <item x="1"/>
        <item x="14"/>
        <item x="17"/>
        <item x="2"/>
        <item x="8"/>
        <item x="15"/>
        <item x="16"/>
        <item x="12"/>
        <item x="11"/>
        <item x="0"/>
        <item x="13"/>
        <item x="7"/>
        <item x="10"/>
        <item x="9"/>
        <item x="3"/>
        <item x="5"/>
        <item h="1" x="18"/>
        <item t="default"/>
      </items>
    </pivotField>
    <pivotField showAll="0"/>
    <pivotField axis="axisRow" showAll="0" sortType="descending">
      <items count="8">
        <item x="3"/>
        <item x="5"/>
        <item x="1"/>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7">
    <i>
      <x v="3"/>
    </i>
    <i>
      <x v="2"/>
    </i>
    <i>
      <x v="4"/>
    </i>
    <i>
      <x v="5"/>
    </i>
    <i>
      <x/>
    </i>
    <i>
      <x v="1"/>
    </i>
    <i t="grand">
      <x/>
    </i>
  </rowItems>
  <colItems count="1">
    <i/>
  </colItems>
  <pageFields count="1">
    <pageField fld="23" hier="-1"/>
  </pageFields>
  <dataFields count="1">
    <dataField name="Count of EmpID" fld="1" subtotal="count" baseField="0" baseItem="0"/>
  </dataFields>
  <chartFormats count="7">
    <chartFormat chart="0" format="7"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0"/>
          </reference>
        </references>
      </pivotArea>
    </chartFormat>
    <chartFormat chart="1" format="20">
      <pivotArea type="data" outline="0" fieldPosition="0">
        <references count="2">
          <reference field="4294967294" count="1" selected="0">
            <x v="0"/>
          </reference>
          <reference field="25" count="1" selected="0">
            <x v="3"/>
          </reference>
        </references>
      </pivotArea>
    </chartFormat>
    <chartFormat chart="1" format="21">
      <pivotArea type="data" outline="0" fieldPosition="0">
        <references count="2">
          <reference field="4294967294" count="1" selected="0">
            <x v="0"/>
          </reference>
          <reference field="25" count="1" selected="0">
            <x v="2"/>
          </reference>
        </references>
      </pivotArea>
    </chartFormat>
    <chartFormat chart="1" format="22">
      <pivotArea type="data" outline="0" fieldPosition="0">
        <references count="2">
          <reference field="4294967294" count="1" selected="0">
            <x v="0"/>
          </reference>
          <reference field="25" count="1" selected="0">
            <x v="4"/>
          </reference>
        </references>
      </pivotArea>
    </chartFormat>
    <chartFormat chart="1" format="23">
      <pivotArea type="data" outline="0" fieldPosition="0">
        <references count="2">
          <reference field="4294967294" count="1" selected="0">
            <x v="0"/>
          </reference>
          <reference field="25" count="1" selected="0">
            <x v="5"/>
          </reference>
        </references>
      </pivotArea>
    </chartFormat>
    <chartFormat chart="1" format="24">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66D9B6A-EB3A-426B-A791-B5F9F2E120DD}" name="PivotTable26"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E322:F328" firstHeaderRow="1" firstDataRow="1" firstDataCol="1" rowPageCount="1" colPageCount="1"/>
  <pivotFields count="39">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0">
        <item x="4"/>
        <item x="6"/>
        <item x="1"/>
        <item x="14"/>
        <item x="17"/>
        <item x="2"/>
        <item x="8"/>
        <item x="15"/>
        <item x="16"/>
        <item x="12"/>
        <item x="11"/>
        <item x="0"/>
        <item x="13"/>
        <item x="7"/>
        <item x="10"/>
        <item x="9"/>
        <item x="3"/>
        <item x="5"/>
        <item h="1" x="18"/>
        <item t="default"/>
      </items>
    </pivotField>
    <pivotField showAll="0"/>
    <pivotField showAll="0" sortType="descending">
      <items count="8">
        <item x="3"/>
        <item x="5"/>
        <item x="1"/>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axis="axisRow" showAll="0">
      <items count="7">
        <item x="1"/>
        <item x="0"/>
        <item x="2"/>
        <item x="3"/>
        <item x="4"/>
        <item x="5"/>
        <item t="default"/>
      </items>
    </pivotField>
    <pivotField showAll="0"/>
  </pivotFields>
  <rowFields count="1">
    <field x="37"/>
  </rowFields>
  <rowItems count="6">
    <i>
      <x/>
    </i>
    <i>
      <x v="1"/>
    </i>
    <i>
      <x v="2"/>
    </i>
    <i>
      <x v="3"/>
    </i>
    <i>
      <x v="4"/>
    </i>
    <i t="grand">
      <x/>
    </i>
  </rowItems>
  <colItems count="1">
    <i/>
  </colItems>
  <pageFields count="1">
    <pageField fld="23" hier="-1"/>
  </pageFields>
  <dataFields count="1">
    <dataField name="Count of EmpID" fld="1" subtotal="count" baseField="0" baseItem="0"/>
  </dataFields>
  <chartFormats count="2">
    <chartFormat chart="0" format="7"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5B86305-82D1-4120-8217-A706AC0BC59F}" name="PivotTable10"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rowHeaderCaption="State">
  <location ref="E136:F165" firstHeaderRow="1" firstDataRow="1" firstDataCol="1"/>
  <pivotFields count="4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descending">
      <items count="29">
        <item x="5"/>
        <item x="26"/>
        <item x="7"/>
        <item x="14"/>
        <item x="2"/>
        <item x="18"/>
        <item x="17"/>
        <item x="21"/>
        <item x="9"/>
        <item x="20"/>
        <item x="0"/>
        <item x="27"/>
        <item x="23"/>
        <item x="19"/>
        <item x="25"/>
        <item x="11"/>
        <item x="22"/>
        <item x="15"/>
        <item x="8"/>
        <item x="24"/>
        <item x="13"/>
        <item x="12"/>
        <item x="10"/>
        <item x="1"/>
        <item x="16"/>
        <item x="3"/>
        <item x="4"/>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0"/>
        <item x="1"/>
        <item x="2"/>
        <item x="3"/>
        <item x="4"/>
        <item t="default"/>
      </items>
    </pivotField>
  </pivotFields>
  <rowFields count="1">
    <field x="13"/>
  </rowFields>
  <rowItems count="29">
    <i>
      <x v="21"/>
    </i>
    <i>
      <x v="4"/>
    </i>
    <i>
      <x v="25"/>
    </i>
    <i>
      <x v="2"/>
    </i>
    <i>
      <x v="23"/>
    </i>
    <i>
      <x v="22"/>
    </i>
    <i>
      <x v="17"/>
    </i>
    <i>
      <x v="15"/>
    </i>
    <i>
      <x v="24"/>
    </i>
    <i>
      <x v="20"/>
    </i>
    <i>
      <x v="13"/>
    </i>
    <i>
      <x v="26"/>
    </i>
    <i>
      <x v="10"/>
    </i>
    <i>
      <x v="3"/>
    </i>
    <i>
      <x v="14"/>
    </i>
    <i>
      <x v="6"/>
    </i>
    <i>
      <x v="5"/>
    </i>
    <i>
      <x v="9"/>
    </i>
    <i>
      <x v="7"/>
    </i>
    <i>
      <x/>
    </i>
    <i>
      <x v="8"/>
    </i>
    <i>
      <x v="12"/>
    </i>
    <i>
      <x v="18"/>
    </i>
    <i>
      <x v="27"/>
    </i>
    <i>
      <x v="19"/>
    </i>
    <i>
      <x v="16"/>
    </i>
    <i>
      <x v="1"/>
    </i>
    <i>
      <x v="11"/>
    </i>
    <i t="grand">
      <x/>
    </i>
  </rowItems>
  <colItems count="1">
    <i/>
  </colItems>
  <dataFields count="1">
    <dataField name="Average of Salary" fld="9" subtotal="average" baseField="13" baseItem="21" numFmtId="165"/>
  </dataFields>
  <chartFormats count="1">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F636A76-8F40-45EA-AA22-343CF3A617E7}" name="PivotTable5"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rowHeaderCaption="Age Group">
  <location ref="E56:F62" firstHeaderRow="1" firstDataRow="1" firstDataCol="1"/>
  <pivotFields count="4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0"/>
        <item x="2"/>
        <item x="3"/>
        <item x="4"/>
        <item t="default"/>
      </items>
    </pivotField>
    <pivotField showAll="0"/>
    <pivotField showAll="0">
      <items count="6">
        <item x="4"/>
        <item x="1"/>
        <item x="0"/>
        <item x="3"/>
        <item x="2"/>
        <item t="default"/>
      </items>
    </pivotField>
  </pivotFields>
  <rowFields count="1">
    <field x="37"/>
  </rowFields>
  <rowItems count="6">
    <i>
      <x/>
    </i>
    <i>
      <x v="1"/>
    </i>
    <i>
      <x v="2"/>
    </i>
    <i>
      <x v="3"/>
    </i>
    <i>
      <x v="4"/>
    </i>
    <i t="grand">
      <x/>
    </i>
  </rowItems>
  <colItems count="1">
    <i/>
  </colItems>
  <dataFields count="1">
    <dataField name="Count of EmpID" fld="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04EBBE-126A-41B6-BCDB-1F40BF972ABE}" name="PivotTable18"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rowHeaderCaption="Employee Satisfaction">
  <location ref="E220:F226" firstHeaderRow="1" firstDataRow="1" firstDataCol="1"/>
  <pivotFields count="40">
    <pivotField showAll="0"/>
    <pivotField showAll="0"/>
    <pivotField showAll="0"/>
    <pivotField showAll="0"/>
    <pivotField showAll="0"/>
    <pivotField showAll="0"/>
    <pivotField showAll="0"/>
    <pivotField showAll="0"/>
    <pivotField showAll="0"/>
    <pivotField dataField="1" showAll="0" sortType="ascending"/>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axis="axisRow"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0"/>
        <item x="1"/>
        <item x="2"/>
        <item x="3"/>
        <item x="4"/>
        <item t="default"/>
      </items>
    </pivotField>
  </pivotFields>
  <rowFields count="1">
    <field x="17"/>
  </rowFields>
  <rowItems count="6">
    <i>
      <x v="3"/>
    </i>
    <i>
      <x v="1"/>
    </i>
    <i>
      <x v="4"/>
    </i>
    <i>
      <x/>
    </i>
    <i>
      <x v="2"/>
    </i>
    <i t="grand">
      <x/>
    </i>
  </rowItems>
  <colItems count="1">
    <i/>
  </colItems>
  <dataFields count="1">
    <dataField name="Average of Salary" fld="9" subtotal="average" baseField="31" baseItem="0" numFmtId="167"/>
  </dataFields>
  <chartFormats count="7">
    <chartFormat chart="8" format="9"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17" count="1" selected="0">
            <x v="3"/>
          </reference>
        </references>
      </pivotArea>
    </chartFormat>
    <chartFormat chart="13" format="11">
      <pivotArea type="data" outline="0" fieldPosition="0">
        <references count="2">
          <reference field="4294967294" count="1" selected="0">
            <x v="0"/>
          </reference>
          <reference field="17" count="1" selected="0">
            <x v="1"/>
          </reference>
        </references>
      </pivotArea>
    </chartFormat>
    <chartFormat chart="13" format="12">
      <pivotArea type="data" outline="0" fieldPosition="0">
        <references count="2">
          <reference field="4294967294" count="1" selected="0">
            <x v="0"/>
          </reference>
          <reference field="17" count="1" selected="0">
            <x v="4"/>
          </reference>
        </references>
      </pivotArea>
    </chartFormat>
    <chartFormat chart="13" format="13">
      <pivotArea type="data" outline="0" fieldPosition="0">
        <references count="2">
          <reference field="4294967294" count="1" selected="0">
            <x v="0"/>
          </reference>
          <reference field="17" count="1" selected="0">
            <x v="0"/>
          </reference>
        </references>
      </pivotArea>
    </chartFormat>
    <chartFormat chart="13" format="14">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39E1DD3-B7FA-4581-8070-8196D7C365D2}" name="PivotTable13"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rowHeaderCaption="Employee Satisfaction">
  <location ref="E196:F202"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axis="axisRow" showAll="0">
      <items count="6">
        <item x="4"/>
        <item x="3"/>
        <item x="1"/>
        <item x="2"/>
        <item x="0"/>
        <item t="default"/>
      </items>
    </pivotField>
    <pivotField showAll="0"/>
    <pivotField showAll="0"/>
    <pivotField showAll="0"/>
    <pivotField showAll="0"/>
    <pivotField showAll="0"/>
    <pivotField showAll="0">
      <items count="6">
        <item x="1"/>
        <item x="0"/>
        <item x="2"/>
        <item x="3"/>
        <item x="4"/>
        <item t="default"/>
      </items>
    </pivotField>
    <pivotField showAll="0"/>
    <pivotField showAll="0">
      <items count="6">
        <item x="0"/>
        <item x="1"/>
        <item x="2"/>
        <item x="3"/>
        <item x="4"/>
        <item t="default"/>
      </items>
    </pivotField>
  </pivotFields>
  <rowFields count="1">
    <field x="31"/>
  </rowFields>
  <rowItems count="6">
    <i>
      <x/>
    </i>
    <i>
      <x v="1"/>
    </i>
    <i>
      <x v="2"/>
    </i>
    <i>
      <x v="3"/>
    </i>
    <i>
      <x v="4"/>
    </i>
    <i t="grand">
      <x/>
    </i>
  </rowItems>
  <colItems count="1">
    <i/>
  </colItems>
  <dataFields count="1">
    <dataField name="Average of PerfScoreID" fld="7" subtotal="average" baseField="31" baseItem="0" numFmtId="166"/>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1" count="1" selected="0">
            <x v="0"/>
          </reference>
        </references>
      </pivotArea>
    </chartFormat>
    <chartFormat chart="3" format="9">
      <pivotArea type="data" outline="0" fieldPosition="0">
        <references count="2">
          <reference field="4294967294" count="1" selected="0">
            <x v="0"/>
          </reference>
          <reference field="31" count="1" selected="0">
            <x v="1"/>
          </reference>
        </references>
      </pivotArea>
    </chartFormat>
    <chartFormat chart="3" format="10">
      <pivotArea type="data" outline="0" fieldPosition="0">
        <references count="2">
          <reference field="4294967294" count="1" selected="0">
            <x v="0"/>
          </reference>
          <reference field="31" count="1" selected="0">
            <x v="2"/>
          </reference>
        </references>
      </pivotArea>
    </chartFormat>
    <chartFormat chart="3" format="11">
      <pivotArea type="data" outline="0" fieldPosition="0">
        <references count="2">
          <reference field="4294967294" count="1" selected="0">
            <x v="0"/>
          </reference>
          <reference field="31" count="1" selected="0">
            <x v="3"/>
          </reference>
        </references>
      </pivotArea>
    </chartFormat>
    <chartFormat chart="3" format="12">
      <pivotArea type="data" outline="0" fieldPosition="0">
        <references count="2">
          <reference field="4294967294" count="1" selected="0">
            <x v="0"/>
          </reference>
          <reference field="3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25A9A32-CB53-47F7-B003-329E6A8F51C6}" name="PivotTable3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7" rowHeaderCaption="Sex/ Age Group">
  <location ref="E262:F271" firstHeaderRow="1" firstDataRow="1" firstDataCol="1"/>
  <pivotFields count="4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items count="28">
        <item x="5"/>
        <item x="26"/>
        <item x="7"/>
        <item x="14"/>
        <item x="2"/>
        <item x="18"/>
        <item x="17"/>
        <item x="21"/>
        <item x="9"/>
        <item x="20"/>
        <item x="0"/>
        <item x="27"/>
        <item x="23"/>
        <item x="19"/>
        <item x="25"/>
        <item x="11"/>
        <item x="22"/>
        <item x="15"/>
        <item x="8"/>
        <item x="24"/>
        <item x="13"/>
        <item x="12"/>
        <item x="10"/>
        <item x="1"/>
        <item x="16"/>
        <item x="3"/>
        <item x="4"/>
        <item x="6"/>
      </items>
    </pivotField>
    <pivotField showAll="0" defaultSubtotal="0"/>
    <pivotField showAll="0" defaultSubtotal="0"/>
    <pivotField showAll="0" defaultSubtotal="0">
      <items count="2">
        <item x="1"/>
        <item x="0"/>
      </items>
    </pivotField>
    <pivotField showAll="0" defaultSubtotal="0">
      <items count="5">
        <item x="2"/>
        <item x="1"/>
        <item x="4"/>
        <item x="0"/>
        <item x="3"/>
      </items>
    </pivotField>
    <pivotField showAll="0" defaultSubtotal="0"/>
    <pivotField showAll="0" defaultSubtotal="0"/>
    <pivotField showAll="0" defaultSubtotal="0">
      <items count="6">
        <item x="4"/>
        <item x="3"/>
        <item x="1"/>
        <item x="5"/>
        <item x="2"/>
        <item x="0"/>
      </items>
    </pivotField>
    <pivotField showAll="0" defaultSubtotal="0"/>
    <pivotField showAll="0" defaultSubtotal="0"/>
    <pivotField showAll="0" defaultSubtotal="0"/>
    <pivotField showAll="0" defaultSubtotal="0">
      <items count="3">
        <item x="0"/>
        <item x="2"/>
        <item x="1"/>
      </items>
    </pivotField>
    <pivotField showAll="0" defaultSubtotal="0">
      <items count="6">
        <item x="3"/>
        <item x="5"/>
        <item x="1"/>
        <item x="0"/>
        <item x="4"/>
        <item x="2"/>
      </items>
    </pivotField>
    <pivotField showAll="0" defaultSubtotal="0"/>
    <pivotField showAll="0" defaultSubtotal="0"/>
    <pivotField axis="axisRow" showAll="0" sortType="descending" defaultSubtotal="0">
      <items count="9">
        <item x="6"/>
        <item x="4"/>
        <item x="3"/>
        <item x="2"/>
        <item x="1"/>
        <item x="0"/>
        <item x="5"/>
        <item x="8"/>
        <item x="7"/>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5">
        <item x="1"/>
        <item x="0"/>
        <item x="2"/>
        <item x="3"/>
        <item x="4"/>
      </items>
    </pivotField>
    <pivotField showAll="0" defaultSubtotal="0"/>
    <pivotField showAll="0" sortType="descending" defaultSubtotal="0">
      <items count="5">
        <item x="0"/>
        <item x="1"/>
        <item x="2"/>
        <item x="3"/>
        <item n="Admin &amp; Exec." x="4"/>
      </items>
      <autoSortScope>
        <pivotArea dataOnly="0" outline="0" fieldPosition="0">
          <references count="1">
            <reference field="4294967294" count="1" selected="0">
              <x v="0"/>
            </reference>
          </references>
        </pivotArea>
      </autoSortScope>
    </pivotField>
  </pivotFields>
  <rowFields count="1">
    <field x="28"/>
  </rowFields>
  <rowItems count="9">
    <i>
      <x v="7"/>
    </i>
    <i>
      <x v="2"/>
    </i>
    <i>
      <x v="4"/>
    </i>
    <i>
      <x v="1"/>
    </i>
    <i>
      <x v="5"/>
    </i>
    <i>
      <x/>
    </i>
    <i>
      <x v="8"/>
    </i>
    <i>
      <x v="3"/>
    </i>
    <i>
      <x v="6"/>
    </i>
  </rowItems>
  <colItems count="1">
    <i/>
  </colItems>
  <dataFields count="1">
    <dataField name="Average of Salary" fld="9" subtotal="average" baseField="25" baseItem="0" numFmtId="167"/>
  </dataFields>
  <chartFormats count="10">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28" count="1" selected="0">
            <x v="7"/>
          </reference>
        </references>
      </pivotArea>
    </chartFormat>
    <chartFormat chart="13" format="11">
      <pivotArea type="data" outline="0" fieldPosition="0">
        <references count="2">
          <reference field="4294967294" count="1" selected="0">
            <x v="0"/>
          </reference>
          <reference field="28" count="1" selected="0">
            <x v="2"/>
          </reference>
        </references>
      </pivotArea>
    </chartFormat>
    <chartFormat chart="13" format="12">
      <pivotArea type="data" outline="0" fieldPosition="0">
        <references count="2">
          <reference field="4294967294" count="1" selected="0">
            <x v="0"/>
          </reference>
          <reference field="28" count="1" selected="0">
            <x v="4"/>
          </reference>
        </references>
      </pivotArea>
    </chartFormat>
    <chartFormat chart="13" format="13">
      <pivotArea type="data" outline="0" fieldPosition="0">
        <references count="2">
          <reference field="4294967294" count="1" selected="0">
            <x v="0"/>
          </reference>
          <reference field="28" count="1" selected="0">
            <x v="1"/>
          </reference>
        </references>
      </pivotArea>
    </chartFormat>
    <chartFormat chart="13" format="14">
      <pivotArea type="data" outline="0" fieldPosition="0">
        <references count="2">
          <reference field="4294967294" count="1" selected="0">
            <x v="0"/>
          </reference>
          <reference field="28" count="1" selected="0">
            <x v="5"/>
          </reference>
        </references>
      </pivotArea>
    </chartFormat>
    <chartFormat chart="13" format="15">
      <pivotArea type="data" outline="0" fieldPosition="0">
        <references count="2">
          <reference field="4294967294" count="1" selected="0">
            <x v="0"/>
          </reference>
          <reference field="28" count="1" selected="0">
            <x v="0"/>
          </reference>
        </references>
      </pivotArea>
    </chartFormat>
    <chartFormat chart="13" format="16">
      <pivotArea type="data" outline="0" fieldPosition="0">
        <references count="2">
          <reference field="4294967294" count="1" selected="0">
            <x v="0"/>
          </reference>
          <reference field="28" count="1" selected="0">
            <x v="8"/>
          </reference>
        </references>
      </pivotArea>
    </chartFormat>
    <chartFormat chart="13" format="17">
      <pivotArea type="data" outline="0" fieldPosition="0">
        <references count="2">
          <reference field="4294967294" count="1" selected="0">
            <x v="0"/>
          </reference>
          <reference field="28" count="1" selected="0">
            <x v="3"/>
          </reference>
        </references>
      </pivotArea>
    </chartFormat>
    <chartFormat chart="13" format="18">
      <pivotArea type="data" outline="0" fieldPosition="0">
        <references count="2">
          <reference field="4294967294" count="1" selected="0">
            <x v="0"/>
          </reference>
          <reference field="2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0A1EFE1-71A9-4D73-AB71-C6FB5D52FAFE}" name="PivotTable2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9" rowHeaderCaption="Sex/ Age Group">
  <location ref="E239:G245" firstHeaderRow="1" firstDataRow="2" firstDataCol="1"/>
  <pivotFields count="4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items count="28">
        <item x="5"/>
        <item x="26"/>
        <item x="7"/>
        <item x="14"/>
        <item x="2"/>
        <item x="18"/>
        <item x="17"/>
        <item x="21"/>
        <item x="9"/>
        <item x="20"/>
        <item x="0"/>
        <item x="27"/>
        <item x="23"/>
        <item x="19"/>
        <item x="25"/>
        <item x="11"/>
        <item x="22"/>
        <item x="15"/>
        <item x="8"/>
        <item x="24"/>
        <item x="13"/>
        <item x="12"/>
        <item x="10"/>
        <item x="1"/>
        <item x="16"/>
        <item x="3"/>
        <item x="4"/>
        <item x="6"/>
      </items>
    </pivotField>
    <pivotField showAll="0" defaultSubtotal="0"/>
    <pivotField showAll="0" defaultSubtotal="0"/>
    <pivotField axis="axisCol" showAll="0" defaultSubtotal="0">
      <items count="2">
        <item x="1"/>
        <item x="0"/>
      </items>
    </pivotField>
    <pivotField showAll="0" defaultSubtotal="0">
      <items count="5">
        <item x="2"/>
        <item x="1"/>
        <item x="4"/>
        <item x="0"/>
        <item x="3"/>
      </items>
    </pivotField>
    <pivotField showAll="0" defaultSubtotal="0"/>
    <pivotField showAll="0" defaultSubtotal="0"/>
    <pivotField showAll="0" defaultSubtotal="0">
      <items count="6">
        <item x="4"/>
        <item x="3"/>
        <item x="1"/>
        <item x="5"/>
        <item x="2"/>
        <item x="0"/>
      </items>
    </pivotField>
    <pivotField showAll="0" defaultSubtotal="0"/>
    <pivotField showAll="0" defaultSubtotal="0"/>
    <pivotField showAll="0" defaultSubtotal="0"/>
    <pivotField showAll="0" defaultSubtotal="0">
      <items count="3">
        <item x="0"/>
        <item x="2"/>
        <item x="1"/>
      </items>
    </pivotField>
    <pivotField showAll="0" defaultSubtotal="0">
      <items count="6">
        <item x="3"/>
        <item x="5"/>
        <item x="1"/>
        <item x="0"/>
        <item x="4"/>
        <item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5">
        <item x="1"/>
        <item x="0"/>
        <item x="2"/>
        <item x="3"/>
        <item x="4"/>
      </items>
    </pivotField>
    <pivotField showAll="0" defaultSubtotal="0"/>
    <pivotField showAll="0" defaultSubtotal="0">
      <items count="5">
        <item x="0"/>
        <item x="1"/>
        <item x="2"/>
        <item x="3"/>
        <item x="4"/>
      </items>
    </pivotField>
  </pivotFields>
  <rowFields count="1">
    <field x="37"/>
  </rowFields>
  <rowItems count="5">
    <i>
      <x/>
    </i>
    <i>
      <x v="1"/>
    </i>
    <i>
      <x v="2"/>
    </i>
    <i>
      <x v="3"/>
    </i>
    <i>
      <x v="4"/>
    </i>
  </rowItems>
  <colFields count="1">
    <field x="16"/>
  </colFields>
  <colItems count="2">
    <i>
      <x/>
    </i>
    <i>
      <x v="1"/>
    </i>
  </colItems>
  <dataFields count="1">
    <dataField name="Average of PerfScoreID" fld="7" subtotal="average" baseField="16" baseItem="0" numFmtId="166"/>
  </dataFields>
  <chartFormats count="3">
    <chartFormat chart="7" format="11" series="1">
      <pivotArea type="data" outline="0" fieldPosition="0">
        <references count="2">
          <reference field="4294967294" count="1" selected="0">
            <x v="0"/>
          </reference>
          <reference field="16" count="1" selected="0">
            <x v="0"/>
          </reference>
        </references>
      </pivotArea>
    </chartFormat>
    <chartFormat chart="7" format="12" series="1">
      <pivotArea type="data" outline="0" fieldPosition="0">
        <references count="2">
          <reference field="4294967294" count="1" selected="0">
            <x v="0"/>
          </reference>
          <reference field="16" count="1" selected="0">
            <x v="1"/>
          </reference>
        </references>
      </pivotArea>
    </chartFormat>
    <chartFormat chart="7"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8ABBBDF-516E-4AC5-980E-F1C7E9982139}" name="PivotTable4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3">
  <location ref="E281:F291" firstHeaderRow="1" firstDataRow="1" firstDataCol="1"/>
  <pivotFields count="4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axis="axisRow" showAll="0" sortType="ascending">
      <items count="10">
        <item x="6"/>
        <item x="4"/>
        <item x="3"/>
        <item x="2"/>
        <item x="1"/>
        <item x="0"/>
        <item x="5"/>
        <item x="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0"/>
        <item x="1"/>
        <item x="2"/>
        <item x="3"/>
        <item x="4"/>
        <item t="default"/>
      </items>
    </pivotField>
  </pivotFields>
  <rowFields count="1">
    <field x="28"/>
  </rowFields>
  <rowItems count="10">
    <i>
      <x v="6"/>
    </i>
    <i>
      <x v="7"/>
    </i>
    <i>
      <x v="8"/>
    </i>
    <i>
      <x/>
    </i>
    <i>
      <x v="1"/>
    </i>
    <i>
      <x v="2"/>
    </i>
    <i>
      <x v="3"/>
    </i>
    <i>
      <x v="5"/>
    </i>
    <i>
      <x v="4"/>
    </i>
    <i t="grand">
      <x/>
    </i>
  </rowItems>
  <colItems count="1">
    <i/>
  </colItems>
  <dataFields count="1">
    <dataField name="Count of EmpID" fld="1" subtotal="count" baseField="28" baseItem="3"/>
  </dataFields>
  <chartFormats count="5">
    <chartFormat chart="38" format="3"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0"/>
          </reference>
        </references>
      </pivotArea>
    </chartFormat>
    <chartFormat chart="44" format="0" series="1">
      <pivotArea type="data" outline="0" fieldPosition="0">
        <references count="1">
          <reference field="4294967294" count="1" selected="0">
            <x v="0"/>
          </reference>
        </references>
      </pivotArea>
    </chartFormat>
    <chartFormat chart="50" format="2" series="1">
      <pivotArea type="data" outline="0" fieldPosition="0">
        <references count="1">
          <reference field="4294967294" count="1" selected="0">
            <x v="0"/>
          </reference>
        </references>
      </pivotArea>
    </chartFormat>
    <chartFormat chart="5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C614AA2-ABF8-45F4-9DA1-A0DD2EF39E43}" name="PivotTable15"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rowHeaderCaption="Age Group">
  <location ref="E167:F173" firstHeaderRow="1" firstDataRow="1" firstDataCol="1"/>
  <pivotFields count="4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1"/>
        <item x="0"/>
        <item x="2"/>
        <item x="3"/>
        <item x="4"/>
        <item t="default"/>
      </items>
    </pivotField>
    <pivotField showAll="0"/>
    <pivotField showAll="0">
      <items count="6">
        <item x="0"/>
        <item x="1"/>
        <item x="2"/>
        <item x="3"/>
        <item x="4"/>
        <item t="default"/>
      </items>
    </pivotField>
  </pivotFields>
  <rowFields count="1">
    <field x="37"/>
  </rowFields>
  <rowItems count="6">
    <i>
      <x/>
    </i>
    <i>
      <x v="1"/>
    </i>
    <i>
      <x v="2"/>
    </i>
    <i>
      <x v="3"/>
    </i>
    <i>
      <x v="4"/>
    </i>
    <i t="grand">
      <x/>
    </i>
  </rowItems>
  <colItems count="1">
    <i/>
  </colItems>
  <dataFields count="1">
    <dataField name="Average of Salary" fld="9" subtotal="average" baseField="37"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37C6D90-4DDC-4DEF-B382-7EE8149DD5CE}" name="PivotTable8"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rowHeaderCaption="State">
  <location ref="E76:F105"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29">
        <item x="5"/>
        <item x="26"/>
        <item x="7"/>
        <item x="14"/>
        <item x="2"/>
        <item x="18"/>
        <item x="17"/>
        <item x="21"/>
        <item x="9"/>
        <item x="20"/>
        <item x="0"/>
        <item x="27"/>
        <item x="23"/>
        <item x="19"/>
        <item x="25"/>
        <item x="11"/>
        <item x="22"/>
        <item x="15"/>
        <item x="8"/>
        <item x="24"/>
        <item x="13"/>
        <item x="12"/>
        <item x="10"/>
        <item x="1"/>
        <item x="16"/>
        <item x="3"/>
        <item x="4"/>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4"/>
        <item x="1"/>
        <item x="0"/>
        <item x="3"/>
        <item x="2"/>
        <item t="default"/>
      </items>
    </pivotField>
  </pivotFields>
  <rowFields count="1">
    <field x="13"/>
  </rowFields>
  <rowItems count="29">
    <i>
      <x v="2"/>
    </i>
    <i>
      <x v="14"/>
    </i>
    <i>
      <x v="23"/>
    </i>
    <i>
      <x v="4"/>
    </i>
    <i>
      <x v="1"/>
    </i>
    <i>
      <x v="21"/>
    </i>
    <i>
      <x v="17"/>
    </i>
    <i>
      <x v="19"/>
    </i>
    <i>
      <x v="5"/>
    </i>
    <i>
      <x v="26"/>
    </i>
    <i>
      <x v="6"/>
    </i>
    <i>
      <x v="15"/>
    </i>
    <i>
      <x v="7"/>
    </i>
    <i>
      <x v="18"/>
    </i>
    <i>
      <x v="8"/>
    </i>
    <i>
      <x v="20"/>
    </i>
    <i>
      <x v="22"/>
    </i>
    <i>
      <x v="3"/>
    </i>
    <i>
      <x v="24"/>
    </i>
    <i>
      <x v="9"/>
    </i>
    <i>
      <x v="25"/>
    </i>
    <i>
      <x v="11"/>
    </i>
    <i>
      <x v="12"/>
    </i>
    <i>
      <x v="13"/>
    </i>
    <i>
      <x v="10"/>
    </i>
    <i>
      <x v="27"/>
    </i>
    <i>
      <x/>
    </i>
    <i>
      <x v="16"/>
    </i>
    <i t="grand">
      <x/>
    </i>
  </rowItems>
  <colItems count="1">
    <i/>
  </colItems>
  <dataFields count="1">
    <dataField name="Average of PerfScoreID" fld="7" subtotal="average" baseField="13"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D041323-C25C-4525-B931-6A17F7765986}" name="PivotTable9"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rowHeaderCaption="Age Group">
  <location ref="E128:F134"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0"/>
        <item x="2"/>
        <item x="3"/>
        <item x="4"/>
        <item t="default"/>
      </items>
    </pivotField>
    <pivotField showAll="0"/>
    <pivotField name="Department_2" showAll="0" includeNewItemsInFilter="1" sortType="descending">
      <items count="6">
        <item n="Admin &amp; Exec." x="4"/>
        <item x="1"/>
        <item x="0"/>
        <item x="3"/>
        <item x="2"/>
        <item t="default"/>
      </items>
      <autoSortScope>
        <pivotArea dataOnly="0" outline="0" fieldPosition="0">
          <references count="1">
            <reference field="4294967294" count="1" selected="0">
              <x v="0"/>
            </reference>
          </references>
        </pivotArea>
      </autoSortScope>
    </pivotField>
  </pivotFields>
  <rowFields count="1">
    <field x="37"/>
  </rowFields>
  <rowItems count="6">
    <i>
      <x/>
    </i>
    <i>
      <x v="1"/>
    </i>
    <i>
      <x v="2"/>
    </i>
    <i>
      <x v="3"/>
    </i>
    <i>
      <x v="4"/>
    </i>
    <i t="grand">
      <x/>
    </i>
  </rowItems>
  <colItems count="1">
    <i/>
  </colItems>
  <dataFields count="1">
    <dataField name="Average of PerfScoreID" fld="7" subtotal="average" baseField="25" baseItem="0" numFmtId="2"/>
  </dataFields>
  <chartFormats count="2">
    <chartFormat chart="0" format="6"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1F4BCDC-D93C-460C-9608-4E39A68B0270}" name="PivotTable23"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G311:H317" firstHeaderRow="1" firstDataRow="1" firstDataCol="1" rowPageCount="1" colPageCount="1"/>
  <pivotFields count="39">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0">
        <item x="4"/>
        <item x="6"/>
        <item x="1"/>
        <item x="14"/>
        <item x="17"/>
        <item x="2"/>
        <item x="8"/>
        <item x="15"/>
        <item x="16"/>
        <item x="12"/>
        <item x="11"/>
        <item h="1" x="0"/>
        <item x="13"/>
        <item x="7"/>
        <item x="10"/>
        <item x="9"/>
        <item x="3"/>
        <item x="5"/>
        <item h="1" x="18"/>
        <item t="default"/>
      </items>
    </pivotField>
    <pivotField showAll="0"/>
    <pivotField axis="axisRow" showAll="0" sortType="descending">
      <items count="8">
        <item x="3"/>
        <item x="5"/>
        <item x="1"/>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6">
    <i>
      <x v="3"/>
    </i>
    <i>
      <x v="2"/>
    </i>
    <i>
      <x v="4"/>
    </i>
    <i>
      <x v="5"/>
    </i>
    <i>
      <x/>
    </i>
    <i t="grand">
      <x/>
    </i>
  </rowItems>
  <colItems count="1">
    <i/>
  </colItems>
  <pageFields count="1">
    <pageField fld="23" hier="-1"/>
  </pageFields>
  <dataFields count="1">
    <dataField name="Count of EmpID" fld="1" subtotal="count" baseField="0" baseItem="0"/>
  </dataFields>
  <chartFormats count="7">
    <chartFormat chart="0" format="7"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0"/>
          </reference>
        </references>
      </pivotArea>
    </chartFormat>
    <chartFormat chart="1" format="20">
      <pivotArea type="data" outline="0" fieldPosition="0">
        <references count="2">
          <reference field="4294967294" count="1" selected="0">
            <x v="0"/>
          </reference>
          <reference field="25" count="1" selected="0">
            <x v="3"/>
          </reference>
        </references>
      </pivotArea>
    </chartFormat>
    <chartFormat chart="1" format="21">
      <pivotArea type="data" outline="0" fieldPosition="0">
        <references count="2">
          <reference field="4294967294" count="1" selected="0">
            <x v="0"/>
          </reference>
          <reference field="25" count="1" selected="0">
            <x v="2"/>
          </reference>
        </references>
      </pivotArea>
    </chartFormat>
    <chartFormat chart="1" format="22">
      <pivotArea type="data" outline="0" fieldPosition="0">
        <references count="2">
          <reference field="4294967294" count="1" selected="0">
            <x v="0"/>
          </reference>
          <reference field="25" count="1" selected="0">
            <x v="4"/>
          </reference>
        </references>
      </pivotArea>
    </chartFormat>
    <chartFormat chart="1" format="23">
      <pivotArea type="data" outline="0" fieldPosition="0">
        <references count="2">
          <reference field="4294967294" count="1" selected="0">
            <x v="0"/>
          </reference>
          <reference field="25" count="1" selected="0">
            <x v="5"/>
          </reference>
        </references>
      </pivotArea>
    </chartFormat>
    <chartFormat chart="1" format="24">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6F5BE22-2D0C-4EA7-ACCF-0B611F0EDF97}" name="PivotTable11"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rowHeaderCaption="Sex">
  <location ref="E107:F110" firstHeaderRow="1" firstDataRow="1" firstDataCol="1"/>
  <pivotFields count="4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axis="axisRow"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4"/>
        <item x="1"/>
        <item x="0"/>
        <item x="3"/>
        <item x="2"/>
        <item t="default"/>
      </items>
    </pivotField>
  </pivotFields>
  <rowFields count="1">
    <field x="16"/>
  </rowFields>
  <rowItems count="3">
    <i>
      <x/>
    </i>
    <i>
      <x v="1"/>
    </i>
    <i t="grand">
      <x/>
    </i>
  </rowItems>
  <colItems count="1">
    <i/>
  </colItems>
  <dataFields count="1">
    <dataField name="Count of EmpID" fld="1" subtotal="count" baseField="4" baseItem="0"/>
  </dataFields>
  <chartFormats count="6">
    <chartFormat chart="0" format="19" series="1">
      <pivotArea type="data" outline="0" fieldPosition="0">
        <references count="1">
          <reference field="4294967294" count="1" selected="0">
            <x v="0"/>
          </reference>
        </references>
      </pivotArea>
    </chartFormat>
    <chartFormat chart="0" format="20">
      <pivotArea type="data" outline="0" fieldPosition="0">
        <references count="2">
          <reference field="4294967294" count="1" selected="0">
            <x v="0"/>
          </reference>
          <reference field="16" count="1" selected="0">
            <x v="0"/>
          </reference>
        </references>
      </pivotArea>
    </chartFormat>
    <chartFormat chart="0" format="21">
      <pivotArea type="data" outline="0" fieldPosition="0">
        <references count="2">
          <reference field="4294967294" count="1" selected="0">
            <x v="0"/>
          </reference>
          <reference field="16" count="1" selected="0">
            <x v="1"/>
          </reference>
        </references>
      </pivotArea>
    </chartFormat>
    <chartFormat chart="2" format="25" series="1">
      <pivotArea type="data" outline="0" fieldPosition="0">
        <references count="1">
          <reference field="4294967294" count="1" selected="0">
            <x v="0"/>
          </reference>
        </references>
      </pivotArea>
    </chartFormat>
    <chartFormat chart="2" format="26">
      <pivotArea type="data" outline="0" fieldPosition="0">
        <references count="2">
          <reference field="4294967294" count="1" selected="0">
            <x v="0"/>
          </reference>
          <reference field="16" count="1" selected="0">
            <x v="0"/>
          </reference>
        </references>
      </pivotArea>
    </chartFormat>
    <chartFormat chart="2" format="27">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7C88798-2DCA-4E47-82EC-0967E2591BB2}" name="PivotTable22"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rowHeaderCaption="Salary Group">
  <location ref="E183:F194"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axis="axisRow" showAll="0" defaultSubtotal="0">
      <items count="26">
        <item m="1" x="11"/>
        <item m="1" x="21"/>
        <item m="1" x="14"/>
        <item m="1" x="12"/>
        <item m="1" x="10"/>
        <item m="1" x="15"/>
        <item m="1" x="18"/>
        <item m="1" x="13"/>
        <item x="2"/>
        <item x="0"/>
        <item x="3"/>
        <item x="1"/>
        <item m="1" x="16"/>
        <item m="1" x="23"/>
        <item x="5"/>
        <item m="1" x="19"/>
        <item m="1" x="24"/>
        <item x="8"/>
        <item m="1" x="22"/>
        <item x="4"/>
        <item m="1" x="17"/>
        <item m="1" x="20"/>
        <item x="6"/>
        <item m="1" x="25"/>
        <item x="9"/>
        <item x="7"/>
      </items>
    </pivotField>
    <pivotField showAll="0">
      <items count="6">
        <item x="0"/>
        <item x="1"/>
        <item x="2"/>
        <item x="3"/>
        <item x="4"/>
        <item t="default"/>
      </items>
    </pivotField>
  </pivotFields>
  <rowFields count="1">
    <field x="38"/>
  </rowFields>
  <rowItems count="11">
    <i>
      <x v="8"/>
    </i>
    <i>
      <x v="9"/>
    </i>
    <i>
      <x v="10"/>
    </i>
    <i>
      <x v="11"/>
    </i>
    <i>
      <x v="14"/>
    </i>
    <i>
      <x v="17"/>
    </i>
    <i>
      <x v="19"/>
    </i>
    <i>
      <x v="22"/>
    </i>
    <i>
      <x v="24"/>
    </i>
    <i>
      <x v="25"/>
    </i>
    <i t="grand">
      <x/>
    </i>
  </rowItems>
  <colItems count="1">
    <i/>
  </colItems>
  <dataFields count="1">
    <dataField name="Average of PerfScoreID" fld="7" subtotal="average" baseField="38" baseItem="16" numFmtId="166"/>
  </dataFields>
  <chartFormats count="1">
    <chartFormat chart="1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FB2162C-C58D-4745-BD98-B6CB46559639}" name="PivotTable28"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E332:F342" firstHeaderRow="1" firstDataRow="1" firstDataCol="1" rowPageCount="1" colPageCount="1"/>
  <pivotFields count="39">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0">
        <item x="4"/>
        <item x="6"/>
        <item x="1"/>
        <item x="14"/>
        <item x="17"/>
        <item x="2"/>
        <item x="8"/>
        <item x="15"/>
        <item x="16"/>
        <item x="12"/>
        <item x="11"/>
        <item x="0"/>
        <item x="13"/>
        <item x="7"/>
        <item x="10"/>
        <item x="9"/>
        <item x="3"/>
        <item x="5"/>
        <item h="1" x="18"/>
        <item t="default"/>
      </items>
    </pivotField>
    <pivotField showAll="0"/>
    <pivotField showAll="0" sortType="descending">
      <items count="8">
        <item x="3"/>
        <item x="5"/>
        <item x="1"/>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ascending">
      <items count="11">
        <item x="6"/>
        <item x="4"/>
        <item x="3"/>
        <item x="2"/>
        <item x="1"/>
        <item x="0"/>
        <item x="5"/>
        <item x="8"/>
        <item x="7"/>
        <item x="9"/>
        <item t="default"/>
      </items>
    </pivotField>
    <pivotField showAll="0"/>
    <pivotField showAll="0"/>
    <pivotField showAll="0"/>
    <pivotField showAll="0"/>
    <pivotField showAll="0"/>
    <pivotField showAll="0"/>
    <pivotField showAll="0"/>
    <pivotField showAll="0"/>
    <pivotField showAll="0">
      <items count="7">
        <item x="1"/>
        <item x="0"/>
        <item x="2"/>
        <item x="3"/>
        <item x="4"/>
        <item x="5"/>
        <item t="default"/>
      </items>
    </pivotField>
    <pivotField showAll="0"/>
  </pivotFields>
  <rowFields count="1">
    <field x="28"/>
  </rowFields>
  <rowItems count="10">
    <i>
      <x/>
    </i>
    <i>
      <x v="1"/>
    </i>
    <i>
      <x v="2"/>
    </i>
    <i>
      <x v="3"/>
    </i>
    <i>
      <x v="4"/>
    </i>
    <i>
      <x v="5"/>
    </i>
    <i>
      <x v="6"/>
    </i>
    <i>
      <x v="7"/>
    </i>
    <i>
      <x v="8"/>
    </i>
    <i t="grand">
      <x/>
    </i>
  </rowItems>
  <colItems count="1">
    <i/>
  </colItems>
  <pageFields count="1">
    <pageField fld="23" hier="-1"/>
  </pageFields>
  <dataFields count="1">
    <dataField name="Count of EmpID" fld="1" subtotal="count" baseField="0" baseItem="0"/>
  </dataFields>
  <chartFormats count="2">
    <chartFormat chart="0" format="7"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C9DD469-A8A7-42D3-A5B9-8A8E933ECD92}" name="PivotTable3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6" rowHeaderCaption="Sex/ Age Group">
  <location ref="E255:F260" firstHeaderRow="1" firstDataRow="1" firstDataCol="1"/>
  <pivotFields count="4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items count="28">
        <item x="5"/>
        <item x="26"/>
        <item x="7"/>
        <item x="14"/>
        <item x="2"/>
        <item x="18"/>
        <item x="17"/>
        <item x="21"/>
        <item x="9"/>
        <item x="20"/>
        <item x="0"/>
        <item x="27"/>
        <item x="23"/>
        <item x="19"/>
        <item x="25"/>
        <item x="11"/>
        <item x="22"/>
        <item x="15"/>
        <item x="8"/>
        <item x="24"/>
        <item x="13"/>
        <item x="12"/>
        <item x="10"/>
        <item x="1"/>
        <item x="16"/>
        <item x="3"/>
        <item x="4"/>
        <item x="6"/>
      </items>
    </pivotField>
    <pivotField showAll="0" defaultSubtotal="0"/>
    <pivotField showAll="0" defaultSubtotal="0"/>
    <pivotField showAll="0" defaultSubtotal="0">
      <items count="2">
        <item x="1"/>
        <item x="0"/>
      </items>
    </pivotField>
    <pivotField showAll="0" defaultSubtotal="0">
      <items count="5">
        <item x="2"/>
        <item x="1"/>
        <item x="4"/>
        <item x="0"/>
        <item x="3"/>
      </items>
    </pivotField>
    <pivotField showAll="0" defaultSubtotal="0"/>
    <pivotField showAll="0" defaultSubtotal="0"/>
    <pivotField showAll="0" defaultSubtotal="0">
      <items count="6">
        <item x="4"/>
        <item x="3"/>
        <item x="1"/>
        <item x="5"/>
        <item x="2"/>
        <item x="0"/>
      </items>
    </pivotField>
    <pivotField showAll="0" defaultSubtotal="0"/>
    <pivotField showAll="0" defaultSubtotal="0"/>
    <pivotField showAll="0" defaultSubtotal="0"/>
    <pivotField showAll="0" defaultSubtotal="0">
      <items count="3">
        <item x="0"/>
        <item x="2"/>
        <item x="1"/>
      </items>
    </pivotField>
    <pivotField showAll="0" defaultSubtotal="0">
      <items count="6">
        <item x="3"/>
        <item x="5"/>
        <item x="1"/>
        <item x="0"/>
        <item x="4"/>
        <item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5">
        <item x="1"/>
        <item x="0"/>
        <item x="2"/>
        <item x="3"/>
        <item x="4"/>
      </items>
    </pivotField>
    <pivotField showAll="0" defaultSubtotal="0"/>
    <pivotField axis="axisRow" showAll="0" sortType="descending" defaultSubtotal="0">
      <items count="5">
        <item x="0"/>
        <item x="1"/>
        <item x="2"/>
        <item x="3"/>
        <item n="Admin &amp; Exec." x="4"/>
      </items>
      <autoSortScope>
        <pivotArea dataOnly="0" outline="0" fieldPosition="0">
          <references count="1">
            <reference field="4294967294" count="1" selected="0">
              <x v="0"/>
            </reference>
          </references>
        </pivotArea>
      </autoSortScope>
    </pivotField>
  </pivotFields>
  <rowFields count="1">
    <field x="39"/>
  </rowFields>
  <rowItems count="5">
    <i>
      <x v="1"/>
    </i>
    <i>
      <x v="2"/>
    </i>
    <i>
      <x v="4"/>
    </i>
    <i>
      <x v="3"/>
    </i>
    <i>
      <x/>
    </i>
  </rowItems>
  <colItems count="1">
    <i/>
  </colItems>
  <dataFields count="1">
    <dataField name="Average of Salary" fld="9" subtotal="average" baseField="25" baseItem="0" numFmtId="167"/>
  </dataFields>
  <chartFormats count="6">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39" count="1" selected="0">
            <x v="1"/>
          </reference>
        </references>
      </pivotArea>
    </chartFormat>
    <chartFormat chart="13" format="11">
      <pivotArea type="data" outline="0" fieldPosition="0">
        <references count="2">
          <reference field="4294967294" count="1" selected="0">
            <x v="0"/>
          </reference>
          <reference field="39" count="1" selected="0">
            <x v="2"/>
          </reference>
        </references>
      </pivotArea>
    </chartFormat>
    <chartFormat chart="13" format="12">
      <pivotArea type="data" outline="0" fieldPosition="0">
        <references count="2">
          <reference field="4294967294" count="1" selected="0">
            <x v="0"/>
          </reference>
          <reference field="39" count="1" selected="0">
            <x v="4"/>
          </reference>
        </references>
      </pivotArea>
    </chartFormat>
    <chartFormat chart="13" format="13">
      <pivotArea type="data" outline="0" fieldPosition="0">
        <references count="2">
          <reference field="4294967294" count="1" selected="0">
            <x v="0"/>
          </reference>
          <reference field="39" count="1" selected="0">
            <x v="3"/>
          </reference>
        </references>
      </pivotArea>
    </chartFormat>
    <chartFormat chart="13" format="14">
      <pivotArea type="data" outline="0" fieldPosition="0">
        <references count="2">
          <reference field="4294967294" count="1" selected="0">
            <x v="0"/>
          </reference>
          <reference field="3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6361B0-0B41-4D7E-B64A-D1850CCBAF40}" name="PivotTable17"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rowHeaderCaption="Employee Satisfaction">
  <location ref="E212:F218" firstHeaderRow="1" firstDataRow="1" firstDataCol="1"/>
  <pivotFields count="40">
    <pivotField showAll="0"/>
    <pivotField showAll="0"/>
    <pivotField showAll="0"/>
    <pivotField showAll="0"/>
    <pivotField showAll="0"/>
    <pivotField showAll="0"/>
    <pivotField showAll="0"/>
    <pivotField showAll="0"/>
    <pivotField showAll="0"/>
    <pivotField dataField="1" showAll="0" sortType="ascending"/>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axis="axisRow" showAll="0">
      <items count="6">
        <item x="4"/>
        <item x="3"/>
        <item x="1"/>
        <item x="2"/>
        <item x="0"/>
        <item t="default"/>
      </items>
    </pivotField>
    <pivotField showAll="0"/>
    <pivotField showAll="0"/>
    <pivotField showAll="0"/>
    <pivotField showAll="0"/>
    <pivotField showAll="0"/>
    <pivotField showAll="0">
      <items count="6">
        <item x="1"/>
        <item x="0"/>
        <item x="2"/>
        <item x="3"/>
        <item x="4"/>
        <item t="default"/>
      </items>
    </pivotField>
    <pivotField showAll="0"/>
    <pivotField showAll="0">
      <items count="6">
        <item x="0"/>
        <item x="1"/>
        <item x="2"/>
        <item x="3"/>
        <item x="4"/>
        <item t="default"/>
      </items>
    </pivotField>
  </pivotFields>
  <rowFields count="1">
    <field x="31"/>
  </rowFields>
  <rowItems count="6">
    <i>
      <x/>
    </i>
    <i>
      <x v="1"/>
    </i>
    <i>
      <x v="2"/>
    </i>
    <i>
      <x v="3"/>
    </i>
    <i>
      <x v="4"/>
    </i>
    <i t="grand">
      <x/>
    </i>
  </rowItems>
  <colItems count="1">
    <i/>
  </colItems>
  <dataFields count="1">
    <dataField name="Average of Salary" fld="9" subtotal="average" baseField="31" baseItem="0" numFmtId="167"/>
  </dataFields>
  <chartFormats count="6">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31" count="1" selected="0">
            <x v="0"/>
          </reference>
        </references>
      </pivotArea>
    </chartFormat>
    <chartFormat chart="8" format="9">
      <pivotArea type="data" outline="0" fieldPosition="0">
        <references count="2">
          <reference field="4294967294" count="1" selected="0">
            <x v="0"/>
          </reference>
          <reference field="31" count="1" selected="0">
            <x v="1"/>
          </reference>
        </references>
      </pivotArea>
    </chartFormat>
    <chartFormat chart="8" format="10">
      <pivotArea type="data" outline="0" fieldPosition="0">
        <references count="2">
          <reference field="4294967294" count="1" selected="0">
            <x v="0"/>
          </reference>
          <reference field="31" count="1" selected="0">
            <x v="2"/>
          </reference>
        </references>
      </pivotArea>
    </chartFormat>
    <chartFormat chart="8" format="11">
      <pivotArea type="data" outline="0" fieldPosition="0">
        <references count="2">
          <reference field="4294967294" count="1" selected="0">
            <x v="0"/>
          </reference>
          <reference field="31" count="1" selected="0">
            <x v="3"/>
          </reference>
        </references>
      </pivotArea>
    </chartFormat>
    <chartFormat chart="8" format="12">
      <pivotArea type="data" outline="0" fieldPosition="0">
        <references count="2">
          <reference field="4294967294" count="1" selected="0">
            <x v="0"/>
          </reference>
          <reference field="3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02C7B5F-8A85-44E1-9E91-B289F387BEB6}"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Department">
  <location ref="E35:F41" firstHeaderRow="1" firstDataRow="1" firstDataCol="1"/>
  <pivotFields count="4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sortType="descending">
      <items count="7">
        <item x="3"/>
        <item x="5"/>
        <item x="1"/>
        <item x="0"/>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axis="axisRow" showAll="0" sortType="descending">
      <items count="6">
        <item n="Admin &amp; Exec." x="4"/>
        <item x="1"/>
        <item x="0"/>
        <item x="3"/>
        <item x="2"/>
        <item t="default"/>
      </items>
      <autoSortScope>
        <pivotArea dataOnly="0" outline="0" fieldPosition="0">
          <references count="1">
            <reference field="4294967294" count="1" selected="0">
              <x v="0"/>
            </reference>
          </references>
        </pivotArea>
      </autoSortScope>
    </pivotField>
  </pivotFields>
  <rowFields count="1">
    <field x="39"/>
  </rowFields>
  <rowItems count="6">
    <i>
      <x v="2"/>
    </i>
    <i>
      <x v="1"/>
    </i>
    <i>
      <x v="3"/>
    </i>
    <i>
      <x v="4"/>
    </i>
    <i>
      <x/>
    </i>
    <i t="grand">
      <x/>
    </i>
  </rowItems>
  <colItems count="1">
    <i/>
  </colItems>
  <dataFields count="1">
    <dataField name="Count of EmpID" fld="1" subtotal="count" baseField="23" baseItem="2"/>
  </dataFields>
  <chartFormats count="10">
    <chartFormat chart="0" format="0"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9" format="31" series="1">
      <pivotArea type="data" outline="0" fieldPosition="0">
        <references count="1">
          <reference field="4294967294" count="1" selected="0">
            <x v="0"/>
          </reference>
        </references>
      </pivotArea>
    </chartFormat>
    <chartFormat chart="19" format="32">
      <pivotArea type="data" outline="0" fieldPosition="0">
        <references count="2">
          <reference field="4294967294" count="1" selected="0">
            <x v="0"/>
          </reference>
          <reference field="39" count="1" selected="0">
            <x v="2"/>
          </reference>
        </references>
      </pivotArea>
    </chartFormat>
    <chartFormat chart="19" format="33">
      <pivotArea type="data" outline="0" fieldPosition="0">
        <references count="2">
          <reference field="4294967294" count="1" selected="0">
            <x v="0"/>
          </reference>
          <reference field="39" count="1" selected="0">
            <x v="1"/>
          </reference>
        </references>
      </pivotArea>
    </chartFormat>
    <chartFormat chart="19" format="34">
      <pivotArea type="data" outline="0" fieldPosition="0">
        <references count="2">
          <reference field="4294967294" count="1" selected="0">
            <x v="0"/>
          </reference>
          <reference field="39" count="1" selected="0">
            <x v="3"/>
          </reference>
        </references>
      </pivotArea>
    </chartFormat>
    <chartFormat chart="19" format="35">
      <pivotArea type="data" outline="0" fieldPosition="0">
        <references count="2">
          <reference field="4294967294" count="1" selected="0">
            <x v="0"/>
          </reference>
          <reference field="39" count="1" selected="0">
            <x v="4"/>
          </reference>
        </references>
      </pivotArea>
    </chartFormat>
    <chartFormat chart="19" format="36">
      <pivotArea type="data" outline="0" fieldPosition="0">
        <references count="2">
          <reference field="4294967294" count="1" selected="0">
            <x v="0"/>
          </reference>
          <reference field="3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B24BB6C-06BE-4D78-8E62-FC491924264A}"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TermReason">
  <location ref="E14:F31" firstHeaderRow="1" firstDataRow="1" firstDataCol="1"/>
  <pivotFields count="4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axis="axisRow" showAll="0" sortType="descending">
      <items count="19">
        <item x="4"/>
        <item x="6"/>
        <item x="1"/>
        <item x="14"/>
        <item x="17"/>
        <item x="2"/>
        <item x="8"/>
        <item x="15"/>
        <item x="16"/>
        <item x="12"/>
        <item x="11"/>
        <item h="1" x="0"/>
        <item x="13"/>
        <item x="7"/>
        <item x="10"/>
        <item x="9"/>
        <item x="3"/>
        <item x="5"/>
        <item t="default"/>
      </items>
      <autoSortScope>
        <pivotArea dataOnly="0" outline="0" fieldPosition="0">
          <references count="1">
            <reference field="4294967294" count="1" selected="0">
              <x v="0"/>
            </reference>
          </references>
        </pivotArea>
      </autoSortScope>
    </pivotField>
    <pivotField showAll="0"/>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4"/>
        <item x="1"/>
        <item x="0"/>
        <item x="3"/>
        <item x="2"/>
        <item t="default"/>
      </items>
    </pivotField>
  </pivotFields>
  <rowFields count="1">
    <field x="23"/>
  </rowFields>
  <rowItems count="17">
    <i>
      <x/>
    </i>
    <i>
      <x v="17"/>
    </i>
    <i>
      <x v="10"/>
    </i>
    <i>
      <x v="2"/>
    </i>
    <i>
      <x v="5"/>
    </i>
    <i>
      <x v="1"/>
    </i>
    <i>
      <x v="14"/>
    </i>
    <i>
      <x v="16"/>
    </i>
    <i>
      <x v="15"/>
    </i>
    <i>
      <x v="13"/>
    </i>
    <i>
      <x v="12"/>
    </i>
    <i>
      <x v="9"/>
    </i>
    <i>
      <x v="7"/>
    </i>
    <i>
      <x v="8"/>
    </i>
    <i>
      <x v="3"/>
    </i>
    <i>
      <x v="4"/>
    </i>
    <i>
      <x v="6"/>
    </i>
  </rowItems>
  <colItems count="1">
    <i/>
  </colItems>
  <dataFields count="1">
    <dataField name="Count of EmpID" fld="1" subtotal="count" baseField="23" baseItem="2"/>
  </dataFields>
  <chartFormats count="2">
    <chartFormat chart="0" format="0"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1A1D9E-350E-4A82-9D2E-6DCF7A423F1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Marital Desc">
  <location ref="E46:F52" firstHeaderRow="1" firstDataRow="1" firstDataCol="1"/>
  <pivotFields count="4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axis="axisRow"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sortType="descending">
      <items count="7">
        <item x="3"/>
        <item x="5"/>
        <item x="1"/>
        <item x="0"/>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4"/>
        <item x="1"/>
        <item x="0"/>
        <item x="3"/>
        <item x="2"/>
        <item t="default"/>
      </items>
    </pivotField>
  </pivotFields>
  <rowFields count="1">
    <field x="17"/>
  </rowFields>
  <rowItems count="6">
    <i>
      <x v="3"/>
    </i>
    <i>
      <x v="1"/>
    </i>
    <i>
      <x/>
    </i>
    <i>
      <x v="2"/>
    </i>
    <i>
      <x v="4"/>
    </i>
    <i t="grand">
      <x/>
    </i>
  </rowItems>
  <colItems count="1">
    <i/>
  </colItems>
  <dataFields count="1">
    <dataField name="Count of EmpID" fld="1" subtotal="count" baseField="23" baseItem="2"/>
  </dataFields>
  <chartFormats count="10">
    <chartFormat chart="0" format="0"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23" format="12" series="1">
      <pivotArea type="data" outline="0" fieldPosition="0">
        <references count="1">
          <reference field="4294967294" count="1" selected="0">
            <x v="0"/>
          </reference>
        </references>
      </pivotArea>
    </chartFormat>
    <chartFormat chart="23" format="13">
      <pivotArea type="data" outline="0" fieldPosition="0">
        <references count="2">
          <reference field="4294967294" count="1" selected="0">
            <x v="0"/>
          </reference>
          <reference field="17" count="1" selected="0">
            <x v="0"/>
          </reference>
        </references>
      </pivotArea>
    </chartFormat>
    <chartFormat chart="23" format="14">
      <pivotArea type="data" outline="0" fieldPosition="0">
        <references count="2">
          <reference field="4294967294" count="1" selected="0">
            <x v="0"/>
          </reference>
          <reference field="17" count="1" selected="0">
            <x v="1"/>
          </reference>
        </references>
      </pivotArea>
    </chartFormat>
    <chartFormat chart="23" format="15">
      <pivotArea type="data" outline="0" fieldPosition="0">
        <references count="2">
          <reference field="4294967294" count="1" selected="0">
            <x v="0"/>
          </reference>
          <reference field="17" count="1" selected="0">
            <x v="2"/>
          </reference>
        </references>
      </pivotArea>
    </chartFormat>
    <chartFormat chart="23" format="16">
      <pivotArea type="data" outline="0" fieldPosition="0">
        <references count="2">
          <reference field="4294967294" count="1" selected="0">
            <x v="0"/>
          </reference>
          <reference field="17" count="1" selected="0">
            <x v="3"/>
          </reference>
        </references>
      </pivotArea>
    </chartFormat>
    <chartFormat chart="23" format="17">
      <pivotArea type="data" outline="0" fieldPosition="0">
        <references count="2">
          <reference field="4294967294" count="1" selected="0">
            <x v="0"/>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21A461E-55B3-4EEA-90BA-699EAB3E70AE}" name="PivotTable16"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E304:F307" firstHeaderRow="1" firstDataRow="1" firstDataCol="1" rowPageCount="1" colPageCount="1"/>
  <pivotFields count="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sortType="descending">
      <items count="7">
        <item x="2"/>
        <item x="1"/>
        <item x="4"/>
        <item x="0"/>
        <item x="3"/>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multipleItemSelectionAllowed="1" showAll="0" sortType="descending">
      <items count="20">
        <item x="4"/>
        <item x="6"/>
        <item x="1"/>
        <item x="14"/>
        <item x="17"/>
        <item x="2"/>
        <item x="8"/>
        <item x="15"/>
        <item x="16"/>
        <item x="12"/>
        <item x="11"/>
        <item x="0"/>
        <item x="13"/>
        <item x="7"/>
        <item x="10"/>
        <item x="9"/>
        <item x="3"/>
        <item x="5"/>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3">
    <i>
      <x/>
    </i>
    <i>
      <x v="1"/>
    </i>
    <i t="grand">
      <x/>
    </i>
  </rowItems>
  <colItems count="1">
    <i/>
  </colItems>
  <pageFields count="1">
    <pageField fld="23" hier="-1"/>
  </pageFields>
  <dataFields count="1">
    <dataField name="Count of EmpID" fld="1" subtotal="count" baseField="16" baseItem="0"/>
  </dataFields>
  <formats count="2">
    <format dxfId="1">
      <pivotArea collapsedLevelsAreSubtotals="1" fieldPosition="0">
        <references count="1">
          <reference field="16" count="1">
            <x v="1"/>
          </reference>
        </references>
      </pivotArea>
    </format>
    <format dxfId="0">
      <pivotArea outline="0" fieldPosition="0">
        <references count="1">
          <reference field="4294967294" count="1">
            <x v="0"/>
          </reference>
        </references>
      </pivotArea>
    </format>
  </formats>
  <chartFormats count="2">
    <chartFormat chart="0" format="7"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93E519B-ED1A-4CC9-9E52-A7ED23880E35}" name="PivotTable3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3" rowHeaderCaption="Sex/ Age Group">
  <location ref="E247:G253" firstHeaderRow="1" firstDataRow="2" firstDataCol="1"/>
  <pivotFields count="4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items count="28">
        <item x="5"/>
        <item x="26"/>
        <item x="7"/>
        <item x="14"/>
        <item x="2"/>
        <item x="18"/>
        <item x="17"/>
        <item x="21"/>
        <item x="9"/>
        <item x="20"/>
        <item x="0"/>
        <item x="27"/>
        <item x="23"/>
        <item x="19"/>
        <item x="25"/>
        <item x="11"/>
        <item x="22"/>
        <item x="15"/>
        <item x="8"/>
        <item x="24"/>
        <item x="13"/>
        <item x="12"/>
        <item x="10"/>
        <item x="1"/>
        <item x="16"/>
        <item x="3"/>
        <item x="4"/>
        <item x="6"/>
      </items>
    </pivotField>
    <pivotField showAll="0" defaultSubtotal="0"/>
    <pivotField showAll="0" defaultSubtotal="0"/>
    <pivotField axis="axisCol" showAll="0" defaultSubtotal="0">
      <items count="2">
        <item x="1"/>
        <item x="0"/>
      </items>
    </pivotField>
    <pivotField showAll="0" defaultSubtotal="0">
      <items count="5">
        <item x="2"/>
        <item x="1"/>
        <item x="4"/>
        <item x="0"/>
        <item x="3"/>
      </items>
    </pivotField>
    <pivotField showAll="0" defaultSubtotal="0"/>
    <pivotField showAll="0" defaultSubtotal="0"/>
    <pivotField showAll="0" defaultSubtotal="0">
      <items count="6">
        <item x="4"/>
        <item x="3"/>
        <item x="1"/>
        <item x="5"/>
        <item x="2"/>
        <item x="0"/>
      </items>
    </pivotField>
    <pivotField showAll="0" defaultSubtotal="0"/>
    <pivotField showAll="0" defaultSubtotal="0"/>
    <pivotField showAll="0" defaultSubtotal="0"/>
    <pivotField showAll="0" defaultSubtotal="0">
      <items count="3">
        <item x="0"/>
        <item x="2"/>
        <item x="1"/>
      </items>
    </pivotField>
    <pivotField showAll="0" defaultSubtotal="0">
      <items count="6">
        <item x="3"/>
        <item x="5"/>
        <item x="1"/>
        <item x="0"/>
        <item x="4"/>
        <item x="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5">
        <item x="1"/>
        <item x="0"/>
        <item x="2"/>
        <item x="3"/>
        <item x="4"/>
      </items>
    </pivotField>
    <pivotField showAll="0" defaultSubtotal="0"/>
    <pivotField showAll="0" defaultSubtotal="0">
      <items count="5">
        <item x="0"/>
        <item x="1"/>
        <item x="2"/>
        <item x="3"/>
        <item x="4"/>
      </items>
    </pivotField>
  </pivotFields>
  <rowFields count="1">
    <field x="37"/>
  </rowFields>
  <rowItems count="5">
    <i>
      <x/>
    </i>
    <i>
      <x v="1"/>
    </i>
    <i>
      <x v="2"/>
    </i>
    <i>
      <x v="3"/>
    </i>
    <i>
      <x v="4"/>
    </i>
  </rowItems>
  <colFields count="1">
    <field x="16"/>
  </colFields>
  <colItems count="2">
    <i>
      <x/>
    </i>
    <i>
      <x v="1"/>
    </i>
  </colItems>
  <dataFields count="1">
    <dataField name="Average of Salary" fld="9" subtotal="average" baseField="37" baseItem="0" numFmtId="167"/>
  </dataFields>
  <chartFormats count="3">
    <chartFormat chart="10" format="17" series="1">
      <pivotArea type="data" outline="0" fieldPosition="0">
        <references count="2">
          <reference field="4294967294" count="1" selected="0">
            <x v="0"/>
          </reference>
          <reference field="16" count="1" selected="0">
            <x v="0"/>
          </reference>
        </references>
      </pivotArea>
    </chartFormat>
    <chartFormat chart="10" format="18" series="1">
      <pivotArea type="data" outline="0" fieldPosition="0">
        <references count="2">
          <reference field="4294967294" count="1" selected="0">
            <x v="0"/>
          </reference>
          <reference field="16" count="1" selected="0">
            <x v="1"/>
          </reference>
        </references>
      </pivotArea>
    </chartFormat>
    <chartFormat chart="10"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1077472-5FA4-41DA-B23A-C3C75BB173E5}" name="PivotTable27"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G322:H328" firstHeaderRow="1" firstDataRow="1" firstDataCol="1" rowPageCount="1" colPageCount="1"/>
  <pivotFields count="39">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0">
        <item x="4"/>
        <item x="6"/>
        <item x="1"/>
        <item x="14"/>
        <item x="17"/>
        <item x="2"/>
        <item x="8"/>
        <item x="15"/>
        <item x="16"/>
        <item x="12"/>
        <item x="11"/>
        <item h="1" x="0"/>
        <item x="13"/>
        <item x="7"/>
        <item x="10"/>
        <item x="9"/>
        <item x="3"/>
        <item x="5"/>
        <item h="1" x="18"/>
        <item t="default"/>
      </items>
    </pivotField>
    <pivotField showAll="0"/>
    <pivotField showAll="0" sortType="descending">
      <items count="8">
        <item x="3"/>
        <item x="5"/>
        <item x="1"/>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axis="axisRow" showAll="0">
      <items count="7">
        <item x="1"/>
        <item x="0"/>
        <item x="2"/>
        <item x="3"/>
        <item x="4"/>
        <item x="5"/>
        <item t="default"/>
      </items>
    </pivotField>
    <pivotField showAll="0"/>
  </pivotFields>
  <rowFields count="1">
    <field x="37"/>
  </rowFields>
  <rowItems count="6">
    <i>
      <x/>
    </i>
    <i>
      <x v="1"/>
    </i>
    <i>
      <x v="2"/>
    </i>
    <i>
      <x v="3"/>
    </i>
    <i>
      <x v="4"/>
    </i>
    <i t="grand">
      <x/>
    </i>
  </rowItems>
  <colItems count="1">
    <i/>
  </colItems>
  <pageFields count="1">
    <pageField fld="23" hier="-1"/>
  </pageFields>
  <dataFields count="1">
    <dataField name="Count of EmpID" fld="1" subtotal="count" baseField="0" baseItem="0"/>
  </dataFields>
  <chartFormats count="2">
    <chartFormat chart="0" format="7"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82A0A71-9095-4E92-A76A-03280222F22B}" name="PivotTable29"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G332:H342" firstHeaderRow="1" firstDataRow="1" firstDataCol="1" rowPageCount="1" colPageCount="1"/>
  <pivotFields count="39">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0">
        <item x="4"/>
        <item x="6"/>
        <item x="1"/>
        <item x="14"/>
        <item x="17"/>
        <item x="2"/>
        <item x="8"/>
        <item x="15"/>
        <item x="16"/>
        <item x="12"/>
        <item x="11"/>
        <item h="1" x="0"/>
        <item x="13"/>
        <item x="7"/>
        <item x="10"/>
        <item x="9"/>
        <item x="3"/>
        <item x="5"/>
        <item h="1" x="18"/>
        <item t="default"/>
      </items>
    </pivotField>
    <pivotField showAll="0"/>
    <pivotField showAll="0" sortType="descending">
      <items count="8">
        <item x="3"/>
        <item x="5"/>
        <item x="1"/>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ascending">
      <items count="11">
        <item x="6"/>
        <item x="4"/>
        <item x="3"/>
        <item x="2"/>
        <item x="1"/>
        <item x="0"/>
        <item x="5"/>
        <item x="8"/>
        <item x="7"/>
        <item x="9"/>
        <item t="default"/>
      </items>
    </pivotField>
    <pivotField showAll="0"/>
    <pivotField showAll="0"/>
    <pivotField showAll="0"/>
    <pivotField showAll="0"/>
    <pivotField showAll="0"/>
    <pivotField showAll="0"/>
    <pivotField showAll="0"/>
    <pivotField showAll="0"/>
    <pivotField showAll="0">
      <items count="7">
        <item x="1"/>
        <item x="0"/>
        <item x="2"/>
        <item x="3"/>
        <item x="4"/>
        <item x="5"/>
        <item t="default"/>
      </items>
    </pivotField>
    <pivotField showAll="0"/>
  </pivotFields>
  <rowFields count="1">
    <field x="28"/>
  </rowFields>
  <rowItems count="10">
    <i>
      <x/>
    </i>
    <i>
      <x v="1"/>
    </i>
    <i>
      <x v="2"/>
    </i>
    <i>
      <x v="3"/>
    </i>
    <i>
      <x v="4"/>
    </i>
    <i>
      <x v="5"/>
    </i>
    <i>
      <x v="6"/>
    </i>
    <i>
      <x v="7"/>
    </i>
    <i>
      <x v="8"/>
    </i>
    <i t="grand">
      <x/>
    </i>
  </rowItems>
  <colItems count="1">
    <i/>
  </colItems>
  <pageFields count="1">
    <pageField fld="23" hier="-1"/>
  </pageFields>
  <dataFields count="1">
    <dataField name="Count of EmpID" fld="1" subtotal="count" baseField="0" baseItem="0"/>
  </dataFields>
  <chartFormats count="2">
    <chartFormat chart="0" format="7"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1D7A6AF-31FB-4367-8460-46DCCF845070}" name="PivotTable19"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E230:F237"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axis="axisRow" showAll="0" sortType="de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0"/>
        <item x="1"/>
        <item x="2"/>
        <item x="3"/>
        <item x="4"/>
        <item t="default"/>
      </items>
    </pivotField>
  </pivotFields>
  <rowFields count="1">
    <field x="20"/>
  </rowFields>
  <rowItems count="7">
    <i>
      <x/>
    </i>
    <i>
      <x v="2"/>
    </i>
    <i>
      <x v="3"/>
    </i>
    <i>
      <x v="5"/>
    </i>
    <i>
      <x v="1"/>
    </i>
    <i>
      <x v="4"/>
    </i>
    <i t="grand">
      <x/>
    </i>
  </rowItems>
  <colItems count="1">
    <i/>
  </colItems>
  <dataFields count="1">
    <dataField name="Average of PerfScoreID" fld="7" subtotal="average" baseField="20" baseItem="0" numFmtId="166"/>
  </dataFields>
  <chartFormats count="7">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20" count="1" selected="0">
            <x v="0"/>
          </reference>
        </references>
      </pivotArea>
    </chartFormat>
    <chartFormat chart="2" format="11">
      <pivotArea type="data" outline="0" fieldPosition="0">
        <references count="2">
          <reference field="4294967294" count="1" selected="0">
            <x v="0"/>
          </reference>
          <reference field="20" count="1" selected="0">
            <x v="2"/>
          </reference>
        </references>
      </pivotArea>
    </chartFormat>
    <chartFormat chart="2" format="12">
      <pivotArea type="data" outline="0" fieldPosition="0">
        <references count="2">
          <reference field="4294967294" count="1" selected="0">
            <x v="0"/>
          </reference>
          <reference field="20" count="1" selected="0">
            <x v="3"/>
          </reference>
        </references>
      </pivotArea>
    </chartFormat>
    <chartFormat chart="2" format="13">
      <pivotArea type="data" outline="0" fieldPosition="0">
        <references count="2">
          <reference field="4294967294" count="1" selected="0">
            <x v="0"/>
          </reference>
          <reference field="20" count="1" selected="0">
            <x v="5"/>
          </reference>
        </references>
      </pivotArea>
    </chartFormat>
    <chartFormat chart="2" format="14">
      <pivotArea type="data" outline="0" fieldPosition="0">
        <references count="2">
          <reference field="4294967294" count="1" selected="0">
            <x v="0"/>
          </reference>
          <reference field="20" count="1" selected="0">
            <x v="1"/>
          </reference>
        </references>
      </pivotArea>
    </chartFormat>
    <chartFormat chart="2" format="15">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CB01081-E464-4A54-92D4-5D30334E0356}" name="PivotTable14"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E294:F300" firstHeaderRow="1" firstDataRow="1" firstDataCol="1" rowPageCount="1" colPageCount="1"/>
  <pivotFields count="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7">
        <item x="2"/>
        <item x="1"/>
        <item x="4"/>
        <item x="0"/>
        <item x="3"/>
        <item h="1" x="5"/>
        <item t="default"/>
      </items>
    </pivotField>
    <pivotField showAll="0"/>
    <pivotField showAll="0"/>
    <pivotField showAll="0"/>
    <pivotField showAll="0"/>
    <pivotField showAll="0"/>
    <pivotField axis="axisPage" multipleItemSelectionAllowed="1" showAll="0" sortType="descending">
      <items count="20">
        <item x="4"/>
        <item x="6"/>
        <item x="1"/>
        <item x="14"/>
        <item x="17"/>
        <item x="2"/>
        <item x="8"/>
        <item x="15"/>
        <item x="16"/>
        <item x="12"/>
        <item x="11"/>
        <item x="0"/>
        <item x="13"/>
        <item x="7"/>
        <item x="10"/>
        <item x="9"/>
        <item x="3"/>
        <item x="5"/>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6">
    <i>
      <x/>
    </i>
    <i>
      <x v="1"/>
    </i>
    <i>
      <x v="2"/>
    </i>
    <i>
      <x v="3"/>
    </i>
    <i>
      <x v="4"/>
    </i>
    <i t="grand">
      <x/>
    </i>
  </rowItems>
  <colItems count="1">
    <i/>
  </colItems>
  <pageFields count="1">
    <pageField fld="23" hier="-1"/>
  </pageFields>
  <dataFields count="1">
    <dataField name="Count of EmpID" fld="1"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D0CCA1-F57C-46FE-A934-D5F12C211CCA}" name="PivotTable24"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G304:H307" firstHeaderRow="1" firstDataRow="1" firstDataCol="1" rowPageCount="1" colPageCount="1"/>
  <pivotFields count="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sortType="descending">
      <items count="7">
        <item x="2"/>
        <item x="1"/>
        <item x="4"/>
        <item x="0"/>
        <item x="3"/>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multipleItemSelectionAllowed="1" showAll="0" sortType="descending">
      <items count="20">
        <item x="4"/>
        <item x="6"/>
        <item x="1"/>
        <item x="14"/>
        <item x="17"/>
        <item x="2"/>
        <item x="8"/>
        <item x="15"/>
        <item x="16"/>
        <item x="12"/>
        <item x="11"/>
        <item h="1" x="0"/>
        <item x="13"/>
        <item x="7"/>
        <item x="10"/>
        <item x="9"/>
        <item x="3"/>
        <item x="5"/>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3">
    <i>
      <x/>
    </i>
    <i>
      <x v="1"/>
    </i>
    <i t="grand">
      <x/>
    </i>
  </rowItems>
  <colItems count="1">
    <i/>
  </colItems>
  <pageFields count="1">
    <pageField fld="23" hier="-1"/>
  </pageFields>
  <dataFields count="1">
    <dataField name="Count of EmpID" fld="1" subtotal="count" baseField="16" baseItem="0"/>
  </dataFields>
  <formats count="2">
    <format dxfId="3">
      <pivotArea collapsedLevelsAreSubtotals="1" fieldPosition="0">
        <references count="1">
          <reference field="16" count="1">
            <x v="1"/>
          </reference>
        </references>
      </pivotArea>
    </format>
    <format dxfId="2">
      <pivotArea outline="0" fieldPosition="0">
        <references count="1">
          <reference field="4294967294" count="1">
            <x v="0"/>
          </reference>
        </references>
      </pivotArea>
    </format>
  </formats>
  <chartFormats count="2">
    <chartFormat chart="0" format="7"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6E4C7CB-384F-45D7-A2FD-2AC2AB1AF6B9}" name="PivotTable7"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rowHeaderCaption="Department">
  <location ref="E120:F126" firstHeaderRow="1" firstDataRow="1" firstDataCol="1"/>
  <pivotFields count="4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showAll="0">
      <items count="7">
        <item x="4"/>
        <item x="3"/>
        <item x="1"/>
        <item x="5"/>
        <item x="2"/>
        <item x="0"/>
        <item t="default"/>
      </items>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name="Department_2" axis="axisRow" showAll="0" includeNewItemsInFilter="1" sortType="descending">
      <items count="6">
        <item n="Admin &amp; Exec." x="4"/>
        <item x="1"/>
        <item x="0"/>
        <item x="3"/>
        <item x="2"/>
        <item t="default"/>
      </items>
      <autoSortScope>
        <pivotArea dataOnly="0" outline="0" fieldPosition="0">
          <references count="1">
            <reference field="4294967294" count="1" selected="0">
              <x v="0"/>
            </reference>
          </references>
        </pivotArea>
      </autoSortScope>
    </pivotField>
  </pivotFields>
  <rowFields count="1">
    <field x="39"/>
  </rowFields>
  <rowItems count="6">
    <i>
      <x v="4"/>
    </i>
    <i>
      <x v="1"/>
    </i>
    <i>
      <x/>
    </i>
    <i>
      <x v="2"/>
    </i>
    <i>
      <x v="3"/>
    </i>
    <i t="grand">
      <x/>
    </i>
  </rowItems>
  <colItems count="1">
    <i/>
  </colItems>
  <dataFields count="1">
    <dataField name="Average of PerfScoreID" fld="7" subtotal="average" baseField="25" baseItem="0" numFmtId="2"/>
  </dataFields>
  <chartFormats count="6">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9" count="1" selected="0">
            <x v="4"/>
          </reference>
        </references>
      </pivotArea>
    </chartFormat>
    <chartFormat chart="2" format="10">
      <pivotArea type="data" outline="0" fieldPosition="0">
        <references count="2">
          <reference field="4294967294" count="1" selected="0">
            <x v="0"/>
          </reference>
          <reference field="39" count="1" selected="0">
            <x v="1"/>
          </reference>
        </references>
      </pivotArea>
    </chartFormat>
    <chartFormat chart="2" format="11">
      <pivotArea type="data" outline="0" fieldPosition="0">
        <references count="2">
          <reference field="4294967294" count="1" selected="0">
            <x v="0"/>
          </reference>
          <reference field="39" count="1" selected="0">
            <x v="0"/>
          </reference>
        </references>
      </pivotArea>
    </chartFormat>
    <chartFormat chart="2" format="12">
      <pivotArea type="data" outline="0" fieldPosition="0">
        <references count="2">
          <reference field="4294967294" count="1" selected="0">
            <x v="0"/>
          </reference>
          <reference field="39" count="1" selected="0">
            <x v="2"/>
          </reference>
        </references>
      </pivotArea>
    </chartFormat>
    <chartFormat chart="2" format="13">
      <pivotArea type="data" outline="0" fieldPosition="0">
        <references count="2">
          <reference field="4294967294" count="1" selected="0">
            <x v="0"/>
          </reference>
          <reference field="3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A69B32-BC25-48A8-BA9C-A7687C421381}" name="PivotTable44"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E346:F376" firstHeaderRow="1" firstDataRow="1" firstDataCol="1"/>
  <pivotFields count="39">
    <pivotField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82"/>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14"/>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30">
        <item x="5"/>
        <item x="26"/>
        <item x="7"/>
        <item x="14"/>
        <item x="2"/>
        <item x="18"/>
        <item x="17"/>
        <item x="21"/>
        <item x="9"/>
        <item x="20"/>
        <item x="0"/>
        <item x="27"/>
        <item x="23"/>
        <item x="19"/>
        <item x="25"/>
        <item x="11"/>
        <item x="22"/>
        <item x="15"/>
        <item x="8"/>
        <item x="24"/>
        <item x="13"/>
        <item x="12"/>
        <item x="10"/>
        <item x="1"/>
        <item x="16"/>
        <item x="3"/>
        <item x="4"/>
        <item x="6"/>
        <item x="2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multipleItemSelectionAllowed="1" showAll="0">
      <items count="20">
        <item x="4"/>
        <item x="6"/>
        <item x="1"/>
        <item x="14"/>
        <item x="17"/>
        <item x="2"/>
        <item x="8"/>
        <item x="15"/>
        <item x="16"/>
        <item x="12"/>
        <item x="11"/>
        <item x="0"/>
        <item x="13"/>
        <item x="7"/>
        <item x="10"/>
        <item x="9"/>
        <item x="3"/>
        <item x="5"/>
        <item h="1" x="18"/>
        <item t="default"/>
      </items>
    </pivotField>
    <pivotField showAll="0"/>
    <pivotField showAll="0" sortType="descending">
      <items count="8">
        <item x="3"/>
        <item x="5"/>
        <item x="1"/>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11">
        <item x="6"/>
        <item x="4"/>
        <item x="3"/>
        <item x="2"/>
        <item x="1"/>
        <item x="0"/>
        <item x="5"/>
        <item x="8"/>
        <item x="7"/>
        <item x="9"/>
        <item t="default"/>
      </items>
    </pivotField>
    <pivotField showAll="0"/>
    <pivotField showAll="0"/>
    <pivotField showAll="0"/>
    <pivotField showAll="0"/>
    <pivotField showAll="0"/>
    <pivotField showAll="0"/>
    <pivotField showAll="0"/>
    <pivotField showAll="0"/>
    <pivotField showAll="0">
      <items count="7">
        <item x="1"/>
        <item x="0"/>
        <item x="2"/>
        <item x="3"/>
        <item x="4"/>
        <item x="5"/>
        <item t="default"/>
      </items>
    </pivotField>
    <pivotField showAll="0"/>
  </pivotFields>
  <rowFields count="1">
    <field x="13"/>
  </rowFields>
  <rowItems count="30">
    <i>
      <x v="10"/>
    </i>
    <i>
      <x v="4"/>
    </i>
    <i>
      <x v="23"/>
    </i>
    <i>
      <x v="26"/>
    </i>
    <i>
      <x v="19"/>
    </i>
    <i>
      <x v="15"/>
    </i>
    <i>
      <x v="3"/>
    </i>
    <i>
      <x v="5"/>
    </i>
    <i>
      <x v="17"/>
    </i>
    <i>
      <x v="6"/>
    </i>
    <i>
      <x v="21"/>
    </i>
    <i>
      <x v="7"/>
    </i>
    <i>
      <x v="1"/>
    </i>
    <i>
      <x v="8"/>
    </i>
    <i>
      <x v="16"/>
    </i>
    <i>
      <x v="9"/>
    </i>
    <i>
      <x v="18"/>
    </i>
    <i>
      <x v="2"/>
    </i>
    <i>
      <x v="20"/>
    </i>
    <i>
      <x v="11"/>
    </i>
    <i>
      <x v="22"/>
    </i>
    <i>
      <x v="25"/>
    </i>
    <i>
      <x v="24"/>
    </i>
    <i>
      <x v="27"/>
    </i>
    <i>
      <x/>
    </i>
    <i>
      <x v="12"/>
    </i>
    <i>
      <x v="13"/>
    </i>
    <i>
      <x v="14"/>
    </i>
    <i>
      <x v="28"/>
    </i>
    <i t="grand">
      <x/>
    </i>
  </rowItems>
  <colItems count="1">
    <i/>
  </colItems>
  <dataFields count="1">
    <dataField name="Count of EmpID" fld="1" subtotal="count" baseField="0" baseItem="0"/>
  </dataFields>
  <chartFormats count="2">
    <chartFormat chart="0" format="7" series="1">
      <pivotArea type="data" outline="0" fieldPosition="0">
        <references count="1">
          <reference field="4294967294" count="1" selected="0">
            <x v="0"/>
          </reference>
        </references>
      </pivotArea>
    </chartFormat>
    <chartFormat chart="1"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0D4AA-8F0E-48C4-91E6-8BA9FBBB98EB}" name="PivotTable25"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G294:H300" firstHeaderRow="1" firstDataRow="1" firstDataCol="1" rowPageCount="1" colPageCount="1"/>
  <pivotFields count="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7">
        <item x="2"/>
        <item x="1"/>
        <item x="4"/>
        <item x="0"/>
        <item x="3"/>
        <item h="1" x="5"/>
        <item t="default"/>
      </items>
    </pivotField>
    <pivotField showAll="0"/>
    <pivotField showAll="0"/>
    <pivotField showAll="0"/>
    <pivotField showAll="0"/>
    <pivotField showAll="0"/>
    <pivotField axis="axisPage" multipleItemSelectionAllowed="1" showAll="0" sortType="descending">
      <items count="20">
        <item x="4"/>
        <item x="6"/>
        <item x="1"/>
        <item x="14"/>
        <item x="17"/>
        <item x="2"/>
        <item x="8"/>
        <item x="15"/>
        <item x="16"/>
        <item x="12"/>
        <item x="11"/>
        <item h="1" x="0"/>
        <item x="13"/>
        <item x="7"/>
        <item x="10"/>
        <item x="9"/>
        <item x="3"/>
        <item x="5"/>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6">
    <i>
      <x/>
    </i>
    <i>
      <x v="1"/>
    </i>
    <i>
      <x v="2"/>
    </i>
    <i>
      <x v="3"/>
    </i>
    <i>
      <x v="4"/>
    </i>
    <i t="grand">
      <x/>
    </i>
  </rowItems>
  <colItems count="1">
    <i/>
  </colItems>
  <pageFields count="1">
    <pageField fld="23" hier="-1"/>
  </pageFields>
  <dataFields count="1">
    <dataField name="Count of EmpID" fld="1" subtotal="count" baseField="17" baseItem="1"/>
  </dataFields>
  <chartFormats count="1">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57A1F96-DEBE-4E42-A07C-94D306A89D2A}" name="PivotTable3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6" rowHeaderCaption="Sex/ Age Group">
  <location ref="E273:F279" firstHeaderRow="1" firstDataRow="1" firstDataCol="1"/>
  <pivotFields count="4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items count="28">
        <item x="5"/>
        <item x="26"/>
        <item x="7"/>
        <item x="14"/>
        <item x="2"/>
        <item x="18"/>
        <item x="17"/>
        <item x="21"/>
        <item x="9"/>
        <item x="20"/>
        <item x="0"/>
        <item x="27"/>
        <item x="23"/>
        <item x="19"/>
        <item x="25"/>
        <item x="11"/>
        <item x="22"/>
        <item x="15"/>
        <item x="8"/>
        <item x="24"/>
        <item x="13"/>
        <item x="12"/>
        <item x="10"/>
        <item x="1"/>
        <item x="16"/>
        <item x="3"/>
        <item x="4"/>
        <item x="6"/>
      </items>
    </pivotField>
    <pivotField showAll="0" defaultSubtotal="0"/>
    <pivotField showAll="0" defaultSubtotal="0"/>
    <pivotField showAll="0" defaultSubtotal="0">
      <items count="2">
        <item x="1"/>
        <item x="0"/>
      </items>
    </pivotField>
    <pivotField showAll="0" defaultSubtotal="0">
      <items count="5">
        <item x="2"/>
        <item x="1"/>
        <item x="4"/>
        <item x="0"/>
        <item x="3"/>
      </items>
    </pivotField>
    <pivotField showAll="0" defaultSubtotal="0"/>
    <pivotField showAll="0" defaultSubtotal="0"/>
    <pivotField axis="axisRow" showAll="0" sortType="descending" defaultSubtotal="0">
      <items count="6">
        <item x="4"/>
        <item x="3"/>
        <item x="1"/>
        <item x="5"/>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items count="3">
        <item x="0"/>
        <item x="2"/>
        <item x="1"/>
      </items>
    </pivotField>
    <pivotField showAll="0" defaultSubtotal="0">
      <items count="6">
        <item x="3"/>
        <item x="5"/>
        <item x="1"/>
        <item x="0"/>
        <item x="4"/>
        <item x="2"/>
      </items>
    </pivotField>
    <pivotField showAll="0" defaultSubtotal="0"/>
    <pivotField showAll="0" defaultSubtotal="0"/>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5">
        <item x="1"/>
        <item x="0"/>
        <item x="2"/>
        <item x="3"/>
        <item x="4"/>
      </items>
    </pivotField>
    <pivotField showAll="0" defaultSubtotal="0"/>
    <pivotField showAll="0" sortType="descending" defaultSubtotal="0">
      <items count="5">
        <item x="0"/>
        <item x="1"/>
        <item x="2"/>
        <item x="3"/>
        <item n="Admin &amp; Exec." x="4"/>
      </items>
      <autoSortScope>
        <pivotArea dataOnly="0" outline="0" fieldPosition="0">
          <references count="1">
            <reference field="4294967294" count="1" selected="0">
              <x v="0"/>
            </reference>
          </references>
        </pivotArea>
      </autoSortScope>
    </pivotField>
  </pivotFields>
  <rowFields count="1">
    <field x="20"/>
  </rowFields>
  <rowItems count="6">
    <i>
      <x v="3"/>
    </i>
    <i>
      <x v="2"/>
    </i>
    <i>
      <x v="1"/>
    </i>
    <i>
      <x v="5"/>
    </i>
    <i>
      <x/>
    </i>
    <i>
      <x v="4"/>
    </i>
  </rowItems>
  <colItems count="1">
    <i/>
  </colItems>
  <dataFields count="1">
    <dataField name="Average of Salary" fld="9" subtotal="average" baseField="25" baseItem="0" numFmtId="167"/>
  </dataFields>
  <chartFormats count="7">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20" count="1" selected="0">
            <x v="3"/>
          </reference>
        </references>
      </pivotArea>
    </chartFormat>
    <chartFormat chart="13" format="11">
      <pivotArea type="data" outline="0" fieldPosition="0">
        <references count="2">
          <reference field="4294967294" count="1" selected="0">
            <x v="0"/>
          </reference>
          <reference field="20" count="1" selected="0">
            <x v="2"/>
          </reference>
        </references>
      </pivotArea>
    </chartFormat>
    <chartFormat chart="13" format="12">
      <pivotArea type="data" outline="0" fieldPosition="0">
        <references count="2">
          <reference field="4294967294" count="1" selected="0">
            <x v="0"/>
          </reference>
          <reference field="20" count="1" selected="0">
            <x v="1"/>
          </reference>
        </references>
      </pivotArea>
    </chartFormat>
    <chartFormat chart="13" format="13">
      <pivotArea type="data" outline="0" fieldPosition="0">
        <references count="2">
          <reference field="4294967294" count="1" selected="0">
            <x v="0"/>
          </reference>
          <reference field="20" count="1" selected="0">
            <x v="5"/>
          </reference>
        </references>
      </pivotArea>
    </chartFormat>
    <chartFormat chart="13" format="14">
      <pivotArea type="data" outline="0" fieldPosition="0">
        <references count="2">
          <reference field="4294967294" count="1" selected="0">
            <x v="0"/>
          </reference>
          <reference field="20" count="1" selected="0">
            <x v="0"/>
          </reference>
        </references>
      </pivotArea>
    </chartFormat>
    <chartFormat chart="13" format="15">
      <pivotArea type="data" outline="0" fieldPosition="0">
        <references count="2">
          <reference field="4294967294" count="1" selected="0">
            <x v="0"/>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E5B278E-F897-48E1-8B0D-72BB85E346C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ace">
  <location ref="E3:F10" firstHeaderRow="1" firstDataRow="1" firstDataCol="1"/>
  <pivotFields count="4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showAll="0"/>
    <pivotField showAll="0">
      <items count="3">
        <item x="1"/>
        <item x="0"/>
        <item t="default"/>
      </items>
    </pivotField>
    <pivotField showAll="0">
      <items count="6">
        <item x="2"/>
        <item x="1"/>
        <item x="4"/>
        <item x="0"/>
        <item x="3"/>
        <item t="default"/>
      </items>
    </pivotField>
    <pivotField showAll="0"/>
    <pivotField showAll="0"/>
    <pivotField axis="axisRow" showAll="0" sortType="de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6">
        <item x="4"/>
        <item x="1"/>
        <item x="0"/>
        <item x="3"/>
        <item x="2"/>
        <item t="default"/>
      </items>
    </pivotField>
  </pivotFields>
  <rowFields count="1">
    <field x="20"/>
  </rowFields>
  <rowItems count="7">
    <i>
      <x v="5"/>
    </i>
    <i>
      <x v="2"/>
    </i>
    <i>
      <x v="1"/>
    </i>
    <i>
      <x v="4"/>
    </i>
    <i>
      <x/>
    </i>
    <i>
      <x v="3"/>
    </i>
    <i t="grand">
      <x/>
    </i>
  </rowItems>
  <colItems count="1">
    <i/>
  </colItems>
  <dataFields count="1">
    <dataField name="Count of EmpID" fld="1" subtotal="count" baseField="23" baseItem="2"/>
  </dataFields>
  <chartFormats count="7">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20" count="1" selected="0">
            <x v="0"/>
          </reference>
        </references>
      </pivotArea>
    </chartFormat>
    <chartFormat chart="6" format="14">
      <pivotArea type="data" outline="0" fieldPosition="0">
        <references count="2">
          <reference field="4294967294" count="1" selected="0">
            <x v="0"/>
          </reference>
          <reference field="20" count="1" selected="0">
            <x v="1"/>
          </reference>
        </references>
      </pivotArea>
    </chartFormat>
    <chartFormat chart="6" format="15">
      <pivotArea type="data" outline="0" fieldPosition="0">
        <references count="2">
          <reference field="4294967294" count="1" selected="0">
            <x v="0"/>
          </reference>
          <reference field="20" count="1" selected="0">
            <x v="2"/>
          </reference>
        </references>
      </pivotArea>
    </chartFormat>
    <chartFormat chart="6" format="16">
      <pivotArea type="data" outline="0" fieldPosition="0">
        <references count="2">
          <reference field="4294967294" count="1" selected="0">
            <x v="0"/>
          </reference>
          <reference field="20" count="1" selected="0">
            <x v="3"/>
          </reference>
        </references>
      </pivotArea>
    </chartFormat>
    <chartFormat chart="6" format="17">
      <pivotArea type="data" outline="0" fieldPosition="0">
        <references count="2">
          <reference field="4294967294" count="1" selected="0">
            <x v="0"/>
          </reference>
          <reference field="20" count="1" selected="0">
            <x v="4"/>
          </reference>
        </references>
      </pivotArea>
    </chartFormat>
    <chartFormat chart="6" format="18">
      <pivotArea type="data" outline="0" fieldPosition="0">
        <references count="2">
          <reference field="4294967294" count="1" selected="0">
            <x v="0"/>
          </reference>
          <reference field="2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Status" xr10:uid="{09ACF7B5-6758-433B-86F6-BF7FFD0B73F2}" sourceName="EmploymentStatus">
  <pivotTables>
    <pivotTable tabId="14" name="PivotTable1"/>
    <pivotTable tabId="14" name="PivotTable2"/>
    <pivotTable tabId="14" name="PivotTable11"/>
    <pivotTable tabId="14" name="PivotTable5"/>
    <pivotTable tabId="14" name="PivotTable10"/>
    <pivotTable tabId="14" name="PivotTable12"/>
    <pivotTable tabId="14" name="PivotTable13"/>
    <pivotTable tabId="14" name="PivotTable17"/>
    <pivotTable tabId="14" name="PivotTable18"/>
    <pivotTable tabId="14" name="PivotTable19"/>
    <pivotTable tabId="14" name="PivotTable20"/>
    <pivotTable tabId="14" name="PivotTable33"/>
    <pivotTable tabId="14" name="PivotTable4"/>
    <pivotTable tabId="14" name="PivotTable6"/>
    <pivotTable tabId="14" name="PivotTable7"/>
    <pivotTable tabId="14" name="PivotTable8"/>
    <pivotTable tabId="14" name="PivotTable9"/>
    <pivotTable tabId="14" name="PivotTable15"/>
    <pivotTable tabId="14" name="PivotTable22"/>
    <pivotTable tabId="14" name="PivotTable37"/>
    <pivotTable tabId="14" name="PivotTable38"/>
    <pivotTable tabId="14" name="PivotTable39"/>
    <pivotTable tabId="14" name="PivotTable41"/>
  </pivotTables>
  <data>
    <tabular pivotCacheId="1286536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10C5003F-E7D9-4F77-8AB3-743A059D31EC}" sourceName="Sex">
  <pivotTables>
    <pivotTable tabId="14" name="PivotTable5"/>
    <pivotTable tabId="14" name="PivotTable1"/>
    <pivotTable tabId="14" name="PivotTable2"/>
    <pivotTable tabId="14" name="PivotTable19"/>
    <pivotTable tabId="14" name="PivotTable13"/>
    <pivotTable tabId="14" name="PivotTable8"/>
    <pivotTable tabId="14" name="PivotTable4"/>
    <pivotTable tabId="14" name="PivotTable9"/>
    <pivotTable tabId="14" name="PivotTable7"/>
    <pivotTable tabId="14" name="PivotTable12"/>
    <pivotTable tabId="14" name="PivotTable22"/>
    <pivotTable tabId="14" name="PivotTable17"/>
    <pivotTable tabId="14" name="PivotTable18"/>
    <pivotTable tabId="14" name="PivotTable37"/>
    <pivotTable tabId="14" name="PivotTable38"/>
    <pivotTable tabId="14" name="PivotTable39"/>
    <pivotTable tabId="14" name="PivotTable41"/>
  </pivotTables>
  <data>
    <tabular pivotCacheId="1286536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4CF06193-62A2-4BD5-A875-309C5242FA0B}" sourceName="Age Range">
  <pivotTables>
    <pivotTable tabId="14" name="PivotTable11"/>
    <pivotTable tabId="14" name="PivotTable1"/>
    <pivotTable tabId="14" name="PivotTable2"/>
    <pivotTable tabId="14" name="PivotTable10"/>
    <pivotTable tabId="14" name="PivotTable12"/>
    <pivotTable tabId="14" name="PivotTable13"/>
    <pivotTable tabId="14" name="PivotTable17"/>
    <pivotTable tabId="14" name="PivotTable18"/>
    <pivotTable tabId="14" name="PivotTable19"/>
    <pivotTable tabId="14" name="PivotTable22"/>
    <pivotTable tabId="14" name="PivotTable3"/>
    <pivotTable tabId="14" name="PivotTable4"/>
    <pivotTable tabId="14" name="PivotTable6"/>
    <pivotTable tabId="14" name="PivotTable7"/>
    <pivotTable tabId="14" name="PivotTable8"/>
    <pivotTable tabId="14" name="PivotTable37"/>
    <pivotTable tabId="14" name="PivotTable38"/>
    <pivotTable tabId="14" name="PivotTable39"/>
    <pivotTable tabId="14" name="PivotTable41"/>
  </pivotTables>
  <data>
    <tabular pivotCacheId="12865368">
      <items count="5">
        <i x="1" s="1"/>
        <i x="0"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Desc" xr10:uid="{FE655A8E-64AD-4729-B8EA-E0C0E27177A5}" sourceName="MaritalDesc">
  <pivotTables>
    <pivotTable tabId="14" name="PivotTable11"/>
    <pivotTable tabId="14" name="PivotTable1"/>
    <pivotTable tabId="14" name="PivotTable5"/>
    <pivotTable tabId="14" name="PivotTable10"/>
    <pivotTable tabId="14" name="PivotTable13"/>
    <pivotTable tabId="14" name="PivotTable15"/>
    <pivotTable tabId="14" name="PivotTable17"/>
    <pivotTable tabId="14" name="PivotTable19"/>
    <pivotTable tabId="14" name="PivotTable20"/>
    <pivotTable tabId="14" name="PivotTable22"/>
    <pivotTable tabId="14" name="PivotTable3"/>
    <pivotTable tabId="14" name="PivotTable33"/>
    <pivotTable tabId="14" name="PivotTable4"/>
    <pivotTable tabId="14" name="PivotTable6"/>
    <pivotTable tabId="14" name="PivotTable7"/>
    <pivotTable tabId="14" name="PivotTable8"/>
    <pivotTable tabId="14" name="PivotTable9"/>
    <pivotTable tabId="14" name="PivotTable37"/>
    <pivotTable tabId="14" name="PivotTable38"/>
    <pivotTable tabId="14" name="PivotTable39"/>
    <pivotTable tabId="14" name="PivotTable41"/>
  </pivotTables>
  <data>
    <tabular pivotCacheId="12865368">
      <items count="5">
        <i x="2" s="1"/>
        <i x="1" s="1"/>
        <i x="4" s="1"/>
        <i x="0"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F15FC81-7409-4AE2-9811-B27A0D31C46F}" sourceName="Department">
  <pivotTables>
    <pivotTable tabId="14" name="PivotTable1"/>
    <pivotTable tabId="14" name="PivotTable10"/>
    <pivotTable tabId="14" name="PivotTable11"/>
    <pivotTable tabId="14" name="PivotTable12"/>
    <pivotTable tabId="14" name="PivotTable13"/>
    <pivotTable tabId="14" name="PivotTable15"/>
    <pivotTable tabId="14" name="PivotTable17"/>
    <pivotTable tabId="14" name="PivotTable18"/>
    <pivotTable tabId="14" name="PivotTable19"/>
    <pivotTable tabId="14" name="PivotTable2"/>
    <pivotTable tabId="14" name="PivotTable20"/>
    <pivotTable tabId="14" name="PivotTable22"/>
    <pivotTable tabId="14" name="PivotTable3"/>
    <pivotTable tabId="14" name="PivotTable33"/>
    <pivotTable tabId="14" name="PivotTable4"/>
    <pivotTable tabId="14" name="PivotTable5"/>
    <pivotTable tabId="14" name="PivotTable8"/>
    <pivotTable tabId="14" name="PivotTable9"/>
    <pivotTable tabId="14" name="PivotTable38"/>
    <pivotTable tabId="14" name="PivotTable39"/>
    <pivotTable tabId="14" name="PivotTable41"/>
  </pivotTables>
  <data>
    <tabular pivotCacheId="12865368">
      <items count="6">
        <i x="3" s="1"/>
        <i x="5" s="1"/>
        <i x="1" s="1"/>
        <i x="0" s="1"/>
        <i x="4"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Desc" xr10:uid="{D7264787-6676-4D24-94FA-50C5EACCE046}" sourceName="RaceDesc">
  <pivotTables>
    <pivotTable tabId="14" name="PivotTable10"/>
    <pivotTable tabId="14" name="PivotTable11"/>
    <pivotTable tabId="14" name="PivotTable12"/>
    <pivotTable tabId="14" name="PivotTable13"/>
    <pivotTable tabId="14" name="PivotTable15"/>
    <pivotTable tabId="14" name="PivotTable17"/>
    <pivotTable tabId="14" name="PivotTable18"/>
    <pivotTable tabId="14" name="PivotTable2"/>
    <pivotTable tabId="14" name="PivotTable20"/>
    <pivotTable tabId="14" name="PivotTable22"/>
    <pivotTable tabId="14" name="PivotTable3"/>
    <pivotTable tabId="14" name="PivotTable33"/>
    <pivotTable tabId="14" name="PivotTable4"/>
    <pivotTable tabId="14" name="PivotTable5"/>
    <pivotTable tabId="14" name="PivotTable6"/>
    <pivotTable tabId="14" name="PivotTable7"/>
    <pivotTable tabId="14" name="PivotTable8"/>
    <pivotTable tabId="14" name="PivotTable9"/>
    <pivotTable tabId="14" name="PivotTable37"/>
    <pivotTable tabId="14" name="PivotTable38"/>
    <pivotTable tabId="14" name="PivotTable41"/>
  </pivotTables>
  <data>
    <tabular pivotCacheId="12865368">
      <items count="6">
        <i x="4" s="1"/>
        <i x="3" s="1"/>
        <i x="1" s="1"/>
        <i x="5" s="1"/>
        <i x="2"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F8A60BA8-525B-4642-825F-6DDE52A13868}" sourceName="State">
  <pivotTables>
    <pivotTable tabId="14" name="PivotTable1"/>
    <pivotTable tabId="14" name="PivotTable11"/>
    <pivotTable tabId="14" name="PivotTable12"/>
    <pivotTable tabId="14" name="PivotTable13"/>
    <pivotTable tabId="14" name="PivotTable15"/>
    <pivotTable tabId="14" name="PivotTable17"/>
    <pivotTable tabId="14" name="PivotTable18"/>
    <pivotTable tabId="14" name="PivotTable19"/>
    <pivotTable tabId="14" name="PivotTable2"/>
    <pivotTable tabId="14" name="PivotTable20"/>
    <pivotTable tabId="14" name="PivotTable22"/>
    <pivotTable tabId="14" name="PivotTable3"/>
    <pivotTable tabId="14" name="PivotTable33"/>
    <pivotTable tabId="14" name="PivotTable4"/>
    <pivotTable tabId="14" name="PivotTable5"/>
    <pivotTable tabId="14" name="PivotTable6"/>
    <pivotTable tabId="14" name="PivotTable7"/>
    <pivotTable tabId="14" name="PivotTable9"/>
    <pivotTable tabId="14" name="PivotTable37"/>
    <pivotTable tabId="14" name="PivotTable38"/>
    <pivotTable tabId="14" name="PivotTable39"/>
    <pivotTable tabId="14" name="PivotTable41"/>
  </pivotTables>
  <data>
    <tabular pivotCacheId="12865368">
      <items count="28">
        <i x="5" s="1"/>
        <i x="26" s="1"/>
        <i x="7" s="1"/>
        <i x="14" s="1"/>
        <i x="2" s="1"/>
        <i x="18" s="1"/>
        <i x="17" s="1"/>
        <i x="21" s="1"/>
        <i x="9" s="1"/>
        <i x="20" s="1"/>
        <i x="0" s="1"/>
        <i x="27" s="1"/>
        <i x="23" s="1"/>
        <i x="19" s="1"/>
        <i x="25" s="1"/>
        <i x="11" s="1"/>
        <i x="22" s="1"/>
        <i x="15" s="1"/>
        <i x="8" s="1"/>
        <i x="24" s="1"/>
        <i x="13" s="1"/>
        <i x="12" s="1"/>
        <i x="10" s="1"/>
        <i x="1" s="1"/>
        <i x="16"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mentStatus" xr10:uid="{66CC1E46-B465-40B5-9465-0C8A41A538F1}" cache="Slicer_EmploymentStatus" caption="EmploymentStatus" rowHeight="241200"/>
  <slicer name="Sex" xr10:uid="{13A1F6FF-A6DB-439F-9FED-7D98B59086B7}" cache="Slicer_Sex" caption="Sex" rowHeight="241200"/>
  <slicer name="Age Range" xr10:uid="{9C062D3E-E425-48C9-AD21-13236BC4A523}" cache="Slicer_Age_Range" caption="Age Group" rowHeight="241200"/>
  <slicer name="MaritalDesc" xr10:uid="{67C9C1D5-EB00-4020-99D6-FE948C807390}" cache="Slicer_MaritalDesc" caption="Marital Status" rowHeight="241200"/>
  <slicer name="Department" xr10:uid="{4FB2EB67-FE1C-4F33-9F98-EC14DF69ABEC}" cache="Slicer_Department" caption="Department" rowHeight="241300"/>
  <slicer name="RaceDesc" xr10:uid="{0E145AB1-8266-46DB-84D9-87C9BA44C02D}" cache="Slicer_RaceDesc" caption="RaceDesc" rowHeight="241300"/>
  <slicer name="State" xr10:uid="{B6D2852B-081F-41A2-8D50-1D7C5DF34381}" cache="Slicer_State" caption="St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42BC23-9CFC-423C-8F7E-FFF22AE64BE1}" name="Table2" displayName="Table2" ref="A3:AJ212" totalsRowShown="0">
  <autoFilter ref="A3:AJ212" xr:uid="{5742BC23-9CFC-423C-8F7E-FFF22AE64BE1}"/>
  <tableColumns count="36">
    <tableColumn id="1" xr3:uid="{5CF5DA7B-183D-4AA1-9ABC-5E3B1E4C908C}" name="Employee_Name"/>
    <tableColumn id="2" xr3:uid="{46638E00-1BD1-4F2A-8321-78373891880D}" name="EmpID"/>
    <tableColumn id="3" xr3:uid="{703EB719-ACE5-4810-BD5D-168F219240A9}" name="MarriedID"/>
    <tableColumn id="4" xr3:uid="{4010E372-5F82-43E0-9215-CF0608D5AABF}" name="MaritalStatusID"/>
    <tableColumn id="5" xr3:uid="{3C228ED2-987A-4C8F-BF2B-93CC0879BED8}" name="GenderID"/>
    <tableColumn id="6" xr3:uid="{B45663AA-0E45-45CF-9A67-830ED9EE04C9}" name="EmpStatusID"/>
    <tableColumn id="7" xr3:uid="{E9290481-C1CB-42BD-9D76-A8629745D706}" name="DeptID"/>
    <tableColumn id="8" xr3:uid="{681ED02D-43C9-4CB1-9BC3-F53AE8983DC0}" name="PerfScoreID"/>
    <tableColumn id="9" xr3:uid="{48418C53-2079-4036-8A98-09442AF98EA0}" name="FromDiversityJobFairID"/>
    <tableColumn id="10" xr3:uid="{DA07702D-5032-46FB-893E-0CC208AE7C4F}" name="Salary"/>
    <tableColumn id="11" xr3:uid="{FDC7E55E-E012-4959-817A-7CC30BCAE39A}" name="Termd"/>
    <tableColumn id="12" xr3:uid="{A5DD1FBE-2AE0-4CDC-A73A-8E626BE895A4}" name="PositionID"/>
    <tableColumn id="13" xr3:uid="{2F4807E5-9CDD-4EC0-9365-EB800FA68C5C}" name="Position"/>
    <tableColumn id="14" xr3:uid="{B0BB3657-1F4B-4DEF-A5CB-DD06843B61D1}" name="State"/>
    <tableColumn id="15" xr3:uid="{46F85CF8-A92F-49B5-AAE3-BBF46AA59B10}" name="Zip"/>
    <tableColumn id="16" xr3:uid="{CD25F67B-5A87-453D-B7E7-7611814A332C}" name="DOB"/>
    <tableColumn id="17" xr3:uid="{A048CEAF-EB52-4DCC-9C12-C843D4ECF07B}" name="Sex"/>
    <tableColumn id="18" xr3:uid="{B3C79293-8E1C-424F-AE3B-5684B704C186}" name="MaritalDesc"/>
    <tableColumn id="19" xr3:uid="{2902E20C-1523-4409-8250-49547C00B2F6}" name="CitizenDesc"/>
    <tableColumn id="20" xr3:uid="{862E94B6-CEB8-4FF1-BD4A-AB5E9E8BC212}" name="HispanicLatino"/>
    <tableColumn id="21" xr3:uid="{02798C36-428C-4E70-A1FD-8A45373239F6}" name="RaceDesc"/>
    <tableColumn id="22" xr3:uid="{CCFC7279-5E08-4031-B8F2-8379452E96BB}" name="DateofHire"/>
    <tableColumn id="23" xr3:uid="{F3F3B3DA-D01F-40A1-8DC2-804F30D7B2B1}" name="DateofTermination"/>
    <tableColumn id="24" xr3:uid="{89412798-6252-476B-8E58-E1A814B7E74F}" name="TermReason"/>
    <tableColumn id="25" xr3:uid="{EC0BE7FB-644B-4B6D-BFA6-352752063B84}" name="EmploymentStatus"/>
    <tableColumn id="26" xr3:uid="{A0D5595B-04F8-4696-852C-C319B0607375}" name="Department"/>
    <tableColumn id="27" xr3:uid="{D593FB07-9614-46E8-8801-8DEFCE068052}" name="ManagerName"/>
    <tableColumn id="28" xr3:uid="{DD849BBD-4AFD-4DCE-B5F3-00531A0A09DC}" name="ManagerID"/>
    <tableColumn id="29" xr3:uid="{00236DD8-E5B7-4B11-93F2-0230B281BC07}" name="RecruitmentSource"/>
    <tableColumn id="30" xr3:uid="{0D30ECE6-3D5D-4C5B-9740-1009FC35C538}" name="PerformanceScore"/>
    <tableColumn id="31" xr3:uid="{718D0D37-3335-47F4-AD9F-52766D75D6C9}" name="EngagementSurvey"/>
    <tableColumn id="32" xr3:uid="{6FAF6D61-43A3-4CE3-802E-45E71BCE43DA}" name="EmpSatisfaction"/>
    <tableColumn id="33" xr3:uid="{1A884C92-9EA5-4251-908A-71EBFC5B74CB}" name="SpecialProjectsCount"/>
    <tableColumn id="34" xr3:uid="{8B3CC77C-22F5-440E-878E-04DB623DE65E}" name="LastPerformanceReview_Date" dataDxfId="4"/>
    <tableColumn id="35" xr3:uid="{7DA7F353-CD23-4027-8CAA-29A90F6D42C3}" name="DaysLateLast30"/>
    <tableColumn id="36" xr3:uid="{3994B416-451B-4988-A059-3EBC9D3A6D0E}" name="Absences"/>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3" Type="http://schemas.openxmlformats.org/officeDocument/2006/relationships/pivotTable" Target="../pivotTables/pivotTable18.xml"/><Relationship Id="rId18" Type="http://schemas.openxmlformats.org/officeDocument/2006/relationships/pivotTable" Target="../pivotTables/pivotTable23.xml"/><Relationship Id="rId26" Type="http://schemas.openxmlformats.org/officeDocument/2006/relationships/pivotTable" Target="../pivotTables/pivotTable31.xml"/><Relationship Id="rId3" Type="http://schemas.openxmlformats.org/officeDocument/2006/relationships/pivotTable" Target="../pivotTables/pivotTable8.xml"/><Relationship Id="rId21" Type="http://schemas.openxmlformats.org/officeDocument/2006/relationships/pivotTable" Target="../pivotTables/pivotTable26.xml"/><Relationship Id="rId34" Type="http://schemas.openxmlformats.org/officeDocument/2006/relationships/pivotTable" Target="../pivotTables/pivotTable39.xml"/><Relationship Id="rId7" Type="http://schemas.openxmlformats.org/officeDocument/2006/relationships/pivotTable" Target="../pivotTables/pivotTable12.xml"/><Relationship Id="rId12" Type="http://schemas.openxmlformats.org/officeDocument/2006/relationships/pivotTable" Target="../pivotTables/pivotTable17.xml"/><Relationship Id="rId17" Type="http://schemas.openxmlformats.org/officeDocument/2006/relationships/pivotTable" Target="../pivotTables/pivotTable22.xml"/><Relationship Id="rId25" Type="http://schemas.openxmlformats.org/officeDocument/2006/relationships/pivotTable" Target="../pivotTables/pivotTable30.xml"/><Relationship Id="rId33" Type="http://schemas.openxmlformats.org/officeDocument/2006/relationships/pivotTable" Target="../pivotTables/pivotTable38.xml"/><Relationship Id="rId2" Type="http://schemas.openxmlformats.org/officeDocument/2006/relationships/pivotTable" Target="../pivotTables/pivotTable7.xml"/><Relationship Id="rId16" Type="http://schemas.openxmlformats.org/officeDocument/2006/relationships/pivotTable" Target="../pivotTables/pivotTable21.xml"/><Relationship Id="rId20" Type="http://schemas.openxmlformats.org/officeDocument/2006/relationships/pivotTable" Target="../pivotTables/pivotTable25.xml"/><Relationship Id="rId29" Type="http://schemas.openxmlformats.org/officeDocument/2006/relationships/pivotTable" Target="../pivotTables/pivotTable34.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pivotTable" Target="../pivotTables/pivotTable16.xml"/><Relationship Id="rId24" Type="http://schemas.openxmlformats.org/officeDocument/2006/relationships/pivotTable" Target="../pivotTables/pivotTable29.xml"/><Relationship Id="rId32" Type="http://schemas.openxmlformats.org/officeDocument/2006/relationships/pivotTable" Target="../pivotTables/pivotTable37.xml"/><Relationship Id="rId5" Type="http://schemas.openxmlformats.org/officeDocument/2006/relationships/pivotTable" Target="../pivotTables/pivotTable10.xml"/><Relationship Id="rId15" Type="http://schemas.openxmlformats.org/officeDocument/2006/relationships/pivotTable" Target="../pivotTables/pivotTable20.xml"/><Relationship Id="rId23" Type="http://schemas.openxmlformats.org/officeDocument/2006/relationships/pivotTable" Target="../pivotTables/pivotTable28.xml"/><Relationship Id="rId28" Type="http://schemas.openxmlformats.org/officeDocument/2006/relationships/pivotTable" Target="../pivotTables/pivotTable33.xml"/><Relationship Id="rId10" Type="http://schemas.openxmlformats.org/officeDocument/2006/relationships/pivotTable" Target="../pivotTables/pivotTable15.xml"/><Relationship Id="rId19" Type="http://schemas.openxmlformats.org/officeDocument/2006/relationships/pivotTable" Target="../pivotTables/pivotTable24.xml"/><Relationship Id="rId31" Type="http://schemas.openxmlformats.org/officeDocument/2006/relationships/pivotTable" Target="../pivotTables/pivotTable36.xml"/><Relationship Id="rId4" Type="http://schemas.openxmlformats.org/officeDocument/2006/relationships/pivotTable" Target="../pivotTables/pivotTable9.xml"/><Relationship Id="rId9" Type="http://schemas.openxmlformats.org/officeDocument/2006/relationships/pivotTable" Target="../pivotTables/pivotTable14.xml"/><Relationship Id="rId14" Type="http://schemas.openxmlformats.org/officeDocument/2006/relationships/pivotTable" Target="../pivotTables/pivotTable19.xml"/><Relationship Id="rId22" Type="http://schemas.openxmlformats.org/officeDocument/2006/relationships/pivotTable" Target="../pivotTables/pivotTable27.xml"/><Relationship Id="rId27" Type="http://schemas.openxmlformats.org/officeDocument/2006/relationships/pivotTable" Target="../pivotTables/pivotTable32.xml"/><Relationship Id="rId30" Type="http://schemas.openxmlformats.org/officeDocument/2006/relationships/pivotTable" Target="../pivotTables/pivotTable35.xml"/><Relationship Id="rId35" Type="http://schemas.openxmlformats.org/officeDocument/2006/relationships/pivotTable" Target="../pivotTables/pivotTable40.xml"/><Relationship Id="rId8"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0"/>
  <sheetViews>
    <sheetView workbookViewId="0">
      <selection activeCell="AK11" sqref="AK11"/>
    </sheetView>
  </sheetViews>
  <sheetFormatPr defaultColWidth="12.625" defaultRowHeight="15" customHeight="1" x14ac:dyDescent="0.2"/>
  <cols>
    <col min="1" max="1" width="21.375" customWidth="1"/>
    <col min="2" max="7" width="8.625" customWidth="1"/>
    <col min="8" max="8" width="11" customWidth="1"/>
    <col min="9" max="9" width="23.25" customWidth="1"/>
    <col min="10" max="11" width="8.625" customWidth="1"/>
    <col min="12" max="12" width="11.75" customWidth="1"/>
    <col min="13" max="13" width="26.25" bestFit="1" customWidth="1"/>
    <col min="14" max="15" width="8.625" customWidth="1"/>
    <col min="16" max="16" width="11.75" style="4" customWidth="1"/>
    <col min="17" max="17" width="8.625" customWidth="1"/>
    <col min="18" max="18" width="10.625" customWidth="1"/>
    <col min="19" max="20" width="8.625" customWidth="1"/>
    <col min="21" max="21" width="12.625" customWidth="1"/>
    <col min="22" max="22" width="15.625" customWidth="1"/>
    <col min="23" max="23" width="13.25" customWidth="1"/>
    <col min="24" max="24" width="8.625" customWidth="1"/>
    <col min="25" max="25" width="22" customWidth="1"/>
    <col min="26" max="28" width="8.625" customWidth="1"/>
    <col min="29" max="29" width="20.875" customWidth="1"/>
    <col min="30" max="30" width="17.5" customWidth="1"/>
    <col min="31" max="31" width="17.125" customWidth="1"/>
    <col min="32" max="32" width="8.625" customWidth="1"/>
    <col min="33" max="33" width="13.125" customWidth="1"/>
    <col min="34" max="34" width="9.375" customWidth="1"/>
    <col min="35" max="35" width="8.625" customWidth="1"/>
    <col min="36" max="36" width="11.125" customWidth="1"/>
    <col min="37" max="37" width="25.25" customWidth="1"/>
    <col min="39" max="39" width="12.625" style="19"/>
  </cols>
  <sheetData>
    <row r="1" spans="1:39" ht="13.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0"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835</v>
      </c>
      <c r="AL1" s="1" t="s">
        <v>836</v>
      </c>
      <c r="AM1" s="18" t="s">
        <v>847</v>
      </c>
    </row>
    <row r="2" spans="1:39" ht="13.5" customHeight="1" x14ac:dyDescent="0.2">
      <c r="A2" s="1" t="s">
        <v>36</v>
      </c>
      <c r="B2" s="1">
        <v>10026</v>
      </c>
      <c r="C2" s="1">
        <v>0</v>
      </c>
      <c r="D2" s="1">
        <v>0</v>
      </c>
      <c r="E2" s="1">
        <v>1</v>
      </c>
      <c r="F2" s="1">
        <v>1</v>
      </c>
      <c r="G2" s="1">
        <v>5</v>
      </c>
      <c r="H2" s="1">
        <v>4</v>
      </c>
      <c r="I2" s="1">
        <v>0</v>
      </c>
      <c r="J2" s="1">
        <v>62506</v>
      </c>
      <c r="K2" s="1">
        <v>0</v>
      </c>
      <c r="L2" s="1">
        <v>19</v>
      </c>
      <c r="M2" s="1" t="s">
        <v>37</v>
      </c>
      <c r="N2" s="1" t="s">
        <v>38</v>
      </c>
      <c r="O2" s="1">
        <v>1960</v>
      </c>
      <c r="P2" s="11">
        <v>30596</v>
      </c>
      <c r="Q2" s="1" t="s">
        <v>39</v>
      </c>
      <c r="R2" s="1" t="s">
        <v>40</v>
      </c>
      <c r="S2" s="1" t="s">
        <v>41</v>
      </c>
      <c r="T2" s="1" t="s">
        <v>42</v>
      </c>
      <c r="U2" s="1" t="s">
        <v>43</v>
      </c>
      <c r="V2" s="2">
        <v>40670</v>
      </c>
      <c r="X2" s="1" t="s">
        <v>44</v>
      </c>
      <c r="Y2" s="1" t="s">
        <v>45</v>
      </c>
      <c r="Z2" s="1" t="s">
        <v>46</v>
      </c>
      <c r="AA2" s="1" t="s">
        <v>47</v>
      </c>
      <c r="AB2" s="1">
        <v>22</v>
      </c>
      <c r="AC2" s="1" t="s">
        <v>48</v>
      </c>
      <c r="AD2" s="1" t="s">
        <v>49</v>
      </c>
      <c r="AE2" s="1">
        <v>4.5999999999999996</v>
      </c>
      <c r="AF2" s="1">
        <v>5</v>
      </c>
      <c r="AG2" s="1">
        <v>0</v>
      </c>
      <c r="AH2" s="1" t="s">
        <v>50</v>
      </c>
      <c r="AI2" s="1">
        <v>0</v>
      </c>
      <c r="AJ2" s="1">
        <v>1</v>
      </c>
      <c r="AK2">
        <f ca="1">IFERROR(
    IF(
        ISNUMBER(P2),
        DATEDIF(P2, TODAY(), "Y"),
        DATEDIF(
            DATE(
                IF(VALUE(RIGHT(P2,2))&gt;30, 1900+VALUE(RIGHT(P2,2)), 2000+VALUE(RIGHT(P2,2))),
                VALUE(LEFT(P2,FIND("/",P2)-1)),
                VALUE(MID(P2,FIND("/",P2)+1,FIND("/",P2,FIND("/",P2)+1)-FIND("/",P2)-1))
            ),
            TODAY(),
            "Y"
        )
    ),
    ""
)</f>
        <v>41</v>
      </c>
      <c r="AL2" t="str">
        <f ca="1">IF(AK2="", "", INT(AK2/10)*10 &amp; "-" &amp; INT(AK2/10)*10+9)</f>
        <v>40-49</v>
      </c>
      <c r="AM2" s="19" t="str">
        <f>FLOOR(J2, 20000)/1000 &amp; "k–" &amp; (FLOOR(J2, 20000)+20000)/1000 &amp; "k"</f>
        <v>60k–80k</v>
      </c>
    </row>
    <row r="3" spans="1:39" ht="13.5" customHeight="1" x14ac:dyDescent="0.2">
      <c r="A3" s="1" t="s">
        <v>51</v>
      </c>
      <c r="B3" s="1">
        <v>10084</v>
      </c>
      <c r="C3" s="1">
        <v>1</v>
      </c>
      <c r="D3" s="1">
        <v>1</v>
      </c>
      <c r="E3" s="1">
        <v>1</v>
      </c>
      <c r="F3" s="1">
        <v>5</v>
      </c>
      <c r="G3" s="1">
        <v>3</v>
      </c>
      <c r="H3" s="1">
        <v>3</v>
      </c>
      <c r="I3" s="1">
        <v>0</v>
      </c>
      <c r="J3" s="1">
        <v>104437</v>
      </c>
      <c r="K3" s="1">
        <v>1</v>
      </c>
      <c r="L3" s="1">
        <v>27</v>
      </c>
      <c r="M3" s="1" t="s">
        <v>52</v>
      </c>
      <c r="N3" s="1" t="s">
        <v>38</v>
      </c>
      <c r="O3" s="1">
        <v>2148</v>
      </c>
      <c r="P3" s="11">
        <v>27519</v>
      </c>
      <c r="Q3" s="1" t="s">
        <v>39</v>
      </c>
      <c r="R3" s="1" t="s">
        <v>53</v>
      </c>
      <c r="S3" s="1" t="s">
        <v>41</v>
      </c>
      <c r="T3" s="1" t="s">
        <v>42</v>
      </c>
      <c r="U3" s="1" t="s">
        <v>43</v>
      </c>
      <c r="V3" s="1" t="s">
        <v>54</v>
      </c>
      <c r="W3" s="1" t="s">
        <v>55</v>
      </c>
      <c r="X3" s="1" t="s">
        <v>56</v>
      </c>
      <c r="Y3" s="1" t="s">
        <v>57</v>
      </c>
      <c r="Z3" s="1" t="s">
        <v>58</v>
      </c>
      <c r="AA3" s="1" t="s">
        <v>59</v>
      </c>
      <c r="AB3" s="1">
        <v>4</v>
      </c>
      <c r="AC3" s="1" t="s">
        <v>60</v>
      </c>
      <c r="AD3" s="1" t="s">
        <v>61</v>
      </c>
      <c r="AE3" s="1">
        <v>4.96</v>
      </c>
      <c r="AF3" s="1">
        <v>3</v>
      </c>
      <c r="AG3" s="1">
        <v>6</v>
      </c>
      <c r="AH3" s="1" t="s">
        <v>62</v>
      </c>
      <c r="AI3" s="1">
        <v>0</v>
      </c>
      <c r="AJ3" s="1">
        <v>17</v>
      </c>
      <c r="AK3">
        <f ca="1">IFERROR(
    IF(
        ISNUMBER(P3),
        DATEDIF(P3, TODAY(), "Y"),
        DATEDIF(
            DATE(
                IF(VALUE(RIGHT(P3,2))&gt;30, 1900+VALUE(RIGHT(P3,2)), 2000+VALUE(RIGHT(P3,2))),
                VALUE(LEFT(P3,FIND("/",P3)-1)),
                VALUE(MID(P3,FIND("/",P3)+1,FIND("/",P3,FIND("/",P3)+1)-FIND("/",P3)-1))
            ),
            TODAY(),
            "Y"
        )
    ),
    ""
)</f>
        <v>50</v>
      </c>
      <c r="AL3" t="str">
        <f t="shared" ref="AL3:AL66" ca="1" si="0">IF(AK3="", "", INT(AK3/10)*10 &amp; "-" &amp; INT(AK3/10)*10+9)</f>
        <v>50-59</v>
      </c>
      <c r="AM3" s="19" t="str">
        <f t="shared" ref="AM3:AM66" si="1">FLOOR(J3, 20000)/1000 &amp; "k–" &amp; (FLOOR(J3, 20000)+20000)/1000 &amp; "k"</f>
        <v>100k–120k</v>
      </c>
    </row>
    <row r="4" spans="1:39" ht="13.5" customHeight="1" x14ac:dyDescent="0.2">
      <c r="A4" s="1" t="s">
        <v>63</v>
      </c>
      <c r="B4" s="1">
        <v>10196</v>
      </c>
      <c r="C4" s="1">
        <v>1</v>
      </c>
      <c r="D4" s="1">
        <v>1</v>
      </c>
      <c r="E4" s="1">
        <v>0</v>
      </c>
      <c r="F4" s="1">
        <v>5</v>
      </c>
      <c r="G4" s="1">
        <v>5</v>
      </c>
      <c r="H4" s="1">
        <v>3</v>
      </c>
      <c r="I4" s="1">
        <v>0</v>
      </c>
      <c r="J4" s="1">
        <v>64955</v>
      </c>
      <c r="K4" s="1">
        <v>1</v>
      </c>
      <c r="L4" s="1">
        <v>20</v>
      </c>
      <c r="M4" s="1" t="s">
        <v>64</v>
      </c>
      <c r="N4" s="1" t="s">
        <v>38</v>
      </c>
      <c r="O4" s="1">
        <v>1810</v>
      </c>
      <c r="P4" s="10" t="s">
        <v>65</v>
      </c>
      <c r="Q4" s="1" t="s">
        <v>66</v>
      </c>
      <c r="R4" s="1" t="s">
        <v>53</v>
      </c>
      <c r="S4" s="1" t="s">
        <v>41</v>
      </c>
      <c r="T4" s="1" t="s">
        <v>42</v>
      </c>
      <c r="U4" s="1" t="s">
        <v>43</v>
      </c>
      <c r="V4" s="2">
        <v>40670</v>
      </c>
      <c r="W4" s="1" t="s">
        <v>67</v>
      </c>
      <c r="X4" s="1" t="s">
        <v>68</v>
      </c>
      <c r="Y4" s="1" t="s">
        <v>57</v>
      </c>
      <c r="Z4" s="1" t="s">
        <v>46</v>
      </c>
      <c r="AA4" s="1" t="s">
        <v>69</v>
      </c>
      <c r="AB4" s="1">
        <v>20</v>
      </c>
      <c r="AC4" s="1" t="s">
        <v>48</v>
      </c>
      <c r="AD4" s="1" t="s">
        <v>61</v>
      </c>
      <c r="AE4" s="1">
        <v>3.02</v>
      </c>
      <c r="AF4" s="1">
        <v>3</v>
      </c>
      <c r="AG4" s="1">
        <v>0</v>
      </c>
      <c r="AH4" s="1" t="s">
        <v>70</v>
      </c>
      <c r="AI4" s="1">
        <v>0</v>
      </c>
      <c r="AJ4" s="1">
        <v>3</v>
      </c>
      <c r="AK4">
        <f t="shared" ref="AK4:AK66" ca="1" si="2">IFERROR(
    IF(
        ISNUMBER(P4),
        DATEDIF(P4, TODAY(), "Y"),
        DATEDIF(
            DATE(
                IF(VALUE(RIGHT(P4,2))&gt;30, 1900+VALUE(RIGHT(P4,2)), 2000+VALUE(RIGHT(P4,2))),
                VALUE(LEFT(P4,FIND("/",P4)-1)),
                VALUE(MID(P4,FIND("/",P4)+1,FIND("/",P4,FIND("/",P4)+1)-FIND("/",P4)-1))
            ),
            TODAY(),
            "Y"
        )
    ),
    ""
)</f>
        <v>36</v>
      </c>
      <c r="AL4" t="str">
        <f t="shared" ca="1" si="0"/>
        <v>30-39</v>
      </c>
      <c r="AM4" s="19" t="str">
        <f t="shared" si="1"/>
        <v>60k–80k</v>
      </c>
    </row>
    <row r="5" spans="1:39" ht="13.5" customHeight="1" x14ac:dyDescent="0.2">
      <c r="A5" s="1" t="s">
        <v>71</v>
      </c>
      <c r="B5" s="1">
        <v>10088</v>
      </c>
      <c r="C5" s="1">
        <v>1</v>
      </c>
      <c r="D5" s="1">
        <v>1</v>
      </c>
      <c r="E5" s="1">
        <v>0</v>
      </c>
      <c r="F5" s="1">
        <v>1</v>
      </c>
      <c r="G5" s="1">
        <v>5</v>
      </c>
      <c r="H5" s="1">
        <v>3</v>
      </c>
      <c r="I5" s="1">
        <v>0</v>
      </c>
      <c r="J5" s="1">
        <v>64991</v>
      </c>
      <c r="K5" s="1">
        <v>0</v>
      </c>
      <c r="L5" s="1">
        <v>19</v>
      </c>
      <c r="M5" s="1" t="s">
        <v>37</v>
      </c>
      <c r="N5" s="1" t="s">
        <v>38</v>
      </c>
      <c r="O5" s="1">
        <v>1886</v>
      </c>
      <c r="P5" s="10" t="s">
        <v>72</v>
      </c>
      <c r="Q5" s="1" t="s">
        <v>66</v>
      </c>
      <c r="R5" s="1" t="s">
        <v>53</v>
      </c>
      <c r="S5" s="1" t="s">
        <v>41</v>
      </c>
      <c r="T5" s="1" t="s">
        <v>42</v>
      </c>
      <c r="U5" s="1" t="s">
        <v>43</v>
      </c>
      <c r="V5" s="2">
        <v>39630</v>
      </c>
      <c r="X5" s="1" t="s">
        <v>44</v>
      </c>
      <c r="Y5" s="1" t="s">
        <v>45</v>
      </c>
      <c r="Z5" s="1" t="s">
        <v>46</v>
      </c>
      <c r="AA5" s="1" t="s">
        <v>73</v>
      </c>
      <c r="AB5" s="1">
        <v>16</v>
      </c>
      <c r="AC5" s="1" t="s">
        <v>60</v>
      </c>
      <c r="AD5" s="1" t="s">
        <v>61</v>
      </c>
      <c r="AE5" s="1">
        <v>4.84</v>
      </c>
      <c r="AF5" s="1">
        <v>5</v>
      </c>
      <c r="AG5" s="1">
        <v>0</v>
      </c>
      <c r="AH5" s="2">
        <v>43525</v>
      </c>
      <c r="AI5" s="1">
        <v>0</v>
      </c>
      <c r="AJ5" s="1">
        <v>15</v>
      </c>
      <c r="AK5">
        <f t="shared" ca="1" si="2"/>
        <v>36</v>
      </c>
      <c r="AL5" t="str">
        <f t="shared" ca="1" si="0"/>
        <v>30-39</v>
      </c>
      <c r="AM5" s="19" t="str">
        <f t="shared" si="1"/>
        <v>60k–80k</v>
      </c>
    </row>
    <row r="6" spans="1:39" ht="13.5" customHeight="1" x14ac:dyDescent="0.2">
      <c r="A6" s="1" t="s">
        <v>74</v>
      </c>
      <c r="B6" s="1">
        <v>10069</v>
      </c>
      <c r="C6" s="1">
        <v>0</v>
      </c>
      <c r="D6" s="1">
        <v>2</v>
      </c>
      <c r="E6" s="1">
        <v>0</v>
      </c>
      <c r="F6" s="1">
        <v>5</v>
      </c>
      <c r="G6" s="1">
        <v>5</v>
      </c>
      <c r="H6" s="1">
        <v>3</v>
      </c>
      <c r="I6" s="1">
        <v>0</v>
      </c>
      <c r="J6" s="1">
        <v>50825</v>
      </c>
      <c r="K6" s="1">
        <v>1</v>
      </c>
      <c r="L6" s="1">
        <v>19</v>
      </c>
      <c r="M6" s="1" t="s">
        <v>37</v>
      </c>
      <c r="N6" s="1" t="s">
        <v>38</v>
      </c>
      <c r="O6" s="1">
        <v>2169</v>
      </c>
      <c r="P6" s="11">
        <v>32729</v>
      </c>
      <c r="Q6" s="1" t="s">
        <v>66</v>
      </c>
      <c r="R6" s="1" t="s">
        <v>75</v>
      </c>
      <c r="S6" s="1" t="s">
        <v>41</v>
      </c>
      <c r="T6" s="1" t="s">
        <v>42</v>
      </c>
      <c r="U6" s="1" t="s">
        <v>43</v>
      </c>
      <c r="V6" s="2">
        <v>40854</v>
      </c>
      <c r="W6" s="2">
        <v>42530</v>
      </c>
      <c r="X6" s="1" t="s">
        <v>76</v>
      </c>
      <c r="Y6" s="1" t="s">
        <v>57</v>
      </c>
      <c r="Z6" s="1" t="s">
        <v>46</v>
      </c>
      <c r="AA6" s="1" t="s">
        <v>77</v>
      </c>
      <c r="AB6" s="1">
        <v>39</v>
      </c>
      <c r="AC6" s="1" t="s">
        <v>78</v>
      </c>
      <c r="AD6" s="1" t="s">
        <v>61</v>
      </c>
      <c r="AE6" s="1">
        <v>5</v>
      </c>
      <c r="AF6" s="1">
        <v>4</v>
      </c>
      <c r="AG6" s="1">
        <v>0</v>
      </c>
      <c r="AH6" s="2">
        <v>42371</v>
      </c>
      <c r="AI6" s="1">
        <v>0</v>
      </c>
      <c r="AJ6" s="1">
        <v>2</v>
      </c>
      <c r="AK6">
        <f t="shared" ca="1" si="2"/>
        <v>36</v>
      </c>
      <c r="AL6" t="str">
        <f t="shared" ca="1" si="0"/>
        <v>30-39</v>
      </c>
      <c r="AM6" s="19" t="str">
        <f t="shared" si="1"/>
        <v>40k–60k</v>
      </c>
    </row>
    <row r="7" spans="1:39" ht="13.5" customHeight="1" x14ac:dyDescent="0.2">
      <c r="A7" s="1" t="s">
        <v>79</v>
      </c>
      <c r="B7" s="1">
        <v>10002</v>
      </c>
      <c r="C7" s="1">
        <v>0</v>
      </c>
      <c r="D7" s="1">
        <v>0</v>
      </c>
      <c r="E7" s="1">
        <v>0</v>
      </c>
      <c r="F7" s="1">
        <v>1</v>
      </c>
      <c r="G7" s="1">
        <v>5</v>
      </c>
      <c r="H7" s="1">
        <v>4</v>
      </c>
      <c r="I7" s="1">
        <v>0</v>
      </c>
      <c r="J7" s="1">
        <v>57568</v>
      </c>
      <c r="K7" s="1">
        <v>0</v>
      </c>
      <c r="L7" s="1">
        <v>19</v>
      </c>
      <c r="M7" s="1" t="s">
        <v>37</v>
      </c>
      <c r="N7" s="1" t="s">
        <v>38</v>
      </c>
      <c r="O7" s="1">
        <v>1844</v>
      </c>
      <c r="P7" s="10" t="s">
        <v>80</v>
      </c>
      <c r="Q7" s="1" t="s">
        <v>66</v>
      </c>
      <c r="R7" s="1" t="s">
        <v>40</v>
      </c>
      <c r="S7" s="1" t="s">
        <v>41</v>
      </c>
      <c r="T7" s="1" t="s">
        <v>42</v>
      </c>
      <c r="U7" s="1" t="s">
        <v>43</v>
      </c>
      <c r="V7" s="2">
        <v>41153</v>
      </c>
      <c r="X7" s="1" t="s">
        <v>44</v>
      </c>
      <c r="Y7" s="1" t="s">
        <v>45</v>
      </c>
      <c r="Z7" s="1" t="s">
        <v>46</v>
      </c>
      <c r="AA7" s="1" t="s">
        <v>81</v>
      </c>
      <c r="AB7" s="1">
        <v>11</v>
      </c>
      <c r="AC7" s="1" t="s">
        <v>48</v>
      </c>
      <c r="AD7" s="1" t="s">
        <v>49</v>
      </c>
      <c r="AE7" s="1">
        <v>5</v>
      </c>
      <c r="AF7" s="1">
        <v>5</v>
      </c>
      <c r="AG7" s="1">
        <v>0</v>
      </c>
      <c r="AH7" s="2">
        <v>43647</v>
      </c>
      <c r="AI7" s="1">
        <v>0</v>
      </c>
      <c r="AJ7" s="1">
        <v>15</v>
      </c>
      <c r="AK7">
        <f t="shared" ca="1" si="2"/>
        <v>48</v>
      </c>
      <c r="AL7" t="str">
        <f t="shared" ca="1" si="0"/>
        <v>40-49</v>
      </c>
      <c r="AM7" s="19" t="str">
        <f t="shared" si="1"/>
        <v>40k–60k</v>
      </c>
    </row>
    <row r="8" spans="1:39" ht="13.5" customHeight="1" x14ac:dyDescent="0.2">
      <c r="A8" s="1" t="s">
        <v>82</v>
      </c>
      <c r="B8" s="1">
        <v>10194</v>
      </c>
      <c r="C8" s="1">
        <v>0</v>
      </c>
      <c r="D8" s="1">
        <v>0</v>
      </c>
      <c r="E8" s="1">
        <v>0</v>
      </c>
      <c r="F8" s="1">
        <v>1</v>
      </c>
      <c r="G8" s="1">
        <v>4</v>
      </c>
      <c r="H8" s="1">
        <v>3</v>
      </c>
      <c r="I8" s="1">
        <v>0</v>
      </c>
      <c r="J8" s="1">
        <v>95660</v>
      </c>
      <c r="K8" s="1">
        <v>0</v>
      </c>
      <c r="L8" s="1">
        <v>24</v>
      </c>
      <c r="M8" s="1" t="s">
        <v>83</v>
      </c>
      <c r="N8" s="1" t="s">
        <v>38</v>
      </c>
      <c r="O8" s="1">
        <v>2110</v>
      </c>
      <c r="P8" s="10" t="s">
        <v>84</v>
      </c>
      <c r="Q8" s="1" t="s">
        <v>66</v>
      </c>
      <c r="R8" s="1" t="s">
        <v>40</v>
      </c>
      <c r="S8" s="1" t="s">
        <v>41</v>
      </c>
      <c r="T8" s="1" t="s">
        <v>42</v>
      </c>
      <c r="U8" s="1" t="s">
        <v>43</v>
      </c>
      <c r="V8" s="2">
        <v>41923</v>
      </c>
      <c r="X8" s="1" t="s">
        <v>44</v>
      </c>
      <c r="Y8" s="1" t="s">
        <v>45</v>
      </c>
      <c r="Z8" s="1" t="s">
        <v>85</v>
      </c>
      <c r="AA8" s="1" t="s">
        <v>86</v>
      </c>
      <c r="AB8" s="1">
        <v>10</v>
      </c>
      <c r="AC8" s="1" t="s">
        <v>48</v>
      </c>
      <c r="AD8" s="1" t="s">
        <v>61</v>
      </c>
      <c r="AE8" s="1">
        <v>3.04</v>
      </c>
      <c r="AF8" s="1">
        <v>3</v>
      </c>
      <c r="AG8" s="1">
        <v>4</v>
      </c>
      <c r="AH8" s="2">
        <v>43497</v>
      </c>
      <c r="AI8" s="1">
        <v>0</v>
      </c>
      <c r="AJ8" s="1">
        <v>19</v>
      </c>
      <c r="AK8">
        <f t="shared" ca="1" si="2"/>
        <v>46</v>
      </c>
      <c r="AL8" t="str">
        <f t="shared" ca="1" si="0"/>
        <v>40-49</v>
      </c>
      <c r="AM8" s="19" t="str">
        <f t="shared" si="1"/>
        <v>80k–100k</v>
      </c>
    </row>
    <row r="9" spans="1:39" ht="13.5" customHeight="1" x14ac:dyDescent="0.2">
      <c r="A9" s="1" t="s">
        <v>87</v>
      </c>
      <c r="B9" s="1">
        <v>10062</v>
      </c>
      <c r="C9" s="1">
        <v>0</v>
      </c>
      <c r="D9" s="1">
        <v>4</v>
      </c>
      <c r="E9" s="1">
        <v>1</v>
      </c>
      <c r="F9" s="1">
        <v>1</v>
      </c>
      <c r="G9" s="1">
        <v>5</v>
      </c>
      <c r="H9" s="1">
        <v>3</v>
      </c>
      <c r="I9" s="1">
        <v>0</v>
      </c>
      <c r="J9" s="1">
        <v>59365</v>
      </c>
      <c r="K9" s="1">
        <v>0</v>
      </c>
      <c r="L9" s="1">
        <v>19</v>
      </c>
      <c r="M9" s="1" t="s">
        <v>37</v>
      </c>
      <c r="N9" s="1" t="s">
        <v>38</v>
      </c>
      <c r="O9" s="1">
        <v>2199</v>
      </c>
      <c r="P9" s="10" t="s">
        <v>88</v>
      </c>
      <c r="Q9" s="1" t="s">
        <v>39</v>
      </c>
      <c r="R9" s="1" t="s">
        <v>89</v>
      </c>
      <c r="S9" s="1" t="s">
        <v>41</v>
      </c>
      <c r="T9" s="1" t="s">
        <v>42</v>
      </c>
      <c r="U9" s="1" t="s">
        <v>43</v>
      </c>
      <c r="V9" s="1" t="s">
        <v>90</v>
      </c>
      <c r="X9" s="1" t="s">
        <v>44</v>
      </c>
      <c r="Y9" s="1" t="s">
        <v>45</v>
      </c>
      <c r="Z9" s="1" t="s">
        <v>46</v>
      </c>
      <c r="AA9" s="1" t="s">
        <v>91</v>
      </c>
      <c r="AB9" s="1">
        <v>19</v>
      </c>
      <c r="AC9" s="1" t="s">
        <v>92</v>
      </c>
      <c r="AD9" s="1" t="s">
        <v>61</v>
      </c>
      <c r="AE9" s="1">
        <v>5</v>
      </c>
      <c r="AF9" s="1">
        <v>4</v>
      </c>
      <c r="AG9" s="1">
        <v>0</v>
      </c>
      <c r="AH9" s="1" t="s">
        <v>93</v>
      </c>
      <c r="AI9" s="1">
        <v>0</v>
      </c>
      <c r="AJ9" s="1">
        <v>19</v>
      </c>
      <c r="AK9">
        <f t="shared" ca="1" si="2"/>
        <v>42</v>
      </c>
      <c r="AL9" t="str">
        <f t="shared" ca="1" si="0"/>
        <v>40-49</v>
      </c>
      <c r="AM9" s="19" t="str">
        <f t="shared" si="1"/>
        <v>40k–60k</v>
      </c>
    </row>
    <row r="10" spans="1:39" ht="13.5" customHeight="1" x14ac:dyDescent="0.2">
      <c r="A10" s="1" t="s">
        <v>94</v>
      </c>
      <c r="B10" s="1">
        <v>10114</v>
      </c>
      <c r="C10" s="1">
        <v>0</v>
      </c>
      <c r="D10" s="1">
        <v>0</v>
      </c>
      <c r="E10" s="1">
        <v>0</v>
      </c>
      <c r="F10" s="1">
        <v>3</v>
      </c>
      <c r="G10" s="1">
        <v>5</v>
      </c>
      <c r="H10" s="1">
        <v>3</v>
      </c>
      <c r="I10" s="1">
        <v>1</v>
      </c>
      <c r="J10" s="1">
        <v>47837</v>
      </c>
      <c r="K10" s="1">
        <v>0</v>
      </c>
      <c r="L10" s="1">
        <v>19</v>
      </c>
      <c r="M10" s="1" t="s">
        <v>37</v>
      </c>
      <c r="N10" s="1" t="s">
        <v>38</v>
      </c>
      <c r="O10" s="1">
        <v>1902</v>
      </c>
      <c r="P10" s="11">
        <v>25874</v>
      </c>
      <c r="Q10" s="1" t="s">
        <v>66</v>
      </c>
      <c r="R10" s="1" t="s">
        <v>40</v>
      </c>
      <c r="S10" s="1" t="s">
        <v>41</v>
      </c>
      <c r="T10" s="1" t="s">
        <v>42</v>
      </c>
      <c r="U10" s="1" t="s">
        <v>95</v>
      </c>
      <c r="V10" s="2">
        <v>39971</v>
      </c>
      <c r="X10" s="1" t="s">
        <v>44</v>
      </c>
      <c r="Y10" s="1" t="s">
        <v>45</v>
      </c>
      <c r="Z10" s="1" t="s">
        <v>46</v>
      </c>
      <c r="AA10" s="1" t="s">
        <v>96</v>
      </c>
      <c r="AB10" s="1">
        <v>12</v>
      </c>
      <c r="AC10" s="1" t="s">
        <v>97</v>
      </c>
      <c r="AD10" s="1" t="s">
        <v>61</v>
      </c>
      <c r="AE10" s="1">
        <v>4.46</v>
      </c>
      <c r="AF10" s="1">
        <v>3</v>
      </c>
      <c r="AG10" s="1">
        <v>0</v>
      </c>
      <c r="AH10" s="1" t="s">
        <v>98</v>
      </c>
      <c r="AI10" s="1">
        <v>0</v>
      </c>
      <c r="AJ10" s="1">
        <v>4</v>
      </c>
      <c r="AK10">
        <f t="shared" ca="1" si="2"/>
        <v>54</v>
      </c>
      <c r="AL10" t="str">
        <f t="shared" ca="1" si="0"/>
        <v>50-59</v>
      </c>
      <c r="AM10" s="19" t="str">
        <f t="shared" si="1"/>
        <v>40k–60k</v>
      </c>
    </row>
    <row r="11" spans="1:39" ht="13.5" customHeight="1" x14ac:dyDescent="0.2">
      <c r="A11" s="1" t="s">
        <v>99</v>
      </c>
      <c r="B11" s="1">
        <v>10250</v>
      </c>
      <c r="C11" s="1">
        <v>0</v>
      </c>
      <c r="D11" s="1">
        <v>2</v>
      </c>
      <c r="E11" s="1">
        <v>1</v>
      </c>
      <c r="F11" s="1">
        <v>1</v>
      </c>
      <c r="G11" s="1">
        <v>3</v>
      </c>
      <c r="H11" s="1">
        <v>3</v>
      </c>
      <c r="I11" s="1">
        <v>0</v>
      </c>
      <c r="J11" s="1">
        <v>50178</v>
      </c>
      <c r="K11" s="1">
        <v>0</v>
      </c>
      <c r="L11" s="1">
        <v>14</v>
      </c>
      <c r="M11" s="1" t="s">
        <v>100</v>
      </c>
      <c r="N11" s="1" t="s">
        <v>38</v>
      </c>
      <c r="O11" s="1">
        <v>1886</v>
      </c>
      <c r="P11" s="11">
        <v>32325</v>
      </c>
      <c r="Q11" s="1" t="s">
        <v>39</v>
      </c>
      <c r="R11" s="1" t="s">
        <v>75</v>
      </c>
      <c r="S11" s="1" t="s">
        <v>41</v>
      </c>
      <c r="T11" s="1" t="s">
        <v>42</v>
      </c>
      <c r="U11" s="1" t="s">
        <v>43</v>
      </c>
      <c r="V11" s="2">
        <v>42125</v>
      </c>
      <c r="X11" s="1" t="s">
        <v>44</v>
      </c>
      <c r="Y11" s="1" t="s">
        <v>45</v>
      </c>
      <c r="Z11" s="1" t="s">
        <v>58</v>
      </c>
      <c r="AA11" s="1" t="s">
        <v>101</v>
      </c>
      <c r="AB11" s="1">
        <v>7</v>
      </c>
      <c r="AC11" s="1" t="s">
        <v>60</v>
      </c>
      <c r="AD11" s="1" t="s">
        <v>61</v>
      </c>
      <c r="AE11" s="1">
        <v>5</v>
      </c>
      <c r="AF11" s="1">
        <v>5</v>
      </c>
      <c r="AG11" s="1">
        <v>6</v>
      </c>
      <c r="AH11" s="1" t="s">
        <v>102</v>
      </c>
      <c r="AI11" s="1">
        <v>0</v>
      </c>
      <c r="AJ11" s="1">
        <v>16</v>
      </c>
      <c r="AK11">
        <f t="shared" ca="1" si="2"/>
        <v>37</v>
      </c>
      <c r="AL11" t="str">
        <f t="shared" ca="1" si="0"/>
        <v>30-39</v>
      </c>
      <c r="AM11" s="19" t="str">
        <f t="shared" si="1"/>
        <v>40k–60k</v>
      </c>
    </row>
    <row r="12" spans="1:39" ht="13.5" customHeight="1" x14ac:dyDescent="0.2">
      <c r="A12" s="1" t="s">
        <v>103</v>
      </c>
      <c r="B12" s="1">
        <v>10252</v>
      </c>
      <c r="C12" s="1">
        <v>1</v>
      </c>
      <c r="D12" s="1">
        <v>1</v>
      </c>
      <c r="E12" s="1">
        <v>0</v>
      </c>
      <c r="F12" s="1">
        <v>5</v>
      </c>
      <c r="G12" s="1">
        <v>5</v>
      </c>
      <c r="H12" s="1">
        <v>3</v>
      </c>
      <c r="I12" s="1">
        <v>1</v>
      </c>
      <c r="J12" s="1">
        <v>54670</v>
      </c>
      <c r="K12" s="1">
        <v>1</v>
      </c>
      <c r="L12" s="1">
        <v>19</v>
      </c>
      <c r="M12" s="1" t="s">
        <v>37</v>
      </c>
      <c r="N12" s="1" t="s">
        <v>38</v>
      </c>
      <c r="O12" s="1">
        <v>1902</v>
      </c>
      <c r="P12" s="11">
        <v>27364</v>
      </c>
      <c r="Q12" s="1" t="s">
        <v>66</v>
      </c>
      <c r="R12" s="1" t="s">
        <v>53</v>
      </c>
      <c r="S12" s="1" t="s">
        <v>41</v>
      </c>
      <c r="T12" s="1" t="s">
        <v>104</v>
      </c>
      <c r="U12" s="1" t="s">
        <v>95</v>
      </c>
      <c r="V12" s="2">
        <v>40817</v>
      </c>
      <c r="W12" s="2">
        <v>43070</v>
      </c>
      <c r="X12" s="1" t="s">
        <v>105</v>
      </c>
      <c r="Y12" s="1" t="s">
        <v>57</v>
      </c>
      <c r="Z12" s="1" t="s">
        <v>46</v>
      </c>
      <c r="AA12" s="1" t="s">
        <v>106</v>
      </c>
      <c r="AB12" s="1">
        <v>14</v>
      </c>
      <c r="AC12" s="1" t="s">
        <v>97</v>
      </c>
      <c r="AD12" s="1" t="s">
        <v>61</v>
      </c>
      <c r="AE12" s="1">
        <v>4.2</v>
      </c>
      <c r="AF12" s="1">
        <v>4</v>
      </c>
      <c r="AG12" s="1">
        <v>0</v>
      </c>
      <c r="AH12" s="1" t="s">
        <v>107</v>
      </c>
      <c r="AI12" s="1">
        <v>0</v>
      </c>
      <c r="AJ12" s="1">
        <v>12</v>
      </c>
      <c r="AK12">
        <f t="shared" ca="1" si="2"/>
        <v>50</v>
      </c>
      <c r="AL12" t="str">
        <f t="shared" ca="1" si="0"/>
        <v>50-59</v>
      </c>
      <c r="AM12" s="19" t="str">
        <f t="shared" si="1"/>
        <v>40k–60k</v>
      </c>
    </row>
    <row r="13" spans="1:39" ht="13.5" customHeight="1" x14ac:dyDescent="0.2">
      <c r="A13" s="1" t="s">
        <v>108</v>
      </c>
      <c r="B13" s="1">
        <v>10242</v>
      </c>
      <c r="C13" s="1">
        <v>1</v>
      </c>
      <c r="D13" s="1">
        <v>1</v>
      </c>
      <c r="E13" s="1">
        <v>1</v>
      </c>
      <c r="F13" s="1">
        <v>5</v>
      </c>
      <c r="G13" s="1">
        <v>5</v>
      </c>
      <c r="H13" s="1">
        <v>3</v>
      </c>
      <c r="I13" s="1">
        <v>1</v>
      </c>
      <c r="J13" s="1">
        <v>47211</v>
      </c>
      <c r="K13" s="1">
        <v>1</v>
      </c>
      <c r="L13" s="1">
        <v>19</v>
      </c>
      <c r="M13" s="1" t="s">
        <v>37</v>
      </c>
      <c r="N13" s="1" t="s">
        <v>38</v>
      </c>
      <c r="O13" s="1">
        <v>2062</v>
      </c>
      <c r="P13" s="10" t="s">
        <v>109</v>
      </c>
      <c r="Q13" s="1" t="s">
        <v>39</v>
      </c>
      <c r="R13" s="1" t="s">
        <v>53</v>
      </c>
      <c r="S13" s="1" t="s">
        <v>41</v>
      </c>
      <c r="T13" s="1" t="s">
        <v>104</v>
      </c>
      <c r="U13" s="1" t="s">
        <v>95</v>
      </c>
      <c r="V13" s="2">
        <v>40943</v>
      </c>
      <c r="W13" s="1" t="s">
        <v>110</v>
      </c>
      <c r="X13" s="1" t="s">
        <v>111</v>
      </c>
      <c r="Y13" s="1" t="s">
        <v>57</v>
      </c>
      <c r="Z13" s="1" t="s">
        <v>46</v>
      </c>
      <c r="AA13" s="1" t="s">
        <v>69</v>
      </c>
      <c r="AB13" s="1">
        <v>20</v>
      </c>
      <c r="AC13" s="1" t="s">
        <v>97</v>
      </c>
      <c r="AD13" s="1" t="s">
        <v>61</v>
      </c>
      <c r="AE13" s="1">
        <v>4.2</v>
      </c>
      <c r="AF13" s="1">
        <v>3</v>
      </c>
      <c r="AG13" s="1">
        <v>0</v>
      </c>
      <c r="AH13" s="2">
        <v>42526</v>
      </c>
      <c r="AI13" s="1">
        <v>0</v>
      </c>
      <c r="AJ13" s="1">
        <v>15</v>
      </c>
      <c r="AK13">
        <f t="shared" ca="1" si="2"/>
        <v>51</v>
      </c>
      <c r="AL13" t="str">
        <f t="shared" ca="1" si="0"/>
        <v>50-59</v>
      </c>
      <c r="AM13" s="19" t="str">
        <f t="shared" si="1"/>
        <v>40k–60k</v>
      </c>
    </row>
    <row r="14" spans="1:39" ht="13.5" customHeight="1" x14ac:dyDescent="0.2">
      <c r="A14" s="1" t="s">
        <v>112</v>
      </c>
      <c r="B14" s="1">
        <v>10012</v>
      </c>
      <c r="C14" s="1">
        <v>0</v>
      </c>
      <c r="D14" s="1">
        <v>2</v>
      </c>
      <c r="E14" s="1">
        <v>1</v>
      </c>
      <c r="F14" s="1">
        <v>1</v>
      </c>
      <c r="G14" s="1">
        <v>3</v>
      </c>
      <c r="H14" s="1">
        <v>4</v>
      </c>
      <c r="I14" s="1">
        <v>1</v>
      </c>
      <c r="J14" s="1">
        <v>92328</v>
      </c>
      <c r="K14" s="1">
        <v>0</v>
      </c>
      <c r="L14" s="1">
        <v>9</v>
      </c>
      <c r="M14" s="1" t="s">
        <v>113</v>
      </c>
      <c r="N14" s="1" t="s">
        <v>114</v>
      </c>
      <c r="O14" s="1">
        <v>78230</v>
      </c>
      <c r="P14" s="11">
        <v>32240</v>
      </c>
      <c r="Q14" s="1" t="s">
        <v>39</v>
      </c>
      <c r="R14" s="1" t="s">
        <v>75</v>
      </c>
      <c r="S14" s="1" t="s">
        <v>41</v>
      </c>
      <c r="T14" s="1" t="s">
        <v>42</v>
      </c>
      <c r="U14" s="1" t="s">
        <v>95</v>
      </c>
      <c r="V14" s="2">
        <v>41923</v>
      </c>
      <c r="X14" s="1" t="s">
        <v>44</v>
      </c>
      <c r="Y14" s="1" t="s">
        <v>45</v>
      </c>
      <c r="Z14" s="1" t="s">
        <v>58</v>
      </c>
      <c r="AA14" s="1" t="s">
        <v>59</v>
      </c>
      <c r="AB14" s="1">
        <v>4</v>
      </c>
      <c r="AC14" s="1" t="s">
        <v>97</v>
      </c>
      <c r="AD14" s="1" t="s">
        <v>49</v>
      </c>
      <c r="AE14" s="1">
        <v>4.28</v>
      </c>
      <c r="AF14" s="1">
        <v>4</v>
      </c>
      <c r="AG14" s="1">
        <v>5</v>
      </c>
      <c r="AH14" s="1" t="s">
        <v>93</v>
      </c>
      <c r="AI14" s="1">
        <v>0</v>
      </c>
      <c r="AJ14" s="1">
        <v>9</v>
      </c>
      <c r="AK14">
        <f t="shared" ca="1" si="2"/>
        <v>37</v>
      </c>
      <c r="AL14" t="str">
        <f t="shared" ca="1" si="0"/>
        <v>30-39</v>
      </c>
      <c r="AM14" s="19" t="str">
        <f t="shared" si="1"/>
        <v>80k–100k</v>
      </c>
    </row>
    <row r="15" spans="1:39" ht="13.5" customHeight="1" x14ac:dyDescent="0.2">
      <c r="A15" s="1" t="s">
        <v>115</v>
      </c>
      <c r="B15" s="1">
        <v>10265</v>
      </c>
      <c r="C15" s="1">
        <v>0</v>
      </c>
      <c r="D15" s="1">
        <v>0</v>
      </c>
      <c r="E15" s="1">
        <v>1</v>
      </c>
      <c r="F15" s="1">
        <v>1</v>
      </c>
      <c r="G15" s="1">
        <v>5</v>
      </c>
      <c r="H15" s="1">
        <v>3</v>
      </c>
      <c r="I15" s="1">
        <v>0</v>
      </c>
      <c r="J15" s="1">
        <v>58709</v>
      </c>
      <c r="K15" s="1">
        <v>0</v>
      </c>
      <c r="L15" s="1">
        <v>19</v>
      </c>
      <c r="M15" s="1" t="s">
        <v>37</v>
      </c>
      <c r="N15" s="1" t="s">
        <v>38</v>
      </c>
      <c r="O15" s="1">
        <v>1810</v>
      </c>
      <c r="P15" s="10" t="s">
        <v>116</v>
      </c>
      <c r="Q15" s="1" t="s">
        <v>39</v>
      </c>
      <c r="R15" s="1" t="s">
        <v>40</v>
      </c>
      <c r="S15" s="1" t="s">
        <v>41</v>
      </c>
      <c r="T15" s="1" t="s">
        <v>42</v>
      </c>
      <c r="U15" s="1" t="s">
        <v>117</v>
      </c>
      <c r="V15" s="1" t="s">
        <v>118</v>
      </c>
      <c r="X15" s="1" t="s">
        <v>44</v>
      </c>
      <c r="Y15" s="1" t="s">
        <v>45</v>
      </c>
      <c r="Z15" s="1" t="s">
        <v>46</v>
      </c>
      <c r="AA15" s="1" t="s">
        <v>119</v>
      </c>
      <c r="AB15" s="1">
        <v>18</v>
      </c>
      <c r="AC15" s="1" t="s">
        <v>78</v>
      </c>
      <c r="AD15" s="1" t="s">
        <v>61</v>
      </c>
      <c r="AE15" s="1">
        <v>4.5999999999999996</v>
      </c>
      <c r="AF15" s="1">
        <v>4</v>
      </c>
      <c r="AG15" s="1">
        <v>0</v>
      </c>
      <c r="AH15" s="1" t="s">
        <v>120</v>
      </c>
      <c r="AI15" s="1">
        <v>0</v>
      </c>
      <c r="AJ15" s="1">
        <v>7</v>
      </c>
      <c r="AK15">
        <f t="shared" ca="1" si="2"/>
        <v>42</v>
      </c>
      <c r="AL15" t="str">
        <f t="shared" ca="1" si="0"/>
        <v>40-49</v>
      </c>
      <c r="AM15" s="19" t="str">
        <f t="shared" si="1"/>
        <v>40k–60k</v>
      </c>
    </row>
    <row r="16" spans="1:39" ht="13.5" customHeight="1" x14ac:dyDescent="0.2">
      <c r="A16" s="1" t="s">
        <v>121</v>
      </c>
      <c r="B16" s="1">
        <v>10066</v>
      </c>
      <c r="C16" s="1">
        <v>0</v>
      </c>
      <c r="D16" s="1">
        <v>2</v>
      </c>
      <c r="E16" s="1">
        <v>1</v>
      </c>
      <c r="F16" s="1">
        <v>5</v>
      </c>
      <c r="G16" s="1">
        <v>5</v>
      </c>
      <c r="H16" s="1">
        <v>3</v>
      </c>
      <c r="I16" s="1">
        <v>0</v>
      </c>
      <c r="J16" s="1">
        <v>52505</v>
      </c>
      <c r="K16" s="1">
        <v>1</v>
      </c>
      <c r="L16" s="1">
        <v>19</v>
      </c>
      <c r="M16" s="1" t="s">
        <v>37</v>
      </c>
      <c r="N16" s="1" t="s">
        <v>38</v>
      </c>
      <c r="O16" s="1">
        <v>2747</v>
      </c>
      <c r="P16" s="10" t="s">
        <v>122</v>
      </c>
      <c r="Q16" s="1" t="s">
        <v>39</v>
      </c>
      <c r="R16" s="1" t="s">
        <v>75</v>
      </c>
      <c r="S16" s="1" t="s">
        <v>41</v>
      </c>
      <c r="T16" s="1" t="s">
        <v>42</v>
      </c>
      <c r="U16" s="1" t="s">
        <v>43</v>
      </c>
      <c r="V16" s="1" t="s">
        <v>67</v>
      </c>
      <c r="W16" s="2">
        <v>42890</v>
      </c>
      <c r="X16" s="1" t="s">
        <v>105</v>
      </c>
      <c r="Y16" s="1" t="s">
        <v>57</v>
      </c>
      <c r="Z16" s="1" t="s">
        <v>46</v>
      </c>
      <c r="AA16" s="1" t="s">
        <v>47</v>
      </c>
      <c r="AB16" s="1">
        <v>22</v>
      </c>
      <c r="AC16" s="1" t="s">
        <v>123</v>
      </c>
      <c r="AD16" s="1" t="s">
        <v>61</v>
      </c>
      <c r="AE16" s="1">
        <v>5</v>
      </c>
      <c r="AF16" s="1">
        <v>5</v>
      </c>
      <c r="AG16" s="1">
        <v>0</v>
      </c>
      <c r="AH16" s="2">
        <v>42769</v>
      </c>
      <c r="AI16" s="1">
        <v>0</v>
      </c>
      <c r="AJ16" s="1">
        <v>1</v>
      </c>
      <c r="AK16">
        <f t="shared" ca="1" si="2"/>
        <v>48</v>
      </c>
      <c r="AL16" t="str">
        <f t="shared" ca="1" si="0"/>
        <v>40-49</v>
      </c>
      <c r="AM16" s="19" t="str">
        <f t="shared" si="1"/>
        <v>40k–60k</v>
      </c>
    </row>
    <row r="17" spans="1:39" ht="13.5" customHeight="1" x14ac:dyDescent="0.2">
      <c r="A17" s="1" t="s">
        <v>124</v>
      </c>
      <c r="B17" s="1">
        <v>10061</v>
      </c>
      <c r="C17" s="1">
        <v>0</v>
      </c>
      <c r="D17" s="1">
        <v>0</v>
      </c>
      <c r="E17" s="1">
        <v>1</v>
      </c>
      <c r="F17" s="1">
        <v>4</v>
      </c>
      <c r="G17" s="1">
        <v>5</v>
      </c>
      <c r="H17" s="1">
        <v>3</v>
      </c>
      <c r="I17" s="1">
        <v>0</v>
      </c>
      <c r="J17" s="1">
        <v>57834</v>
      </c>
      <c r="K17" s="1">
        <v>1</v>
      </c>
      <c r="L17" s="1">
        <v>19</v>
      </c>
      <c r="M17" s="1" t="s">
        <v>37</v>
      </c>
      <c r="N17" s="1" t="s">
        <v>38</v>
      </c>
      <c r="O17" s="1">
        <v>2050</v>
      </c>
      <c r="P17" s="10" t="s">
        <v>125</v>
      </c>
      <c r="Q17" s="1" t="s">
        <v>39</v>
      </c>
      <c r="R17" s="1" t="s">
        <v>40</v>
      </c>
      <c r="S17" s="1" t="s">
        <v>41</v>
      </c>
      <c r="T17" s="1" t="s">
        <v>42</v>
      </c>
      <c r="U17" s="1" t="s">
        <v>43</v>
      </c>
      <c r="V17" s="1" t="s">
        <v>126</v>
      </c>
      <c r="W17" s="2">
        <v>42833</v>
      </c>
      <c r="X17" s="1" t="s">
        <v>127</v>
      </c>
      <c r="Y17" s="1" t="s">
        <v>128</v>
      </c>
      <c r="Z17" s="1" t="s">
        <v>46</v>
      </c>
      <c r="AA17" s="1" t="s">
        <v>119</v>
      </c>
      <c r="AB17" s="1">
        <v>18</v>
      </c>
      <c r="AC17" s="1" t="s">
        <v>78</v>
      </c>
      <c r="AD17" s="1" t="s">
        <v>61</v>
      </c>
      <c r="AE17" s="1">
        <v>5</v>
      </c>
      <c r="AF17" s="1">
        <v>4</v>
      </c>
      <c r="AG17" s="1">
        <v>0</v>
      </c>
      <c r="AH17" s="2">
        <v>42859</v>
      </c>
      <c r="AI17" s="1">
        <v>0</v>
      </c>
      <c r="AJ17" s="1">
        <v>20</v>
      </c>
      <c r="AK17">
        <f t="shared" ca="1" si="2"/>
        <v>43</v>
      </c>
      <c r="AL17" t="str">
        <f t="shared" ca="1" si="0"/>
        <v>40-49</v>
      </c>
      <c r="AM17" s="19" t="str">
        <f t="shared" si="1"/>
        <v>40k–60k</v>
      </c>
    </row>
    <row r="18" spans="1:39" ht="13.5" customHeight="1" x14ac:dyDescent="0.2">
      <c r="A18" s="1" t="s">
        <v>129</v>
      </c>
      <c r="B18" s="1">
        <v>10023</v>
      </c>
      <c r="C18" s="1">
        <v>1</v>
      </c>
      <c r="D18" s="1">
        <v>1</v>
      </c>
      <c r="E18" s="1">
        <v>0</v>
      </c>
      <c r="F18" s="1">
        <v>2</v>
      </c>
      <c r="G18" s="1">
        <v>5</v>
      </c>
      <c r="H18" s="1">
        <v>4</v>
      </c>
      <c r="I18" s="1">
        <v>0</v>
      </c>
      <c r="J18" s="1">
        <v>70131</v>
      </c>
      <c r="K18" s="1">
        <v>0</v>
      </c>
      <c r="L18" s="1">
        <v>20</v>
      </c>
      <c r="M18" s="1" t="s">
        <v>64</v>
      </c>
      <c r="N18" s="1" t="s">
        <v>38</v>
      </c>
      <c r="O18" s="1">
        <v>2145</v>
      </c>
      <c r="P18" s="10" t="s">
        <v>130</v>
      </c>
      <c r="Q18" s="1" t="s">
        <v>66</v>
      </c>
      <c r="R18" s="1" t="s">
        <v>53</v>
      </c>
      <c r="S18" s="1" t="s">
        <v>41</v>
      </c>
      <c r="T18" s="1" t="s">
        <v>42</v>
      </c>
      <c r="U18" s="1" t="s">
        <v>43</v>
      </c>
      <c r="V18" s="1" t="s">
        <v>131</v>
      </c>
      <c r="X18" s="1" t="s">
        <v>44</v>
      </c>
      <c r="Y18" s="1" t="s">
        <v>45</v>
      </c>
      <c r="Z18" s="1" t="s">
        <v>46</v>
      </c>
      <c r="AA18" s="1" t="s">
        <v>119</v>
      </c>
      <c r="AB18" s="1">
        <v>18</v>
      </c>
      <c r="AC18" s="1" t="s">
        <v>92</v>
      </c>
      <c r="AD18" s="1" t="s">
        <v>49</v>
      </c>
      <c r="AE18" s="1">
        <v>4.4000000000000004</v>
      </c>
      <c r="AF18" s="1">
        <v>3</v>
      </c>
      <c r="AG18" s="1">
        <v>0</v>
      </c>
      <c r="AH18" s="1" t="s">
        <v>132</v>
      </c>
      <c r="AI18" s="1">
        <v>0</v>
      </c>
      <c r="AJ18" s="1">
        <v>16</v>
      </c>
      <c r="AK18">
        <f t="shared" ca="1" si="2"/>
        <v>59</v>
      </c>
      <c r="AL18" t="str">
        <f t="shared" ca="1" si="0"/>
        <v>50-59</v>
      </c>
      <c r="AM18" s="19" t="str">
        <f t="shared" si="1"/>
        <v>60k–80k</v>
      </c>
    </row>
    <row r="19" spans="1:39" ht="13.5" customHeight="1" x14ac:dyDescent="0.2">
      <c r="A19" s="1" t="s">
        <v>133</v>
      </c>
      <c r="B19" s="1">
        <v>10055</v>
      </c>
      <c r="C19" s="1">
        <v>0</v>
      </c>
      <c r="D19" s="1">
        <v>0</v>
      </c>
      <c r="E19" s="1">
        <v>0</v>
      </c>
      <c r="F19" s="1">
        <v>1</v>
      </c>
      <c r="G19" s="1">
        <v>5</v>
      </c>
      <c r="H19" s="1">
        <v>3</v>
      </c>
      <c r="I19" s="1">
        <v>0</v>
      </c>
      <c r="J19" s="1">
        <v>59026</v>
      </c>
      <c r="K19" s="1">
        <v>0</v>
      </c>
      <c r="L19" s="1">
        <v>19</v>
      </c>
      <c r="M19" s="1" t="s">
        <v>37</v>
      </c>
      <c r="N19" s="1" t="s">
        <v>38</v>
      </c>
      <c r="O19" s="1">
        <v>1915</v>
      </c>
      <c r="P19" s="10" t="s">
        <v>134</v>
      </c>
      <c r="Q19" s="1" t="s">
        <v>66</v>
      </c>
      <c r="R19" s="1" t="s">
        <v>40</v>
      </c>
      <c r="S19" s="1" t="s">
        <v>135</v>
      </c>
      <c r="T19" s="1" t="s">
        <v>42</v>
      </c>
      <c r="U19" s="1" t="s">
        <v>43</v>
      </c>
      <c r="V19" s="2">
        <v>40637</v>
      </c>
      <c r="X19" s="1" t="s">
        <v>44</v>
      </c>
      <c r="Y19" s="1" t="s">
        <v>45</v>
      </c>
      <c r="Z19" s="1" t="s">
        <v>46</v>
      </c>
      <c r="AA19" s="1" t="s">
        <v>73</v>
      </c>
      <c r="AB19" s="1">
        <v>16</v>
      </c>
      <c r="AC19" s="1" t="s">
        <v>78</v>
      </c>
      <c r="AD19" s="1" t="s">
        <v>61</v>
      </c>
      <c r="AE19" s="1">
        <v>5</v>
      </c>
      <c r="AF19" s="1">
        <v>5</v>
      </c>
      <c r="AG19" s="1">
        <v>0</v>
      </c>
      <c r="AH19" s="1" t="s">
        <v>132</v>
      </c>
      <c r="AI19" s="1">
        <v>0</v>
      </c>
      <c r="AJ19" s="1">
        <v>12</v>
      </c>
      <c r="AK19">
        <f t="shared" ca="1" si="2"/>
        <v>54</v>
      </c>
      <c r="AL19" t="str">
        <f t="shared" ca="1" si="0"/>
        <v>50-59</v>
      </c>
      <c r="AM19" s="19" t="str">
        <f t="shared" si="1"/>
        <v>40k–60k</v>
      </c>
    </row>
    <row r="20" spans="1:39" ht="13.5" customHeight="1" x14ac:dyDescent="0.2">
      <c r="A20" s="1" t="s">
        <v>136</v>
      </c>
      <c r="B20" s="1">
        <v>10245</v>
      </c>
      <c r="C20" s="1">
        <v>0</v>
      </c>
      <c r="D20" s="1">
        <v>0</v>
      </c>
      <c r="E20" s="1">
        <v>0</v>
      </c>
      <c r="F20" s="1">
        <v>4</v>
      </c>
      <c r="G20" s="1">
        <v>3</v>
      </c>
      <c r="H20" s="1">
        <v>3</v>
      </c>
      <c r="I20" s="1">
        <v>0</v>
      </c>
      <c r="J20" s="1">
        <v>110000</v>
      </c>
      <c r="K20" s="1">
        <v>1</v>
      </c>
      <c r="L20" s="1">
        <v>8</v>
      </c>
      <c r="M20" s="1" t="s">
        <v>137</v>
      </c>
      <c r="N20" s="1" t="s">
        <v>38</v>
      </c>
      <c r="O20" s="1">
        <v>2026</v>
      </c>
      <c r="P20" s="11">
        <v>31506</v>
      </c>
      <c r="Q20" s="1" t="s">
        <v>66</v>
      </c>
      <c r="R20" s="1" t="s">
        <v>40</v>
      </c>
      <c r="S20" s="1" t="s">
        <v>41</v>
      </c>
      <c r="T20" s="1" t="s">
        <v>104</v>
      </c>
      <c r="U20" s="1" t="s">
        <v>43</v>
      </c>
      <c r="V20" s="2">
        <v>41827</v>
      </c>
      <c r="W20" s="2">
        <v>42347</v>
      </c>
      <c r="X20" s="1" t="s">
        <v>138</v>
      </c>
      <c r="Y20" s="1" t="s">
        <v>128</v>
      </c>
      <c r="Z20" s="1" t="s">
        <v>58</v>
      </c>
      <c r="AA20" s="1" t="s">
        <v>59</v>
      </c>
      <c r="AB20" s="1">
        <v>4</v>
      </c>
      <c r="AC20" s="1" t="s">
        <v>78</v>
      </c>
      <c r="AD20" s="1" t="s">
        <v>61</v>
      </c>
      <c r="AE20" s="1">
        <v>4.5</v>
      </c>
      <c r="AF20" s="1">
        <v>4</v>
      </c>
      <c r="AG20" s="1">
        <v>5</v>
      </c>
      <c r="AH20" s="1" t="s">
        <v>139</v>
      </c>
      <c r="AI20" s="1">
        <v>0</v>
      </c>
      <c r="AJ20" s="1">
        <v>8</v>
      </c>
      <c r="AK20">
        <f t="shared" ca="1" si="2"/>
        <v>39</v>
      </c>
      <c r="AL20" t="str">
        <f t="shared" ca="1" si="0"/>
        <v>30-39</v>
      </c>
      <c r="AM20" s="19" t="str">
        <f t="shared" si="1"/>
        <v>100k–120k</v>
      </c>
    </row>
    <row r="21" spans="1:39" ht="13.5" customHeight="1" x14ac:dyDescent="0.2">
      <c r="A21" s="1" t="s">
        <v>140</v>
      </c>
      <c r="B21" s="1">
        <v>10277</v>
      </c>
      <c r="C21" s="1">
        <v>0</v>
      </c>
      <c r="D21" s="1">
        <v>0</v>
      </c>
      <c r="E21" s="1">
        <v>1</v>
      </c>
      <c r="F21" s="1">
        <v>3</v>
      </c>
      <c r="G21" s="1">
        <v>5</v>
      </c>
      <c r="H21" s="1">
        <v>3</v>
      </c>
      <c r="I21" s="1">
        <v>0</v>
      </c>
      <c r="J21" s="1">
        <v>53250</v>
      </c>
      <c r="K21" s="1">
        <v>0</v>
      </c>
      <c r="L21" s="1">
        <v>19</v>
      </c>
      <c r="M21" s="1" t="s">
        <v>37</v>
      </c>
      <c r="N21" s="1" t="s">
        <v>38</v>
      </c>
      <c r="O21" s="1">
        <v>2452</v>
      </c>
      <c r="P21" s="11">
        <v>29010</v>
      </c>
      <c r="Q21" s="1" t="s">
        <v>39</v>
      </c>
      <c r="R21" s="1" t="s">
        <v>40</v>
      </c>
      <c r="S21" s="1" t="s">
        <v>41</v>
      </c>
      <c r="T21" s="1" t="s">
        <v>42</v>
      </c>
      <c r="U21" s="1" t="s">
        <v>141</v>
      </c>
      <c r="V21" s="2">
        <v>41493</v>
      </c>
      <c r="X21" s="1" t="s">
        <v>44</v>
      </c>
      <c r="Y21" s="1" t="s">
        <v>45</v>
      </c>
      <c r="Z21" s="1" t="s">
        <v>46</v>
      </c>
      <c r="AA21" s="1" t="s">
        <v>77</v>
      </c>
      <c r="AC21" s="1" t="s">
        <v>48</v>
      </c>
      <c r="AD21" s="1" t="s">
        <v>61</v>
      </c>
      <c r="AE21" s="1">
        <v>4.2</v>
      </c>
      <c r="AF21" s="1">
        <v>4</v>
      </c>
      <c r="AG21" s="1">
        <v>0</v>
      </c>
      <c r="AH21" s="2">
        <v>43770</v>
      </c>
      <c r="AI21" s="1">
        <v>0</v>
      </c>
      <c r="AJ21" s="1">
        <v>13</v>
      </c>
      <c r="AK21">
        <f t="shared" ca="1" si="2"/>
        <v>46</v>
      </c>
      <c r="AL21" t="str">
        <f t="shared" ca="1" si="0"/>
        <v>40-49</v>
      </c>
      <c r="AM21" s="19" t="str">
        <f t="shared" si="1"/>
        <v>40k–60k</v>
      </c>
    </row>
    <row r="22" spans="1:39" ht="13.5" customHeight="1" x14ac:dyDescent="0.2">
      <c r="A22" s="1" t="s">
        <v>142</v>
      </c>
      <c r="B22" s="1">
        <v>10046</v>
      </c>
      <c r="C22" s="1">
        <v>0</v>
      </c>
      <c r="D22" s="1">
        <v>0</v>
      </c>
      <c r="E22" s="1">
        <v>1</v>
      </c>
      <c r="F22" s="1">
        <v>1</v>
      </c>
      <c r="G22" s="1">
        <v>5</v>
      </c>
      <c r="H22" s="1">
        <v>3</v>
      </c>
      <c r="I22" s="1">
        <v>0</v>
      </c>
      <c r="J22" s="1">
        <v>51044</v>
      </c>
      <c r="K22" s="1">
        <v>0</v>
      </c>
      <c r="L22" s="1">
        <v>19</v>
      </c>
      <c r="M22" s="1" t="s">
        <v>37</v>
      </c>
      <c r="N22" s="1" t="s">
        <v>38</v>
      </c>
      <c r="O22" s="1">
        <v>2072</v>
      </c>
      <c r="P22" s="10" t="s">
        <v>143</v>
      </c>
      <c r="Q22" s="1" t="s">
        <v>39</v>
      </c>
      <c r="R22" s="1" t="s">
        <v>40</v>
      </c>
      <c r="S22" s="1" t="s">
        <v>41</v>
      </c>
      <c r="T22" s="1" t="s">
        <v>104</v>
      </c>
      <c r="U22" s="1" t="s">
        <v>43</v>
      </c>
      <c r="V22" s="2">
        <v>40943</v>
      </c>
      <c r="X22" s="1" t="s">
        <v>44</v>
      </c>
      <c r="Y22" s="1" t="s">
        <v>45</v>
      </c>
      <c r="Z22" s="1" t="s">
        <v>46</v>
      </c>
      <c r="AA22" s="1" t="s">
        <v>81</v>
      </c>
      <c r="AB22" s="1">
        <v>11</v>
      </c>
      <c r="AC22" s="1" t="s">
        <v>78</v>
      </c>
      <c r="AD22" s="1" t="s">
        <v>61</v>
      </c>
      <c r="AE22" s="1">
        <v>5</v>
      </c>
      <c r="AF22" s="1">
        <v>3</v>
      </c>
      <c r="AG22" s="1">
        <v>0</v>
      </c>
      <c r="AH22" s="1" t="s">
        <v>132</v>
      </c>
      <c r="AI22" s="1">
        <v>0</v>
      </c>
      <c r="AJ22" s="1">
        <v>13</v>
      </c>
      <c r="AK22">
        <f t="shared" ca="1" si="2"/>
        <v>54</v>
      </c>
      <c r="AL22" t="str">
        <f t="shared" ca="1" si="0"/>
        <v>50-59</v>
      </c>
      <c r="AM22" s="19" t="str">
        <f t="shared" si="1"/>
        <v>40k–60k</v>
      </c>
    </row>
    <row r="23" spans="1:39" ht="13.5" customHeight="1" x14ac:dyDescent="0.2">
      <c r="A23" s="1" t="s">
        <v>144</v>
      </c>
      <c r="B23" s="1">
        <v>10226</v>
      </c>
      <c r="C23" s="1">
        <v>0</v>
      </c>
      <c r="D23" s="1">
        <v>2</v>
      </c>
      <c r="E23" s="1">
        <v>0</v>
      </c>
      <c r="F23" s="1">
        <v>1</v>
      </c>
      <c r="G23" s="1">
        <v>5</v>
      </c>
      <c r="H23" s="1">
        <v>3</v>
      </c>
      <c r="I23" s="1">
        <v>0</v>
      </c>
      <c r="J23" s="1">
        <v>64919</v>
      </c>
      <c r="K23" s="1">
        <v>0</v>
      </c>
      <c r="L23" s="1">
        <v>19</v>
      </c>
      <c r="M23" s="1" t="s">
        <v>37</v>
      </c>
      <c r="N23" s="1" t="s">
        <v>38</v>
      </c>
      <c r="O23" s="1">
        <v>2027</v>
      </c>
      <c r="P23" s="10" t="s">
        <v>145</v>
      </c>
      <c r="Q23" s="1" t="s">
        <v>66</v>
      </c>
      <c r="R23" s="1" t="s">
        <v>75</v>
      </c>
      <c r="S23" s="1" t="s">
        <v>41</v>
      </c>
      <c r="T23" s="1" t="s">
        <v>42</v>
      </c>
      <c r="U23" s="1" t="s">
        <v>141</v>
      </c>
      <c r="V23" s="1" t="s">
        <v>146</v>
      </c>
      <c r="X23" s="1" t="s">
        <v>44</v>
      </c>
      <c r="Y23" s="1" t="s">
        <v>45</v>
      </c>
      <c r="Z23" s="1" t="s">
        <v>46</v>
      </c>
      <c r="AA23" s="1" t="s">
        <v>91</v>
      </c>
      <c r="AB23" s="1">
        <v>19</v>
      </c>
      <c r="AC23" s="1" t="s">
        <v>60</v>
      </c>
      <c r="AD23" s="1" t="s">
        <v>61</v>
      </c>
      <c r="AE23" s="1">
        <v>4.2</v>
      </c>
      <c r="AF23" s="1">
        <v>3</v>
      </c>
      <c r="AG23" s="1">
        <v>0</v>
      </c>
      <c r="AH23" s="2">
        <v>43739</v>
      </c>
      <c r="AI23" s="1">
        <v>0</v>
      </c>
      <c r="AJ23" s="1">
        <v>2</v>
      </c>
      <c r="AK23">
        <f t="shared" ca="1" si="2"/>
        <v>66</v>
      </c>
      <c r="AL23" t="str">
        <f t="shared" ca="1" si="0"/>
        <v>60-69</v>
      </c>
      <c r="AM23" s="19" t="str">
        <f t="shared" si="1"/>
        <v>60k–80k</v>
      </c>
    </row>
    <row r="24" spans="1:39" ht="13.5" customHeight="1" x14ac:dyDescent="0.2">
      <c r="A24" s="1" t="s">
        <v>147</v>
      </c>
      <c r="B24" s="1">
        <v>10003</v>
      </c>
      <c r="C24" s="1">
        <v>1</v>
      </c>
      <c r="D24" s="1">
        <v>1</v>
      </c>
      <c r="E24" s="1">
        <v>0</v>
      </c>
      <c r="F24" s="1">
        <v>1</v>
      </c>
      <c r="G24" s="1">
        <v>5</v>
      </c>
      <c r="H24" s="1">
        <v>4</v>
      </c>
      <c r="I24" s="1">
        <v>0</v>
      </c>
      <c r="J24" s="1">
        <v>62910</v>
      </c>
      <c r="K24" s="1">
        <v>0</v>
      </c>
      <c r="L24" s="1">
        <v>19</v>
      </c>
      <c r="M24" s="1" t="s">
        <v>37</v>
      </c>
      <c r="N24" s="1" t="s">
        <v>38</v>
      </c>
      <c r="O24" s="1">
        <v>2031</v>
      </c>
      <c r="P24" s="11">
        <v>32517</v>
      </c>
      <c r="Q24" s="1" t="s">
        <v>66</v>
      </c>
      <c r="R24" s="1" t="s">
        <v>53</v>
      </c>
      <c r="S24" s="1" t="s">
        <v>41</v>
      </c>
      <c r="T24" s="1" t="s">
        <v>42</v>
      </c>
      <c r="U24" s="1" t="s">
        <v>43</v>
      </c>
      <c r="V24" s="2">
        <v>41827</v>
      </c>
      <c r="X24" s="1" t="s">
        <v>44</v>
      </c>
      <c r="Y24" s="1" t="s">
        <v>45</v>
      </c>
      <c r="Z24" s="1" t="s">
        <v>46</v>
      </c>
      <c r="AA24" s="1" t="s">
        <v>96</v>
      </c>
      <c r="AB24" s="1">
        <v>12</v>
      </c>
      <c r="AC24" s="1" t="s">
        <v>60</v>
      </c>
      <c r="AD24" s="1" t="s">
        <v>49</v>
      </c>
      <c r="AE24" s="1">
        <v>5</v>
      </c>
      <c r="AF24" s="1">
        <v>3</v>
      </c>
      <c r="AG24" s="1">
        <v>0</v>
      </c>
      <c r="AH24" s="1" t="s">
        <v>148</v>
      </c>
      <c r="AI24" s="1">
        <v>0</v>
      </c>
      <c r="AJ24" s="1">
        <v>19</v>
      </c>
      <c r="AK24">
        <f t="shared" ca="1" si="2"/>
        <v>36</v>
      </c>
      <c r="AL24" t="str">
        <f t="shared" ca="1" si="0"/>
        <v>30-39</v>
      </c>
      <c r="AM24" s="19" t="str">
        <f t="shared" si="1"/>
        <v>60k–80k</v>
      </c>
    </row>
    <row r="25" spans="1:39" ht="13.5" customHeight="1" x14ac:dyDescent="0.2">
      <c r="A25" s="1" t="s">
        <v>149</v>
      </c>
      <c r="B25" s="1">
        <v>10294</v>
      </c>
      <c r="C25" s="1">
        <v>0</v>
      </c>
      <c r="D25" s="1">
        <v>0</v>
      </c>
      <c r="E25" s="1">
        <v>0</v>
      </c>
      <c r="F25" s="1">
        <v>1</v>
      </c>
      <c r="G25" s="1">
        <v>5</v>
      </c>
      <c r="H25" s="1">
        <v>2</v>
      </c>
      <c r="I25" s="1">
        <v>0</v>
      </c>
      <c r="J25" s="1">
        <v>66441</v>
      </c>
      <c r="K25" s="1">
        <v>0</v>
      </c>
      <c r="L25" s="1">
        <v>20</v>
      </c>
      <c r="M25" s="1" t="s">
        <v>64</v>
      </c>
      <c r="N25" s="1" t="s">
        <v>38</v>
      </c>
      <c r="O25" s="1">
        <v>2171</v>
      </c>
      <c r="P25" s="10" t="s">
        <v>150</v>
      </c>
      <c r="Q25" s="1" t="s">
        <v>66</v>
      </c>
      <c r="R25" s="1" t="s">
        <v>40</v>
      </c>
      <c r="S25" s="1" t="s">
        <v>41</v>
      </c>
      <c r="T25" s="1" t="s">
        <v>42</v>
      </c>
      <c r="U25" s="1" t="s">
        <v>43</v>
      </c>
      <c r="V25" s="2">
        <v>40637</v>
      </c>
      <c r="X25" s="1" t="s">
        <v>44</v>
      </c>
      <c r="Y25" s="1" t="s">
        <v>45</v>
      </c>
      <c r="Z25" s="1" t="s">
        <v>46</v>
      </c>
      <c r="AA25" s="1" t="s">
        <v>47</v>
      </c>
      <c r="AB25" s="1">
        <v>22</v>
      </c>
      <c r="AC25" s="1" t="s">
        <v>151</v>
      </c>
      <c r="AD25" s="1" t="s">
        <v>152</v>
      </c>
      <c r="AE25" s="1">
        <v>2</v>
      </c>
      <c r="AF25" s="1">
        <v>3</v>
      </c>
      <c r="AG25" s="1">
        <v>0</v>
      </c>
      <c r="AH25" s="1" t="s">
        <v>148</v>
      </c>
      <c r="AI25" s="1">
        <v>2</v>
      </c>
      <c r="AJ25" s="1">
        <v>3</v>
      </c>
      <c r="AK25">
        <f t="shared" ca="1" si="2"/>
        <v>34</v>
      </c>
      <c r="AL25" t="str">
        <f t="shared" ca="1" si="0"/>
        <v>30-39</v>
      </c>
      <c r="AM25" s="19" t="str">
        <f t="shared" si="1"/>
        <v>60k–80k</v>
      </c>
    </row>
    <row r="26" spans="1:39" ht="13.5" customHeight="1" x14ac:dyDescent="0.2">
      <c r="A26" s="1" t="s">
        <v>153</v>
      </c>
      <c r="B26" s="1">
        <v>10267</v>
      </c>
      <c r="C26" s="1">
        <v>0</v>
      </c>
      <c r="D26" s="1">
        <v>0</v>
      </c>
      <c r="E26" s="1">
        <v>0</v>
      </c>
      <c r="F26" s="1">
        <v>5</v>
      </c>
      <c r="G26" s="1">
        <v>5</v>
      </c>
      <c r="H26" s="1">
        <v>3</v>
      </c>
      <c r="I26" s="1">
        <v>0</v>
      </c>
      <c r="J26" s="1">
        <v>57815</v>
      </c>
      <c r="K26" s="1">
        <v>1</v>
      </c>
      <c r="L26" s="1">
        <v>20</v>
      </c>
      <c r="M26" s="1" t="s">
        <v>64</v>
      </c>
      <c r="N26" s="1" t="s">
        <v>38</v>
      </c>
      <c r="O26" s="1">
        <v>2210</v>
      </c>
      <c r="P26" s="10" t="s">
        <v>154</v>
      </c>
      <c r="Q26" s="1" t="s">
        <v>66</v>
      </c>
      <c r="R26" s="1" t="s">
        <v>40</v>
      </c>
      <c r="S26" s="1" t="s">
        <v>41</v>
      </c>
      <c r="T26" s="1" t="s">
        <v>42</v>
      </c>
      <c r="U26" s="1" t="s">
        <v>43</v>
      </c>
      <c r="V26" s="2">
        <v>40817</v>
      </c>
      <c r="W26" s="2">
        <v>41733</v>
      </c>
      <c r="X26" s="1" t="s">
        <v>56</v>
      </c>
      <c r="Y26" s="1" t="s">
        <v>57</v>
      </c>
      <c r="Z26" s="1" t="s">
        <v>46</v>
      </c>
      <c r="AA26" s="1" t="s">
        <v>73</v>
      </c>
      <c r="AB26" s="1">
        <v>16</v>
      </c>
      <c r="AC26" s="1" t="s">
        <v>78</v>
      </c>
      <c r="AD26" s="1" t="s">
        <v>61</v>
      </c>
      <c r="AE26" s="1">
        <v>4.8</v>
      </c>
      <c r="AF26" s="1">
        <v>5</v>
      </c>
      <c r="AG26" s="1">
        <v>0</v>
      </c>
      <c r="AH26" s="2">
        <v>41732</v>
      </c>
      <c r="AI26" s="1">
        <v>0</v>
      </c>
      <c r="AJ26" s="1">
        <v>5</v>
      </c>
      <c r="AK26">
        <f t="shared" ca="1" si="2"/>
        <v>58</v>
      </c>
      <c r="AL26" t="str">
        <f t="shared" ca="1" si="0"/>
        <v>50-59</v>
      </c>
      <c r="AM26" s="19" t="str">
        <f t="shared" si="1"/>
        <v>40k–60k</v>
      </c>
    </row>
    <row r="27" spans="1:39" ht="13.5" customHeight="1" x14ac:dyDescent="0.2">
      <c r="A27" s="1" t="s">
        <v>155</v>
      </c>
      <c r="B27" s="1">
        <v>10199</v>
      </c>
      <c r="C27" s="1">
        <v>0</v>
      </c>
      <c r="D27" s="1">
        <v>0</v>
      </c>
      <c r="E27" s="1">
        <v>1</v>
      </c>
      <c r="F27" s="1">
        <v>4</v>
      </c>
      <c r="G27" s="1">
        <v>3</v>
      </c>
      <c r="H27" s="1">
        <v>3</v>
      </c>
      <c r="I27" s="1">
        <v>0</v>
      </c>
      <c r="J27" s="1">
        <v>103613</v>
      </c>
      <c r="K27" s="1">
        <v>1</v>
      </c>
      <c r="L27" s="1">
        <v>30</v>
      </c>
      <c r="M27" s="1" t="s">
        <v>156</v>
      </c>
      <c r="N27" s="1" t="s">
        <v>157</v>
      </c>
      <c r="O27" s="1">
        <v>6033</v>
      </c>
      <c r="P27" s="10" t="s">
        <v>158</v>
      </c>
      <c r="Q27" s="1" t="s">
        <v>39</v>
      </c>
      <c r="R27" s="1" t="s">
        <v>40</v>
      </c>
      <c r="S27" s="1" t="s">
        <v>41</v>
      </c>
      <c r="T27" s="1" t="s">
        <v>42</v>
      </c>
      <c r="U27" s="1" t="s">
        <v>95</v>
      </c>
      <c r="V27" s="1" t="s">
        <v>159</v>
      </c>
      <c r="W27" s="1" t="s">
        <v>160</v>
      </c>
      <c r="X27" s="1" t="s">
        <v>161</v>
      </c>
      <c r="Y27" s="1" t="s">
        <v>128</v>
      </c>
      <c r="Z27" s="1" t="s">
        <v>58</v>
      </c>
      <c r="AA27" s="1" t="s">
        <v>59</v>
      </c>
      <c r="AB27" s="1">
        <v>4</v>
      </c>
      <c r="AC27" s="1" t="s">
        <v>48</v>
      </c>
      <c r="AD27" s="1" t="s">
        <v>61</v>
      </c>
      <c r="AE27" s="1">
        <v>3.5</v>
      </c>
      <c r="AF27" s="1">
        <v>5</v>
      </c>
      <c r="AG27" s="1">
        <v>7</v>
      </c>
      <c r="AH27" s="2">
        <v>42644</v>
      </c>
      <c r="AI27" s="1">
        <v>0</v>
      </c>
      <c r="AJ27" s="1">
        <v>2</v>
      </c>
      <c r="AK27">
        <f t="shared" ca="1" si="2"/>
        <v>61</v>
      </c>
      <c r="AL27" t="str">
        <f t="shared" ca="1" si="0"/>
        <v>60-69</v>
      </c>
      <c r="AM27" s="19" t="str">
        <f t="shared" si="1"/>
        <v>100k–120k</v>
      </c>
    </row>
    <row r="28" spans="1:39" ht="13.5" customHeight="1" x14ac:dyDescent="0.2">
      <c r="A28" s="1" t="s">
        <v>162</v>
      </c>
      <c r="B28" s="1">
        <v>10081</v>
      </c>
      <c r="C28" s="1">
        <v>1</v>
      </c>
      <c r="D28" s="1">
        <v>1</v>
      </c>
      <c r="E28" s="1">
        <v>0</v>
      </c>
      <c r="F28" s="1">
        <v>1</v>
      </c>
      <c r="G28" s="1">
        <v>1</v>
      </c>
      <c r="H28" s="1">
        <v>3</v>
      </c>
      <c r="I28" s="1">
        <v>1</v>
      </c>
      <c r="J28" s="1">
        <v>106367</v>
      </c>
      <c r="K28" s="1">
        <v>0</v>
      </c>
      <c r="L28" s="1">
        <v>26</v>
      </c>
      <c r="M28" s="1" t="s">
        <v>163</v>
      </c>
      <c r="N28" s="1" t="s">
        <v>38</v>
      </c>
      <c r="O28" s="1">
        <v>2468</v>
      </c>
      <c r="P28" s="11">
        <v>31871</v>
      </c>
      <c r="Q28" s="1" t="s">
        <v>66</v>
      </c>
      <c r="R28" s="1" t="s">
        <v>53</v>
      </c>
      <c r="S28" s="1" t="s">
        <v>41</v>
      </c>
      <c r="T28" s="1" t="s">
        <v>42</v>
      </c>
      <c r="U28" s="1" t="s">
        <v>95</v>
      </c>
      <c r="V28" s="1" t="s">
        <v>164</v>
      </c>
      <c r="X28" s="1" t="s">
        <v>44</v>
      </c>
      <c r="Y28" s="1" t="s">
        <v>45</v>
      </c>
      <c r="Z28" s="1" t="s">
        <v>165</v>
      </c>
      <c r="AA28" s="1" t="s">
        <v>166</v>
      </c>
      <c r="AB28" s="1">
        <v>3</v>
      </c>
      <c r="AC28" s="1" t="s">
        <v>97</v>
      </c>
      <c r="AD28" s="1" t="s">
        <v>61</v>
      </c>
      <c r="AE28" s="1">
        <v>5</v>
      </c>
      <c r="AF28" s="1">
        <v>4</v>
      </c>
      <c r="AG28" s="1">
        <v>3</v>
      </c>
      <c r="AH28" s="1" t="s">
        <v>102</v>
      </c>
      <c r="AI28" s="1">
        <v>0</v>
      </c>
      <c r="AJ28" s="1">
        <v>4</v>
      </c>
      <c r="AK28">
        <f t="shared" ca="1" si="2"/>
        <v>38</v>
      </c>
      <c r="AL28" t="str">
        <f t="shared" ca="1" si="0"/>
        <v>30-39</v>
      </c>
      <c r="AM28" s="19" t="str">
        <f t="shared" si="1"/>
        <v>100k–120k</v>
      </c>
    </row>
    <row r="29" spans="1:39" ht="13.5" customHeight="1" x14ac:dyDescent="0.2">
      <c r="A29" s="1" t="s">
        <v>167</v>
      </c>
      <c r="B29" s="1">
        <v>10175</v>
      </c>
      <c r="C29" s="1">
        <v>0</v>
      </c>
      <c r="D29" s="1">
        <v>0</v>
      </c>
      <c r="E29" s="1">
        <v>1</v>
      </c>
      <c r="F29" s="1">
        <v>5</v>
      </c>
      <c r="G29" s="1">
        <v>5</v>
      </c>
      <c r="H29" s="1">
        <v>3</v>
      </c>
      <c r="I29" s="1">
        <v>0</v>
      </c>
      <c r="J29" s="1">
        <v>74312</v>
      </c>
      <c r="K29" s="1">
        <v>1</v>
      </c>
      <c r="L29" s="1">
        <v>18</v>
      </c>
      <c r="M29" s="1" t="s">
        <v>168</v>
      </c>
      <c r="N29" s="1" t="s">
        <v>38</v>
      </c>
      <c r="O29" s="1">
        <v>1901</v>
      </c>
      <c r="P29" s="11">
        <v>25844</v>
      </c>
      <c r="Q29" s="1" t="s">
        <v>39</v>
      </c>
      <c r="R29" s="1" t="s">
        <v>40</v>
      </c>
      <c r="S29" s="1" t="s">
        <v>41</v>
      </c>
      <c r="T29" s="1" t="s">
        <v>42</v>
      </c>
      <c r="U29" s="1" t="s">
        <v>141</v>
      </c>
      <c r="V29" s="1" t="s">
        <v>90</v>
      </c>
      <c r="W29" s="2">
        <v>41828</v>
      </c>
      <c r="X29" s="1" t="s">
        <v>169</v>
      </c>
      <c r="Y29" s="1" t="s">
        <v>57</v>
      </c>
      <c r="Z29" s="1" t="s">
        <v>46</v>
      </c>
      <c r="AA29" s="1" t="s">
        <v>170</v>
      </c>
      <c r="AB29" s="1">
        <v>2</v>
      </c>
      <c r="AC29" s="1" t="s">
        <v>60</v>
      </c>
      <c r="AD29" s="1" t="s">
        <v>61</v>
      </c>
      <c r="AE29" s="1">
        <v>3.39</v>
      </c>
      <c r="AF29" s="1">
        <v>3</v>
      </c>
      <c r="AG29" s="1">
        <v>0</v>
      </c>
      <c r="AH29" s="1" t="s">
        <v>171</v>
      </c>
      <c r="AI29" s="1">
        <v>0</v>
      </c>
      <c r="AJ29" s="1">
        <v>14</v>
      </c>
      <c r="AK29">
        <f t="shared" ca="1" si="2"/>
        <v>54</v>
      </c>
      <c r="AL29" t="str">
        <f t="shared" ca="1" si="0"/>
        <v>50-59</v>
      </c>
      <c r="AM29" s="19" t="str">
        <f t="shared" si="1"/>
        <v>60k–80k</v>
      </c>
    </row>
    <row r="30" spans="1:39" ht="13.5" customHeight="1" x14ac:dyDescent="0.2">
      <c r="A30" s="1" t="s">
        <v>172</v>
      </c>
      <c r="B30" s="1">
        <v>10177</v>
      </c>
      <c r="C30" s="1">
        <v>1</v>
      </c>
      <c r="D30" s="1">
        <v>1</v>
      </c>
      <c r="E30" s="1">
        <v>0</v>
      </c>
      <c r="F30" s="1">
        <v>5</v>
      </c>
      <c r="G30" s="1">
        <v>5</v>
      </c>
      <c r="H30" s="1">
        <v>3</v>
      </c>
      <c r="I30" s="1">
        <v>0</v>
      </c>
      <c r="J30" s="1">
        <v>53492</v>
      </c>
      <c r="K30" s="1">
        <v>1</v>
      </c>
      <c r="L30" s="1">
        <v>19</v>
      </c>
      <c r="M30" s="1" t="s">
        <v>37</v>
      </c>
      <c r="N30" s="1" t="s">
        <v>38</v>
      </c>
      <c r="O30" s="1">
        <v>1701</v>
      </c>
      <c r="P30" s="10" t="s">
        <v>173</v>
      </c>
      <c r="Q30" s="1" t="s">
        <v>66</v>
      </c>
      <c r="R30" s="1" t="s">
        <v>53</v>
      </c>
      <c r="S30" s="1" t="s">
        <v>41</v>
      </c>
      <c r="T30" s="1" t="s">
        <v>42</v>
      </c>
      <c r="U30" s="1" t="s">
        <v>43</v>
      </c>
      <c r="V30" s="2">
        <v>40943</v>
      </c>
      <c r="W30" s="1" t="s">
        <v>174</v>
      </c>
      <c r="X30" s="1" t="s">
        <v>105</v>
      </c>
      <c r="Y30" s="1" t="s">
        <v>57</v>
      </c>
      <c r="Z30" s="1" t="s">
        <v>46</v>
      </c>
      <c r="AA30" s="1" t="s">
        <v>106</v>
      </c>
      <c r="AB30" s="1">
        <v>14</v>
      </c>
      <c r="AC30" s="1" t="s">
        <v>78</v>
      </c>
      <c r="AD30" s="1" t="s">
        <v>61</v>
      </c>
      <c r="AE30" s="1">
        <v>3.35</v>
      </c>
      <c r="AF30" s="1">
        <v>4</v>
      </c>
      <c r="AG30" s="1">
        <v>0</v>
      </c>
      <c r="AH30" s="2">
        <v>41367</v>
      </c>
      <c r="AI30" s="1">
        <v>0</v>
      </c>
      <c r="AJ30" s="1">
        <v>6</v>
      </c>
      <c r="AK30">
        <f t="shared" ca="1" si="2"/>
        <v>34</v>
      </c>
      <c r="AL30" t="str">
        <f t="shared" ca="1" si="0"/>
        <v>30-39</v>
      </c>
      <c r="AM30" s="19" t="str">
        <f t="shared" si="1"/>
        <v>40k–60k</v>
      </c>
    </row>
    <row r="31" spans="1:39" ht="13.5" customHeight="1" x14ac:dyDescent="0.2">
      <c r="A31" s="1" t="s">
        <v>175</v>
      </c>
      <c r="B31" s="1">
        <v>10238</v>
      </c>
      <c r="C31" s="1">
        <v>1</v>
      </c>
      <c r="D31" s="1">
        <v>1</v>
      </c>
      <c r="E31" s="1">
        <v>0</v>
      </c>
      <c r="F31" s="1">
        <v>1</v>
      </c>
      <c r="G31" s="1">
        <v>1</v>
      </c>
      <c r="H31" s="1">
        <v>3</v>
      </c>
      <c r="I31" s="1">
        <v>1</v>
      </c>
      <c r="J31" s="1">
        <v>63000</v>
      </c>
      <c r="K31" s="1">
        <v>0</v>
      </c>
      <c r="L31" s="1">
        <v>1</v>
      </c>
      <c r="M31" s="1" t="s">
        <v>176</v>
      </c>
      <c r="N31" s="1" t="s">
        <v>38</v>
      </c>
      <c r="O31" s="1">
        <v>1450</v>
      </c>
      <c r="P31" s="10" t="s">
        <v>177</v>
      </c>
      <c r="Q31" s="1" t="s">
        <v>66</v>
      </c>
      <c r="R31" s="1" t="s">
        <v>53</v>
      </c>
      <c r="S31" s="1" t="s">
        <v>41</v>
      </c>
      <c r="T31" s="1" t="s">
        <v>42</v>
      </c>
      <c r="U31" s="1" t="s">
        <v>95</v>
      </c>
      <c r="V31" s="1" t="s">
        <v>178</v>
      </c>
      <c r="X31" s="1" t="s">
        <v>44</v>
      </c>
      <c r="Y31" s="1" t="s">
        <v>45</v>
      </c>
      <c r="Z31" s="1" t="s">
        <v>165</v>
      </c>
      <c r="AA31" s="1" t="s">
        <v>166</v>
      </c>
      <c r="AB31" s="1">
        <v>1</v>
      </c>
      <c r="AC31" s="1" t="s">
        <v>97</v>
      </c>
      <c r="AD31" s="1" t="s">
        <v>61</v>
      </c>
      <c r="AE31" s="1">
        <v>4.5</v>
      </c>
      <c r="AF31" s="1">
        <v>2</v>
      </c>
      <c r="AG31" s="1">
        <v>6</v>
      </c>
      <c r="AH31" s="1" t="s">
        <v>179</v>
      </c>
      <c r="AI31" s="1">
        <v>0</v>
      </c>
      <c r="AJ31" s="1">
        <v>14</v>
      </c>
      <c r="AK31">
        <f t="shared" ca="1" si="2"/>
        <v>37</v>
      </c>
      <c r="AL31" t="str">
        <f t="shared" ca="1" si="0"/>
        <v>30-39</v>
      </c>
      <c r="AM31" s="19" t="str">
        <f t="shared" si="1"/>
        <v>60k–80k</v>
      </c>
    </row>
    <row r="32" spans="1:39" ht="13.5" customHeight="1" x14ac:dyDescent="0.2">
      <c r="A32" s="1" t="s">
        <v>180</v>
      </c>
      <c r="B32" s="1">
        <v>10184</v>
      </c>
      <c r="C32" s="1">
        <v>0</v>
      </c>
      <c r="D32" s="1">
        <v>0</v>
      </c>
      <c r="E32" s="1">
        <v>1</v>
      </c>
      <c r="F32" s="1">
        <v>1</v>
      </c>
      <c r="G32" s="1">
        <v>5</v>
      </c>
      <c r="H32" s="1">
        <v>3</v>
      </c>
      <c r="I32" s="1">
        <v>0</v>
      </c>
      <c r="J32" s="1">
        <v>65288</v>
      </c>
      <c r="K32" s="1">
        <v>0</v>
      </c>
      <c r="L32" s="1">
        <v>20</v>
      </c>
      <c r="M32" s="1" t="s">
        <v>64</v>
      </c>
      <c r="N32" s="1" t="s">
        <v>38</v>
      </c>
      <c r="O32" s="1">
        <v>1013</v>
      </c>
      <c r="P32" s="10" t="s">
        <v>181</v>
      </c>
      <c r="Q32" s="1" t="s">
        <v>39</v>
      </c>
      <c r="R32" s="1" t="s">
        <v>40</v>
      </c>
      <c r="S32" s="1" t="s">
        <v>41</v>
      </c>
      <c r="T32" s="1" t="s">
        <v>42</v>
      </c>
      <c r="U32" s="1" t="s">
        <v>43</v>
      </c>
      <c r="V32" s="1" t="s">
        <v>182</v>
      </c>
      <c r="X32" s="1" t="s">
        <v>44</v>
      </c>
      <c r="Y32" s="1" t="s">
        <v>45</v>
      </c>
      <c r="Z32" s="1" t="s">
        <v>46</v>
      </c>
      <c r="AA32" s="1" t="s">
        <v>77</v>
      </c>
      <c r="AC32" s="1" t="s">
        <v>78</v>
      </c>
      <c r="AD32" s="1" t="s">
        <v>61</v>
      </c>
      <c r="AE32" s="1">
        <v>3.19</v>
      </c>
      <c r="AF32" s="1">
        <v>3</v>
      </c>
      <c r="AG32" s="1">
        <v>0</v>
      </c>
      <c r="AH32" s="2">
        <v>43467</v>
      </c>
      <c r="AI32" s="1">
        <v>0</v>
      </c>
      <c r="AJ32" s="1">
        <v>9</v>
      </c>
      <c r="AK32">
        <f t="shared" ca="1" si="2"/>
        <v>42</v>
      </c>
      <c r="AL32" t="str">
        <f t="shared" ca="1" si="0"/>
        <v>40-49</v>
      </c>
      <c r="AM32" s="19" t="str">
        <f t="shared" si="1"/>
        <v>60k–80k</v>
      </c>
    </row>
    <row r="33" spans="1:39" ht="13.5" customHeight="1" x14ac:dyDescent="0.2">
      <c r="A33" s="1" t="s">
        <v>183</v>
      </c>
      <c r="B33" s="1">
        <v>10203</v>
      </c>
      <c r="C33" s="1">
        <v>0</v>
      </c>
      <c r="D33" s="1">
        <v>3</v>
      </c>
      <c r="E33" s="1">
        <v>0</v>
      </c>
      <c r="F33" s="1">
        <v>3</v>
      </c>
      <c r="G33" s="1">
        <v>5</v>
      </c>
      <c r="H33" s="1">
        <v>3</v>
      </c>
      <c r="I33" s="1">
        <v>1</v>
      </c>
      <c r="J33" s="1">
        <v>64375</v>
      </c>
      <c r="K33" s="1">
        <v>0</v>
      </c>
      <c r="L33" s="1">
        <v>19</v>
      </c>
      <c r="M33" s="1" t="s">
        <v>37</v>
      </c>
      <c r="N33" s="1" t="s">
        <v>38</v>
      </c>
      <c r="O33" s="1">
        <v>2043</v>
      </c>
      <c r="P33" s="10" t="s">
        <v>184</v>
      </c>
      <c r="Q33" s="1" t="s">
        <v>66</v>
      </c>
      <c r="R33" s="1" t="s">
        <v>185</v>
      </c>
      <c r="S33" s="1" t="s">
        <v>41</v>
      </c>
      <c r="T33" s="1" t="s">
        <v>42</v>
      </c>
      <c r="U33" s="1" t="s">
        <v>95</v>
      </c>
      <c r="V33" s="2">
        <v>41589</v>
      </c>
      <c r="X33" s="1" t="s">
        <v>44</v>
      </c>
      <c r="Y33" s="1" t="s">
        <v>45</v>
      </c>
      <c r="Z33" s="1" t="s">
        <v>46</v>
      </c>
      <c r="AA33" s="1" t="s">
        <v>69</v>
      </c>
      <c r="AB33" s="1">
        <v>20</v>
      </c>
      <c r="AC33" s="1" t="s">
        <v>97</v>
      </c>
      <c r="AD33" s="1" t="s">
        <v>61</v>
      </c>
      <c r="AE33" s="1">
        <v>3.5</v>
      </c>
      <c r="AF33" s="1">
        <v>5</v>
      </c>
      <c r="AG33" s="1">
        <v>0</v>
      </c>
      <c r="AH33" s="1" t="s">
        <v>186</v>
      </c>
      <c r="AI33" s="1">
        <v>0</v>
      </c>
      <c r="AJ33" s="1">
        <v>17</v>
      </c>
      <c r="AK33">
        <f t="shared" ca="1" si="2"/>
        <v>55</v>
      </c>
      <c r="AL33" t="str">
        <f t="shared" ca="1" si="0"/>
        <v>50-59</v>
      </c>
      <c r="AM33" s="19" t="str">
        <f t="shared" si="1"/>
        <v>60k–80k</v>
      </c>
    </row>
    <row r="34" spans="1:39" ht="13.5" customHeight="1" x14ac:dyDescent="0.2">
      <c r="A34" s="1" t="s">
        <v>187</v>
      </c>
      <c r="B34" s="1">
        <v>10188</v>
      </c>
      <c r="C34" s="1">
        <v>1</v>
      </c>
      <c r="D34" s="1">
        <v>1</v>
      </c>
      <c r="E34" s="1">
        <v>0</v>
      </c>
      <c r="F34" s="1">
        <v>5</v>
      </c>
      <c r="G34" s="1">
        <v>6</v>
      </c>
      <c r="H34" s="1">
        <v>3</v>
      </c>
      <c r="I34" s="1">
        <v>0</v>
      </c>
      <c r="J34" s="1">
        <v>74326</v>
      </c>
      <c r="K34" s="1">
        <v>1</v>
      </c>
      <c r="L34" s="1">
        <v>3</v>
      </c>
      <c r="M34" s="1" t="s">
        <v>188</v>
      </c>
      <c r="N34" s="1" t="s">
        <v>189</v>
      </c>
      <c r="O34" s="1">
        <v>21851</v>
      </c>
      <c r="P34" s="11">
        <v>23382</v>
      </c>
      <c r="Q34" s="1" t="s">
        <v>66</v>
      </c>
      <c r="R34" s="1" t="s">
        <v>53</v>
      </c>
      <c r="S34" s="1" t="s">
        <v>135</v>
      </c>
      <c r="T34" s="1" t="s">
        <v>42</v>
      </c>
      <c r="U34" s="1" t="s">
        <v>95</v>
      </c>
      <c r="V34" s="1" t="s">
        <v>190</v>
      </c>
      <c r="W34" s="2">
        <v>41678</v>
      </c>
      <c r="X34" s="1" t="s">
        <v>105</v>
      </c>
      <c r="Y34" s="1" t="s">
        <v>57</v>
      </c>
      <c r="Z34" s="1" t="s">
        <v>191</v>
      </c>
      <c r="AA34" s="1" t="s">
        <v>192</v>
      </c>
      <c r="AB34" s="1">
        <v>17</v>
      </c>
      <c r="AC34" s="1" t="s">
        <v>78</v>
      </c>
      <c r="AD34" s="1" t="s">
        <v>61</v>
      </c>
      <c r="AE34" s="1">
        <v>3.14</v>
      </c>
      <c r="AF34" s="1">
        <v>5</v>
      </c>
      <c r="AG34" s="1">
        <v>0</v>
      </c>
      <c r="AH34" s="2">
        <v>41549</v>
      </c>
      <c r="AI34" s="1">
        <v>1</v>
      </c>
      <c r="AJ34" s="1">
        <v>19</v>
      </c>
      <c r="AK34">
        <f t="shared" ca="1" si="2"/>
        <v>61</v>
      </c>
      <c r="AL34" t="str">
        <f t="shared" ca="1" si="0"/>
        <v>60-69</v>
      </c>
      <c r="AM34" s="19" t="str">
        <f t="shared" si="1"/>
        <v>60k–80k</v>
      </c>
    </row>
    <row r="35" spans="1:39" ht="13.5" customHeight="1" x14ac:dyDescent="0.2">
      <c r="A35" s="1" t="s">
        <v>193</v>
      </c>
      <c r="B35" s="1">
        <v>10107</v>
      </c>
      <c r="C35" s="1">
        <v>0</v>
      </c>
      <c r="D35" s="1">
        <v>0</v>
      </c>
      <c r="E35" s="1">
        <v>0</v>
      </c>
      <c r="F35" s="1">
        <v>1</v>
      </c>
      <c r="G35" s="1">
        <v>5</v>
      </c>
      <c r="H35" s="1">
        <v>3</v>
      </c>
      <c r="I35" s="1">
        <v>0</v>
      </c>
      <c r="J35" s="1">
        <v>63763</v>
      </c>
      <c r="K35" s="1">
        <v>0</v>
      </c>
      <c r="L35" s="1">
        <v>20</v>
      </c>
      <c r="M35" s="1" t="s">
        <v>64</v>
      </c>
      <c r="N35" s="1" t="s">
        <v>38</v>
      </c>
      <c r="O35" s="1">
        <v>2148</v>
      </c>
      <c r="P35" s="11">
        <v>29254</v>
      </c>
      <c r="Q35" s="1" t="s">
        <v>66</v>
      </c>
      <c r="R35" s="1" t="s">
        <v>40</v>
      </c>
      <c r="S35" s="1" t="s">
        <v>41</v>
      </c>
      <c r="T35" s="1" t="s">
        <v>42</v>
      </c>
      <c r="U35" s="1" t="s">
        <v>95</v>
      </c>
      <c r="V35" s="2">
        <v>41032</v>
      </c>
      <c r="X35" s="1" t="s">
        <v>44</v>
      </c>
      <c r="Y35" s="1" t="s">
        <v>45</v>
      </c>
      <c r="Z35" s="1" t="s">
        <v>46</v>
      </c>
      <c r="AA35" s="1" t="s">
        <v>81</v>
      </c>
      <c r="AB35" s="1">
        <v>11</v>
      </c>
      <c r="AC35" s="1" t="s">
        <v>92</v>
      </c>
      <c r="AD35" s="1" t="s">
        <v>61</v>
      </c>
      <c r="AE35" s="1">
        <v>4.51</v>
      </c>
      <c r="AF35" s="1">
        <v>4</v>
      </c>
      <c r="AG35" s="1">
        <v>0</v>
      </c>
      <c r="AH35" s="1" t="s">
        <v>194</v>
      </c>
      <c r="AI35" s="1">
        <v>0</v>
      </c>
      <c r="AJ35" s="1">
        <v>3</v>
      </c>
      <c r="AK35">
        <f t="shared" ca="1" si="2"/>
        <v>45</v>
      </c>
      <c r="AL35" t="str">
        <f t="shared" ca="1" si="0"/>
        <v>40-49</v>
      </c>
      <c r="AM35" s="19" t="str">
        <f t="shared" si="1"/>
        <v>60k–80k</v>
      </c>
    </row>
    <row r="36" spans="1:39" ht="13.5" customHeight="1" x14ac:dyDescent="0.2">
      <c r="A36" s="1" t="s">
        <v>195</v>
      </c>
      <c r="B36" s="1">
        <v>10181</v>
      </c>
      <c r="C36" s="1">
        <v>1</v>
      </c>
      <c r="D36" s="1">
        <v>1</v>
      </c>
      <c r="E36" s="1">
        <v>1</v>
      </c>
      <c r="F36" s="1">
        <v>1</v>
      </c>
      <c r="G36" s="1">
        <v>5</v>
      </c>
      <c r="H36" s="1">
        <v>3</v>
      </c>
      <c r="I36" s="1">
        <v>0</v>
      </c>
      <c r="J36" s="1">
        <v>62162</v>
      </c>
      <c r="K36" s="1">
        <v>0</v>
      </c>
      <c r="L36" s="1">
        <v>20</v>
      </c>
      <c r="M36" s="1" t="s">
        <v>64</v>
      </c>
      <c r="N36" s="1" t="s">
        <v>38</v>
      </c>
      <c r="O36" s="1">
        <v>1890</v>
      </c>
      <c r="P36" s="10" t="s">
        <v>196</v>
      </c>
      <c r="Q36" s="1" t="s">
        <v>39</v>
      </c>
      <c r="R36" s="1" t="s">
        <v>53</v>
      </c>
      <c r="S36" s="1" t="s">
        <v>41</v>
      </c>
      <c r="T36" s="1" t="s">
        <v>42</v>
      </c>
      <c r="U36" s="1" t="s">
        <v>43</v>
      </c>
      <c r="V36" s="2">
        <v>40637</v>
      </c>
      <c r="X36" s="1" t="s">
        <v>44</v>
      </c>
      <c r="Y36" s="1" t="s">
        <v>45</v>
      </c>
      <c r="Z36" s="1" t="s">
        <v>46</v>
      </c>
      <c r="AA36" s="1" t="s">
        <v>91</v>
      </c>
      <c r="AB36" s="1">
        <v>19</v>
      </c>
      <c r="AC36" s="1" t="s">
        <v>60</v>
      </c>
      <c r="AD36" s="1" t="s">
        <v>61</v>
      </c>
      <c r="AE36" s="1">
        <v>3.25</v>
      </c>
      <c r="AF36" s="1">
        <v>5</v>
      </c>
      <c r="AG36" s="1">
        <v>0</v>
      </c>
      <c r="AH36" s="1" t="s">
        <v>132</v>
      </c>
      <c r="AI36" s="1">
        <v>0</v>
      </c>
      <c r="AJ36" s="1">
        <v>15</v>
      </c>
      <c r="AK36">
        <f t="shared" ca="1" si="2"/>
        <v>47</v>
      </c>
      <c r="AL36" t="str">
        <f t="shared" ca="1" si="0"/>
        <v>40-49</v>
      </c>
      <c r="AM36" s="19" t="str">
        <f t="shared" si="1"/>
        <v>60k–80k</v>
      </c>
    </row>
    <row r="37" spans="1:39" ht="13.5" customHeight="1" x14ac:dyDescent="0.2">
      <c r="A37" s="1" t="s">
        <v>197</v>
      </c>
      <c r="B37" s="1">
        <v>10150</v>
      </c>
      <c r="C37" s="1">
        <v>0</v>
      </c>
      <c r="D37" s="1">
        <v>0</v>
      </c>
      <c r="E37" s="1">
        <v>1</v>
      </c>
      <c r="F37" s="1">
        <v>1</v>
      </c>
      <c r="G37" s="1">
        <v>4</v>
      </c>
      <c r="H37" s="1">
        <v>3</v>
      </c>
      <c r="I37" s="1">
        <v>0</v>
      </c>
      <c r="J37" s="1">
        <v>77692</v>
      </c>
      <c r="K37" s="1">
        <v>0</v>
      </c>
      <c r="L37" s="1">
        <v>25</v>
      </c>
      <c r="M37" s="1" t="s">
        <v>198</v>
      </c>
      <c r="N37" s="1" t="s">
        <v>38</v>
      </c>
      <c r="O37" s="1">
        <v>2184</v>
      </c>
      <c r="P37" s="10" t="s">
        <v>199</v>
      </c>
      <c r="Q37" s="1" t="s">
        <v>39</v>
      </c>
      <c r="R37" s="1" t="s">
        <v>40</v>
      </c>
      <c r="S37" s="1" t="s">
        <v>41</v>
      </c>
      <c r="T37" s="1" t="s">
        <v>42</v>
      </c>
      <c r="U37" s="1" t="s">
        <v>43</v>
      </c>
      <c r="V37" s="1" t="s">
        <v>190</v>
      </c>
      <c r="X37" s="1" t="s">
        <v>44</v>
      </c>
      <c r="Y37" s="1" t="s">
        <v>45</v>
      </c>
      <c r="Z37" s="1" t="s">
        <v>85</v>
      </c>
      <c r="AA37" s="1" t="s">
        <v>200</v>
      </c>
      <c r="AB37" s="1">
        <v>5</v>
      </c>
      <c r="AC37" s="1" t="s">
        <v>78</v>
      </c>
      <c r="AD37" s="1" t="s">
        <v>61</v>
      </c>
      <c r="AE37" s="1">
        <v>3.84</v>
      </c>
      <c r="AF37" s="1">
        <v>3</v>
      </c>
      <c r="AG37" s="1">
        <v>5</v>
      </c>
      <c r="AH37" s="1" t="s">
        <v>186</v>
      </c>
      <c r="AI37" s="1">
        <v>0</v>
      </c>
      <c r="AJ37" s="1">
        <v>4</v>
      </c>
      <c r="AK37">
        <f t="shared" ca="1" si="2"/>
        <v>58</v>
      </c>
      <c r="AL37" t="str">
        <f t="shared" ca="1" si="0"/>
        <v>50-59</v>
      </c>
      <c r="AM37" s="19" t="str">
        <f t="shared" si="1"/>
        <v>60k–80k</v>
      </c>
    </row>
    <row r="38" spans="1:39" ht="13.5" customHeight="1" x14ac:dyDescent="0.2">
      <c r="A38" s="1" t="s">
        <v>201</v>
      </c>
      <c r="B38" s="1">
        <v>10001</v>
      </c>
      <c r="C38" s="1">
        <v>0</v>
      </c>
      <c r="D38" s="1">
        <v>0</v>
      </c>
      <c r="E38" s="1">
        <v>1</v>
      </c>
      <c r="F38" s="1">
        <v>1</v>
      </c>
      <c r="G38" s="1">
        <v>5</v>
      </c>
      <c r="H38" s="1">
        <v>4</v>
      </c>
      <c r="I38" s="1">
        <v>0</v>
      </c>
      <c r="J38" s="1">
        <v>72640</v>
      </c>
      <c r="K38" s="1">
        <v>0</v>
      </c>
      <c r="L38" s="1">
        <v>18</v>
      </c>
      <c r="M38" s="1" t="s">
        <v>168</v>
      </c>
      <c r="N38" s="1" t="s">
        <v>38</v>
      </c>
      <c r="O38" s="1">
        <v>2169</v>
      </c>
      <c r="P38" s="11">
        <v>30567</v>
      </c>
      <c r="Q38" s="1" t="s">
        <v>39</v>
      </c>
      <c r="R38" s="1" t="s">
        <v>40</v>
      </c>
      <c r="S38" s="1" t="s">
        <v>41</v>
      </c>
      <c r="T38" s="1" t="s">
        <v>42</v>
      </c>
      <c r="U38" s="1" t="s">
        <v>43</v>
      </c>
      <c r="V38" s="1" t="s">
        <v>202</v>
      </c>
      <c r="X38" s="1" t="s">
        <v>44</v>
      </c>
      <c r="Y38" s="1" t="s">
        <v>45</v>
      </c>
      <c r="Z38" s="1" t="s">
        <v>46</v>
      </c>
      <c r="AA38" s="1" t="s">
        <v>170</v>
      </c>
      <c r="AB38" s="1">
        <v>2</v>
      </c>
      <c r="AC38" s="1" t="s">
        <v>60</v>
      </c>
      <c r="AD38" s="1" t="s">
        <v>49</v>
      </c>
      <c r="AE38" s="1">
        <v>5</v>
      </c>
      <c r="AF38" s="1">
        <v>3</v>
      </c>
      <c r="AG38" s="1">
        <v>0</v>
      </c>
      <c r="AH38" s="1" t="s">
        <v>203</v>
      </c>
      <c r="AI38" s="1">
        <v>0</v>
      </c>
      <c r="AJ38" s="1">
        <v>14</v>
      </c>
      <c r="AK38">
        <f t="shared" ca="1" si="2"/>
        <v>41</v>
      </c>
      <c r="AL38" t="str">
        <f t="shared" ca="1" si="0"/>
        <v>40-49</v>
      </c>
      <c r="AM38" s="19" t="str">
        <f t="shared" si="1"/>
        <v>60k–80k</v>
      </c>
    </row>
    <row r="39" spans="1:39" ht="13.5" customHeight="1" x14ac:dyDescent="0.2">
      <c r="A39" s="1" t="s">
        <v>204</v>
      </c>
      <c r="B39" s="1">
        <v>10085</v>
      </c>
      <c r="C39" s="1">
        <v>0</v>
      </c>
      <c r="D39" s="1">
        <v>0</v>
      </c>
      <c r="E39" s="1">
        <v>0</v>
      </c>
      <c r="F39" s="1">
        <v>1</v>
      </c>
      <c r="G39" s="1">
        <v>4</v>
      </c>
      <c r="H39" s="1">
        <v>3</v>
      </c>
      <c r="I39" s="1">
        <v>0</v>
      </c>
      <c r="J39" s="1">
        <v>93396</v>
      </c>
      <c r="K39" s="1">
        <v>0</v>
      </c>
      <c r="L39" s="1">
        <v>24</v>
      </c>
      <c r="M39" s="1" t="s">
        <v>83</v>
      </c>
      <c r="N39" s="1" t="s">
        <v>38</v>
      </c>
      <c r="O39" s="1">
        <v>2132</v>
      </c>
      <c r="P39" s="11">
        <v>31901</v>
      </c>
      <c r="Q39" s="1" t="s">
        <v>66</v>
      </c>
      <c r="R39" s="1" t="s">
        <v>40</v>
      </c>
      <c r="S39" s="1" t="s">
        <v>41</v>
      </c>
      <c r="T39" s="1" t="s">
        <v>42</v>
      </c>
      <c r="U39" s="1" t="s">
        <v>43</v>
      </c>
      <c r="V39" s="2">
        <v>41589</v>
      </c>
      <c r="X39" s="1" t="s">
        <v>44</v>
      </c>
      <c r="Y39" s="1" t="s">
        <v>45</v>
      </c>
      <c r="Z39" s="1" t="s">
        <v>85</v>
      </c>
      <c r="AA39" s="1" t="s">
        <v>86</v>
      </c>
      <c r="AB39" s="1">
        <v>10</v>
      </c>
      <c r="AC39" s="1" t="s">
        <v>60</v>
      </c>
      <c r="AD39" s="1" t="s">
        <v>61</v>
      </c>
      <c r="AE39" s="1">
        <v>4.96</v>
      </c>
      <c r="AF39" s="1">
        <v>4</v>
      </c>
      <c r="AG39" s="1">
        <v>6</v>
      </c>
      <c r="AH39" s="1" t="s">
        <v>205</v>
      </c>
      <c r="AI39" s="1">
        <v>0</v>
      </c>
      <c r="AJ39" s="1">
        <v>3</v>
      </c>
      <c r="AK39">
        <f t="shared" ca="1" si="2"/>
        <v>38</v>
      </c>
      <c r="AL39" t="str">
        <f t="shared" ca="1" si="0"/>
        <v>30-39</v>
      </c>
      <c r="AM39" s="19" t="str">
        <f t="shared" si="1"/>
        <v>80k–100k</v>
      </c>
    </row>
    <row r="40" spans="1:39" ht="13.5" customHeight="1" x14ac:dyDescent="0.2">
      <c r="A40" s="1" t="s">
        <v>206</v>
      </c>
      <c r="B40" s="1">
        <v>10115</v>
      </c>
      <c r="C40" s="1">
        <v>0</v>
      </c>
      <c r="D40" s="1">
        <v>0</v>
      </c>
      <c r="E40" s="1">
        <v>1</v>
      </c>
      <c r="F40" s="1">
        <v>1</v>
      </c>
      <c r="G40" s="1">
        <v>5</v>
      </c>
      <c r="H40" s="1">
        <v>3</v>
      </c>
      <c r="I40" s="1">
        <v>0</v>
      </c>
      <c r="J40" s="1">
        <v>52846</v>
      </c>
      <c r="K40" s="1">
        <v>0</v>
      </c>
      <c r="L40" s="1">
        <v>19</v>
      </c>
      <c r="M40" s="1" t="s">
        <v>37</v>
      </c>
      <c r="N40" s="1" t="s">
        <v>38</v>
      </c>
      <c r="O40" s="1">
        <v>1701</v>
      </c>
      <c r="P40" s="11">
        <v>30349</v>
      </c>
      <c r="Q40" s="1" t="s">
        <v>39</v>
      </c>
      <c r="R40" s="1" t="s">
        <v>40</v>
      </c>
      <c r="S40" s="1" t="s">
        <v>41</v>
      </c>
      <c r="T40" s="1" t="s">
        <v>42</v>
      </c>
      <c r="U40" s="1" t="s">
        <v>95</v>
      </c>
      <c r="V40" s="1" t="s">
        <v>207</v>
      </c>
      <c r="X40" s="1" t="s">
        <v>44</v>
      </c>
      <c r="Y40" s="1" t="s">
        <v>45</v>
      </c>
      <c r="Z40" s="1" t="s">
        <v>46</v>
      </c>
      <c r="AA40" s="1" t="s">
        <v>119</v>
      </c>
      <c r="AB40" s="1">
        <v>18</v>
      </c>
      <c r="AC40" s="1" t="s">
        <v>48</v>
      </c>
      <c r="AD40" s="1" t="s">
        <v>61</v>
      </c>
      <c r="AE40" s="1">
        <v>4.43</v>
      </c>
      <c r="AF40" s="1">
        <v>3</v>
      </c>
      <c r="AG40" s="1">
        <v>0</v>
      </c>
      <c r="AH40" s="2">
        <v>43467</v>
      </c>
      <c r="AI40" s="1">
        <v>0</v>
      </c>
      <c r="AJ40" s="1">
        <v>14</v>
      </c>
      <c r="AK40">
        <f t="shared" ca="1" si="2"/>
        <v>42</v>
      </c>
      <c r="AL40" t="str">
        <f t="shared" ca="1" si="0"/>
        <v>40-49</v>
      </c>
      <c r="AM40" s="19" t="str">
        <f t="shared" si="1"/>
        <v>40k–60k</v>
      </c>
    </row>
    <row r="41" spans="1:39" ht="13.5" customHeight="1" x14ac:dyDescent="0.2">
      <c r="A41" s="1" t="s">
        <v>208</v>
      </c>
      <c r="B41" s="1">
        <v>10082</v>
      </c>
      <c r="C41" s="1">
        <v>0</v>
      </c>
      <c r="D41" s="1">
        <v>0</v>
      </c>
      <c r="E41" s="1">
        <v>0</v>
      </c>
      <c r="F41" s="1">
        <v>2</v>
      </c>
      <c r="G41" s="1">
        <v>3</v>
      </c>
      <c r="H41" s="1">
        <v>3</v>
      </c>
      <c r="I41" s="1">
        <v>0</v>
      </c>
      <c r="J41" s="1">
        <v>100031</v>
      </c>
      <c r="K41" s="1">
        <v>0</v>
      </c>
      <c r="L41" s="1">
        <v>27</v>
      </c>
      <c r="M41" s="1" t="s">
        <v>52</v>
      </c>
      <c r="N41" s="1" t="s">
        <v>38</v>
      </c>
      <c r="O41" s="1">
        <v>1886</v>
      </c>
      <c r="P41" s="11">
        <v>31569</v>
      </c>
      <c r="Q41" s="1" t="s">
        <v>66</v>
      </c>
      <c r="R41" s="1" t="s">
        <v>40</v>
      </c>
      <c r="S41" s="1" t="s">
        <v>41</v>
      </c>
      <c r="T41" s="1" t="s">
        <v>42</v>
      </c>
      <c r="U41" s="1" t="s">
        <v>95</v>
      </c>
      <c r="V41" s="1" t="s">
        <v>209</v>
      </c>
      <c r="X41" s="1" t="s">
        <v>44</v>
      </c>
      <c r="Y41" s="1" t="s">
        <v>45</v>
      </c>
      <c r="Z41" s="1" t="s">
        <v>58</v>
      </c>
      <c r="AA41" s="1" t="s">
        <v>59</v>
      </c>
      <c r="AB41" s="1">
        <v>4</v>
      </c>
      <c r="AC41" s="1" t="s">
        <v>48</v>
      </c>
      <c r="AD41" s="1" t="s">
        <v>61</v>
      </c>
      <c r="AE41" s="1">
        <v>5</v>
      </c>
      <c r="AF41" s="1">
        <v>5</v>
      </c>
      <c r="AG41" s="1">
        <v>6</v>
      </c>
      <c r="AH41" s="1" t="s">
        <v>102</v>
      </c>
      <c r="AI41" s="1">
        <v>0</v>
      </c>
      <c r="AJ41" s="1">
        <v>7</v>
      </c>
      <c r="AK41">
        <f t="shared" ca="1" si="2"/>
        <v>39</v>
      </c>
      <c r="AL41" t="str">
        <f t="shared" ca="1" si="0"/>
        <v>30-39</v>
      </c>
      <c r="AM41" s="19" t="str">
        <f t="shared" si="1"/>
        <v>100k–120k</v>
      </c>
    </row>
    <row r="42" spans="1:39" ht="13.5" customHeight="1" x14ac:dyDescent="0.2">
      <c r="A42" s="1" t="s">
        <v>210</v>
      </c>
      <c r="B42" s="1">
        <v>10040</v>
      </c>
      <c r="C42" s="1">
        <v>0</v>
      </c>
      <c r="D42" s="1">
        <v>0</v>
      </c>
      <c r="E42" s="1">
        <v>0</v>
      </c>
      <c r="F42" s="1">
        <v>1</v>
      </c>
      <c r="G42" s="1">
        <v>6</v>
      </c>
      <c r="H42" s="1">
        <v>3</v>
      </c>
      <c r="I42" s="1">
        <v>0</v>
      </c>
      <c r="J42" s="1">
        <v>71860</v>
      </c>
      <c r="K42" s="1">
        <v>0</v>
      </c>
      <c r="L42" s="1">
        <v>3</v>
      </c>
      <c r="M42" s="1" t="s">
        <v>188</v>
      </c>
      <c r="N42" s="1" t="s">
        <v>211</v>
      </c>
      <c r="O42" s="1">
        <v>5664</v>
      </c>
      <c r="P42" s="10" t="s">
        <v>212</v>
      </c>
      <c r="Q42" s="1" t="s">
        <v>66</v>
      </c>
      <c r="R42" s="1" t="s">
        <v>40</v>
      </c>
      <c r="S42" s="1" t="s">
        <v>41</v>
      </c>
      <c r="T42" s="1" t="s">
        <v>42</v>
      </c>
      <c r="U42" s="1" t="s">
        <v>43</v>
      </c>
      <c r="V42" s="1" t="s">
        <v>213</v>
      </c>
      <c r="X42" s="1" t="s">
        <v>44</v>
      </c>
      <c r="Y42" s="1" t="s">
        <v>45</v>
      </c>
      <c r="Z42" s="1" t="s">
        <v>191</v>
      </c>
      <c r="AA42" s="1" t="s">
        <v>192</v>
      </c>
      <c r="AB42" s="1">
        <v>17</v>
      </c>
      <c r="AC42" s="1" t="s">
        <v>60</v>
      </c>
      <c r="AD42" s="1" t="s">
        <v>61</v>
      </c>
      <c r="AE42" s="1">
        <v>5</v>
      </c>
      <c r="AF42" s="1">
        <v>5</v>
      </c>
      <c r="AG42" s="1">
        <v>0</v>
      </c>
      <c r="AH42" s="1" t="s">
        <v>186</v>
      </c>
      <c r="AI42" s="1">
        <v>0</v>
      </c>
      <c r="AJ42" s="1">
        <v>7</v>
      </c>
      <c r="AK42">
        <f t="shared" ca="1" si="2"/>
        <v>62</v>
      </c>
      <c r="AL42" t="str">
        <f t="shared" ca="1" si="0"/>
        <v>60-69</v>
      </c>
      <c r="AM42" s="19" t="str">
        <f t="shared" si="1"/>
        <v>60k–80k</v>
      </c>
    </row>
    <row r="43" spans="1:39" ht="13.5" customHeight="1" x14ac:dyDescent="0.2">
      <c r="A43" s="1" t="s">
        <v>214</v>
      </c>
      <c r="B43" s="1">
        <v>10067</v>
      </c>
      <c r="C43" s="1">
        <v>0</v>
      </c>
      <c r="D43" s="1">
        <v>0</v>
      </c>
      <c r="E43" s="1">
        <v>0</v>
      </c>
      <c r="F43" s="1">
        <v>1</v>
      </c>
      <c r="G43" s="1">
        <v>5</v>
      </c>
      <c r="H43" s="1">
        <v>3</v>
      </c>
      <c r="I43" s="1">
        <v>0</v>
      </c>
      <c r="J43" s="1">
        <v>61656</v>
      </c>
      <c r="K43" s="1">
        <v>0</v>
      </c>
      <c r="L43" s="1">
        <v>19</v>
      </c>
      <c r="M43" s="1" t="s">
        <v>37</v>
      </c>
      <c r="N43" s="1" t="s">
        <v>38</v>
      </c>
      <c r="O43" s="1">
        <v>2763</v>
      </c>
      <c r="P43" s="11">
        <v>18660</v>
      </c>
      <c r="Q43" s="1" t="s">
        <v>66</v>
      </c>
      <c r="R43" s="1" t="s">
        <v>40</v>
      </c>
      <c r="S43" s="1" t="s">
        <v>41</v>
      </c>
      <c r="T43" s="1" t="s">
        <v>42</v>
      </c>
      <c r="U43" s="1" t="s">
        <v>43</v>
      </c>
      <c r="V43" s="1" t="s">
        <v>182</v>
      </c>
      <c r="X43" s="1" t="s">
        <v>44</v>
      </c>
      <c r="Y43" s="1" t="s">
        <v>45</v>
      </c>
      <c r="Z43" s="1" t="s">
        <v>46</v>
      </c>
      <c r="AA43" s="1" t="s">
        <v>47</v>
      </c>
      <c r="AB43" s="1">
        <v>22</v>
      </c>
      <c r="AC43" s="1" t="s">
        <v>78</v>
      </c>
      <c r="AD43" s="1" t="s">
        <v>61</v>
      </c>
      <c r="AE43" s="1">
        <v>5</v>
      </c>
      <c r="AF43" s="1">
        <v>4</v>
      </c>
      <c r="AG43" s="1">
        <v>0</v>
      </c>
      <c r="AH43" s="2">
        <v>43801</v>
      </c>
      <c r="AI43" s="1">
        <v>0</v>
      </c>
      <c r="AJ43" s="1">
        <v>11</v>
      </c>
      <c r="AK43">
        <f t="shared" ca="1" si="2"/>
        <v>74</v>
      </c>
      <c r="AL43" t="str">
        <f t="shared" ca="1" si="0"/>
        <v>70-79</v>
      </c>
      <c r="AM43" s="19" t="str">
        <f t="shared" si="1"/>
        <v>60k–80k</v>
      </c>
    </row>
    <row r="44" spans="1:39" ht="13.5" customHeight="1" x14ac:dyDescent="0.2">
      <c r="A44" s="1" t="s">
        <v>215</v>
      </c>
      <c r="B44" s="1">
        <v>10108</v>
      </c>
      <c r="C44" s="1">
        <v>1</v>
      </c>
      <c r="D44" s="1">
        <v>1</v>
      </c>
      <c r="E44" s="1">
        <v>1</v>
      </c>
      <c r="F44" s="1">
        <v>1</v>
      </c>
      <c r="G44" s="1">
        <v>3</v>
      </c>
      <c r="H44" s="1">
        <v>3</v>
      </c>
      <c r="I44" s="1">
        <v>0</v>
      </c>
      <c r="J44" s="1">
        <v>110929</v>
      </c>
      <c r="K44" s="1">
        <v>0</v>
      </c>
      <c r="L44" s="1">
        <v>5</v>
      </c>
      <c r="M44" s="1" t="s">
        <v>216</v>
      </c>
      <c r="N44" s="1" t="s">
        <v>38</v>
      </c>
      <c r="O44" s="1">
        <v>2045</v>
      </c>
      <c r="P44" s="11">
        <v>26544</v>
      </c>
      <c r="Q44" s="1" t="s">
        <v>39</v>
      </c>
      <c r="R44" s="1" t="s">
        <v>53</v>
      </c>
      <c r="S44" s="1" t="s">
        <v>41</v>
      </c>
      <c r="T44" s="1" t="s">
        <v>42</v>
      </c>
      <c r="U44" s="1" t="s">
        <v>43</v>
      </c>
      <c r="V44" s="2">
        <v>42530</v>
      </c>
      <c r="X44" s="1" t="s">
        <v>44</v>
      </c>
      <c r="Y44" s="1" t="s">
        <v>45</v>
      </c>
      <c r="Z44" s="1" t="s">
        <v>58</v>
      </c>
      <c r="AA44" s="1" t="s">
        <v>200</v>
      </c>
      <c r="AB44" s="1">
        <v>5</v>
      </c>
      <c r="AC44" s="1" t="s">
        <v>60</v>
      </c>
      <c r="AD44" s="1" t="s">
        <v>61</v>
      </c>
      <c r="AE44" s="1">
        <v>4.5</v>
      </c>
      <c r="AF44" s="1">
        <v>5</v>
      </c>
      <c r="AG44" s="1">
        <v>7</v>
      </c>
      <c r="AH44" s="1" t="s">
        <v>179</v>
      </c>
      <c r="AI44" s="1">
        <v>0</v>
      </c>
      <c r="AJ44" s="1">
        <v>8</v>
      </c>
      <c r="AK44">
        <f t="shared" ca="1" si="2"/>
        <v>52</v>
      </c>
      <c r="AL44" t="str">
        <f t="shared" ca="1" si="0"/>
        <v>50-59</v>
      </c>
      <c r="AM44" s="19" t="str">
        <f t="shared" si="1"/>
        <v>100k–120k</v>
      </c>
    </row>
    <row r="45" spans="1:39" ht="13.5" customHeight="1" x14ac:dyDescent="0.2">
      <c r="A45" s="1" t="s">
        <v>217</v>
      </c>
      <c r="B45" s="1">
        <v>10210</v>
      </c>
      <c r="C45" s="1">
        <v>0</v>
      </c>
      <c r="D45" s="1">
        <v>0</v>
      </c>
      <c r="E45" s="1">
        <v>0</v>
      </c>
      <c r="F45" s="1">
        <v>1</v>
      </c>
      <c r="G45" s="1">
        <v>5</v>
      </c>
      <c r="H45" s="1">
        <v>3</v>
      </c>
      <c r="I45" s="1">
        <v>0</v>
      </c>
      <c r="J45" s="1">
        <v>54237</v>
      </c>
      <c r="K45" s="1">
        <v>0</v>
      </c>
      <c r="L45" s="1">
        <v>19</v>
      </c>
      <c r="M45" s="1" t="s">
        <v>37</v>
      </c>
      <c r="N45" s="1" t="s">
        <v>38</v>
      </c>
      <c r="O45" s="1">
        <v>2170</v>
      </c>
      <c r="P45" s="11">
        <v>29191</v>
      </c>
      <c r="Q45" s="1" t="s">
        <v>66</v>
      </c>
      <c r="R45" s="1" t="s">
        <v>40</v>
      </c>
      <c r="S45" s="1" t="s">
        <v>41</v>
      </c>
      <c r="T45" s="1" t="s">
        <v>42</v>
      </c>
      <c r="U45" s="1" t="s">
        <v>43</v>
      </c>
      <c r="V45" s="2">
        <v>41978</v>
      </c>
      <c r="X45" s="1" t="s">
        <v>44</v>
      </c>
      <c r="Y45" s="1" t="s">
        <v>45</v>
      </c>
      <c r="Z45" s="1" t="s">
        <v>46</v>
      </c>
      <c r="AA45" s="1" t="s">
        <v>73</v>
      </c>
      <c r="AB45" s="1">
        <v>16</v>
      </c>
      <c r="AC45" s="1" t="s">
        <v>60</v>
      </c>
      <c r="AD45" s="1" t="s">
        <v>61</v>
      </c>
      <c r="AE45" s="1">
        <v>3.3</v>
      </c>
      <c r="AF45" s="1">
        <v>4</v>
      </c>
      <c r="AG45" s="1">
        <v>0</v>
      </c>
      <c r="AH45" s="1" t="s">
        <v>218</v>
      </c>
      <c r="AI45" s="1">
        <v>0</v>
      </c>
      <c r="AJ45" s="1">
        <v>11</v>
      </c>
      <c r="AK45">
        <f t="shared" ca="1" si="2"/>
        <v>45</v>
      </c>
      <c r="AL45" t="str">
        <f t="shared" ca="1" si="0"/>
        <v>40-49</v>
      </c>
      <c r="AM45" s="19" t="str">
        <f t="shared" si="1"/>
        <v>40k–60k</v>
      </c>
    </row>
    <row r="46" spans="1:39" ht="13.5" customHeight="1" x14ac:dyDescent="0.2">
      <c r="A46" s="1" t="s">
        <v>219</v>
      </c>
      <c r="B46" s="1">
        <v>10154</v>
      </c>
      <c r="C46" s="1">
        <v>0</v>
      </c>
      <c r="D46" s="1">
        <v>0</v>
      </c>
      <c r="E46" s="1">
        <v>1</v>
      </c>
      <c r="F46" s="1">
        <v>1</v>
      </c>
      <c r="G46" s="1">
        <v>5</v>
      </c>
      <c r="H46" s="1">
        <v>3</v>
      </c>
      <c r="I46" s="1">
        <v>0</v>
      </c>
      <c r="J46" s="1">
        <v>60380</v>
      </c>
      <c r="K46" s="1">
        <v>0</v>
      </c>
      <c r="L46" s="1">
        <v>19</v>
      </c>
      <c r="M46" s="1" t="s">
        <v>37</v>
      </c>
      <c r="N46" s="1" t="s">
        <v>38</v>
      </c>
      <c r="O46" s="1">
        <v>1845</v>
      </c>
      <c r="P46" s="10" t="s">
        <v>220</v>
      </c>
      <c r="Q46" s="1" t="s">
        <v>39</v>
      </c>
      <c r="R46" s="1" t="s">
        <v>40</v>
      </c>
      <c r="S46" s="1" t="s">
        <v>41</v>
      </c>
      <c r="T46" s="1" t="s">
        <v>42</v>
      </c>
      <c r="U46" s="1" t="s">
        <v>43</v>
      </c>
      <c r="V46" s="2">
        <v>41493</v>
      </c>
      <c r="X46" s="1" t="s">
        <v>44</v>
      </c>
      <c r="Y46" s="1" t="s">
        <v>45</v>
      </c>
      <c r="Z46" s="1" t="s">
        <v>46</v>
      </c>
      <c r="AA46" s="1" t="s">
        <v>77</v>
      </c>
      <c r="AC46" s="1" t="s">
        <v>48</v>
      </c>
      <c r="AD46" s="1" t="s">
        <v>61</v>
      </c>
      <c r="AE46" s="1">
        <v>3.8</v>
      </c>
      <c r="AF46" s="1">
        <v>5</v>
      </c>
      <c r="AG46" s="1">
        <v>0</v>
      </c>
      <c r="AH46" s="1" t="s">
        <v>132</v>
      </c>
      <c r="AI46" s="1">
        <v>0</v>
      </c>
      <c r="AJ46" s="1">
        <v>4</v>
      </c>
      <c r="AK46">
        <f t="shared" ca="1" si="2"/>
        <v>41</v>
      </c>
      <c r="AL46" t="str">
        <f t="shared" ca="1" si="0"/>
        <v>40-49</v>
      </c>
      <c r="AM46" s="19" t="str">
        <f t="shared" si="1"/>
        <v>60k–80k</v>
      </c>
    </row>
    <row r="47" spans="1:39" ht="13.5" customHeight="1" x14ac:dyDescent="0.2">
      <c r="A47" s="1" t="s">
        <v>221</v>
      </c>
      <c r="B47" s="1">
        <v>10200</v>
      </c>
      <c r="C47" s="1">
        <v>0</v>
      </c>
      <c r="D47" s="1">
        <v>0</v>
      </c>
      <c r="E47" s="1">
        <v>1</v>
      </c>
      <c r="F47" s="1">
        <v>1</v>
      </c>
      <c r="G47" s="1">
        <v>6</v>
      </c>
      <c r="H47" s="1">
        <v>3</v>
      </c>
      <c r="I47" s="1">
        <v>0</v>
      </c>
      <c r="J47" s="1">
        <v>66808</v>
      </c>
      <c r="K47" s="1">
        <v>0</v>
      </c>
      <c r="L47" s="1">
        <v>3</v>
      </c>
      <c r="M47" s="1" t="s">
        <v>188</v>
      </c>
      <c r="N47" s="1" t="s">
        <v>114</v>
      </c>
      <c r="O47" s="1">
        <v>78207</v>
      </c>
      <c r="P47" s="11">
        <v>25878</v>
      </c>
      <c r="Q47" s="1" t="s">
        <v>39</v>
      </c>
      <c r="R47" s="1" t="s">
        <v>40</v>
      </c>
      <c r="S47" s="1" t="s">
        <v>135</v>
      </c>
      <c r="T47" s="1" t="s">
        <v>42</v>
      </c>
      <c r="U47" s="1" t="s">
        <v>95</v>
      </c>
      <c r="V47" s="1" t="s">
        <v>222</v>
      </c>
      <c r="X47" s="1" t="s">
        <v>44</v>
      </c>
      <c r="Y47" s="1" t="s">
        <v>45</v>
      </c>
      <c r="Z47" s="1" t="s">
        <v>191</v>
      </c>
      <c r="AA47" s="1" t="s">
        <v>223</v>
      </c>
      <c r="AB47" s="1">
        <v>21</v>
      </c>
      <c r="AC47" s="1" t="s">
        <v>92</v>
      </c>
      <c r="AD47" s="1" t="s">
        <v>61</v>
      </c>
      <c r="AE47" s="1">
        <v>3</v>
      </c>
      <c r="AF47" s="1">
        <v>5</v>
      </c>
      <c r="AG47" s="1">
        <v>0</v>
      </c>
      <c r="AH47" s="1" t="s">
        <v>224</v>
      </c>
      <c r="AI47" s="1">
        <v>0</v>
      </c>
      <c r="AJ47" s="1">
        <v>17</v>
      </c>
      <c r="AK47">
        <f t="shared" ca="1" si="2"/>
        <v>54</v>
      </c>
      <c r="AL47" t="str">
        <f t="shared" ca="1" si="0"/>
        <v>50-59</v>
      </c>
      <c r="AM47" s="19" t="str">
        <f t="shared" si="1"/>
        <v>60k–80k</v>
      </c>
    </row>
    <row r="48" spans="1:39" ht="13.5" customHeight="1" x14ac:dyDescent="0.2">
      <c r="A48" s="1" t="s">
        <v>225</v>
      </c>
      <c r="B48" s="1">
        <v>10240</v>
      </c>
      <c r="C48" s="1">
        <v>0</v>
      </c>
      <c r="D48" s="1">
        <v>0</v>
      </c>
      <c r="E48" s="1">
        <v>0</v>
      </c>
      <c r="F48" s="1">
        <v>5</v>
      </c>
      <c r="G48" s="1">
        <v>5</v>
      </c>
      <c r="H48" s="1">
        <v>3</v>
      </c>
      <c r="I48" s="1">
        <v>0</v>
      </c>
      <c r="J48" s="1">
        <v>64786</v>
      </c>
      <c r="K48" s="1">
        <v>1</v>
      </c>
      <c r="L48" s="1">
        <v>19</v>
      </c>
      <c r="M48" s="1" t="s">
        <v>37</v>
      </c>
      <c r="N48" s="1" t="s">
        <v>38</v>
      </c>
      <c r="O48" s="1">
        <v>1775</v>
      </c>
      <c r="P48" s="10" t="s">
        <v>226</v>
      </c>
      <c r="Q48" s="1" t="s">
        <v>66</v>
      </c>
      <c r="R48" s="1" t="s">
        <v>40</v>
      </c>
      <c r="S48" s="1" t="s">
        <v>41</v>
      </c>
      <c r="T48" s="1" t="s">
        <v>42</v>
      </c>
      <c r="U48" s="1" t="s">
        <v>43</v>
      </c>
      <c r="V48" s="1" t="s">
        <v>227</v>
      </c>
      <c r="W48" s="1" t="s">
        <v>228</v>
      </c>
      <c r="X48" s="1" t="s">
        <v>229</v>
      </c>
      <c r="Y48" s="1" t="s">
        <v>57</v>
      </c>
      <c r="Z48" s="1" t="s">
        <v>46</v>
      </c>
      <c r="AA48" s="1" t="s">
        <v>81</v>
      </c>
      <c r="AB48" s="1">
        <v>11</v>
      </c>
      <c r="AC48" s="1" t="s">
        <v>60</v>
      </c>
      <c r="AD48" s="1" t="s">
        <v>61</v>
      </c>
      <c r="AE48" s="1">
        <v>4.3</v>
      </c>
      <c r="AF48" s="1">
        <v>4</v>
      </c>
      <c r="AG48" s="1">
        <v>0</v>
      </c>
      <c r="AH48" s="2">
        <v>42280</v>
      </c>
      <c r="AI48" s="1">
        <v>0</v>
      </c>
      <c r="AJ48" s="1">
        <v>3</v>
      </c>
      <c r="AK48">
        <f t="shared" ca="1" si="2"/>
        <v>41</v>
      </c>
      <c r="AL48" t="str">
        <f t="shared" ca="1" si="0"/>
        <v>40-49</v>
      </c>
      <c r="AM48" s="19" t="str">
        <f t="shared" si="1"/>
        <v>60k–80k</v>
      </c>
    </row>
    <row r="49" spans="1:39" ht="13.5" customHeight="1" x14ac:dyDescent="0.2">
      <c r="A49" s="1" t="s">
        <v>230</v>
      </c>
      <c r="B49" s="1">
        <v>10168</v>
      </c>
      <c r="C49" s="1">
        <v>0</v>
      </c>
      <c r="D49" s="1">
        <v>0</v>
      </c>
      <c r="E49" s="1">
        <v>0</v>
      </c>
      <c r="F49" s="1">
        <v>1</v>
      </c>
      <c r="G49" s="1">
        <v>5</v>
      </c>
      <c r="H49" s="1">
        <v>3</v>
      </c>
      <c r="I49" s="1">
        <v>0</v>
      </c>
      <c r="J49" s="1">
        <v>64816</v>
      </c>
      <c r="K49" s="1">
        <v>0</v>
      </c>
      <c r="L49" s="1">
        <v>19</v>
      </c>
      <c r="M49" s="1" t="s">
        <v>37</v>
      </c>
      <c r="N49" s="1" t="s">
        <v>38</v>
      </c>
      <c r="O49" s="1">
        <v>2044</v>
      </c>
      <c r="P49" s="10" t="s">
        <v>231</v>
      </c>
      <c r="Q49" s="1" t="s">
        <v>66</v>
      </c>
      <c r="R49" s="1" t="s">
        <v>40</v>
      </c>
      <c r="S49" s="1" t="s">
        <v>232</v>
      </c>
      <c r="T49" s="1" t="s">
        <v>42</v>
      </c>
      <c r="U49" s="1" t="s">
        <v>95</v>
      </c>
      <c r="V49" s="2">
        <v>40612</v>
      </c>
      <c r="X49" s="1" t="s">
        <v>44</v>
      </c>
      <c r="Y49" s="1" t="s">
        <v>45</v>
      </c>
      <c r="Z49" s="1" t="s">
        <v>46</v>
      </c>
      <c r="AA49" s="1" t="s">
        <v>91</v>
      </c>
      <c r="AB49" s="1">
        <v>19</v>
      </c>
      <c r="AC49" s="1" t="s">
        <v>60</v>
      </c>
      <c r="AD49" s="1" t="s">
        <v>61</v>
      </c>
      <c r="AE49" s="1">
        <v>3.58</v>
      </c>
      <c r="AF49" s="1">
        <v>5</v>
      </c>
      <c r="AG49" s="1">
        <v>0</v>
      </c>
      <c r="AH49" s="1" t="s">
        <v>205</v>
      </c>
      <c r="AI49" s="1">
        <v>0</v>
      </c>
      <c r="AJ49" s="1">
        <v>3</v>
      </c>
      <c r="AK49">
        <f t="shared" ca="1" si="2"/>
        <v>37</v>
      </c>
      <c r="AL49" t="str">
        <f t="shared" ca="1" si="0"/>
        <v>30-39</v>
      </c>
      <c r="AM49" s="19" t="str">
        <f t="shared" si="1"/>
        <v>60k–80k</v>
      </c>
    </row>
    <row r="50" spans="1:39" ht="13.5" customHeight="1" x14ac:dyDescent="0.2">
      <c r="A50" s="1" t="s">
        <v>233</v>
      </c>
      <c r="B50" s="1">
        <v>10220</v>
      </c>
      <c r="C50" s="1">
        <v>0</v>
      </c>
      <c r="D50" s="1">
        <v>0</v>
      </c>
      <c r="E50" s="1">
        <v>1</v>
      </c>
      <c r="F50" s="1">
        <v>1</v>
      </c>
      <c r="G50" s="1">
        <v>3</v>
      </c>
      <c r="H50" s="1">
        <v>3</v>
      </c>
      <c r="I50" s="1">
        <v>0</v>
      </c>
      <c r="J50" s="1">
        <v>68678</v>
      </c>
      <c r="K50" s="1">
        <v>0</v>
      </c>
      <c r="L50" s="1">
        <v>14</v>
      </c>
      <c r="M50" s="1" t="s">
        <v>100</v>
      </c>
      <c r="N50" s="1" t="s">
        <v>38</v>
      </c>
      <c r="O50" s="1">
        <v>2170</v>
      </c>
      <c r="P50" s="11">
        <v>31176</v>
      </c>
      <c r="Q50" s="1" t="s">
        <v>39</v>
      </c>
      <c r="R50" s="1" t="s">
        <v>40</v>
      </c>
      <c r="S50" s="1" t="s">
        <v>41</v>
      </c>
      <c r="T50" s="1" t="s">
        <v>42</v>
      </c>
      <c r="U50" s="1" t="s">
        <v>43</v>
      </c>
      <c r="V50" s="2">
        <v>41038</v>
      </c>
      <c r="X50" s="1" t="s">
        <v>44</v>
      </c>
      <c r="Y50" s="1" t="s">
        <v>45</v>
      </c>
      <c r="Z50" s="1" t="s">
        <v>58</v>
      </c>
      <c r="AA50" s="1" t="s">
        <v>234</v>
      </c>
      <c r="AB50" s="1">
        <v>6</v>
      </c>
      <c r="AC50" s="1" t="s">
        <v>60</v>
      </c>
      <c r="AD50" s="1" t="s">
        <v>61</v>
      </c>
      <c r="AE50" s="1">
        <v>4.7</v>
      </c>
      <c r="AF50" s="1">
        <v>3</v>
      </c>
      <c r="AG50" s="1">
        <v>6</v>
      </c>
      <c r="AH50" s="1" t="s">
        <v>148</v>
      </c>
      <c r="AI50" s="1">
        <v>0</v>
      </c>
      <c r="AJ50" s="1">
        <v>2</v>
      </c>
      <c r="AK50">
        <f t="shared" ca="1" si="2"/>
        <v>40</v>
      </c>
      <c r="AL50" t="str">
        <f t="shared" ca="1" si="0"/>
        <v>40-49</v>
      </c>
      <c r="AM50" s="19" t="str">
        <f t="shared" si="1"/>
        <v>60k–80k</v>
      </c>
    </row>
    <row r="51" spans="1:39" ht="13.5" customHeight="1" x14ac:dyDescent="0.2">
      <c r="A51" s="1" t="s">
        <v>235</v>
      </c>
      <c r="B51" s="1">
        <v>10275</v>
      </c>
      <c r="C51" s="1">
        <v>1</v>
      </c>
      <c r="D51" s="1">
        <v>1</v>
      </c>
      <c r="E51" s="1">
        <v>0</v>
      </c>
      <c r="F51" s="1">
        <v>5</v>
      </c>
      <c r="G51" s="1">
        <v>5</v>
      </c>
      <c r="H51" s="1">
        <v>3</v>
      </c>
      <c r="I51" s="1">
        <v>0</v>
      </c>
      <c r="J51" s="1">
        <v>64066</v>
      </c>
      <c r="K51" s="1">
        <v>1</v>
      </c>
      <c r="L51" s="1">
        <v>20</v>
      </c>
      <c r="M51" s="1" t="s">
        <v>64</v>
      </c>
      <c r="N51" s="1" t="s">
        <v>38</v>
      </c>
      <c r="O51" s="1">
        <v>1752</v>
      </c>
      <c r="P51" s="10" t="s">
        <v>236</v>
      </c>
      <c r="Q51" s="1" t="s">
        <v>66</v>
      </c>
      <c r="R51" s="1" t="s">
        <v>53</v>
      </c>
      <c r="S51" s="1" t="s">
        <v>41</v>
      </c>
      <c r="T51" s="1" t="s">
        <v>42</v>
      </c>
      <c r="U51" s="1" t="s">
        <v>43</v>
      </c>
      <c r="V51" s="1" t="s">
        <v>237</v>
      </c>
      <c r="W51" s="2">
        <v>41456</v>
      </c>
      <c r="X51" s="1" t="s">
        <v>111</v>
      </c>
      <c r="Y51" s="1" t="s">
        <v>57</v>
      </c>
      <c r="Z51" s="1" t="s">
        <v>46</v>
      </c>
      <c r="AA51" s="1" t="s">
        <v>96</v>
      </c>
      <c r="AB51" s="1">
        <v>12</v>
      </c>
      <c r="AC51" s="1" t="s">
        <v>78</v>
      </c>
      <c r="AD51" s="1" t="s">
        <v>61</v>
      </c>
      <c r="AE51" s="1">
        <v>4.2</v>
      </c>
      <c r="AF51" s="1">
        <v>5</v>
      </c>
      <c r="AG51" s="1">
        <v>0</v>
      </c>
      <c r="AH51" s="2">
        <v>40973</v>
      </c>
      <c r="AI51" s="1">
        <v>0</v>
      </c>
      <c r="AJ51" s="1">
        <v>9</v>
      </c>
      <c r="AK51">
        <f t="shared" ca="1" si="2"/>
        <v>43</v>
      </c>
      <c r="AL51" t="str">
        <f t="shared" ca="1" si="0"/>
        <v>40-49</v>
      </c>
      <c r="AM51" s="19" t="str">
        <f t="shared" si="1"/>
        <v>60k–80k</v>
      </c>
    </row>
    <row r="52" spans="1:39" ht="13.5" customHeight="1" x14ac:dyDescent="0.2">
      <c r="A52" s="1" t="s">
        <v>238</v>
      </c>
      <c r="B52" s="1">
        <v>10269</v>
      </c>
      <c r="C52" s="1">
        <v>1</v>
      </c>
      <c r="D52" s="1">
        <v>1</v>
      </c>
      <c r="E52" s="1">
        <v>1</v>
      </c>
      <c r="F52" s="1">
        <v>5</v>
      </c>
      <c r="G52" s="1">
        <v>5</v>
      </c>
      <c r="H52" s="1">
        <v>3</v>
      </c>
      <c r="I52" s="1">
        <v>0</v>
      </c>
      <c r="J52" s="1">
        <v>59369</v>
      </c>
      <c r="K52" s="1">
        <v>1</v>
      </c>
      <c r="L52" s="1">
        <v>20</v>
      </c>
      <c r="M52" s="1" t="s">
        <v>64</v>
      </c>
      <c r="N52" s="1" t="s">
        <v>38</v>
      </c>
      <c r="O52" s="1">
        <v>2169</v>
      </c>
      <c r="P52" s="10" t="s">
        <v>239</v>
      </c>
      <c r="Q52" s="1" t="s">
        <v>39</v>
      </c>
      <c r="R52" s="1" t="s">
        <v>53</v>
      </c>
      <c r="S52" s="1" t="s">
        <v>41</v>
      </c>
      <c r="T52" s="1" t="s">
        <v>42</v>
      </c>
      <c r="U52" s="1" t="s">
        <v>43</v>
      </c>
      <c r="V52" s="1" t="s">
        <v>240</v>
      </c>
      <c r="W52" s="1" t="s">
        <v>241</v>
      </c>
      <c r="X52" s="1" t="s">
        <v>56</v>
      </c>
      <c r="Y52" s="1" t="s">
        <v>57</v>
      </c>
      <c r="Z52" s="1" t="s">
        <v>46</v>
      </c>
      <c r="AA52" s="1" t="s">
        <v>106</v>
      </c>
      <c r="AB52" s="1">
        <v>14</v>
      </c>
      <c r="AC52" s="1" t="s">
        <v>60</v>
      </c>
      <c r="AD52" s="1" t="s">
        <v>61</v>
      </c>
      <c r="AE52" s="1">
        <v>4.2</v>
      </c>
      <c r="AF52" s="1">
        <v>4</v>
      </c>
      <c r="AG52" s="1">
        <v>0</v>
      </c>
      <c r="AH52" s="2">
        <v>40638</v>
      </c>
      <c r="AI52" s="1">
        <v>0</v>
      </c>
      <c r="AJ52" s="1">
        <v>6</v>
      </c>
      <c r="AK52">
        <f t="shared" ca="1" si="2"/>
        <v>46</v>
      </c>
      <c r="AL52" t="str">
        <f t="shared" ca="1" si="0"/>
        <v>40-49</v>
      </c>
      <c r="AM52" s="19" t="str">
        <f t="shared" si="1"/>
        <v>40k–60k</v>
      </c>
    </row>
    <row r="53" spans="1:39" ht="13.5" customHeight="1" x14ac:dyDescent="0.2">
      <c r="A53" s="1" t="s">
        <v>242</v>
      </c>
      <c r="B53" s="1">
        <v>10029</v>
      </c>
      <c r="C53" s="1">
        <v>1</v>
      </c>
      <c r="D53" s="1">
        <v>1</v>
      </c>
      <c r="E53" s="1">
        <v>1</v>
      </c>
      <c r="F53" s="1">
        <v>2</v>
      </c>
      <c r="G53" s="1">
        <v>5</v>
      </c>
      <c r="H53" s="1">
        <v>4</v>
      </c>
      <c r="I53" s="1">
        <v>0</v>
      </c>
      <c r="J53" s="1">
        <v>50373</v>
      </c>
      <c r="K53" s="1">
        <v>0</v>
      </c>
      <c r="L53" s="1">
        <v>19</v>
      </c>
      <c r="M53" s="1" t="s">
        <v>37</v>
      </c>
      <c r="N53" s="1" t="s">
        <v>38</v>
      </c>
      <c r="O53" s="1">
        <v>2134</v>
      </c>
      <c r="P53" s="10" t="s">
        <v>243</v>
      </c>
      <c r="Q53" s="1" t="s">
        <v>39</v>
      </c>
      <c r="R53" s="1" t="s">
        <v>53</v>
      </c>
      <c r="S53" s="1" t="s">
        <v>41</v>
      </c>
      <c r="T53" s="1" t="s">
        <v>42</v>
      </c>
      <c r="U53" s="1" t="s">
        <v>43</v>
      </c>
      <c r="V53" s="2">
        <v>42528</v>
      </c>
      <c r="X53" s="1" t="s">
        <v>44</v>
      </c>
      <c r="Y53" s="1" t="s">
        <v>45</v>
      </c>
      <c r="Z53" s="1" t="s">
        <v>46</v>
      </c>
      <c r="AA53" s="1" t="s">
        <v>96</v>
      </c>
      <c r="AB53" s="1">
        <v>12</v>
      </c>
      <c r="AC53" s="1" t="s">
        <v>92</v>
      </c>
      <c r="AD53" s="1" t="s">
        <v>49</v>
      </c>
      <c r="AE53" s="1">
        <v>4.0999999999999996</v>
      </c>
      <c r="AF53" s="1">
        <v>4</v>
      </c>
      <c r="AG53" s="1">
        <v>0</v>
      </c>
      <c r="AH53" s="1" t="s">
        <v>244</v>
      </c>
      <c r="AI53" s="1">
        <v>0</v>
      </c>
      <c r="AJ53" s="1">
        <v>5</v>
      </c>
      <c r="AK53">
        <f t="shared" ca="1" si="2"/>
        <v>44</v>
      </c>
      <c r="AL53" t="str">
        <f t="shared" ca="1" si="0"/>
        <v>40-49</v>
      </c>
      <c r="AM53" s="19" t="str">
        <f t="shared" si="1"/>
        <v>40k–60k</v>
      </c>
    </row>
    <row r="54" spans="1:39" ht="13.5" customHeight="1" x14ac:dyDescent="0.2">
      <c r="A54" s="1" t="s">
        <v>245</v>
      </c>
      <c r="B54" s="1">
        <v>10261</v>
      </c>
      <c r="C54" s="1">
        <v>0</v>
      </c>
      <c r="D54" s="1">
        <v>0</v>
      </c>
      <c r="E54" s="1">
        <v>1</v>
      </c>
      <c r="F54" s="1">
        <v>1</v>
      </c>
      <c r="G54" s="1">
        <v>5</v>
      </c>
      <c r="H54" s="1">
        <v>3</v>
      </c>
      <c r="I54" s="1">
        <v>0</v>
      </c>
      <c r="J54" s="1">
        <v>63108</v>
      </c>
      <c r="K54" s="1">
        <v>0</v>
      </c>
      <c r="L54" s="1">
        <v>19</v>
      </c>
      <c r="M54" s="1" t="s">
        <v>37</v>
      </c>
      <c r="N54" s="1" t="s">
        <v>38</v>
      </c>
      <c r="O54" s="1">
        <v>2452</v>
      </c>
      <c r="P54" s="11">
        <v>28346</v>
      </c>
      <c r="Q54" s="1" t="s">
        <v>39</v>
      </c>
      <c r="R54" s="1" t="s">
        <v>40</v>
      </c>
      <c r="S54" s="1" t="s">
        <v>41</v>
      </c>
      <c r="T54" s="1" t="s">
        <v>42</v>
      </c>
      <c r="U54" s="1" t="s">
        <v>43</v>
      </c>
      <c r="V54" s="2">
        <v>41493</v>
      </c>
      <c r="X54" s="1" t="s">
        <v>44</v>
      </c>
      <c r="Y54" s="1" t="s">
        <v>45</v>
      </c>
      <c r="Z54" s="1" t="s">
        <v>46</v>
      </c>
      <c r="AA54" s="1" t="s">
        <v>106</v>
      </c>
      <c r="AB54" s="1">
        <v>14</v>
      </c>
      <c r="AC54" s="1" t="s">
        <v>92</v>
      </c>
      <c r="AD54" s="1" t="s">
        <v>61</v>
      </c>
      <c r="AE54" s="1">
        <v>4.4000000000000004</v>
      </c>
      <c r="AF54" s="1">
        <v>5</v>
      </c>
      <c r="AG54" s="1">
        <v>0</v>
      </c>
      <c r="AH54" s="1" t="s">
        <v>132</v>
      </c>
      <c r="AI54" s="1">
        <v>0</v>
      </c>
      <c r="AJ54" s="1">
        <v>3</v>
      </c>
      <c r="AK54">
        <f t="shared" ca="1" si="2"/>
        <v>48</v>
      </c>
      <c r="AL54" t="str">
        <f t="shared" ca="1" si="0"/>
        <v>40-49</v>
      </c>
      <c r="AM54" s="19" t="str">
        <f t="shared" si="1"/>
        <v>60k–80k</v>
      </c>
    </row>
    <row r="55" spans="1:39" ht="13.5" customHeight="1" x14ac:dyDescent="0.2">
      <c r="A55" s="1" t="s">
        <v>246</v>
      </c>
      <c r="B55" s="1">
        <v>10292</v>
      </c>
      <c r="C55" s="1">
        <v>0</v>
      </c>
      <c r="D55" s="1">
        <v>0</v>
      </c>
      <c r="E55" s="1">
        <v>1</v>
      </c>
      <c r="F55" s="1">
        <v>4</v>
      </c>
      <c r="G55" s="1">
        <v>5</v>
      </c>
      <c r="H55" s="1">
        <v>2</v>
      </c>
      <c r="I55" s="1">
        <v>0</v>
      </c>
      <c r="J55" s="1">
        <v>59144</v>
      </c>
      <c r="K55" s="1">
        <v>1</v>
      </c>
      <c r="L55" s="1">
        <v>19</v>
      </c>
      <c r="M55" s="1" t="s">
        <v>37</v>
      </c>
      <c r="N55" s="1" t="s">
        <v>38</v>
      </c>
      <c r="O55" s="1">
        <v>1880</v>
      </c>
      <c r="P55" s="11">
        <v>29197</v>
      </c>
      <c r="Q55" s="1" t="s">
        <v>39</v>
      </c>
      <c r="R55" s="1" t="s">
        <v>40</v>
      </c>
      <c r="S55" s="1" t="s">
        <v>41</v>
      </c>
      <c r="T55" s="1" t="s">
        <v>42</v>
      </c>
      <c r="U55" s="1" t="s">
        <v>95</v>
      </c>
      <c r="V55" s="2">
        <v>40854</v>
      </c>
      <c r="W55" s="1" t="s">
        <v>247</v>
      </c>
      <c r="X55" s="1" t="s">
        <v>138</v>
      </c>
      <c r="Y55" s="1" t="s">
        <v>128</v>
      </c>
      <c r="Z55" s="1" t="s">
        <v>46</v>
      </c>
      <c r="AA55" s="1" t="s">
        <v>69</v>
      </c>
      <c r="AB55" s="1">
        <v>20</v>
      </c>
      <c r="AC55" s="1" t="s">
        <v>48</v>
      </c>
      <c r="AD55" s="1" t="s">
        <v>152</v>
      </c>
      <c r="AE55" s="1">
        <v>2</v>
      </c>
      <c r="AF55" s="1">
        <v>3</v>
      </c>
      <c r="AG55" s="1">
        <v>0</v>
      </c>
      <c r="AH55" s="2">
        <v>42374</v>
      </c>
      <c r="AI55" s="1">
        <v>5</v>
      </c>
      <c r="AJ55" s="1">
        <v>16</v>
      </c>
      <c r="AK55">
        <f t="shared" ca="1" si="2"/>
        <v>45</v>
      </c>
      <c r="AL55" t="str">
        <f t="shared" ca="1" si="0"/>
        <v>40-49</v>
      </c>
      <c r="AM55" s="19" t="str">
        <f t="shared" si="1"/>
        <v>40k–60k</v>
      </c>
    </row>
    <row r="56" spans="1:39" ht="13.5" customHeight="1" x14ac:dyDescent="0.2">
      <c r="A56" s="1" t="s">
        <v>248</v>
      </c>
      <c r="B56" s="1">
        <v>10282</v>
      </c>
      <c r="C56" s="1">
        <v>0</v>
      </c>
      <c r="D56" s="1">
        <v>2</v>
      </c>
      <c r="E56" s="1">
        <v>1</v>
      </c>
      <c r="F56" s="1">
        <v>1</v>
      </c>
      <c r="G56" s="1">
        <v>5</v>
      </c>
      <c r="H56" s="1">
        <v>2</v>
      </c>
      <c r="I56" s="1">
        <v>0</v>
      </c>
      <c r="J56" s="1">
        <v>68051</v>
      </c>
      <c r="K56" s="1">
        <v>0</v>
      </c>
      <c r="L56" s="1">
        <v>18</v>
      </c>
      <c r="M56" s="1" t="s">
        <v>168</v>
      </c>
      <c r="N56" s="1" t="s">
        <v>38</v>
      </c>
      <c r="O56" s="1">
        <v>1803</v>
      </c>
      <c r="P56" s="10" t="s">
        <v>249</v>
      </c>
      <c r="Q56" s="1" t="s">
        <v>39</v>
      </c>
      <c r="R56" s="1" t="s">
        <v>75</v>
      </c>
      <c r="S56" s="1" t="s">
        <v>41</v>
      </c>
      <c r="T56" s="1" t="s">
        <v>42</v>
      </c>
      <c r="U56" s="1" t="s">
        <v>43</v>
      </c>
      <c r="V56" s="1" t="s">
        <v>250</v>
      </c>
      <c r="X56" s="1" t="s">
        <v>44</v>
      </c>
      <c r="Y56" s="1" t="s">
        <v>45</v>
      </c>
      <c r="Z56" s="1" t="s">
        <v>46</v>
      </c>
      <c r="AA56" s="1" t="s">
        <v>170</v>
      </c>
      <c r="AB56" s="1">
        <v>2</v>
      </c>
      <c r="AC56" s="1" t="s">
        <v>151</v>
      </c>
      <c r="AD56" s="1" t="s">
        <v>152</v>
      </c>
      <c r="AE56" s="1">
        <v>4.13</v>
      </c>
      <c r="AF56" s="1">
        <v>2</v>
      </c>
      <c r="AG56" s="1">
        <v>0</v>
      </c>
      <c r="AH56" s="1" t="s">
        <v>132</v>
      </c>
      <c r="AI56" s="1">
        <v>3</v>
      </c>
      <c r="AJ56" s="1">
        <v>3</v>
      </c>
      <c r="AK56">
        <f t="shared" ca="1" si="2"/>
        <v>49</v>
      </c>
      <c r="AL56" t="str">
        <f t="shared" ca="1" si="0"/>
        <v>40-49</v>
      </c>
      <c r="AM56" s="19" t="str">
        <f t="shared" si="1"/>
        <v>60k–80k</v>
      </c>
    </row>
    <row r="57" spans="1:39" ht="13.5" customHeight="1" x14ac:dyDescent="0.2">
      <c r="A57" s="1" t="s">
        <v>251</v>
      </c>
      <c r="B57" s="1">
        <v>10019</v>
      </c>
      <c r="C57" s="1">
        <v>0</v>
      </c>
      <c r="D57" s="1">
        <v>0</v>
      </c>
      <c r="E57" s="1">
        <v>1</v>
      </c>
      <c r="F57" s="1">
        <v>1</v>
      </c>
      <c r="G57" s="1">
        <v>5</v>
      </c>
      <c r="H57" s="1">
        <v>4</v>
      </c>
      <c r="I57" s="1">
        <v>0</v>
      </c>
      <c r="J57" s="1">
        <v>170500</v>
      </c>
      <c r="K57" s="1">
        <v>0</v>
      </c>
      <c r="L57" s="1">
        <v>10</v>
      </c>
      <c r="M57" s="1" t="s">
        <v>252</v>
      </c>
      <c r="N57" s="1" t="s">
        <v>38</v>
      </c>
      <c r="O57" s="1">
        <v>2030</v>
      </c>
      <c r="P57" s="10" t="s">
        <v>253</v>
      </c>
      <c r="Q57" s="1" t="s">
        <v>39</v>
      </c>
      <c r="R57" s="1" t="s">
        <v>40</v>
      </c>
      <c r="S57" s="1" t="s">
        <v>41</v>
      </c>
      <c r="T57" s="1" t="s">
        <v>42</v>
      </c>
      <c r="U57" s="1" t="s">
        <v>95</v>
      </c>
      <c r="V57" s="2">
        <v>39934</v>
      </c>
      <c r="X57" s="1" t="s">
        <v>44</v>
      </c>
      <c r="Y57" s="1" t="s">
        <v>45</v>
      </c>
      <c r="Z57" s="1" t="s">
        <v>46</v>
      </c>
      <c r="AA57" s="1" t="s">
        <v>170</v>
      </c>
      <c r="AB57" s="1">
        <v>2</v>
      </c>
      <c r="AC57" s="1" t="s">
        <v>60</v>
      </c>
      <c r="AD57" s="1" t="s">
        <v>49</v>
      </c>
      <c r="AE57" s="1">
        <v>3.7</v>
      </c>
      <c r="AF57" s="1">
        <v>5</v>
      </c>
      <c r="AG57" s="1">
        <v>0</v>
      </c>
      <c r="AH57" s="2">
        <v>43557</v>
      </c>
      <c r="AI57" s="1">
        <v>0</v>
      </c>
      <c r="AJ57" s="1">
        <v>15</v>
      </c>
      <c r="AK57">
        <f t="shared" ca="1" si="2"/>
        <v>42</v>
      </c>
      <c r="AL57" t="str">
        <f t="shared" ca="1" si="0"/>
        <v>40-49</v>
      </c>
      <c r="AM57" s="19" t="str">
        <f t="shared" si="1"/>
        <v>160k–180k</v>
      </c>
    </row>
    <row r="58" spans="1:39" ht="13.5" customHeight="1" x14ac:dyDescent="0.2">
      <c r="A58" s="1" t="s">
        <v>254</v>
      </c>
      <c r="B58" s="1">
        <v>10094</v>
      </c>
      <c r="C58" s="1">
        <v>1</v>
      </c>
      <c r="D58" s="1">
        <v>1</v>
      </c>
      <c r="E58" s="1">
        <v>0</v>
      </c>
      <c r="F58" s="1">
        <v>1</v>
      </c>
      <c r="G58" s="1">
        <v>5</v>
      </c>
      <c r="H58" s="1">
        <v>3</v>
      </c>
      <c r="I58" s="1">
        <v>0</v>
      </c>
      <c r="J58" s="1">
        <v>63381</v>
      </c>
      <c r="K58" s="1">
        <v>0</v>
      </c>
      <c r="L58" s="1">
        <v>19</v>
      </c>
      <c r="M58" s="1" t="s">
        <v>37</v>
      </c>
      <c r="N58" s="1" t="s">
        <v>38</v>
      </c>
      <c r="O58" s="1">
        <v>2189</v>
      </c>
      <c r="P58" s="10" t="s">
        <v>255</v>
      </c>
      <c r="Q58" s="1" t="s">
        <v>66</v>
      </c>
      <c r="R58" s="1" t="s">
        <v>53</v>
      </c>
      <c r="S58" s="1" t="s">
        <v>41</v>
      </c>
      <c r="T58" s="1" t="s">
        <v>104</v>
      </c>
      <c r="U58" s="1" t="s">
        <v>43</v>
      </c>
      <c r="V58" s="2">
        <v>42125</v>
      </c>
      <c r="X58" s="1" t="s">
        <v>44</v>
      </c>
      <c r="Y58" s="1" t="s">
        <v>45</v>
      </c>
      <c r="Z58" s="1" t="s">
        <v>46</v>
      </c>
      <c r="AA58" s="1" t="s">
        <v>119</v>
      </c>
      <c r="AB58" s="1">
        <v>18</v>
      </c>
      <c r="AC58" s="1" t="s">
        <v>60</v>
      </c>
      <c r="AD58" s="1" t="s">
        <v>61</v>
      </c>
      <c r="AE58" s="1">
        <v>4.7300000000000004</v>
      </c>
      <c r="AF58" s="1">
        <v>5</v>
      </c>
      <c r="AG58" s="1">
        <v>0</v>
      </c>
      <c r="AH58" s="1" t="s">
        <v>120</v>
      </c>
      <c r="AI58" s="1">
        <v>0</v>
      </c>
      <c r="AJ58" s="1">
        <v>6</v>
      </c>
      <c r="AK58">
        <f t="shared" ca="1" si="2"/>
        <v>48</v>
      </c>
      <c r="AL58" t="str">
        <f t="shared" ca="1" si="0"/>
        <v>40-49</v>
      </c>
      <c r="AM58" s="19" t="str">
        <f t="shared" si="1"/>
        <v>60k–80k</v>
      </c>
    </row>
    <row r="59" spans="1:39" ht="13.5" customHeight="1" x14ac:dyDescent="0.2">
      <c r="A59" s="1" t="s">
        <v>256</v>
      </c>
      <c r="B59" s="1">
        <v>10193</v>
      </c>
      <c r="C59" s="1">
        <v>1</v>
      </c>
      <c r="D59" s="1">
        <v>1</v>
      </c>
      <c r="E59" s="1">
        <v>1</v>
      </c>
      <c r="F59" s="1">
        <v>1</v>
      </c>
      <c r="G59" s="1">
        <v>3</v>
      </c>
      <c r="H59" s="1">
        <v>3</v>
      </c>
      <c r="I59" s="1">
        <v>0</v>
      </c>
      <c r="J59" s="1">
        <v>83552</v>
      </c>
      <c r="K59" s="1">
        <v>0</v>
      </c>
      <c r="L59" s="1">
        <v>9</v>
      </c>
      <c r="M59" s="1" t="s">
        <v>113</v>
      </c>
      <c r="N59" s="1" t="s">
        <v>38</v>
      </c>
      <c r="O59" s="1">
        <v>1810</v>
      </c>
      <c r="P59" s="10" t="s">
        <v>257</v>
      </c>
      <c r="Q59" s="1" t="s">
        <v>39</v>
      </c>
      <c r="R59" s="1" t="s">
        <v>53</v>
      </c>
      <c r="S59" s="1" t="s">
        <v>41</v>
      </c>
      <c r="T59" s="1" t="s">
        <v>42</v>
      </c>
      <c r="U59" s="1" t="s">
        <v>43</v>
      </c>
      <c r="V59" s="1" t="s">
        <v>54</v>
      </c>
      <c r="X59" s="1" t="s">
        <v>44</v>
      </c>
      <c r="Y59" s="1" t="s">
        <v>45</v>
      </c>
      <c r="Z59" s="1" t="s">
        <v>58</v>
      </c>
      <c r="AA59" s="1" t="s">
        <v>59</v>
      </c>
      <c r="AB59" s="1">
        <v>4</v>
      </c>
      <c r="AC59" s="1" t="s">
        <v>60</v>
      </c>
      <c r="AD59" s="1" t="s">
        <v>61</v>
      </c>
      <c r="AE59" s="1">
        <v>3.04</v>
      </c>
      <c r="AF59" s="1">
        <v>3</v>
      </c>
      <c r="AG59" s="1">
        <v>6</v>
      </c>
      <c r="AH59" s="1" t="s">
        <v>258</v>
      </c>
      <c r="AI59" s="1">
        <v>0</v>
      </c>
      <c r="AJ59" s="1">
        <v>2</v>
      </c>
      <c r="AK59">
        <f t="shared" ca="1" si="2"/>
        <v>38</v>
      </c>
      <c r="AL59" t="str">
        <f t="shared" ca="1" si="0"/>
        <v>30-39</v>
      </c>
      <c r="AM59" s="19" t="str">
        <f t="shared" si="1"/>
        <v>80k–100k</v>
      </c>
    </row>
    <row r="60" spans="1:39" ht="13.5" customHeight="1" x14ac:dyDescent="0.2">
      <c r="A60" s="1" t="s">
        <v>259</v>
      </c>
      <c r="B60" s="1">
        <v>10132</v>
      </c>
      <c r="C60" s="1">
        <v>0</v>
      </c>
      <c r="D60" s="1">
        <v>0</v>
      </c>
      <c r="E60" s="1">
        <v>0</v>
      </c>
      <c r="F60" s="1">
        <v>2</v>
      </c>
      <c r="G60" s="1">
        <v>5</v>
      </c>
      <c r="H60" s="1">
        <v>3</v>
      </c>
      <c r="I60" s="1">
        <v>0</v>
      </c>
      <c r="J60" s="1">
        <v>56149</v>
      </c>
      <c r="K60" s="1">
        <v>0</v>
      </c>
      <c r="L60" s="1">
        <v>19</v>
      </c>
      <c r="M60" s="1" t="s">
        <v>37</v>
      </c>
      <c r="N60" s="1" t="s">
        <v>38</v>
      </c>
      <c r="O60" s="1">
        <v>1821</v>
      </c>
      <c r="P60" s="11">
        <v>32054</v>
      </c>
      <c r="Q60" s="1" t="s">
        <v>66</v>
      </c>
      <c r="R60" s="1" t="s">
        <v>40</v>
      </c>
      <c r="S60" s="1" t="s">
        <v>41</v>
      </c>
      <c r="T60" s="1" t="s">
        <v>42</v>
      </c>
      <c r="U60" s="1" t="s">
        <v>43</v>
      </c>
      <c r="V60" s="2">
        <v>42528</v>
      </c>
      <c r="X60" s="1" t="s">
        <v>44</v>
      </c>
      <c r="Y60" s="1" t="s">
        <v>45</v>
      </c>
      <c r="Z60" s="1" t="s">
        <v>46</v>
      </c>
      <c r="AA60" s="1" t="s">
        <v>47</v>
      </c>
      <c r="AB60" s="1">
        <v>22</v>
      </c>
      <c r="AC60" s="1" t="s">
        <v>48</v>
      </c>
      <c r="AD60" s="1" t="s">
        <v>61</v>
      </c>
      <c r="AE60" s="1">
        <v>4.12</v>
      </c>
      <c r="AF60" s="1">
        <v>5</v>
      </c>
      <c r="AG60" s="1">
        <v>0</v>
      </c>
      <c r="AH60" s="1" t="s">
        <v>260</v>
      </c>
      <c r="AI60" s="1">
        <v>0</v>
      </c>
      <c r="AJ60" s="1">
        <v>15</v>
      </c>
      <c r="AK60">
        <f t="shared" ca="1" si="2"/>
        <v>37</v>
      </c>
      <c r="AL60" t="str">
        <f t="shared" ca="1" si="0"/>
        <v>30-39</v>
      </c>
      <c r="AM60" s="19" t="str">
        <f t="shared" si="1"/>
        <v>40k–60k</v>
      </c>
    </row>
    <row r="61" spans="1:39" ht="13.5" customHeight="1" x14ac:dyDescent="0.2">
      <c r="A61" s="1" t="s">
        <v>261</v>
      </c>
      <c r="B61" s="1">
        <v>10083</v>
      </c>
      <c r="C61" s="1">
        <v>0</v>
      </c>
      <c r="D61" s="1">
        <v>0</v>
      </c>
      <c r="E61" s="1">
        <v>1</v>
      </c>
      <c r="F61" s="1">
        <v>1</v>
      </c>
      <c r="G61" s="1">
        <v>3</v>
      </c>
      <c r="H61" s="1">
        <v>3</v>
      </c>
      <c r="I61" s="1">
        <v>0</v>
      </c>
      <c r="J61" s="1">
        <v>92329</v>
      </c>
      <c r="K61" s="1">
        <v>0</v>
      </c>
      <c r="L61" s="1">
        <v>28</v>
      </c>
      <c r="M61" s="1" t="s">
        <v>262</v>
      </c>
      <c r="N61" s="1" t="s">
        <v>157</v>
      </c>
      <c r="O61" s="1">
        <v>6278</v>
      </c>
      <c r="P61" s="11">
        <v>23994</v>
      </c>
      <c r="Q61" s="1" t="s">
        <v>39</v>
      </c>
      <c r="R61" s="1" t="s">
        <v>40</v>
      </c>
      <c r="S61" s="1" t="s">
        <v>41</v>
      </c>
      <c r="T61" s="1" t="s">
        <v>42</v>
      </c>
      <c r="U61" s="1" t="s">
        <v>43</v>
      </c>
      <c r="V61" s="2">
        <v>41923</v>
      </c>
      <c r="X61" s="1" t="s">
        <v>44</v>
      </c>
      <c r="Y61" s="1" t="s">
        <v>45</v>
      </c>
      <c r="Z61" s="1" t="s">
        <v>58</v>
      </c>
      <c r="AA61" s="1" t="s">
        <v>101</v>
      </c>
      <c r="AB61" s="1">
        <v>7</v>
      </c>
      <c r="AC61" s="1" t="s">
        <v>92</v>
      </c>
      <c r="AD61" s="1" t="s">
        <v>61</v>
      </c>
      <c r="AE61" s="1">
        <v>5</v>
      </c>
      <c r="AF61" s="1">
        <v>3</v>
      </c>
      <c r="AG61" s="1">
        <v>4</v>
      </c>
      <c r="AH61" s="2">
        <v>43497</v>
      </c>
      <c r="AI61" s="1">
        <v>0</v>
      </c>
      <c r="AJ61" s="1">
        <v>5</v>
      </c>
      <c r="AK61">
        <f t="shared" ca="1" si="2"/>
        <v>59</v>
      </c>
      <c r="AL61" t="str">
        <f t="shared" ca="1" si="0"/>
        <v>50-59</v>
      </c>
      <c r="AM61" s="19" t="str">
        <f t="shared" si="1"/>
        <v>80k–100k</v>
      </c>
    </row>
    <row r="62" spans="1:39" ht="13.5" customHeight="1" x14ac:dyDescent="0.2">
      <c r="A62" s="1" t="s">
        <v>263</v>
      </c>
      <c r="B62" s="1">
        <v>10099</v>
      </c>
      <c r="C62" s="1">
        <v>0</v>
      </c>
      <c r="D62" s="1">
        <v>0</v>
      </c>
      <c r="E62" s="1">
        <v>0</v>
      </c>
      <c r="F62" s="1">
        <v>1</v>
      </c>
      <c r="G62" s="1">
        <v>6</v>
      </c>
      <c r="H62" s="1">
        <v>3</v>
      </c>
      <c r="I62" s="1">
        <v>0</v>
      </c>
      <c r="J62" s="1">
        <v>65729</v>
      </c>
      <c r="K62" s="1">
        <v>0</v>
      </c>
      <c r="L62" s="1">
        <v>21</v>
      </c>
      <c r="M62" s="1" t="s">
        <v>264</v>
      </c>
      <c r="N62" s="1" t="s">
        <v>211</v>
      </c>
      <c r="O62" s="1">
        <v>5473</v>
      </c>
      <c r="P62" s="10" t="s">
        <v>265</v>
      </c>
      <c r="Q62" s="1" t="s">
        <v>66</v>
      </c>
      <c r="R62" s="1" t="s">
        <v>40</v>
      </c>
      <c r="S62" s="1" t="s">
        <v>41</v>
      </c>
      <c r="T62" s="1" t="s">
        <v>42</v>
      </c>
      <c r="U62" s="1" t="s">
        <v>43</v>
      </c>
      <c r="V62" s="2">
        <v>41764</v>
      </c>
      <c r="X62" s="1" t="s">
        <v>44</v>
      </c>
      <c r="Y62" s="1" t="s">
        <v>45</v>
      </c>
      <c r="Z62" s="1" t="s">
        <v>191</v>
      </c>
      <c r="AA62" s="1" t="s">
        <v>266</v>
      </c>
      <c r="AB62" s="1">
        <v>15</v>
      </c>
      <c r="AC62" s="1" t="s">
        <v>60</v>
      </c>
      <c r="AD62" s="1" t="s">
        <v>61</v>
      </c>
      <c r="AE62" s="1">
        <v>4.62</v>
      </c>
      <c r="AF62" s="1">
        <v>4</v>
      </c>
      <c r="AG62" s="1">
        <v>0</v>
      </c>
      <c r="AH62" s="1" t="s">
        <v>267</v>
      </c>
      <c r="AI62" s="1">
        <v>0</v>
      </c>
      <c r="AJ62" s="1">
        <v>8</v>
      </c>
      <c r="AK62">
        <f t="shared" ca="1" si="2"/>
        <v>35</v>
      </c>
      <c r="AL62" t="str">
        <f t="shared" ca="1" si="0"/>
        <v>30-39</v>
      </c>
      <c r="AM62" s="19" t="str">
        <f t="shared" si="1"/>
        <v>60k–80k</v>
      </c>
    </row>
    <row r="63" spans="1:39" ht="13.5" customHeight="1" x14ac:dyDescent="0.2">
      <c r="A63" s="1" t="s">
        <v>268</v>
      </c>
      <c r="B63" s="1">
        <v>10212</v>
      </c>
      <c r="C63" s="1">
        <v>1</v>
      </c>
      <c r="D63" s="1">
        <v>1</v>
      </c>
      <c r="E63" s="1">
        <v>0</v>
      </c>
      <c r="F63" s="1">
        <v>3</v>
      </c>
      <c r="G63" s="1">
        <v>3</v>
      </c>
      <c r="H63" s="1">
        <v>3</v>
      </c>
      <c r="I63" s="1">
        <v>0</v>
      </c>
      <c r="J63" s="1">
        <v>85028</v>
      </c>
      <c r="K63" s="1">
        <v>0</v>
      </c>
      <c r="L63" s="1">
        <v>28</v>
      </c>
      <c r="M63" s="1" t="s">
        <v>262</v>
      </c>
      <c r="N63" s="1" t="s">
        <v>157</v>
      </c>
      <c r="O63" s="1">
        <v>6033</v>
      </c>
      <c r="P63" s="10" t="s">
        <v>269</v>
      </c>
      <c r="Q63" s="1" t="s">
        <v>66</v>
      </c>
      <c r="R63" s="1" t="s">
        <v>53</v>
      </c>
      <c r="S63" s="1" t="s">
        <v>41</v>
      </c>
      <c r="T63" s="1" t="s">
        <v>42</v>
      </c>
      <c r="U63" s="1" t="s">
        <v>43</v>
      </c>
      <c r="V63" s="2">
        <v>41923</v>
      </c>
      <c r="X63" s="1" t="s">
        <v>44</v>
      </c>
      <c r="Y63" s="1" t="s">
        <v>45</v>
      </c>
      <c r="Z63" s="1" t="s">
        <v>58</v>
      </c>
      <c r="AA63" s="1" t="s">
        <v>101</v>
      </c>
      <c r="AB63" s="1">
        <v>7</v>
      </c>
      <c r="AC63" s="1" t="s">
        <v>48</v>
      </c>
      <c r="AD63" s="1" t="s">
        <v>61</v>
      </c>
      <c r="AE63" s="1">
        <v>3.1</v>
      </c>
      <c r="AF63" s="1">
        <v>5</v>
      </c>
      <c r="AG63" s="1">
        <v>8</v>
      </c>
      <c r="AH63" s="2">
        <v>43801</v>
      </c>
      <c r="AI63" s="1">
        <v>0</v>
      </c>
      <c r="AJ63" s="1">
        <v>19</v>
      </c>
      <c r="AK63">
        <f t="shared" ca="1" si="2"/>
        <v>73</v>
      </c>
      <c r="AL63" t="str">
        <f t="shared" ca="1" si="0"/>
        <v>70-79</v>
      </c>
      <c r="AM63" s="19" t="str">
        <f t="shared" si="1"/>
        <v>80k–100k</v>
      </c>
    </row>
    <row r="64" spans="1:39" ht="13.5" customHeight="1" x14ac:dyDescent="0.2">
      <c r="A64" s="1" t="s">
        <v>270</v>
      </c>
      <c r="B64" s="1">
        <v>10056</v>
      </c>
      <c r="C64" s="1">
        <v>1</v>
      </c>
      <c r="D64" s="1">
        <v>1</v>
      </c>
      <c r="E64" s="1">
        <v>0</v>
      </c>
      <c r="F64" s="1">
        <v>1</v>
      </c>
      <c r="G64" s="1">
        <v>5</v>
      </c>
      <c r="H64" s="1">
        <v>3</v>
      </c>
      <c r="I64" s="1">
        <v>0</v>
      </c>
      <c r="J64" s="1">
        <v>57583</v>
      </c>
      <c r="K64" s="1">
        <v>0</v>
      </c>
      <c r="L64" s="1">
        <v>19</v>
      </c>
      <c r="M64" s="1" t="s">
        <v>37</v>
      </c>
      <c r="N64" s="1" t="s">
        <v>38</v>
      </c>
      <c r="O64" s="1">
        <v>2110</v>
      </c>
      <c r="P64" s="11">
        <v>28621</v>
      </c>
      <c r="Q64" s="1" t="s">
        <v>66</v>
      </c>
      <c r="R64" s="1" t="s">
        <v>53</v>
      </c>
      <c r="S64" s="1" t="s">
        <v>41</v>
      </c>
      <c r="T64" s="1" t="s">
        <v>42</v>
      </c>
      <c r="U64" s="1" t="s">
        <v>43</v>
      </c>
      <c r="V64" s="2">
        <v>40946</v>
      </c>
      <c r="X64" s="1" t="s">
        <v>44</v>
      </c>
      <c r="Y64" s="1" t="s">
        <v>45</v>
      </c>
      <c r="Z64" s="1" t="s">
        <v>46</v>
      </c>
      <c r="AA64" s="1" t="s">
        <v>73</v>
      </c>
      <c r="AB64" s="1">
        <v>16</v>
      </c>
      <c r="AC64" s="1" t="s">
        <v>60</v>
      </c>
      <c r="AD64" s="1" t="s">
        <v>61</v>
      </c>
      <c r="AE64" s="1">
        <v>5</v>
      </c>
      <c r="AF64" s="1">
        <v>3</v>
      </c>
      <c r="AG64" s="1">
        <v>0</v>
      </c>
      <c r="AH64" s="1" t="s">
        <v>93</v>
      </c>
      <c r="AI64" s="1">
        <v>0</v>
      </c>
      <c r="AJ64" s="1">
        <v>1</v>
      </c>
      <c r="AK64">
        <f t="shared" ca="1" si="2"/>
        <v>47</v>
      </c>
      <c r="AL64" t="str">
        <f t="shared" ca="1" si="0"/>
        <v>40-49</v>
      </c>
      <c r="AM64" s="19" t="str">
        <f t="shared" si="1"/>
        <v>40k–60k</v>
      </c>
    </row>
    <row r="65" spans="1:39" ht="13.5" customHeight="1" x14ac:dyDescent="0.2">
      <c r="A65" s="1" t="s">
        <v>271</v>
      </c>
      <c r="B65" s="1">
        <v>10143</v>
      </c>
      <c r="C65" s="1">
        <v>0</v>
      </c>
      <c r="D65" s="1">
        <v>0</v>
      </c>
      <c r="E65" s="1">
        <v>1</v>
      </c>
      <c r="F65" s="1">
        <v>1</v>
      </c>
      <c r="G65" s="1">
        <v>5</v>
      </c>
      <c r="H65" s="1">
        <v>3</v>
      </c>
      <c r="I65" s="1">
        <v>0</v>
      </c>
      <c r="J65" s="1">
        <v>56294</v>
      </c>
      <c r="K65" s="1">
        <v>0</v>
      </c>
      <c r="L65" s="1">
        <v>20</v>
      </c>
      <c r="M65" s="1" t="s">
        <v>64</v>
      </c>
      <c r="N65" s="1" t="s">
        <v>38</v>
      </c>
      <c r="O65" s="1">
        <v>2458</v>
      </c>
      <c r="P65" s="10" t="s">
        <v>272</v>
      </c>
      <c r="Q65" s="1" t="s">
        <v>39</v>
      </c>
      <c r="R65" s="1" t="s">
        <v>40</v>
      </c>
      <c r="S65" s="1" t="s">
        <v>135</v>
      </c>
      <c r="T65" s="1" t="s">
        <v>42</v>
      </c>
      <c r="U65" s="1" t="s">
        <v>117</v>
      </c>
      <c r="V65" s="2">
        <v>40735</v>
      </c>
      <c r="X65" s="1" t="s">
        <v>44</v>
      </c>
      <c r="Y65" s="1" t="s">
        <v>45</v>
      </c>
      <c r="Z65" s="1" t="s">
        <v>46</v>
      </c>
      <c r="AA65" s="1" t="s">
        <v>69</v>
      </c>
      <c r="AB65" s="1">
        <v>20</v>
      </c>
      <c r="AC65" s="1" t="s">
        <v>48</v>
      </c>
      <c r="AD65" s="1" t="s">
        <v>61</v>
      </c>
      <c r="AE65" s="1">
        <v>3.96</v>
      </c>
      <c r="AF65" s="1">
        <v>4</v>
      </c>
      <c r="AG65" s="1">
        <v>0</v>
      </c>
      <c r="AH65" s="1" t="s">
        <v>148</v>
      </c>
      <c r="AI65" s="1">
        <v>0</v>
      </c>
      <c r="AJ65" s="1">
        <v>6</v>
      </c>
      <c r="AK65">
        <f t="shared" ca="1" si="2"/>
        <v>45</v>
      </c>
      <c r="AL65" t="str">
        <f t="shared" ca="1" si="0"/>
        <v>40-49</v>
      </c>
      <c r="AM65" s="19" t="str">
        <f t="shared" si="1"/>
        <v>40k–60k</v>
      </c>
    </row>
    <row r="66" spans="1:39" ht="13.5" customHeight="1" x14ac:dyDescent="0.2">
      <c r="A66" s="1" t="s">
        <v>273</v>
      </c>
      <c r="B66" s="1">
        <v>10311</v>
      </c>
      <c r="C66" s="1">
        <v>1</v>
      </c>
      <c r="D66" s="1">
        <v>1</v>
      </c>
      <c r="E66" s="1">
        <v>1</v>
      </c>
      <c r="F66" s="1">
        <v>1</v>
      </c>
      <c r="G66" s="1">
        <v>6</v>
      </c>
      <c r="H66" s="1">
        <v>1</v>
      </c>
      <c r="I66" s="1">
        <v>0</v>
      </c>
      <c r="J66" s="1">
        <v>56991</v>
      </c>
      <c r="K66" s="1">
        <v>0</v>
      </c>
      <c r="L66" s="1">
        <v>19</v>
      </c>
      <c r="M66" s="1" t="s">
        <v>37</v>
      </c>
      <c r="N66" s="1" t="s">
        <v>38</v>
      </c>
      <c r="O66" s="1">
        <v>2138</v>
      </c>
      <c r="P66" s="10" t="s">
        <v>274</v>
      </c>
      <c r="Q66" s="1" t="s">
        <v>39</v>
      </c>
      <c r="R66" s="1" t="s">
        <v>53</v>
      </c>
      <c r="S66" s="1" t="s">
        <v>41</v>
      </c>
      <c r="T66" s="1" t="s">
        <v>42</v>
      </c>
      <c r="U66" s="1" t="s">
        <v>43</v>
      </c>
      <c r="V66" s="2">
        <v>43350</v>
      </c>
      <c r="X66" s="1" t="s">
        <v>44</v>
      </c>
      <c r="Y66" s="1" t="s">
        <v>45</v>
      </c>
      <c r="Z66" s="1" t="s">
        <v>46</v>
      </c>
      <c r="AA66" s="1" t="s">
        <v>96</v>
      </c>
      <c r="AB66" s="1">
        <v>12</v>
      </c>
      <c r="AC66" s="1" t="s">
        <v>60</v>
      </c>
      <c r="AD66" s="1" t="s">
        <v>61</v>
      </c>
      <c r="AE66" s="1">
        <v>4.3</v>
      </c>
      <c r="AF66" s="1">
        <v>4</v>
      </c>
      <c r="AG66" s="1">
        <v>3</v>
      </c>
      <c r="AH66" s="1" t="s">
        <v>275</v>
      </c>
      <c r="AI66" s="1">
        <v>2</v>
      </c>
      <c r="AJ66" s="1">
        <v>2</v>
      </c>
      <c r="AK66">
        <f t="shared" ca="1" si="2"/>
        <v>37</v>
      </c>
      <c r="AL66" t="str">
        <f t="shared" ca="1" si="0"/>
        <v>30-39</v>
      </c>
      <c r="AM66" s="19" t="str">
        <f t="shared" si="1"/>
        <v>40k–60k</v>
      </c>
    </row>
    <row r="67" spans="1:39" ht="13.5" customHeight="1" x14ac:dyDescent="0.2">
      <c r="A67" s="1" t="s">
        <v>276</v>
      </c>
      <c r="B67" s="1">
        <v>10070</v>
      </c>
      <c r="C67" s="1">
        <v>1</v>
      </c>
      <c r="D67" s="1">
        <v>1</v>
      </c>
      <c r="E67" s="1">
        <v>1</v>
      </c>
      <c r="F67" s="1">
        <v>5</v>
      </c>
      <c r="G67" s="1">
        <v>5</v>
      </c>
      <c r="H67" s="1">
        <v>3</v>
      </c>
      <c r="I67" s="1">
        <v>0</v>
      </c>
      <c r="J67" s="1">
        <v>55722</v>
      </c>
      <c r="K67" s="1">
        <v>1</v>
      </c>
      <c r="L67" s="1">
        <v>19</v>
      </c>
      <c r="M67" s="1" t="s">
        <v>37</v>
      </c>
      <c r="N67" s="1" t="s">
        <v>38</v>
      </c>
      <c r="O67" s="1">
        <v>1810</v>
      </c>
      <c r="P67" s="10" t="s">
        <v>277</v>
      </c>
      <c r="Q67" s="1" t="s">
        <v>39</v>
      </c>
      <c r="R67" s="1" t="s">
        <v>53</v>
      </c>
      <c r="S67" s="1" t="s">
        <v>41</v>
      </c>
      <c r="T67" s="1" t="s">
        <v>42</v>
      </c>
      <c r="U67" s="1" t="s">
        <v>43</v>
      </c>
      <c r="V67" s="1" t="s">
        <v>237</v>
      </c>
      <c r="W67" s="2">
        <v>42588</v>
      </c>
      <c r="X67" s="1" t="s">
        <v>111</v>
      </c>
      <c r="Y67" s="1" t="s">
        <v>57</v>
      </c>
      <c r="Z67" s="1" t="s">
        <v>46</v>
      </c>
      <c r="AA67" s="1" t="s">
        <v>77</v>
      </c>
      <c r="AB67" s="1">
        <v>39</v>
      </c>
      <c r="AC67" s="1" t="s">
        <v>60</v>
      </c>
      <c r="AD67" s="1" t="s">
        <v>61</v>
      </c>
      <c r="AE67" s="1">
        <v>5</v>
      </c>
      <c r="AF67" s="1">
        <v>4</v>
      </c>
      <c r="AG67" s="1">
        <v>0</v>
      </c>
      <c r="AH67" s="2">
        <v>42404</v>
      </c>
      <c r="AI67" s="1">
        <v>0</v>
      </c>
      <c r="AJ67" s="1">
        <v>14</v>
      </c>
      <c r="AK67">
        <f t="shared" ref="AK67:AK130" ca="1" si="3">IFERROR(
    IF(
        ISNUMBER(P67),
        DATEDIF(P67, TODAY(), "Y"),
        DATEDIF(
            DATE(
                IF(VALUE(RIGHT(P67,2))&gt;30, 1900+VALUE(RIGHT(P67,2)), 2000+VALUE(RIGHT(P67,2))),
                VALUE(LEFT(P67,FIND("/",P67)-1)),
                VALUE(MID(P67,FIND("/",P67)+1,FIND("/",P67,FIND("/",P67)+1)-FIND("/",P67)-1))
            ),
            TODAY(),
            "Y"
        )
    ),
    ""
)</f>
        <v>47</v>
      </c>
      <c r="AL67" t="str">
        <f t="shared" ref="AL67:AL130" ca="1" si="4">IF(AK67="", "", INT(AK67/10)*10 &amp; "-" &amp; INT(AK67/10)*10+9)</f>
        <v>40-49</v>
      </c>
      <c r="AM67" s="19" t="str">
        <f t="shared" ref="AM67:AM130" si="5">FLOOR(J67, 20000)/1000 &amp; "k–" &amp; (FLOOR(J67, 20000)+20000)/1000 &amp; "k"</f>
        <v>40k–60k</v>
      </c>
    </row>
    <row r="68" spans="1:39" ht="13.5" customHeight="1" x14ac:dyDescent="0.2">
      <c r="A68" s="1" t="s">
        <v>278</v>
      </c>
      <c r="B68" s="1">
        <v>10155</v>
      </c>
      <c r="C68" s="1">
        <v>0</v>
      </c>
      <c r="D68" s="1">
        <v>0</v>
      </c>
      <c r="E68" s="1">
        <v>0</v>
      </c>
      <c r="F68" s="1">
        <v>1</v>
      </c>
      <c r="G68" s="1">
        <v>4</v>
      </c>
      <c r="H68" s="1">
        <v>3</v>
      </c>
      <c r="I68" s="1">
        <v>0</v>
      </c>
      <c r="J68" s="1">
        <v>101199</v>
      </c>
      <c r="K68" s="1">
        <v>0</v>
      </c>
      <c r="L68" s="1">
        <v>24</v>
      </c>
      <c r="M68" s="1" t="s">
        <v>83</v>
      </c>
      <c r="N68" s="1" t="s">
        <v>38</v>
      </c>
      <c r="O68" s="1">
        <v>2176</v>
      </c>
      <c r="P68" s="11">
        <v>28982</v>
      </c>
      <c r="Q68" s="1" t="s">
        <v>66</v>
      </c>
      <c r="R68" s="1" t="s">
        <v>40</v>
      </c>
      <c r="S68" s="1" t="s">
        <v>41</v>
      </c>
      <c r="T68" s="1" t="s">
        <v>42</v>
      </c>
      <c r="U68" s="1" t="s">
        <v>95</v>
      </c>
      <c r="V68" s="2">
        <v>41153</v>
      </c>
      <c r="X68" s="1" t="s">
        <v>44</v>
      </c>
      <c r="Y68" s="1" t="s">
        <v>45</v>
      </c>
      <c r="Z68" s="1" t="s">
        <v>85</v>
      </c>
      <c r="AA68" s="1" t="s">
        <v>86</v>
      </c>
      <c r="AB68" s="1">
        <v>10</v>
      </c>
      <c r="AC68" s="1" t="s">
        <v>151</v>
      </c>
      <c r="AD68" s="1" t="s">
        <v>61</v>
      </c>
      <c r="AE68" s="1">
        <v>3.79</v>
      </c>
      <c r="AF68" s="1">
        <v>5</v>
      </c>
      <c r="AG68" s="1">
        <v>5</v>
      </c>
      <c r="AH68" s="1" t="s">
        <v>98</v>
      </c>
      <c r="AI68" s="1">
        <v>0</v>
      </c>
      <c r="AJ68" s="1">
        <v>8</v>
      </c>
      <c r="AK68">
        <f t="shared" ca="1" si="3"/>
        <v>46</v>
      </c>
      <c r="AL68" t="str">
        <f t="shared" ca="1" si="4"/>
        <v>40-49</v>
      </c>
      <c r="AM68" s="19" t="str">
        <f t="shared" si="5"/>
        <v>100k–120k</v>
      </c>
    </row>
    <row r="69" spans="1:39" ht="13.5" customHeight="1" x14ac:dyDescent="0.2">
      <c r="A69" s="1" t="s">
        <v>279</v>
      </c>
      <c r="B69" s="1">
        <v>10306</v>
      </c>
      <c r="C69" s="1">
        <v>0</v>
      </c>
      <c r="D69" s="1">
        <v>0</v>
      </c>
      <c r="E69" s="1">
        <v>1</v>
      </c>
      <c r="F69" s="1">
        <v>1</v>
      </c>
      <c r="G69" s="1">
        <v>6</v>
      </c>
      <c r="H69" s="1">
        <v>1</v>
      </c>
      <c r="I69" s="1">
        <v>0</v>
      </c>
      <c r="J69" s="1">
        <v>61568</v>
      </c>
      <c r="K69" s="1">
        <v>0</v>
      </c>
      <c r="L69" s="1">
        <v>3</v>
      </c>
      <c r="M69" s="1" t="s">
        <v>188</v>
      </c>
      <c r="N69" s="1" t="s">
        <v>280</v>
      </c>
      <c r="O69" s="1">
        <v>36006</v>
      </c>
      <c r="P69" s="11">
        <v>27436</v>
      </c>
      <c r="Q69" s="1" t="s">
        <v>39</v>
      </c>
      <c r="R69" s="1" t="s">
        <v>40</v>
      </c>
      <c r="S69" s="1" t="s">
        <v>41</v>
      </c>
      <c r="T69" s="1" t="s">
        <v>42</v>
      </c>
      <c r="U69" s="1" t="s">
        <v>117</v>
      </c>
      <c r="V69" s="1" t="s">
        <v>182</v>
      </c>
      <c r="X69" s="1" t="s">
        <v>44</v>
      </c>
      <c r="Y69" s="1" t="s">
        <v>45</v>
      </c>
      <c r="Z69" s="1" t="s">
        <v>191</v>
      </c>
      <c r="AA69" s="1" t="s">
        <v>192</v>
      </c>
      <c r="AB69" s="1">
        <v>17</v>
      </c>
      <c r="AC69" s="1" t="s">
        <v>60</v>
      </c>
      <c r="AD69" s="1" t="s">
        <v>281</v>
      </c>
      <c r="AE69" s="1">
        <v>1.93</v>
      </c>
      <c r="AF69" s="1">
        <v>3</v>
      </c>
      <c r="AG69" s="1">
        <v>0</v>
      </c>
      <c r="AH69" s="1" t="s">
        <v>205</v>
      </c>
      <c r="AI69" s="1">
        <v>6</v>
      </c>
      <c r="AJ69" s="1">
        <v>5</v>
      </c>
      <c r="AK69">
        <f t="shared" ca="1" si="3"/>
        <v>50</v>
      </c>
      <c r="AL69" t="str">
        <f t="shared" ca="1" si="4"/>
        <v>50-59</v>
      </c>
      <c r="AM69" s="19" t="str">
        <f t="shared" si="5"/>
        <v>60k–80k</v>
      </c>
    </row>
    <row r="70" spans="1:39" ht="13.5" customHeight="1" x14ac:dyDescent="0.2">
      <c r="A70" s="1" t="s">
        <v>282</v>
      </c>
      <c r="B70" s="1">
        <v>10100</v>
      </c>
      <c r="C70" s="1">
        <v>0</v>
      </c>
      <c r="D70" s="1">
        <v>3</v>
      </c>
      <c r="E70" s="1">
        <v>0</v>
      </c>
      <c r="F70" s="1">
        <v>5</v>
      </c>
      <c r="G70" s="1">
        <v>5</v>
      </c>
      <c r="H70" s="1">
        <v>3</v>
      </c>
      <c r="I70" s="1">
        <v>0</v>
      </c>
      <c r="J70" s="1">
        <v>58275</v>
      </c>
      <c r="K70" s="1">
        <v>1</v>
      </c>
      <c r="L70" s="1">
        <v>20</v>
      </c>
      <c r="M70" s="1" t="s">
        <v>64</v>
      </c>
      <c r="N70" s="1" t="s">
        <v>38</v>
      </c>
      <c r="O70" s="1">
        <v>2343</v>
      </c>
      <c r="P70" s="10" t="s">
        <v>283</v>
      </c>
      <c r="Q70" s="1" t="s">
        <v>66</v>
      </c>
      <c r="R70" s="1" t="s">
        <v>185</v>
      </c>
      <c r="S70" s="1" t="s">
        <v>41</v>
      </c>
      <c r="T70" s="1" t="s">
        <v>42</v>
      </c>
      <c r="U70" s="1" t="s">
        <v>95</v>
      </c>
      <c r="V70" s="2">
        <v>40637</v>
      </c>
      <c r="W70" s="2">
        <v>42105</v>
      </c>
      <c r="X70" s="1" t="s">
        <v>284</v>
      </c>
      <c r="Y70" s="1" t="s">
        <v>57</v>
      </c>
      <c r="Z70" s="1" t="s">
        <v>46</v>
      </c>
      <c r="AA70" s="1" t="s">
        <v>119</v>
      </c>
      <c r="AB70" s="1">
        <v>18</v>
      </c>
      <c r="AC70" s="1" t="s">
        <v>78</v>
      </c>
      <c r="AD70" s="1" t="s">
        <v>61</v>
      </c>
      <c r="AE70" s="1">
        <v>4.62</v>
      </c>
      <c r="AF70" s="1">
        <v>5</v>
      </c>
      <c r="AG70" s="1">
        <v>0</v>
      </c>
      <c r="AH70" s="2">
        <v>42160</v>
      </c>
      <c r="AI70" s="1">
        <v>0</v>
      </c>
      <c r="AJ70" s="1">
        <v>1</v>
      </c>
      <c r="AK70">
        <f t="shared" ca="1" si="3"/>
        <v>74</v>
      </c>
      <c r="AL70" t="str">
        <f t="shared" ca="1" si="4"/>
        <v>70-79</v>
      </c>
      <c r="AM70" s="19" t="str">
        <f t="shared" si="5"/>
        <v>40k–60k</v>
      </c>
    </row>
    <row r="71" spans="1:39" ht="13.5" customHeight="1" x14ac:dyDescent="0.2">
      <c r="A71" s="1" t="s">
        <v>285</v>
      </c>
      <c r="B71" s="1">
        <v>10310</v>
      </c>
      <c r="C71" s="1">
        <v>1</v>
      </c>
      <c r="D71" s="1">
        <v>1</v>
      </c>
      <c r="E71" s="1">
        <v>1</v>
      </c>
      <c r="F71" s="1">
        <v>1</v>
      </c>
      <c r="G71" s="1">
        <v>5</v>
      </c>
      <c r="H71" s="1">
        <v>1</v>
      </c>
      <c r="I71" s="1">
        <v>0</v>
      </c>
      <c r="J71" s="1">
        <v>53189</v>
      </c>
      <c r="K71" s="1">
        <v>0</v>
      </c>
      <c r="L71" s="1">
        <v>19</v>
      </c>
      <c r="M71" s="1" t="s">
        <v>37</v>
      </c>
      <c r="N71" s="1" t="s">
        <v>38</v>
      </c>
      <c r="O71" s="1">
        <v>2061</v>
      </c>
      <c r="P71" s="10" t="s">
        <v>286</v>
      </c>
      <c r="Q71" s="1" t="s">
        <v>39</v>
      </c>
      <c r="R71" s="1" t="s">
        <v>53</v>
      </c>
      <c r="S71" s="1" t="s">
        <v>41</v>
      </c>
      <c r="T71" s="1" t="s">
        <v>42</v>
      </c>
      <c r="U71" s="1" t="s">
        <v>43</v>
      </c>
      <c r="V71" s="2">
        <v>41827</v>
      </c>
      <c r="X71" s="1" t="s">
        <v>44</v>
      </c>
      <c r="Y71" s="1" t="s">
        <v>45</v>
      </c>
      <c r="Z71" s="1" t="s">
        <v>46</v>
      </c>
      <c r="AA71" s="1" t="s">
        <v>81</v>
      </c>
      <c r="AB71" s="1">
        <v>11</v>
      </c>
      <c r="AC71" s="1" t="s">
        <v>60</v>
      </c>
      <c r="AD71" s="1" t="s">
        <v>281</v>
      </c>
      <c r="AE71" s="1">
        <v>1.1200000000000001</v>
      </c>
      <c r="AF71" s="1">
        <v>2</v>
      </c>
      <c r="AG71" s="1">
        <v>0</v>
      </c>
      <c r="AH71" s="1" t="s">
        <v>275</v>
      </c>
      <c r="AI71" s="1">
        <v>4</v>
      </c>
      <c r="AJ71" s="1">
        <v>9</v>
      </c>
      <c r="AK71">
        <f t="shared" ca="1" si="3"/>
        <v>58</v>
      </c>
      <c r="AL71" t="str">
        <f t="shared" ca="1" si="4"/>
        <v>50-59</v>
      </c>
      <c r="AM71" s="19" t="str">
        <f t="shared" si="5"/>
        <v>40k–60k</v>
      </c>
    </row>
    <row r="72" spans="1:39" ht="13.5" customHeight="1" x14ac:dyDescent="0.2">
      <c r="A72" s="1" t="s">
        <v>287</v>
      </c>
      <c r="B72" s="1">
        <v>10197</v>
      </c>
      <c r="C72" s="1">
        <v>0</v>
      </c>
      <c r="D72" s="1">
        <v>0</v>
      </c>
      <c r="E72" s="1">
        <v>1</v>
      </c>
      <c r="F72" s="1">
        <v>1</v>
      </c>
      <c r="G72" s="1">
        <v>3</v>
      </c>
      <c r="H72" s="1">
        <v>3</v>
      </c>
      <c r="I72" s="1">
        <v>0</v>
      </c>
      <c r="J72" s="1">
        <v>96820</v>
      </c>
      <c r="K72" s="1">
        <v>0</v>
      </c>
      <c r="L72" s="1">
        <v>4</v>
      </c>
      <c r="M72" s="1" t="s">
        <v>288</v>
      </c>
      <c r="N72" s="1" t="s">
        <v>38</v>
      </c>
      <c r="O72" s="1">
        <v>2045</v>
      </c>
      <c r="P72" s="11">
        <v>30415</v>
      </c>
      <c r="Q72" s="1" t="s">
        <v>39</v>
      </c>
      <c r="R72" s="1" t="s">
        <v>40</v>
      </c>
      <c r="S72" s="1" t="s">
        <v>41</v>
      </c>
      <c r="T72" s="1" t="s">
        <v>42</v>
      </c>
      <c r="U72" s="1" t="s">
        <v>43</v>
      </c>
      <c r="V72" s="1" t="s">
        <v>289</v>
      </c>
      <c r="X72" s="1" t="s">
        <v>44</v>
      </c>
      <c r="Y72" s="1" t="s">
        <v>45</v>
      </c>
      <c r="Z72" s="1" t="s">
        <v>58</v>
      </c>
      <c r="AA72" s="1" t="s">
        <v>290</v>
      </c>
      <c r="AB72" s="1">
        <v>13</v>
      </c>
      <c r="AC72" s="1" t="s">
        <v>60</v>
      </c>
      <c r="AD72" s="1" t="s">
        <v>61</v>
      </c>
      <c r="AE72" s="1">
        <v>3.01</v>
      </c>
      <c r="AF72" s="1">
        <v>5</v>
      </c>
      <c r="AG72" s="1">
        <v>7</v>
      </c>
      <c r="AH72" s="1" t="s">
        <v>291</v>
      </c>
      <c r="AI72" s="1">
        <v>0</v>
      </c>
      <c r="AJ72" s="1">
        <v>15</v>
      </c>
      <c r="AK72">
        <f t="shared" ca="1" si="3"/>
        <v>42</v>
      </c>
      <c r="AL72" t="str">
        <f t="shared" ca="1" si="4"/>
        <v>40-49</v>
      </c>
      <c r="AM72" s="19" t="str">
        <f t="shared" si="5"/>
        <v>80k–100k</v>
      </c>
    </row>
    <row r="73" spans="1:39" ht="13.5" customHeight="1" x14ac:dyDescent="0.2">
      <c r="A73" s="1" t="s">
        <v>292</v>
      </c>
      <c r="B73" s="1">
        <v>10276</v>
      </c>
      <c r="C73" s="1">
        <v>0</v>
      </c>
      <c r="D73" s="1">
        <v>0</v>
      </c>
      <c r="E73" s="1">
        <v>1</v>
      </c>
      <c r="F73" s="1">
        <v>1</v>
      </c>
      <c r="G73" s="1">
        <v>5</v>
      </c>
      <c r="H73" s="1">
        <v>3</v>
      </c>
      <c r="I73" s="1">
        <v>0</v>
      </c>
      <c r="J73" s="1">
        <v>51259</v>
      </c>
      <c r="K73" s="1">
        <v>0</v>
      </c>
      <c r="L73" s="1">
        <v>19</v>
      </c>
      <c r="M73" s="1" t="s">
        <v>37</v>
      </c>
      <c r="N73" s="1" t="s">
        <v>38</v>
      </c>
      <c r="O73" s="1">
        <v>2180</v>
      </c>
      <c r="P73" s="10" t="s">
        <v>293</v>
      </c>
      <c r="Q73" s="1" t="s">
        <v>39</v>
      </c>
      <c r="R73" s="1" t="s">
        <v>40</v>
      </c>
      <c r="S73" s="1" t="s">
        <v>41</v>
      </c>
      <c r="T73" s="1" t="s">
        <v>42</v>
      </c>
      <c r="U73" s="1" t="s">
        <v>43</v>
      </c>
      <c r="V73" s="2">
        <v>41978</v>
      </c>
      <c r="X73" s="1" t="s">
        <v>44</v>
      </c>
      <c r="Y73" s="1" t="s">
        <v>45</v>
      </c>
      <c r="Z73" s="1" t="s">
        <v>46</v>
      </c>
      <c r="AA73" s="1" t="s">
        <v>91</v>
      </c>
      <c r="AB73" s="1">
        <v>19</v>
      </c>
      <c r="AC73" s="1" t="s">
        <v>60</v>
      </c>
      <c r="AD73" s="1" t="s">
        <v>61</v>
      </c>
      <c r="AE73" s="1">
        <v>4.3</v>
      </c>
      <c r="AF73" s="1">
        <v>4</v>
      </c>
      <c r="AG73" s="1">
        <v>0</v>
      </c>
      <c r="AH73" s="1" t="s">
        <v>218</v>
      </c>
      <c r="AI73" s="1">
        <v>0</v>
      </c>
      <c r="AJ73" s="1">
        <v>1</v>
      </c>
      <c r="AK73">
        <f t="shared" ca="1" si="3"/>
        <v>42</v>
      </c>
      <c r="AL73" t="str">
        <f t="shared" ca="1" si="4"/>
        <v>40-49</v>
      </c>
      <c r="AM73" s="19" t="str">
        <f t="shared" si="5"/>
        <v>40k–60k</v>
      </c>
    </row>
    <row r="74" spans="1:39" ht="13.5" customHeight="1" x14ac:dyDescent="0.2">
      <c r="A74" s="1" t="s">
        <v>294</v>
      </c>
      <c r="B74" s="1">
        <v>10304</v>
      </c>
      <c r="C74" s="1">
        <v>0</v>
      </c>
      <c r="D74" s="1">
        <v>0</v>
      </c>
      <c r="E74" s="1">
        <v>0</v>
      </c>
      <c r="F74" s="1">
        <v>1</v>
      </c>
      <c r="G74" s="1">
        <v>6</v>
      </c>
      <c r="H74" s="1">
        <v>1</v>
      </c>
      <c r="I74" s="1">
        <v>0</v>
      </c>
      <c r="J74" s="1">
        <v>59231</v>
      </c>
      <c r="K74" s="1">
        <v>0</v>
      </c>
      <c r="L74" s="1">
        <v>3</v>
      </c>
      <c r="M74" s="1" t="s">
        <v>188</v>
      </c>
      <c r="N74" s="1" t="s">
        <v>295</v>
      </c>
      <c r="O74" s="1">
        <v>98052</v>
      </c>
      <c r="P74" s="10" t="s">
        <v>296</v>
      </c>
      <c r="Q74" s="1" t="s">
        <v>66</v>
      </c>
      <c r="R74" s="1" t="s">
        <v>40</v>
      </c>
      <c r="S74" s="1" t="s">
        <v>41</v>
      </c>
      <c r="T74" s="1" t="s">
        <v>104</v>
      </c>
      <c r="U74" s="1" t="s">
        <v>43</v>
      </c>
      <c r="V74" s="1" t="s">
        <v>118</v>
      </c>
      <c r="X74" s="1" t="s">
        <v>44</v>
      </c>
      <c r="Y74" s="1" t="s">
        <v>45</v>
      </c>
      <c r="Z74" s="1" t="s">
        <v>191</v>
      </c>
      <c r="AA74" s="1" t="s">
        <v>192</v>
      </c>
      <c r="AB74" s="1">
        <v>17</v>
      </c>
      <c r="AC74" s="1" t="s">
        <v>297</v>
      </c>
      <c r="AD74" s="1" t="s">
        <v>281</v>
      </c>
      <c r="AE74" s="1">
        <v>2.2999999999999998</v>
      </c>
      <c r="AF74" s="1">
        <v>1</v>
      </c>
      <c r="AG74" s="1">
        <v>0</v>
      </c>
      <c r="AH74" s="1" t="s">
        <v>298</v>
      </c>
      <c r="AI74" s="1">
        <v>2</v>
      </c>
      <c r="AJ74" s="1">
        <v>17</v>
      </c>
      <c r="AK74">
        <f t="shared" ca="1" si="3"/>
        <v>38</v>
      </c>
      <c r="AL74" t="str">
        <f t="shared" ca="1" si="4"/>
        <v>30-39</v>
      </c>
      <c r="AM74" s="19" t="str">
        <f t="shared" si="5"/>
        <v>40k–60k</v>
      </c>
    </row>
    <row r="75" spans="1:39" ht="13.5" customHeight="1" x14ac:dyDescent="0.2">
      <c r="A75" s="1" t="s">
        <v>299</v>
      </c>
      <c r="B75" s="1">
        <v>10284</v>
      </c>
      <c r="C75" s="1">
        <v>1</v>
      </c>
      <c r="D75" s="1">
        <v>1</v>
      </c>
      <c r="E75" s="1">
        <v>0</v>
      </c>
      <c r="F75" s="1">
        <v>1</v>
      </c>
      <c r="G75" s="1">
        <v>5</v>
      </c>
      <c r="H75" s="1">
        <v>2</v>
      </c>
      <c r="I75" s="1">
        <v>0</v>
      </c>
      <c r="J75" s="1">
        <v>61584</v>
      </c>
      <c r="K75" s="1">
        <v>0</v>
      </c>
      <c r="L75" s="1">
        <v>19</v>
      </c>
      <c r="M75" s="1" t="s">
        <v>37</v>
      </c>
      <c r="N75" s="1" t="s">
        <v>38</v>
      </c>
      <c r="O75" s="1">
        <v>2351</v>
      </c>
      <c r="P75" s="11">
        <v>28533</v>
      </c>
      <c r="Q75" s="1" t="s">
        <v>66</v>
      </c>
      <c r="R75" s="1" t="s">
        <v>53</v>
      </c>
      <c r="S75" s="1" t="s">
        <v>41</v>
      </c>
      <c r="T75" s="1" t="s">
        <v>42</v>
      </c>
      <c r="U75" s="1" t="s">
        <v>95</v>
      </c>
      <c r="V75" s="2">
        <v>41456</v>
      </c>
      <c r="X75" s="1" t="s">
        <v>44</v>
      </c>
      <c r="Y75" s="1" t="s">
        <v>45</v>
      </c>
      <c r="Z75" s="1" t="s">
        <v>46</v>
      </c>
      <c r="AA75" s="1" t="s">
        <v>96</v>
      </c>
      <c r="AB75" s="1">
        <v>12</v>
      </c>
      <c r="AC75" s="1" t="s">
        <v>60</v>
      </c>
      <c r="AD75" s="1" t="s">
        <v>152</v>
      </c>
      <c r="AE75" s="1">
        <v>3.88</v>
      </c>
      <c r="AF75" s="1">
        <v>4</v>
      </c>
      <c r="AG75" s="1">
        <v>0</v>
      </c>
      <c r="AH75" s="1" t="s">
        <v>300</v>
      </c>
      <c r="AI75" s="1">
        <v>0</v>
      </c>
      <c r="AJ75" s="1">
        <v>6</v>
      </c>
      <c r="AK75">
        <f t="shared" ca="1" si="3"/>
        <v>47</v>
      </c>
      <c r="AL75" t="str">
        <f t="shared" ca="1" si="4"/>
        <v>40-49</v>
      </c>
      <c r="AM75" s="19" t="str">
        <f t="shared" si="5"/>
        <v>60k–80k</v>
      </c>
    </row>
    <row r="76" spans="1:39" ht="13.5" customHeight="1" x14ac:dyDescent="0.2">
      <c r="A76" s="1" t="s">
        <v>301</v>
      </c>
      <c r="B76" s="1">
        <v>10207</v>
      </c>
      <c r="C76" s="1">
        <v>0</v>
      </c>
      <c r="D76" s="1">
        <v>0</v>
      </c>
      <c r="E76" s="1">
        <v>0</v>
      </c>
      <c r="F76" s="1">
        <v>1</v>
      </c>
      <c r="G76" s="1">
        <v>5</v>
      </c>
      <c r="H76" s="1">
        <v>3</v>
      </c>
      <c r="I76" s="1">
        <v>0</v>
      </c>
      <c r="J76" s="1">
        <v>46335</v>
      </c>
      <c r="K76" s="1">
        <v>0</v>
      </c>
      <c r="L76" s="1">
        <v>19</v>
      </c>
      <c r="M76" s="1" t="s">
        <v>37</v>
      </c>
      <c r="N76" s="1" t="s">
        <v>38</v>
      </c>
      <c r="O76" s="1">
        <v>2125</v>
      </c>
      <c r="P76" s="11">
        <v>31603</v>
      </c>
      <c r="Q76" s="1" t="s">
        <v>66</v>
      </c>
      <c r="R76" s="1" t="s">
        <v>40</v>
      </c>
      <c r="S76" s="1" t="s">
        <v>41</v>
      </c>
      <c r="T76" s="1" t="s">
        <v>104</v>
      </c>
      <c r="U76" s="1" t="s">
        <v>43</v>
      </c>
      <c r="V76" s="2">
        <v>40943</v>
      </c>
      <c r="X76" s="1" t="s">
        <v>44</v>
      </c>
      <c r="Y76" s="1" t="s">
        <v>45</v>
      </c>
      <c r="Z76" s="1" t="s">
        <v>46</v>
      </c>
      <c r="AA76" s="1" t="s">
        <v>106</v>
      </c>
      <c r="AB76" s="1">
        <v>14</v>
      </c>
      <c r="AC76" s="1" t="s">
        <v>151</v>
      </c>
      <c r="AD76" s="1" t="s">
        <v>61</v>
      </c>
      <c r="AE76" s="1">
        <v>3.4</v>
      </c>
      <c r="AF76" s="1">
        <v>5</v>
      </c>
      <c r="AG76" s="1">
        <v>0</v>
      </c>
      <c r="AH76" s="1" t="s">
        <v>218</v>
      </c>
      <c r="AI76" s="1">
        <v>0</v>
      </c>
      <c r="AJ76" s="1">
        <v>15</v>
      </c>
      <c r="AK76">
        <f t="shared" ca="1" si="3"/>
        <v>39</v>
      </c>
      <c r="AL76" t="str">
        <f t="shared" ca="1" si="4"/>
        <v>30-39</v>
      </c>
      <c r="AM76" s="19" t="str">
        <f t="shared" si="5"/>
        <v>40k–60k</v>
      </c>
    </row>
    <row r="77" spans="1:39" ht="13.5" customHeight="1" x14ac:dyDescent="0.2">
      <c r="A77" s="1" t="s">
        <v>302</v>
      </c>
      <c r="B77" s="1">
        <v>10133</v>
      </c>
      <c r="C77" s="1">
        <v>1</v>
      </c>
      <c r="D77" s="1">
        <v>1</v>
      </c>
      <c r="E77" s="1">
        <v>0</v>
      </c>
      <c r="F77" s="1">
        <v>1</v>
      </c>
      <c r="G77" s="1">
        <v>3</v>
      </c>
      <c r="H77" s="1">
        <v>3</v>
      </c>
      <c r="I77" s="1">
        <v>0</v>
      </c>
      <c r="J77" s="1">
        <v>70621</v>
      </c>
      <c r="K77" s="1">
        <v>0</v>
      </c>
      <c r="L77" s="1">
        <v>14</v>
      </c>
      <c r="M77" s="1" t="s">
        <v>100</v>
      </c>
      <c r="N77" s="1" t="s">
        <v>38</v>
      </c>
      <c r="O77" s="1">
        <v>2119</v>
      </c>
      <c r="P77" s="10" t="s">
        <v>303</v>
      </c>
      <c r="Q77" s="1" t="s">
        <v>66</v>
      </c>
      <c r="R77" s="1" t="s">
        <v>53</v>
      </c>
      <c r="S77" s="1" t="s">
        <v>41</v>
      </c>
      <c r="T77" s="1" t="s">
        <v>42</v>
      </c>
      <c r="U77" s="1" t="s">
        <v>43</v>
      </c>
      <c r="V77" s="2">
        <v>42125</v>
      </c>
      <c r="X77" s="1" t="s">
        <v>44</v>
      </c>
      <c r="Y77" s="1" t="s">
        <v>45</v>
      </c>
      <c r="Z77" s="1" t="s">
        <v>58</v>
      </c>
      <c r="AA77" s="1" t="s">
        <v>101</v>
      </c>
      <c r="AB77" s="1">
        <v>7</v>
      </c>
      <c r="AC77" s="1" t="s">
        <v>92</v>
      </c>
      <c r="AD77" s="1" t="s">
        <v>61</v>
      </c>
      <c r="AE77" s="1">
        <v>4.1100000000000003</v>
      </c>
      <c r="AF77" s="1">
        <v>4</v>
      </c>
      <c r="AG77" s="1">
        <v>6</v>
      </c>
      <c r="AH77" s="1" t="s">
        <v>93</v>
      </c>
      <c r="AI77" s="1">
        <v>0</v>
      </c>
      <c r="AJ77" s="1">
        <v>16</v>
      </c>
      <c r="AK77">
        <f t="shared" ca="1" si="3"/>
        <v>37</v>
      </c>
      <c r="AL77" t="str">
        <f t="shared" ca="1" si="4"/>
        <v>30-39</v>
      </c>
      <c r="AM77" s="19" t="str">
        <f t="shared" si="5"/>
        <v>60k–80k</v>
      </c>
    </row>
    <row r="78" spans="1:39" ht="13.5" customHeight="1" x14ac:dyDescent="0.2">
      <c r="A78" s="1" t="s">
        <v>304</v>
      </c>
      <c r="B78" s="1">
        <v>10028</v>
      </c>
      <c r="C78" s="1">
        <v>0</v>
      </c>
      <c r="D78" s="1">
        <v>0</v>
      </c>
      <c r="E78" s="1">
        <v>1</v>
      </c>
      <c r="F78" s="1">
        <v>1</v>
      </c>
      <c r="G78" s="1">
        <v>3</v>
      </c>
      <c r="H78" s="1">
        <v>4</v>
      </c>
      <c r="I78" s="1">
        <v>0</v>
      </c>
      <c r="J78" s="1">
        <v>138888</v>
      </c>
      <c r="K78" s="1">
        <v>0</v>
      </c>
      <c r="L78" s="1">
        <v>13</v>
      </c>
      <c r="M78" s="1" t="s">
        <v>305</v>
      </c>
      <c r="N78" s="1" t="s">
        <v>38</v>
      </c>
      <c r="O78" s="1">
        <v>1886</v>
      </c>
      <c r="P78" s="11">
        <v>25818</v>
      </c>
      <c r="Q78" s="1" t="s">
        <v>39</v>
      </c>
      <c r="R78" s="1" t="s">
        <v>40</v>
      </c>
      <c r="S78" s="1" t="s">
        <v>41</v>
      </c>
      <c r="T78" s="1" t="s">
        <v>42</v>
      </c>
      <c r="U78" s="1" t="s">
        <v>95</v>
      </c>
      <c r="V78" s="2">
        <v>41760</v>
      </c>
      <c r="X78" s="1" t="s">
        <v>44</v>
      </c>
      <c r="Y78" s="1" t="s">
        <v>45</v>
      </c>
      <c r="Z78" s="1" t="s">
        <v>58</v>
      </c>
      <c r="AA78" s="1" t="s">
        <v>200</v>
      </c>
      <c r="AB78" s="1">
        <v>5</v>
      </c>
      <c r="AC78" s="1" t="s">
        <v>60</v>
      </c>
      <c r="AD78" s="1" t="s">
        <v>49</v>
      </c>
      <c r="AE78" s="1">
        <v>4.3</v>
      </c>
      <c r="AF78" s="1">
        <v>5</v>
      </c>
      <c r="AG78" s="1">
        <v>5</v>
      </c>
      <c r="AH78" s="2">
        <v>43556</v>
      </c>
      <c r="AI78" s="1">
        <v>0</v>
      </c>
      <c r="AJ78" s="1">
        <v>4</v>
      </c>
      <c r="AK78">
        <f t="shared" ca="1" si="3"/>
        <v>54</v>
      </c>
      <c r="AL78" t="str">
        <f t="shared" ca="1" si="4"/>
        <v>50-59</v>
      </c>
      <c r="AM78" s="19" t="str">
        <f t="shared" si="5"/>
        <v>120k–140k</v>
      </c>
    </row>
    <row r="79" spans="1:39" ht="13.5" customHeight="1" x14ac:dyDescent="0.2">
      <c r="A79" s="1" t="s">
        <v>306</v>
      </c>
      <c r="B79" s="1">
        <v>10006</v>
      </c>
      <c r="C79" s="1">
        <v>0</v>
      </c>
      <c r="D79" s="1">
        <v>0</v>
      </c>
      <c r="E79" s="1">
        <v>0</v>
      </c>
      <c r="F79" s="1">
        <v>1</v>
      </c>
      <c r="G79" s="1">
        <v>6</v>
      </c>
      <c r="H79" s="1">
        <v>4</v>
      </c>
      <c r="I79" s="1">
        <v>0</v>
      </c>
      <c r="J79" s="1">
        <v>74241</v>
      </c>
      <c r="K79" s="1">
        <v>0</v>
      </c>
      <c r="L79" s="1">
        <v>3</v>
      </c>
      <c r="M79" s="1" t="s">
        <v>188</v>
      </c>
      <c r="N79" s="1" t="s">
        <v>307</v>
      </c>
      <c r="O79" s="1">
        <v>90007</v>
      </c>
      <c r="P79" s="11">
        <v>32366</v>
      </c>
      <c r="Q79" s="1" t="s">
        <v>66</v>
      </c>
      <c r="R79" s="1" t="s">
        <v>40</v>
      </c>
      <c r="S79" s="1" t="s">
        <v>41</v>
      </c>
      <c r="T79" s="1" t="s">
        <v>42</v>
      </c>
      <c r="U79" s="1" t="s">
        <v>43</v>
      </c>
      <c r="V79" s="2">
        <v>40817</v>
      </c>
      <c r="X79" s="1" t="s">
        <v>44</v>
      </c>
      <c r="Y79" s="1" t="s">
        <v>45</v>
      </c>
      <c r="Z79" s="1" t="s">
        <v>191</v>
      </c>
      <c r="AA79" s="1" t="s">
        <v>223</v>
      </c>
      <c r="AB79" s="1">
        <v>21</v>
      </c>
      <c r="AC79" s="1" t="s">
        <v>60</v>
      </c>
      <c r="AD79" s="1" t="s">
        <v>49</v>
      </c>
      <c r="AE79" s="1">
        <v>4.7699999999999996</v>
      </c>
      <c r="AF79" s="1">
        <v>5</v>
      </c>
      <c r="AG79" s="1">
        <v>0</v>
      </c>
      <c r="AH79" s="1" t="s">
        <v>308</v>
      </c>
      <c r="AI79" s="1">
        <v>0</v>
      </c>
      <c r="AJ79" s="1">
        <v>14</v>
      </c>
      <c r="AK79">
        <f t="shared" ca="1" si="3"/>
        <v>37</v>
      </c>
      <c r="AL79" t="str">
        <f t="shared" ca="1" si="4"/>
        <v>30-39</v>
      </c>
      <c r="AM79" s="19" t="str">
        <f t="shared" si="5"/>
        <v>60k–80k</v>
      </c>
    </row>
    <row r="80" spans="1:39" ht="13.5" customHeight="1" x14ac:dyDescent="0.2">
      <c r="A80" s="1" t="s">
        <v>309</v>
      </c>
      <c r="B80" s="1">
        <v>10105</v>
      </c>
      <c r="C80" s="1">
        <v>0</v>
      </c>
      <c r="D80" s="1">
        <v>0</v>
      </c>
      <c r="E80" s="1">
        <v>0</v>
      </c>
      <c r="F80" s="1">
        <v>1</v>
      </c>
      <c r="G80" s="1">
        <v>5</v>
      </c>
      <c r="H80" s="1">
        <v>3</v>
      </c>
      <c r="I80" s="1">
        <v>0</v>
      </c>
      <c r="J80" s="1">
        <v>75188</v>
      </c>
      <c r="K80" s="1">
        <v>0</v>
      </c>
      <c r="L80" s="1">
        <v>18</v>
      </c>
      <c r="M80" s="1" t="s">
        <v>168</v>
      </c>
      <c r="N80" s="1" t="s">
        <v>38</v>
      </c>
      <c r="O80" s="1">
        <v>1731</v>
      </c>
      <c r="P80" s="10" t="s">
        <v>310</v>
      </c>
      <c r="Q80" s="1" t="s">
        <v>66</v>
      </c>
      <c r="R80" s="1" t="s">
        <v>40</v>
      </c>
      <c r="S80" s="1" t="s">
        <v>41</v>
      </c>
      <c r="T80" s="1" t="s">
        <v>42</v>
      </c>
      <c r="U80" s="1" t="s">
        <v>43</v>
      </c>
      <c r="V80" s="1" t="s">
        <v>311</v>
      </c>
      <c r="X80" s="1" t="s">
        <v>44</v>
      </c>
      <c r="Y80" s="1" t="s">
        <v>45</v>
      </c>
      <c r="Z80" s="1" t="s">
        <v>46</v>
      </c>
      <c r="AA80" s="1" t="s">
        <v>170</v>
      </c>
      <c r="AB80" s="1">
        <v>2</v>
      </c>
      <c r="AC80" s="1" t="s">
        <v>78</v>
      </c>
      <c r="AD80" s="1" t="s">
        <v>61</v>
      </c>
      <c r="AE80" s="1">
        <v>4.5199999999999996</v>
      </c>
      <c r="AF80" s="1">
        <v>4</v>
      </c>
      <c r="AG80" s="1">
        <v>0</v>
      </c>
      <c r="AH80" s="1" t="s">
        <v>179</v>
      </c>
      <c r="AI80" s="1">
        <v>0</v>
      </c>
      <c r="AJ80" s="1">
        <v>4</v>
      </c>
      <c r="AK80">
        <f t="shared" ca="1" si="3"/>
        <v>51</v>
      </c>
      <c r="AL80" t="str">
        <f t="shared" ca="1" si="4"/>
        <v>50-59</v>
      </c>
      <c r="AM80" s="19" t="str">
        <f t="shared" si="5"/>
        <v>60k–80k</v>
      </c>
    </row>
    <row r="81" spans="1:39" ht="13.5" customHeight="1" x14ac:dyDescent="0.2">
      <c r="A81" s="1" t="s">
        <v>312</v>
      </c>
      <c r="B81" s="1">
        <v>10211</v>
      </c>
      <c r="C81" s="1">
        <v>1</v>
      </c>
      <c r="D81" s="1">
        <v>1</v>
      </c>
      <c r="E81" s="1">
        <v>0</v>
      </c>
      <c r="F81" s="1">
        <v>1</v>
      </c>
      <c r="G81" s="1">
        <v>5</v>
      </c>
      <c r="H81" s="1">
        <v>3</v>
      </c>
      <c r="I81" s="1">
        <v>0</v>
      </c>
      <c r="J81" s="1">
        <v>62514</v>
      </c>
      <c r="K81" s="1">
        <v>0</v>
      </c>
      <c r="L81" s="1">
        <v>19</v>
      </c>
      <c r="M81" s="1" t="s">
        <v>37</v>
      </c>
      <c r="N81" s="1" t="s">
        <v>38</v>
      </c>
      <c r="O81" s="1">
        <v>1749</v>
      </c>
      <c r="P81" s="10" t="s">
        <v>313</v>
      </c>
      <c r="Q81" s="1" t="s">
        <v>66</v>
      </c>
      <c r="R81" s="1" t="s">
        <v>53</v>
      </c>
      <c r="S81" s="1" t="s">
        <v>41</v>
      </c>
      <c r="T81" s="1" t="s">
        <v>42</v>
      </c>
      <c r="U81" s="1" t="s">
        <v>43</v>
      </c>
      <c r="V81" s="1" t="s">
        <v>314</v>
      </c>
      <c r="X81" s="1" t="s">
        <v>44</v>
      </c>
      <c r="Y81" s="1" t="s">
        <v>45</v>
      </c>
      <c r="Z81" s="1" t="s">
        <v>46</v>
      </c>
      <c r="AA81" s="1" t="s">
        <v>91</v>
      </c>
      <c r="AB81" s="1">
        <v>19</v>
      </c>
      <c r="AC81" s="1" t="s">
        <v>78</v>
      </c>
      <c r="AD81" s="1" t="s">
        <v>61</v>
      </c>
      <c r="AE81" s="1">
        <v>2.9</v>
      </c>
      <c r="AF81" s="1">
        <v>3</v>
      </c>
      <c r="AG81" s="1">
        <v>0</v>
      </c>
      <c r="AH81" s="1" t="s">
        <v>186</v>
      </c>
      <c r="AI81" s="1">
        <v>0</v>
      </c>
      <c r="AJ81" s="1">
        <v>6</v>
      </c>
      <c r="AK81">
        <f t="shared" ca="1" si="3"/>
        <v>51</v>
      </c>
      <c r="AL81" t="str">
        <f t="shared" ca="1" si="4"/>
        <v>50-59</v>
      </c>
      <c r="AM81" s="19" t="str">
        <f t="shared" si="5"/>
        <v>60k–80k</v>
      </c>
    </row>
    <row r="82" spans="1:39" ht="13.5" customHeight="1" x14ac:dyDescent="0.2">
      <c r="A82" s="1" t="s">
        <v>315</v>
      </c>
      <c r="B82" s="1">
        <v>10064</v>
      </c>
      <c r="C82" s="1">
        <v>1</v>
      </c>
      <c r="D82" s="1">
        <v>1</v>
      </c>
      <c r="E82" s="1">
        <v>0</v>
      </c>
      <c r="F82" s="1">
        <v>5</v>
      </c>
      <c r="G82" s="1">
        <v>5</v>
      </c>
      <c r="H82" s="1">
        <v>3</v>
      </c>
      <c r="I82" s="1">
        <v>0</v>
      </c>
      <c r="J82" s="1">
        <v>60070</v>
      </c>
      <c r="K82" s="1">
        <v>1</v>
      </c>
      <c r="L82" s="1">
        <v>19</v>
      </c>
      <c r="M82" s="1" t="s">
        <v>37</v>
      </c>
      <c r="N82" s="1" t="s">
        <v>38</v>
      </c>
      <c r="O82" s="1">
        <v>2343</v>
      </c>
      <c r="P82" s="11">
        <v>33367</v>
      </c>
      <c r="Q82" s="1" t="s">
        <v>66</v>
      </c>
      <c r="R82" s="1" t="s">
        <v>53</v>
      </c>
      <c r="S82" s="1" t="s">
        <v>41</v>
      </c>
      <c r="T82" s="1" t="s">
        <v>42</v>
      </c>
      <c r="U82" s="1" t="s">
        <v>43</v>
      </c>
      <c r="V82" s="2">
        <v>40637</v>
      </c>
      <c r="W82" s="2">
        <v>42892</v>
      </c>
      <c r="X82" s="1" t="s">
        <v>316</v>
      </c>
      <c r="Y82" s="1" t="s">
        <v>57</v>
      </c>
      <c r="Z82" s="1" t="s">
        <v>46</v>
      </c>
      <c r="AA82" s="1" t="s">
        <v>69</v>
      </c>
      <c r="AB82" s="1">
        <v>20</v>
      </c>
      <c r="AC82" s="1" t="s">
        <v>78</v>
      </c>
      <c r="AD82" s="1" t="s">
        <v>61</v>
      </c>
      <c r="AE82" s="1">
        <v>5</v>
      </c>
      <c r="AF82" s="1">
        <v>3</v>
      </c>
      <c r="AG82" s="1">
        <v>0</v>
      </c>
      <c r="AH82" s="2">
        <v>42982</v>
      </c>
      <c r="AI82" s="1">
        <v>0</v>
      </c>
      <c r="AJ82" s="1">
        <v>7</v>
      </c>
      <c r="AK82">
        <f t="shared" ca="1" si="3"/>
        <v>34</v>
      </c>
      <c r="AL82" t="str">
        <f t="shared" ca="1" si="4"/>
        <v>30-39</v>
      </c>
      <c r="AM82" s="19" t="str">
        <f t="shared" si="5"/>
        <v>60k–80k</v>
      </c>
    </row>
    <row r="83" spans="1:39" ht="13.5" customHeight="1" x14ac:dyDescent="0.2">
      <c r="A83" s="1" t="s">
        <v>317</v>
      </c>
      <c r="B83" s="1">
        <v>10247</v>
      </c>
      <c r="C83" s="1">
        <v>0</v>
      </c>
      <c r="D83" s="1">
        <v>0</v>
      </c>
      <c r="E83" s="1">
        <v>1</v>
      </c>
      <c r="F83" s="1">
        <v>1</v>
      </c>
      <c r="G83" s="1">
        <v>5</v>
      </c>
      <c r="H83" s="1">
        <v>3</v>
      </c>
      <c r="I83" s="1">
        <v>0</v>
      </c>
      <c r="J83" s="1">
        <v>48888</v>
      </c>
      <c r="K83" s="1">
        <v>0</v>
      </c>
      <c r="L83" s="1">
        <v>19</v>
      </c>
      <c r="M83" s="1" t="s">
        <v>37</v>
      </c>
      <c r="N83" s="1" t="s">
        <v>38</v>
      </c>
      <c r="O83" s="1">
        <v>2026</v>
      </c>
      <c r="P83" s="10" t="s">
        <v>318</v>
      </c>
      <c r="Q83" s="1" t="s">
        <v>39</v>
      </c>
      <c r="R83" s="1" t="s">
        <v>40</v>
      </c>
      <c r="S83" s="1" t="s">
        <v>41</v>
      </c>
      <c r="T83" s="1" t="s">
        <v>42</v>
      </c>
      <c r="U83" s="1" t="s">
        <v>43</v>
      </c>
      <c r="V83" s="2">
        <v>41923</v>
      </c>
      <c r="X83" s="1" t="s">
        <v>44</v>
      </c>
      <c r="Y83" s="1" t="s">
        <v>45</v>
      </c>
      <c r="Z83" s="1" t="s">
        <v>46</v>
      </c>
      <c r="AA83" s="1" t="s">
        <v>119</v>
      </c>
      <c r="AB83" s="1">
        <v>18</v>
      </c>
      <c r="AC83" s="1" t="s">
        <v>48</v>
      </c>
      <c r="AD83" s="1" t="s">
        <v>61</v>
      </c>
      <c r="AE83" s="1">
        <v>4.7</v>
      </c>
      <c r="AF83" s="1">
        <v>5</v>
      </c>
      <c r="AG83" s="1">
        <v>0</v>
      </c>
      <c r="AH83" s="1" t="s">
        <v>319</v>
      </c>
      <c r="AI83" s="1">
        <v>0</v>
      </c>
      <c r="AJ83" s="1">
        <v>8</v>
      </c>
      <c r="AK83">
        <f t="shared" ca="1" si="3"/>
        <v>51</v>
      </c>
      <c r="AL83" t="str">
        <f t="shared" ca="1" si="4"/>
        <v>50-59</v>
      </c>
      <c r="AM83" s="19" t="str">
        <f t="shared" si="5"/>
        <v>40k–60k</v>
      </c>
    </row>
    <row r="84" spans="1:39" ht="13.5" customHeight="1" x14ac:dyDescent="0.2">
      <c r="A84" s="1" t="s">
        <v>320</v>
      </c>
      <c r="B84" s="1">
        <v>10235</v>
      </c>
      <c r="C84" s="1">
        <v>1</v>
      </c>
      <c r="D84" s="1">
        <v>1</v>
      </c>
      <c r="E84" s="1">
        <v>1</v>
      </c>
      <c r="F84" s="1">
        <v>1</v>
      </c>
      <c r="G84" s="1">
        <v>5</v>
      </c>
      <c r="H84" s="1">
        <v>3</v>
      </c>
      <c r="I84" s="1">
        <v>0</v>
      </c>
      <c r="J84" s="1">
        <v>54285</v>
      </c>
      <c r="K84" s="1">
        <v>0</v>
      </c>
      <c r="L84" s="1">
        <v>19</v>
      </c>
      <c r="M84" s="1" t="s">
        <v>37</v>
      </c>
      <c r="N84" s="1" t="s">
        <v>38</v>
      </c>
      <c r="O84" s="1">
        <v>2045</v>
      </c>
      <c r="P84" s="10" t="s">
        <v>321</v>
      </c>
      <c r="Q84" s="1" t="s">
        <v>39</v>
      </c>
      <c r="R84" s="1" t="s">
        <v>53</v>
      </c>
      <c r="S84" s="1" t="s">
        <v>41</v>
      </c>
      <c r="T84" s="1" t="s">
        <v>42</v>
      </c>
      <c r="U84" s="1" t="s">
        <v>43</v>
      </c>
      <c r="V84" s="1" t="s">
        <v>207</v>
      </c>
      <c r="X84" s="1" t="s">
        <v>44</v>
      </c>
      <c r="Y84" s="1" t="s">
        <v>45</v>
      </c>
      <c r="Z84" s="1" t="s">
        <v>46</v>
      </c>
      <c r="AA84" s="1" t="s">
        <v>119</v>
      </c>
      <c r="AB84" s="1">
        <v>18</v>
      </c>
      <c r="AC84" s="1" t="s">
        <v>92</v>
      </c>
      <c r="AD84" s="1" t="s">
        <v>61</v>
      </c>
      <c r="AE84" s="1">
        <v>4.2</v>
      </c>
      <c r="AF84" s="1">
        <v>3</v>
      </c>
      <c r="AG84" s="1">
        <v>0</v>
      </c>
      <c r="AH84" s="2">
        <v>43770</v>
      </c>
      <c r="AI84" s="1">
        <v>0</v>
      </c>
      <c r="AJ84" s="1">
        <v>3</v>
      </c>
      <c r="AK84">
        <f t="shared" ca="1" si="3"/>
        <v>46</v>
      </c>
      <c r="AL84" t="str">
        <f t="shared" ca="1" si="4"/>
        <v>40-49</v>
      </c>
      <c r="AM84" s="19" t="str">
        <f t="shared" si="5"/>
        <v>40k–60k</v>
      </c>
    </row>
    <row r="85" spans="1:39" ht="13.5" customHeight="1" x14ac:dyDescent="0.2">
      <c r="A85" s="1" t="s">
        <v>322</v>
      </c>
      <c r="B85" s="1">
        <v>10299</v>
      </c>
      <c r="C85" s="1">
        <v>0</v>
      </c>
      <c r="D85" s="1">
        <v>3</v>
      </c>
      <c r="E85" s="1">
        <v>0</v>
      </c>
      <c r="F85" s="1">
        <v>1</v>
      </c>
      <c r="G85" s="1">
        <v>5</v>
      </c>
      <c r="H85" s="1">
        <v>1</v>
      </c>
      <c r="I85" s="1">
        <v>0</v>
      </c>
      <c r="J85" s="1">
        <v>56847</v>
      </c>
      <c r="K85" s="1">
        <v>0</v>
      </c>
      <c r="L85" s="1">
        <v>20</v>
      </c>
      <c r="M85" s="1" t="s">
        <v>64</v>
      </c>
      <c r="N85" s="1" t="s">
        <v>38</v>
      </c>
      <c r="O85" s="1">
        <v>2133</v>
      </c>
      <c r="P85" s="10" t="s">
        <v>323</v>
      </c>
      <c r="Q85" s="1" t="s">
        <v>66</v>
      </c>
      <c r="R85" s="1" t="s">
        <v>185</v>
      </c>
      <c r="S85" s="1" t="s">
        <v>41</v>
      </c>
      <c r="T85" s="1" t="s">
        <v>42</v>
      </c>
      <c r="U85" s="1" t="s">
        <v>43</v>
      </c>
      <c r="V85" s="2">
        <v>41827</v>
      </c>
      <c r="X85" s="1" t="s">
        <v>44</v>
      </c>
      <c r="Y85" s="1" t="s">
        <v>45</v>
      </c>
      <c r="Z85" s="1" t="s">
        <v>46</v>
      </c>
      <c r="AA85" s="1" t="s">
        <v>47</v>
      </c>
      <c r="AB85" s="1">
        <v>22</v>
      </c>
      <c r="AC85" s="1" t="s">
        <v>60</v>
      </c>
      <c r="AD85" s="1" t="s">
        <v>281</v>
      </c>
      <c r="AE85" s="1">
        <v>3</v>
      </c>
      <c r="AF85" s="1">
        <v>1</v>
      </c>
      <c r="AG85" s="1">
        <v>0</v>
      </c>
      <c r="AH85" s="1" t="s">
        <v>93</v>
      </c>
      <c r="AI85" s="1">
        <v>2</v>
      </c>
      <c r="AJ85" s="1">
        <v>5</v>
      </c>
      <c r="AK85">
        <f t="shared" ca="1" si="3"/>
        <v>35</v>
      </c>
      <c r="AL85" t="str">
        <f t="shared" ca="1" si="4"/>
        <v>30-39</v>
      </c>
      <c r="AM85" s="19" t="str">
        <f t="shared" si="5"/>
        <v>40k–60k</v>
      </c>
    </row>
    <row r="86" spans="1:39" ht="13.5" customHeight="1" x14ac:dyDescent="0.2">
      <c r="A86" s="1" t="s">
        <v>324</v>
      </c>
      <c r="B86" s="1">
        <v>10280</v>
      </c>
      <c r="C86" s="1">
        <v>0</v>
      </c>
      <c r="D86" s="1">
        <v>0</v>
      </c>
      <c r="E86" s="1">
        <v>1</v>
      </c>
      <c r="F86" s="1">
        <v>4</v>
      </c>
      <c r="G86" s="1">
        <v>5</v>
      </c>
      <c r="H86" s="1">
        <v>2</v>
      </c>
      <c r="I86" s="1">
        <v>0</v>
      </c>
      <c r="J86" s="1">
        <v>60340</v>
      </c>
      <c r="K86" s="1">
        <v>1</v>
      </c>
      <c r="L86" s="1">
        <v>19</v>
      </c>
      <c r="M86" s="1" t="s">
        <v>37</v>
      </c>
      <c r="N86" s="1" t="s">
        <v>38</v>
      </c>
      <c r="O86" s="1">
        <v>2129</v>
      </c>
      <c r="P86" s="11">
        <v>30356</v>
      </c>
      <c r="Q86" s="1" t="s">
        <v>39</v>
      </c>
      <c r="R86" s="1" t="s">
        <v>40</v>
      </c>
      <c r="S86" s="1" t="s">
        <v>41</v>
      </c>
      <c r="T86" s="1" t="s">
        <v>42</v>
      </c>
      <c r="U86" s="1" t="s">
        <v>43</v>
      </c>
      <c r="V86" s="2">
        <v>40943</v>
      </c>
      <c r="W86" s="1" t="s">
        <v>325</v>
      </c>
      <c r="X86" s="1" t="s">
        <v>127</v>
      </c>
      <c r="Y86" s="1" t="s">
        <v>128</v>
      </c>
      <c r="Z86" s="1" t="s">
        <v>46</v>
      </c>
      <c r="AA86" s="1" t="s">
        <v>47</v>
      </c>
      <c r="AB86" s="1">
        <v>22</v>
      </c>
      <c r="AC86" s="1" t="s">
        <v>78</v>
      </c>
      <c r="AD86" s="1" t="s">
        <v>152</v>
      </c>
      <c r="AE86" s="1">
        <v>5</v>
      </c>
      <c r="AF86" s="1">
        <v>4</v>
      </c>
      <c r="AG86" s="1">
        <v>0</v>
      </c>
      <c r="AH86" s="2">
        <v>43438</v>
      </c>
      <c r="AI86" s="1">
        <v>5</v>
      </c>
      <c r="AJ86" s="1">
        <v>16</v>
      </c>
      <c r="AK86">
        <f t="shared" ca="1" si="3"/>
        <v>42</v>
      </c>
      <c r="AL86" t="str">
        <f t="shared" ca="1" si="4"/>
        <v>40-49</v>
      </c>
      <c r="AM86" s="19" t="str">
        <f t="shared" si="5"/>
        <v>60k–80k</v>
      </c>
    </row>
    <row r="87" spans="1:39" ht="13.5" customHeight="1" x14ac:dyDescent="0.2">
      <c r="A87" s="1" t="s">
        <v>326</v>
      </c>
      <c r="B87" s="1">
        <v>10296</v>
      </c>
      <c r="C87" s="1">
        <v>0</v>
      </c>
      <c r="D87" s="1">
        <v>0</v>
      </c>
      <c r="E87" s="1">
        <v>0</v>
      </c>
      <c r="F87" s="1">
        <v>4</v>
      </c>
      <c r="G87" s="1">
        <v>5</v>
      </c>
      <c r="H87" s="1">
        <v>2</v>
      </c>
      <c r="I87" s="1">
        <v>0</v>
      </c>
      <c r="J87" s="1">
        <v>59124</v>
      </c>
      <c r="K87" s="1">
        <v>1</v>
      </c>
      <c r="L87" s="1">
        <v>19</v>
      </c>
      <c r="M87" s="1" t="s">
        <v>37</v>
      </c>
      <c r="N87" s="1" t="s">
        <v>38</v>
      </c>
      <c r="O87" s="1">
        <v>2458</v>
      </c>
      <c r="P87" s="11">
        <v>32664</v>
      </c>
      <c r="Q87" s="1" t="s">
        <v>66</v>
      </c>
      <c r="R87" s="1" t="s">
        <v>40</v>
      </c>
      <c r="S87" s="1" t="s">
        <v>41</v>
      </c>
      <c r="T87" s="1" t="s">
        <v>42</v>
      </c>
      <c r="U87" s="1" t="s">
        <v>43</v>
      </c>
      <c r="V87" s="1" t="s">
        <v>159</v>
      </c>
      <c r="W87" s="1" t="s">
        <v>327</v>
      </c>
      <c r="X87" s="1" t="s">
        <v>328</v>
      </c>
      <c r="Y87" s="1" t="s">
        <v>128</v>
      </c>
      <c r="Z87" s="1" t="s">
        <v>46</v>
      </c>
      <c r="AA87" s="1" t="s">
        <v>73</v>
      </c>
      <c r="AB87" s="1">
        <v>16</v>
      </c>
      <c r="AC87" s="1" t="s">
        <v>78</v>
      </c>
      <c r="AD87" s="1" t="s">
        <v>152</v>
      </c>
      <c r="AE87" s="1">
        <v>2.2999999999999998</v>
      </c>
      <c r="AF87" s="1">
        <v>3</v>
      </c>
      <c r="AG87" s="1">
        <v>0</v>
      </c>
      <c r="AH87" s="1" t="s">
        <v>329</v>
      </c>
      <c r="AI87" s="1">
        <v>5</v>
      </c>
      <c r="AJ87" s="1">
        <v>19</v>
      </c>
      <c r="AK87">
        <f t="shared" ca="1" si="3"/>
        <v>36</v>
      </c>
      <c r="AL87" t="str">
        <f t="shared" ca="1" si="4"/>
        <v>30-39</v>
      </c>
      <c r="AM87" s="19" t="str">
        <f t="shared" si="5"/>
        <v>40k–60k</v>
      </c>
    </row>
    <row r="88" spans="1:39" ht="13.5" customHeight="1" x14ac:dyDescent="0.2">
      <c r="A88" s="1" t="s">
        <v>330</v>
      </c>
      <c r="B88" s="1">
        <v>10290</v>
      </c>
      <c r="C88" s="1">
        <v>1</v>
      </c>
      <c r="D88" s="1">
        <v>1</v>
      </c>
      <c r="E88" s="1">
        <v>0</v>
      </c>
      <c r="F88" s="1">
        <v>4</v>
      </c>
      <c r="G88" s="1">
        <v>4</v>
      </c>
      <c r="H88" s="1">
        <v>2</v>
      </c>
      <c r="I88" s="1">
        <v>0</v>
      </c>
      <c r="J88" s="1">
        <v>99280</v>
      </c>
      <c r="K88" s="1">
        <v>1</v>
      </c>
      <c r="L88" s="1">
        <v>24</v>
      </c>
      <c r="M88" s="1" t="s">
        <v>83</v>
      </c>
      <c r="N88" s="1" t="s">
        <v>38</v>
      </c>
      <c r="O88" s="1">
        <v>1749</v>
      </c>
      <c r="P88" s="10" t="s">
        <v>331</v>
      </c>
      <c r="Q88" s="1" t="s">
        <v>66</v>
      </c>
      <c r="R88" s="1" t="s">
        <v>53</v>
      </c>
      <c r="S88" s="1" t="s">
        <v>41</v>
      </c>
      <c r="T88" s="1" t="s">
        <v>42</v>
      </c>
      <c r="U88" s="1" t="s">
        <v>95</v>
      </c>
      <c r="V88" s="2">
        <v>40579</v>
      </c>
      <c r="W88" s="2">
        <v>41400</v>
      </c>
      <c r="X88" s="1" t="s">
        <v>127</v>
      </c>
      <c r="Y88" s="1" t="s">
        <v>128</v>
      </c>
      <c r="Z88" s="1" t="s">
        <v>85</v>
      </c>
      <c r="AA88" s="1" t="s">
        <v>86</v>
      </c>
      <c r="AB88" s="1">
        <v>10</v>
      </c>
      <c r="AC88" s="1" t="s">
        <v>60</v>
      </c>
      <c r="AD88" s="1" t="s">
        <v>152</v>
      </c>
      <c r="AE88" s="1">
        <v>2.1</v>
      </c>
      <c r="AF88" s="1">
        <v>5</v>
      </c>
      <c r="AG88" s="1">
        <v>4</v>
      </c>
      <c r="AH88" s="2">
        <v>41190</v>
      </c>
      <c r="AI88" s="1">
        <v>4</v>
      </c>
      <c r="AJ88" s="1">
        <v>19</v>
      </c>
      <c r="AK88">
        <f t="shared" ca="1" si="3"/>
        <v>38</v>
      </c>
      <c r="AL88" t="str">
        <f t="shared" ca="1" si="4"/>
        <v>30-39</v>
      </c>
      <c r="AM88" s="19" t="str">
        <f t="shared" si="5"/>
        <v>80k–100k</v>
      </c>
    </row>
    <row r="89" spans="1:39" ht="13.5" customHeight="1" x14ac:dyDescent="0.2">
      <c r="A89" s="1" t="s">
        <v>332</v>
      </c>
      <c r="B89" s="1">
        <v>10263</v>
      </c>
      <c r="C89" s="1">
        <v>1</v>
      </c>
      <c r="D89" s="1">
        <v>1</v>
      </c>
      <c r="E89" s="1">
        <v>0</v>
      </c>
      <c r="F89" s="1">
        <v>1</v>
      </c>
      <c r="G89" s="1">
        <v>5</v>
      </c>
      <c r="H89" s="1">
        <v>3</v>
      </c>
      <c r="I89" s="1">
        <v>0</v>
      </c>
      <c r="J89" s="1">
        <v>71776</v>
      </c>
      <c r="K89" s="1">
        <v>0</v>
      </c>
      <c r="L89" s="1">
        <v>20</v>
      </c>
      <c r="M89" s="1" t="s">
        <v>64</v>
      </c>
      <c r="N89" s="1" t="s">
        <v>38</v>
      </c>
      <c r="O89" s="1">
        <v>1824</v>
      </c>
      <c r="P89" s="10" t="s">
        <v>333</v>
      </c>
      <c r="Q89" s="1" t="s">
        <v>66</v>
      </c>
      <c r="R89" s="1" t="s">
        <v>53</v>
      </c>
      <c r="S89" s="1" t="s">
        <v>41</v>
      </c>
      <c r="T89" s="1" t="s">
        <v>42</v>
      </c>
      <c r="U89" s="1" t="s">
        <v>95</v>
      </c>
      <c r="V89" s="2">
        <v>41827</v>
      </c>
      <c r="X89" s="1" t="s">
        <v>44</v>
      </c>
      <c r="Y89" s="1" t="s">
        <v>45</v>
      </c>
      <c r="Z89" s="1" t="s">
        <v>46</v>
      </c>
      <c r="AA89" s="1" t="s">
        <v>73</v>
      </c>
      <c r="AB89" s="1">
        <v>16</v>
      </c>
      <c r="AC89" s="1" t="s">
        <v>48</v>
      </c>
      <c r="AD89" s="1" t="s">
        <v>61</v>
      </c>
      <c r="AE89" s="1">
        <v>4.4000000000000004</v>
      </c>
      <c r="AF89" s="1">
        <v>5</v>
      </c>
      <c r="AG89" s="1">
        <v>0</v>
      </c>
      <c r="AH89" s="1" t="s">
        <v>203</v>
      </c>
      <c r="AI89" s="1">
        <v>0</v>
      </c>
      <c r="AJ89" s="1">
        <v>17</v>
      </c>
      <c r="AK89">
        <f t="shared" ca="1" si="3"/>
        <v>46</v>
      </c>
      <c r="AL89" t="str">
        <f t="shared" ca="1" si="4"/>
        <v>40-49</v>
      </c>
      <c r="AM89" s="19" t="str">
        <f t="shared" si="5"/>
        <v>60k–80k</v>
      </c>
    </row>
    <row r="90" spans="1:39" ht="13.5" customHeight="1" x14ac:dyDescent="0.2">
      <c r="A90" s="1" t="s">
        <v>334</v>
      </c>
      <c r="B90" s="1">
        <v>10136</v>
      </c>
      <c r="C90" s="1">
        <v>0</v>
      </c>
      <c r="D90" s="1">
        <v>0</v>
      </c>
      <c r="E90" s="1">
        <v>0</v>
      </c>
      <c r="F90" s="1">
        <v>1</v>
      </c>
      <c r="G90" s="1">
        <v>5</v>
      </c>
      <c r="H90" s="1">
        <v>3</v>
      </c>
      <c r="I90" s="1">
        <v>0</v>
      </c>
      <c r="J90" s="1">
        <v>65902</v>
      </c>
      <c r="K90" s="1">
        <v>0</v>
      </c>
      <c r="L90" s="1">
        <v>20</v>
      </c>
      <c r="M90" s="1" t="s">
        <v>64</v>
      </c>
      <c r="N90" s="1" t="s">
        <v>38</v>
      </c>
      <c r="O90" s="1">
        <v>2324</v>
      </c>
      <c r="P90" s="10" t="s">
        <v>335</v>
      </c>
      <c r="Q90" s="1" t="s">
        <v>66</v>
      </c>
      <c r="R90" s="1" t="s">
        <v>40</v>
      </c>
      <c r="S90" s="1" t="s">
        <v>41</v>
      </c>
      <c r="T90" s="1" t="s">
        <v>42</v>
      </c>
      <c r="U90" s="1" t="s">
        <v>95</v>
      </c>
      <c r="V90" s="1" t="s">
        <v>159</v>
      </c>
      <c r="X90" s="1" t="s">
        <v>44</v>
      </c>
      <c r="Y90" s="1" t="s">
        <v>45</v>
      </c>
      <c r="Z90" s="1" t="s">
        <v>46</v>
      </c>
      <c r="AA90" s="1" t="s">
        <v>77</v>
      </c>
      <c r="AC90" s="1" t="s">
        <v>48</v>
      </c>
      <c r="AD90" s="1" t="s">
        <v>61</v>
      </c>
      <c r="AE90" s="1">
        <v>4</v>
      </c>
      <c r="AF90" s="1">
        <v>4</v>
      </c>
      <c r="AG90" s="1">
        <v>0</v>
      </c>
      <c r="AH90" s="2">
        <v>43647</v>
      </c>
      <c r="AI90" s="1">
        <v>0</v>
      </c>
      <c r="AJ90" s="1">
        <v>7</v>
      </c>
      <c r="AK90">
        <f t="shared" ca="1" si="3"/>
        <v>37</v>
      </c>
      <c r="AL90" t="str">
        <f t="shared" ca="1" si="4"/>
        <v>30-39</v>
      </c>
      <c r="AM90" s="19" t="str">
        <f t="shared" si="5"/>
        <v>60k–80k</v>
      </c>
    </row>
    <row r="91" spans="1:39" ht="13.5" customHeight="1" x14ac:dyDescent="0.2">
      <c r="A91" s="1" t="s">
        <v>336</v>
      </c>
      <c r="B91" s="1">
        <v>10189</v>
      </c>
      <c r="C91" s="1">
        <v>1</v>
      </c>
      <c r="D91" s="1">
        <v>1</v>
      </c>
      <c r="E91" s="1">
        <v>0</v>
      </c>
      <c r="F91" s="1">
        <v>5</v>
      </c>
      <c r="G91" s="1">
        <v>5</v>
      </c>
      <c r="H91" s="1">
        <v>3</v>
      </c>
      <c r="I91" s="1">
        <v>0</v>
      </c>
      <c r="J91" s="1">
        <v>57748</v>
      </c>
      <c r="K91" s="1">
        <v>1</v>
      </c>
      <c r="L91" s="1">
        <v>19</v>
      </c>
      <c r="M91" s="1" t="s">
        <v>37</v>
      </c>
      <c r="N91" s="1" t="s">
        <v>38</v>
      </c>
      <c r="O91" s="1">
        <v>2176</v>
      </c>
      <c r="P91" s="10" t="s">
        <v>337</v>
      </c>
      <c r="Q91" s="1" t="s">
        <v>66</v>
      </c>
      <c r="R91" s="1" t="s">
        <v>53</v>
      </c>
      <c r="S91" s="1" t="s">
        <v>41</v>
      </c>
      <c r="T91" s="1" t="s">
        <v>42</v>
      </c>
      <c r="U91" s="1" t="s">
        <v>43</v>
      </c>
      <c r="V91" s="2">
        <v>40735</v>
      </c>
      <c r="W91" s="1" t="s">
        <v>338</v>
      </c>
      <c r="X91" s="1" t="s">
        <v>316</v>
      </c>
      <c r="Y91" s="1" t="s">
        <v>57</v>
      </c>
      <c r="Z91" s="1" t="s">
        <v>46</v>
      </c>
      <c r="AA91" s="1" t="s">
        <v>77</v>
      </c>
      <c r="AB91" s="1">
        <v>39</v>
      </c>
      <c r="AC91" s="1" t="s">
        <v>78</v>
      </c>
      <c r="AD91" s="1" t="s">
        <v>61</v>
      </c>
      <c r="AE91" s="1">
        <v>3.13</v>
      </c>
      <c r="AF91" s="1">
        <v>3</v>
      </c>
      <c r="AG91" s="1">
        <v>0</v>
      </c>
      <c r="AH91" s="2">
        <v>42462</v>
      </c>
      <c r="AI91" s="1">
        <v>0</v>
      </c>
      <c r="AJ91" s="1">
        <v>16</v>
      </c>
      <c r="AK91">
        <f t="shared" ca="1" si="3"/>
        <v>70</v>
      </c>
      <c r="AL91" t="str">
        <f t="shared" ca="1" si="4"/>
        <v>70-79</v>
      </c>
      <c r="AM91" s="19" t="str">
        <f t="shared" si="5"/>
        <v>40k–60k</v>
      </c>
    </row>
    <row r="92" spans="1:39" ht="13.5" customHeight="1" x14ac:dyDescent="0.2">
      <c r="A92" s="1" t="s">
        <v>339</v>
      </c>
      <c r="B92" s="1">
        <v>10308</v>
      </c>
      <c r="C92" s="1">
        <v>1</v>
      </c>
      <c r="D92" s="1">
        <v>1</v>
      </c>
      <c r="E92" s="1">
        <v>1</v>
      </c>
      <c r="F92" s="1">
        <v>1</v>
      </c>
      <c r="G92" s="1">
        <v>5</v>
      </c>
      <c r="H92" s="1">
        <v>1</v>
      </c>
      <c r="I92" s="1">
        <v>0</v>
      </c>
      <c r="J92" s="1">
        <v>64057</v>
      </c>
      <c r="K92" s="1">
        <v>0</v>
      </c>
      <c r="L92" s="1">
        <v>19</v>
      </c>
      <c r="M92" s="1" t="s">
        <v>37</v>
      </c>
      <c r="N92" s="1" t="s">
        <v>38</v>
      </c>
      <c r="O92" s="1">
        <v>2132</v>
      </c>
      <c r="P92" s="10" t="s">
        <v>340</v>
      </c>
      <c r="Q92" s="1" t="s">
        <v>39</v>
      </c>
      <c r="R92" s="1" t="s">
        <v>53</v>
      </c>
      <c r="S92" s="1" t="s">
        <v>41</v>
      </c>
      <c r="T92" s="1" t="s">
        <v>42</v>
      </c>
      <c r="U92" s="1" t="s">
        <v>43</v>
      </c>
      <c r="V92" s="2">
        <v>42313</v>
      </c>
      <c r="X92" s="1" t="s">
        <v>44</v>
      </c>
      <c r="Y92" s="1" t="s">
        <v>45</v>
      </c>
      <c r="Z92" s="1" t="s">
        <v>46</v>
      </c>
      <c r="AA92" s="1" t="s">
        <v>81</v>
      </c>
      <c r="AB92" s="1">
        <v>11</v>
      </c>
      <c r="AC92" s="1" t="s">
        <v>60</v>
      </c>
      <c r="AD92" s="1" t="s">
        <v>281</v>
      </c>
      <c r="AE92" s="1">
        <v>1.56</v>
      </c>
      <c r="AF92" s="1">
        <v>5</v>
      </c>
      <c r="AG92" s="1">
        <v>0</v>
      </c>
      <c r="AH92" s="2">
        <v>43525</v>
      </c>
      <c r="AI92" s="1">
        <v>6</v>
      </c>
      <c r="AJ92" s="1">
        <v>15</v>
      </c>
      <c r="AK92">
        <f t="shared" ca="1" si="3"/>
        <v>35</v>
      </c>
      <c r="AL92" t="str">
        <f t="shared" ca="1" si="4"/>
        <v>30-39</v>
      </c>
      <c r="AM92" s="19" t="str">
        <f t="shared" si="5"/>
        <v>60k–80k</v>
      </c>
    </row>
    <row r="93" spans="1:39" ht="13.5" customHeight="1" x14ac:dyDescent="0.2">
      <c r="A93" s="1" t="s">
        <v>341</v>
      </c>
      <c r="B93" s="1">
        <v>10309</v>
      </c>
      <c r="C93" s="1">
        <v>0</v>
      </c>
      <c r="D93" s="1">
        <v>0</v>
      </c>
      <c r="E93" s="1">
        <v>1</v>
      </c>
      <c r="F93" s="1">
        <v>1</v>
      </c>
      <c r="G93" s="1">
        <v>3</v>
      </c>
      <c r="H93" s="1">
        <v>1</v>
      </c>
      <c r="I93" s="1">
        <v>0</v>
      </c>
      <c r="J93" s="1">
        <v>53366</v>
      </c>
      <c r="K93" s="1">
        <v>0</v>
      </c>
      <c r="L93" s="1">
        <v>15</v>
      </c>
      <c r="M93" s="1" t="s">
        <v>342</v>
      </c>
      <c r="N93" s="1" t="s">
        <v>38</v>
      </c>
      <c r="O93" s="1">
        <v>2138</v>
      </c>
      <c r="P93" s="10" t="s">
        <v>343</v>
      </c>
      <c r="Q93" s="1" t="s">
        <v>39</v>
      </c>
      <c r="R93" s="1" t="s">
        <v>40</v>
      </c>
      <c r="S93" s="1" t="s">
        <v>41</v>
      </c>
      <c r="T93" s="1" t="s">
        <v>42</v>
      </c>
      <c r="U93" s="1" t="s">
        <v>43</v>
      </c>
      <c r="V93" s="1" t="s">
        <v>54</v>
      </c>
      <c r="X93" s="1" t="s">
        <v>44</v>
      </c>
      <c r="Y93" s="1" t="s">
        <v>45</v>
      </c>
      <c r="Z93" s="1" t="s">
        <v>58</v>
      </c>
      <c r="AA93" s="1" t="s">
        <v>101</v>
      </c>
      <c r="AB93" s="1">
        <v>7</v>
      </c>
      <c r="AC93" s="1" t="s">
        <v>48</v>
      </c>
      <c r="AD93" s="1" t="s">
        <v>281</v>
      </c>
      <c r="AE93" s="1">
        <v>1.2</v>
      </c>
      <c r="AF93" s="1">
        <v>3</v>
      </c>
      <c r="AG93" s="1">
        <v>6</v>
      </c>
      <c r="AH93" s="2">
        <v>43557</v>
      </c>
      <c r="AI93" s="1">
        <v>3</v>
      </c>
      <c r="AJ93" s="1">
        <v>2</v>
      </c>
      <c r="AK93">
        <f t="shared" ca="1" si="3"/>
        <v>38</v>
      </c>
      <c r="AL93" t="str">
        <f t="shared" ca="1" si="4"/>
        <v>30-39</v>
      </c>
      <c r="AM93" s="19" t="str">
        <f t="shared" si="5"/>
        <v>40k–60k</v>
      </c>
    </row>
    <row r="94" spans="1:39" ht="13.5" customHeight="1" x14ac:dyDescent="0.2">
      <c r="A94" s="1" t="s">
        <v>344</v>
      </c>
      <c r="B94" s="1">
        <v>10049</v>
      </c>
      <c r="C94" s="1">
        <v>1</v>
      </c>
      <c r="D94" s="1">
        <v>1</v>
      </c>
      <c r="E94" s="1">
        <v>0</v>
      </c>
      <c r="F94" s="1">
        <v>1</v>
      </c>
      <c r="G94" s="1">
        <v>5</v>
      </c>
      <c r="H94" s="1">
        <v>3</v>
      </c>
      <c r="I94" s="1">
        <v>0</v>
      </c>
      <c r="J94" s="1">
        <v>58530</v>
      </c>
      <c r="K94" s="1">
        <v>0</v>
      </c>
      <c r="L94" s="1">
        <v>19</v>
      </c>
      <c r="M94" s="1" t="s">
        <v>37</v>
      </c>
      <c r="N94" s="1" t="s">
        <v>38</v>
      </c>
      <c r="O94" s="1">
        <v>2155</v>
      </c>
      <c r="P94" s="10" t="s">
        <v>345</v>
      </c>
      <c r="Q94" s="1" t="s">
        <v>66</v>
      </c>
      <c r="R94" s="1" t="s">
        <v>53</v>
      </c>
      <c r="S94" s="1" t="s">
        <v>41</v>
      </c>
      <c r="T94" s="1" t="s">
        <v>42</v>
      </c>
      <c r="U94" s="1" t="s">
        <v>43</v>
      </c>
      <c r="V94" s="2">
        <v>41153</v>
      </c>
      <c r="X94" s="1" t="s">
        <v>44</v>
      </c>
      <c r="Y94" s="1" t="s">
        <v>45</v>
      </c>
      <c r="Z94" s="1" t="s">
        <v>46</v>
      </c>
      <c r="AA94" s="1" t="s">
        <v>96</v>
      </c>
      <c r="AB94" s="1">
        <v>12</v>
      </c>
      <c r="AC94" s="1" t="s">
        <v>78</v>
      </c>
      <c r="AD94" s="1" t="s">
        <v>61</v>
      </c>
      <c r="AE94" s="1">
        <v>5</v>
      </c>
      <c r="AF94" s="1">
        <v>5</v>
      </c>
      <c r="AG94" s="1">
        <v>0</v>
      </c>
      <c r="AH94" s="1" t="s">
        <v>298</v>
      </c>
      <c r="AI94" s="1">
        <v>0</v>
      </c>
      <c r="AJ94" s="1">
        <v>19</v>
      </c>
      <c r="AK94">
        <f t="shared" ca="1" si="3"/>
        <v>44</v>
      </c>
      <c r="AL94" t="str">
        <f t="shared" ca="1" si="4"/>
        <v>40-49</v>
      </c>
      <c r="AM94" s="19" t="str">
        <f t="shared" si="5"/>
        <v>40k–60k</v>
      </c>
    </row>
    <row r="95" spans="1:39" ht="13.5" customHeight="1" x14ac:dyDescent="0.2">
      <c r="A95" s="1" t="s">
        <v>346</v>
      </c>
      <c r="B95" s="1">
        <v>10093</v>
      </c>
      <c r="C95" s="1">
        <v>0</v>
      </c>
      <c r="D95" s="1">
        <v>0</v>
      </c>
      <c r="E95" s="1">
        <v>1</v>
      </c>
      <c r="F95" s="1">
        <v>5</v>
      </c>
      <c r="G95" s="1">
        <v>5</v>
      </c>
      <c r="H95" s="1">
        <v>3</v>
      </c>
      <c r="I95" s="1">
        <v>0</v>
      </c>
      <c r="J95" s="1">
        <v>72609</v>
      </c>
      <c r="K95" s="1">
        <v>1</v>
      </c>
      <c r="L95" s="1">
        <v>20</v>
      </c>
      <c r="M95" s="1" t="s">
        <v>64</v>
      </c>
      <c r="N95" s="1" t="s">
        <v>38</v>
      </c>
      <c r="O95" s="1">
        <v>2143</v>
      </c>
      <c r="P95" s="11">
        <v>29596</v>
      </c>
      <c r="Q95" s="1" t="s">
        <v>39</v>
      </c>
      <c r="R95" s="1" t="s">
        <v>40</v>
      </c>
      <c r="S95" s="1" t="s">
        <v>41</v>
      </c>
      <c r="T95" s="1" t="s">
        <v>104</v>
      </c>
      <c r="U95" s="1" t="s">
        <v>43</v>
      </c>
      <c r="V95" s="1" t="s">
        <v>237</v>
      </c>
      <c r="W95" s="1" t="s">
        <v>347</v>
      </c>
      <c r="X95" s="1" t="s">
        <v>68</v>
      </c>
      <c r="Y95" s="1" t="s">
        <v>57</v>
      </c>
      <c r="Z95" s="1" t="s">
        <v>46</v>
      </c>
      <c r="AA95" s="1" t="s">
        <v>81</v>
      </c>
      <c r="AB95" s="1">
        <v>11</v>
      </c>
      <c r="AC95" s="1" t="s">
        <v>78</v>
      </c>
      <c r="AD95" s="1" t="s">
        <v>61</v>
      </c>
      <c r="AE95" s="1">
        <v>4.76</v>
      </c>
      <c r="AF95" s="1">
        <v>5</v>
      </c>
      <c r="AG95" s="1">
        <v>0</v>
      </c>
      <c r="AH95" s="2">
        <v>41398</v>
      </c>
      <c r="AI95" s="1">
        <v>0</v>
      </c>
      <c r="AJ95" s="1">
        <v>20</v>
      </c>
      <c r="AK95">
        <f t="shared" ca="1" si="3"/>
        <v>44</v>
      </c>
      <c r="AL95" t="str">
        <f t="shared" ca="1" si="4"/>
        <v>40-49</v>
      </c>
      <c r="AM95" s="19" t="str">
        <f t="shared" si="5"/>
        <v>60k–80k</v>
      </c>
    </row>
    <row r="96" spans="1:39" ht="13.5" customHeight="1" x14ac:dyDescent="0.2">
      <c r="A96" s="1" t="s">
        <v>348</v>
      </c>
      <c r="B96" s="1">
        <v>10163</v>
      </c>
      <c r="C96" s="1">
        <v>1</v>
      </c>
      <c r="D96" s="1">
        <v>1</v>
      </c>
      <c r="E96" s="1">
        <v>0</v>
      </c>
      <c r="F96" s="1">
        <v>5</v>
      </c>
      <c r="G96" s="1">
        <v>5</v>
      </c>
      <c r="H96" s="1">
        <v>3</v>
      </c>
      <c r="I96" s="1">
        <v>0</v>
      </c>
      <c r="J96" s="1">
        <v>55965</v>
      </c>
      <c r="K96" s="1">
        <v>1</v>
      </c>
      <c r="L96" s="1">
        <v>20</v>
      </c>
      <c r="M96" s="1" t="s">
        <v>64</v>
      </c>
      <c r="N96" s="1" t="s">
        <v>38</v>
      </c>
      <c r="O96" s="1">
        <v>2170</v>
      </c>
      <c r="P96" s="11">
        <v>30539</v>
      </c>
      <c r="Q96" s="1" t="s">
        <v>66</v>
      </c>
      <c r="R96" s="1" t="s">
        <v>53</v>
      </c>
      <c r="S96" s="1" t="s">
        <v>41</v>
      </c>
      <c r="T96" s="1" t="s">
        <v>42</v>
      </c>
      <c r="U96" s="1" t="s">
        <v>43</v>
      </c>
      <c r="V96" s="2">
        <v>40637</v>
      </c>
      <c r="W96" s="2">
        <v>41518</v>
      </c>
      <c r="X96" s="1" t="s">
        <v>56</v>
      </c>
      <c r="Y96" s="1" t="s">
        <v>57</v>
      </c>
      <c r="Z96" s="1" t="s">
        <v>46</v>
      </c>
      <c r="AA96" s="1" t="s">
        <v>91</v>
      </c>
      <c r="AB96" s="1">
        <v>19</v>
      </c>
      <c r="AC96" s="1" t="s">
        <v>78</v>
      </c>
      <c r="AD96" s="1" t="s">
        <v>61</v>
      </c>
      <c r="AE96" s="1">
        <v>3.66</v>
      </c>
      <c r="AF96" s="1">
        <v>3</v>
      </c>
      <c r="AG96" s="1">
        <v>0</v>
      </c>
      <c r="AH96" s="2">
        <v>41091</v>
      </c>
      <c r="AI96" s="1">
        <v>0</v>
      </c>
      <c r="AJ96" s="1">
        <v>6</v>
      </c>
      <c r="AK96">
        <f t="shared" ca="1" si="3"/>
        <v>42</v>
      </c>
      <c r="AL96" t="str">
        <f t="shared" ca="1" si="4"/>
        <v>40-49</v>
      </c>
      <c r="AM96" s="19" t="str">
        <f t="shared" si="5"/>
        <v>40k–60k</v>
      </c>
    </row>
    <row r="97" spans="1:39" ht="13.5" customHeight="1" x14ac:dyDescent="0.2">
      <c r="A97" s="1" t="s">
        <v>349</v>
      </c>
      <c r="B97" s="1">
        <v>10305</v>
      </c>
      <c r="C97" s="1">
        <v>1</v>
      </c>
      <c r="D97" s="1">
        <v>1</v>
      </c>
      <c r="E97" s="1">
        <v>1</v>
      </c>
      <c r="F97" s="1">
        <v>1</v>
      </c>
      <c r="G97" s="1">
        <v>6</v>
      </c>
      <c r="H97" s="1">
        <v>3</v>
      </c>
      <c r="I97" s="1">
        <v>0</v>
      </c>
      <c r="J97" s="1">
        <v>70187</v>
      </c>
      <c r="K97" s="1">
        <v>1</v>
      </c>
      <c r="L97" s="1">
        <v>3</v>
      </c>
      <c r="M97" s="1" t="s">
        <v>188</v>
      </c>
      <c r="N97" s="1" t="s">
        <v>38</v>
      </c>
      <c r="O97" s="1">
        <v>2330</v>
      </c>
      <c r="P97" s="11">
        <v>27582</v>
      </c>
      <c r="Q97" s="1" t="s">
        <v>39</v>
      </c>
      <c r="R97" s="1" t="s">
        <v>53</v>
      </c>
      <c r="S97" s="1" t="s">
        <v>41</v>
      </c>
      <c r="T97" s="1" t="s">
        <v>42</v>
      </c>
      <c r="U97" s="1" t="s">
        <v>43</v>
      </c>
      <c r="V97" s="1" t="s">
        <v>182</v>
      </c>
      <c r="W97" s="1" t="s">
        <v>350</v>
      </c>
      <c r="X97" s="1" t="s">
        <v>351</v>
      </c>
      <c r="Y97" s="1" t="s">
        <v>128</v>
      </c>
      <c r="Z97" s="1" t="s">
        <v>191</v>
      </c>
      <c r="AA97" s="1" t="s">
        <v>223</v>
      </c>
      <c r="AB97" s="1">
        <v>21</v>
      </c>
      <c r="AC97" s="1" t="s">
        <v>92</v>
      </c>
      <c r="AD97" s="1" t="s">
        <v>281</v>
      </c>
      <c r="AE97" s="1">
        <v>2</v>
      </c>
      <c r="AF97" s="1">
        <v>5</v>
      </c>
      <c r="AG97" s="1">
        <v>0</v>
      </c>
      <c r="AH97" s="1" t="s">
        <v>260</v>
      </c>
      <c r="AI97" s="1">
        <v>4</v>
      </c>
      <c r="AJ97" s="1">
        <v>7</v>
      </c>
      <c r="AK97">
        <f t="shared" ca="1" si="3"/>
        <v>50</v>
      </c>
      <c r="AL97" t="str">
        <f t="shared" ca="1" si="4"/>
        <v>50-59</v>
      </c>
      <c r="AM97" s="19" t="str">
        <f t="shared" si="5"/>
        <v>60k–80k</v>
      </c>
    </row>
    <row r="98" spans="1:39" ht="13.5" customHeight="1" x14ac:dyDescent="0.2">
      <c r="A98" s="1" t="s">
        <v>352</v>
      </c>
      <c r="B98" s="1">
        <v>10015</v>
      </c>
      <c r="C98" s="1">
        <v>0</v>
      </c>
      <c r="D98" s="1">
        <v>0</v>
      </c>
      <c r="E98" s="1">
        <v>1</v>
      </c>
      <c r="F98" s="1">
        <v>1</v>
      </c>
      <c r="G98" s="1">
        <v>3</v>
      </c>
      <c r="H98" s="1">
        <v>4</v>
      </c>
      <c r="I98" s="1">
        <v>0</v>
      </c>
      <c r="J98" s="1">
        <v>178000</v>
      </c>
      <c r="K98" s="1">
        <v>0</v>
      </c>
      <c r="L98" s="1">
        <v>12</v>
      </c>
      <c r="M98" s="1" t="s">
        <v>353</v>
      </c>
      <c r="N98" s="1" t="s">
        <v>38</v>
      </c>
      <c r="O98" s="1">
        <v>1460</v>
      </c>
      <c r="P98" s="11">
        <v>29348</v>
      </c>
      <c r="Q98" s="1" t="s">
        <v>39</v>
      </c>
      <c r="R98" s="1" t="s">
        <v>40</v>
      </c>
      <c r="S98" s="1" t="s">
        <v>41</v>
      </c>
      <c r="T98" s="1" t="s">
        <v>42</v>
      </c>
      <c r="U98" s="1" t="s">
        <v>95</v>
      </c>
      <c r="V98" s="1" t="s">
        <v>354</v>
      </c>
      <c r="X98" s="1" t="s">
        <v>44</v>
      </c>
      <c r="Y98" s="1" t="s">
        <v>45</v>
      </c>
      <c r="Z98" s="1" t="s">
        <v>58</v>
      </c>
      <c r="AA98" s="1" t="s">
        <v>200</v>
      </c>
      <c r="AB98" s="1">
        <v>5</v>
      </c>
      <c r="AC98" s="1" t="s">
        <v>60</v>
      </c>
      <c r="AD98" s="1" t="s">
        <v>49</v>
      </c>
      <c r="AE98" s="1">
        <v>5</v>
      </c>
      <c r="AF98" s="1">
        <v>5</v>
      </c>
      <c r="AG98" s="1">
        <v>5</v>
      </c>
      <c r="AH98" s="2">
        <v>43647</v>
      </c>
      <c r="AI98" s="1">
        <v>0</v>
      </c>
      <c r="AJ98" s="1">
        <v>15</v>
      </c>
      <c r="AK98">
        <f t="shared" ca="1" si="3"/>
        <v>45</v>
      </c>
      <c r="AL98" t="str">
        <f t="shared" ca="1" si="4"/>
        <v>40-49</v>
      </c>
      <c r="AM98" s="19" t="str">
        <f t="shared" si="5"/>
        <v>160k–180k</v>
      </c>
    </row>
    <row r="99" spans="1:39" ht="13.5" customHeight="1" x14ac:dyDescent="0.2">
      <c r="A99" s="1" t="s">
        <v>355</v>
      </c>
      <c r="B99" s="1">
        <v>10080</v>
      </c>
      <c r="C99" s="1">
        <v>1</v>
      </c>
      <c r="D99" s="1">
        <v>1</v>
      </c>
      <c r="E99" s="1">
        <v>0</v>
      </c>
      <c r="F99" s="1">
        <v>1</v>
      </c>
      <c r="G99" s="1">
        <v>1</v>
      </c>
      <c r="H99" s="1">
        <v>3</v>
      </c>
      <c r="I99" s="1">
        <v>0</v>
      </c>
      <c r="J99" s="1">
        <v>99351</v>
      </c>
      <c r="K99" s="1">
        <v>0</v>
      </c>
      <c r="L99" s="1">
        <v>26</v>
      </c>
      <c r="M99" s="1" t="s">
        <v>163</v>
      </c>
      <c r="N99" s="1" t="s">
        <v>38</v>
      </c>
      <c r="O99" s="1">
        <v>2050</v>
      </c>
      <c r="P99" s="10" t="s">
        <v>356</v>
      </c>
      <c r="Q99" s="1" t="s">
        <v>66</v>
      </c>
      <c r="R99" s="1" t="s">
        <v>53</v>
      </c>
      <c r="S99" s="1" t="s">
        <v>41</v>
      </c>
      <c r="T99" s="1" t="s">
        <v>357</v>
      </c>
      <c r="U99" s="1" t="s">
        <v>43</v>
      </c>
      <c r="V99" s="2">
        <v>39934</v>
      </c>
      <c r="X99" s="1" t="s">
        <v>44</v>
      </c>
      <c r="Y99" s="1" t="s">
        <v>45</v>
      </c>
      <c r="Z99" s="1" t="s">
        <v>165</v>
      </c>
      <c r="AA99" s="1" t="s">
        <v>358</v>
      </c>
      <c r="AB99" s="1">
        <v>9</v>
      </c>
      <c r="AC99" s="1" t="s">
        <v>359</v>
      </c>
      <c r="AD99" s="1" t="s">
        <v>61</v>
      </c>
      <c r="AE99" s="1">
        <v>5</v>
      </c>
      <c r="AF99" s="1">
        <v>3</v>
      </c>
      <c r="AG99" s="1">
        <v>2</v>
      </c>
      <c r="AH99" s="2">
        <v>43679</v>
      </c>
      <c r="AI99" s="1">
        <v>0</v>
      </c>
      <c r="AJ99" s="1">
        <v>3</v>
      </c>
      <c r="AK99">
        <f t="shared" ca="1" si="3"/>
        <v>46</v>
      </c>
      <c r="AL99" t="str">
        <f t="shared" ca="1" si="4"/>
        <v>40-49</v>
      </c>
      <c r="AM99" s="19" t="str">
        <f t="shared" si="5"/>
        <v>80k–100k</v>
      </c>
    </row>
    <row r="100" spans="1:39" ht="13.5" customHeight="1" x14ac:dyDescent="0.2">
      <c r="A100" s="1" t="s">
        <v>360</v>
      </c>
      <c r="B100" s="1">
        <v>10258</v>
      </c>
      <c r="C100" s="1">
        <v>0</v>
      </c>
      <c r="D100" s="1">
        <v>0</v>
      </c>
      <c r="E100" s="1">
        <v>1</v>
      </c>
      <c r="F100" s="1">
        <v>1</v>
      </c>
      <c r="G100" s="1">
        <v>6</v>
      </c>
      <c r="H100" s="1">
        <v>3</v>
      </c>
      <c r="I100" s="1">
        <v>0</v>
      </c>
      <c r="J100" s="1">
        <v>67251</v>
      </c>
      <c r="K100" s="1">
        <v>0</v>
      </c>
      <c r="L100" s="1">
        <v>3</v>
      </c>
      <c r="M100" s="1" t="s">
        <v>188</v>
      </c>
      <c r="N100" s="1" t="s">
        <v>157</v>
      </c>
      <c r="O100" s="1">
        <v>6050</v>
      </c>
      <c r="P100" s="10" t="s">
        <v>361</v>
      </c>
      <c r="Q100" s="1" t="s">
        <v>39</v>
      </c>
      <c r="R100" s="1" t="s">
        <v>40</v>
      </c>
      <c r="S100" s="1" t="s">
        <v>41</v>
      </c>
      <c r="T100" s="1" t="s">
        <v>42</v>
      </c>
      <c r="U100" s="1" t="s">
        <v>95</v>
      </c>
      <c r="V100" s="2">
        <v>40703</v>
      </c>
      <c r="X100" s="1" t="s">
        <v>44</v>
      </c>
      <c r="Y100" s="1" t="s">
        <v>45</v>
      </c>
      <c r="Z100" s="1" t="s">
        <v>191</v>
      </c>
      <c r="AA100" s="1" t="s">
        <v>223</v>
      </c>
      <c r="AB100" s="1">
        <v>21</v>
      </c>
      <c r="AC100" s="1" t="s">
        <v>151</v>
      </c>
      <c r="AD100" s="1" t="s">
        <v>61</v>
      </c>
      <c r="AE100" s="1">
        <v>4.3</v>
      </c>
      <c r="AF100" s="1">
        <v>3</v>
      </c>
      <c r="AG100" s="1">
        <v>0</v>
      </c>
      <c r="AH100" s="1" t="s">
        <v>308</v>
      </c>
      <c r="AI100" s="1">
        <v>2</v>
      </c>
      <c r="AJ100" s="1">
        <v>7</v>
      </c>
      <c r="AK100">
        <f t="shared" ca="1" si="3"/>
        <v>61</v>
      </c>
      <c r="AL100" t="str">
        <f t="shared" ca="1" si="4"/>
        <v>60-69</v>
      </c>
      <c r="AM100" s="19" t="str">
        <f t="shared" si="5"/>
        <v>60k–80k</v>
      </c>
    </row>
    <row r="101" spans="1:39" ht="13.5" customHeight="1" x14ac:dyDescent="0.2">
      <c r="A101" s="1" t="s">
        <v>362</v>
      </c>
      <c r="B101" s="1">
        <v>10273</v>
      </c>
      <c r="C101" s="1">
        <v>0</v>
      </c>
      <c r="D101" s="1">
        <v>0</v>
      </c>
      <c r="E101" s="1">
        <v>0</v>
      </c>
      <c r="F101" s="1">
        <v>1</v>
      </c>
      <c r="G101" s="1">
        <v>3</v>
      </c>
      <c r="H101" s="1">
        <v>3</v>
      </c>
      <c r="I101" s="1">
        <v>0</v>
      </c>
      <c r="J101" s="1">
        <v>65707</v>
      </c>
      <c r="K101" s="1">
        <v>0</v>
      </c>
      <c r="L101" s="1">
        <v>14</v>
      </c>
      <c r="M101" s="1" t="s">
        <v>100</v>
      </c>
      <c r="N101" s="1" t="s">
        <v>157</v>
      </c>
      <c r="O101" s="1">
        <v>6040</v>
      </c>
      <c r="P101" s="11">
        <v>24996</v>
      </c>
      <c r="Q101" s="1" t="s">
        <v>66</v>
      </c>
      <c r="R101" s="1" t="s">
        <v>40</v>
      </c>
      <c r="S101" s="1" t="s">
        <v>41</v>
      </c>
      <c r="T101" s="1" t="s">
        <v>42</v>
      </c>
      <c r="U101" s="1" t="s">
        <v>43</v>
      </c>
      <c r="V101" s="2">
        <v>40183</v>
      </c>
      <c r="X101" s="1" t="s">
        <v>44</v>
      </c>
      <c r="Y101" s="1" t="s">
        <v>45</v>
      </c>
      <c r="Z101" s="1" t="s">
        <v>58</v>
      </c>
      <c r="AA101" s="1" t="s">
        <v>234</v>
      </c>
      <c r="AB101" s="1">
        <v>6</v>
      </c>
      <c r="AC101" s="1" t="s">
        <v>48</v>
      </c>
      <c r="AD101" s="1" t="s">
        <v>61</v>
      </c>
      <c r="AE101" s="1">
        <v>4.7</v>
      </c>
      <c r="AF101" s="1">
        <v>4</v>
      </c>
      <c r="AG101" s="1">
        <v>5</v>
      </c>
      <c r="AH101" s="2">
        <v>43467</v>
      </c>
      <c r="AI101" s="1">
        <v>0</v>
      </c>
      <c r="AJ101" s="1">
        <v>1</v>
      </c>
      <c r="AK101">
        <f t="shared" ca="1" si="3"/>
        <v>57</v>
      </c>
      <c r="AL101" t="str">
        <f t="shared" ca="1" si="4"/>
        <v>50-59</v>
      </c>
      <c r="AM101" s="19" t="str">
        <f t="shared" si="5"/>
        <v>60k–80k</v>
      </c>
    </row>
    <row r="102" spans="1:39" ht="13.5" customHeight="1" x14ac:dyDescent="0.2">
      <c r="A102" s="1" t="s">
        <v>363</v>
      </c>
      <c r="B102" s="1">
        <v>10111</v>
      </c>
      <c r="C102" s="1">
        <v>0</v>
      </c>
      <c r="D102" s="1">
        <v>0</v>
      </c>
      <c r="E102" s="1">
        <v>1</v>
      </c>
      <c r="F102" s="1">
        <v>1</v>
      </c>
      <c r="G102" s="1">
        <v>5</v>
      </c>
      <c r="H102" s="1">
        <v>3</v>
      </c>
      <c r="I102" s="1">
        <v>0</v>
      </c>
      <c r="J102" s="1">
        <v>52249</v>
      </c>
      <c r="K102" s="1">
        <v>0</v>
      </c>
      <c r="L102" s="1">
        <v>19</v>
      </c>
      <c r="M102" s="1" t="s">
        <v>37</v>
      </c>
      <c r="N102" s="1" t="s">
        <v>38</v>
      </c>
      <c r="O102" s="1">
        <v>1905</v>
      </c>
      <c r="P102" s="10" t="s">
        <v>364</v>
      </c>
      <c r="Q102" s="1" t="s">
        <v>39</v>
      </c>
      <c r="R102" s="1" t="s">
        <v>40</v>
      </c>
      <c r="S102" s="1" t="s">
        <v>41</v>
      </c>
      <c r="T102" s="1" t="s">
        <v>104</v>
      </c>
      <c r="U102" s="1" t="s">
        <v>43</v>
      </c>
      <c r="V102" s="1" t="s">
        <v>54</v>
      </c>
      <c r="X102" s="1" t="s">
        <v>44</v>
      </c>
      <c r="Y102" s="1" t="s">
        <v>45</v>
      </c>
      <c r="Z102" s="1" t="s">
        <v>46</v>
      </c>
      <c r="AA102" s="1" t="s">
        <v>106</v>
      </c>
      <c r="AB102" s="1">
        <v>14</v>
      </c>
      <c r="AC102" s="1" t="s">
        <v>92</v>
      </c>
      <c r="AD102" s="1" t="s">
        <v>61</v>
      </c>
      <c r="AE102" s="1">
        <v>4.5</v>
      </c>
      <c r="AF102" s="1">
        <v>3</v>
      </c>
      <c r="AG102" s="1">
        <v>0</v>
      </c>
      <c r="AH102" s="1" t="s">
        <v>102</v>
      </c>
      <c r="AI102" s="1">
        <v>0</v>
      </c>
      <c r="AJ102" s="1">
        <v>5</v>
      </c>
      <c r="AK102">
        <f t="shared" ca="1" si="3"/>
        <v>39</v>
      </c>
      <c r="AL102" t="str">
        <f t="shared" ca="1" si="4"/>
        <v>30-39</v>
      </c>
      <c r="AM102" s="19" t="str">
        <f t="shared" si="5"/>
        <v>40k–60k</v>
      </c>
    </row>
    <row r="103" spans="1:39" ht="13.5" customHeight="1" x14ac:dyDescent="0.2">
      <c r="A103" s="1" t="s">
        <v>365</v>
      </c>
      <c r="B103" s="1">
        <v>10257</v>
      </c>
      <c r="C103" s="1">
        <v>0</v>
      </c>
      <c r="D103" s="1">
        <v>0</v>
      </c>
      <c r="E103" s="1">
        <v>0</v>
      </c>
      <c r="F103" s="1">
        <v>1</v>
      </c>
      <c r="G103" s="1">
        <v>5</v>
      </c>
      <c r="H103" s="1">
        <v>3</v>
      </c>
      <c r="I103" s="1">
        <v>0</v>
      </c>
      <c r="J103" s="1">
        <v>53171</v>
      </c>
      <c r="K103" s="1">
        <v>0</v>
      </c>
      <c r="L103" s="1">
        <v>19</v>
      </c>
      <c r="M103" s="1" t="s">
        <v>37</v>
      </c>
      <c r="N103" s="1" t="s">
        <v>38</v>
      </c>
      <c r="O103" s="1">
        <v>2121</v>
      </c>
      <c r="P103" s="11">
        <v>30359</v>
      </c>
      <c r="Q103" s="1" t="s">
        <v>66</v>
      </c>
      <c r="R103" s="1" t="s">
        <v>40</v>
      </c>
      <c r="S103" s="1" t="s">
        <v>41</v>
      </c>
      <c r="T103" s="1" t="s">
        <v>104</v>
      </c>
      <c r="U103" s="1" t="s">
        <v>95</v>
      </c>
      <c r="V103" s="1" t="s">
        <v>237</v>
      </c>
      <c r="X103" s="1" t="s">
        <v>44</v>
      </c>
      <c r="Y103" s="1" t="s">
        <v>45</v>
      </c>
      <c r="Z103" s="1" t="s">
        <v>46</v>
      </c>
      <c r="AA103" s="1" t="s">
        <v>119</v>
      </c>
      <c r="AB103" s="1">
        <v>18</v>
      </c>
      <c r="AC103" s="1" t="s">
        <v>48</v>
      </c>
      <c r="AD103" s="1" t="s">
        <v>61</v>
      </c>
      <c r="AE103" s="1">
        <v>4.2</v>
      </c>
      <c r="AF103" s="1">
        <v>4</v>
      </c>
      <c r="AG103" s="1">
        <v>0</v>
      </c>
      <c r="AH103" s="1" t="s">
        <v>366</v>
      </c>
      <c r="AI103" s="1">
        <v>0</v>
      </c>
      <c r="AJ103" s="1">
        <v>12</v>
      </c>
      <c r="AK103">
        <f t="shared" ca="1" si="3"/>
        <v>42</v>
      </c>
      <c r="AL103" t="str">
        <f t="shared" ca="1" si="4"/>
        <v>40-49</v>
      </c>
      <c r="AM103" s="19" t="str">
        <f t="shared" si="5"/>
        <v>40k–60k</v>
      </c>
    </row>
    <row r="104" spans="1:39" ht="13.5" customHeight="1" x14ac:dyDescent="0.2">
      <c r="A104" s="1" t="s">
        <v>367</v>
      </c>
      <c r="B104" s="1">
        <v>10159</v>
      </c>
      <c r="C104" s="1">
        <v>1</v>
      </c>
      <c r="D104" s="1">
        <v>1</v>
      </c>
      <c r="E104" s="1">
        <v>0</v>
      </c>
      <c r="F104" s="1">
        <v>1</v>
      </c>
      <c r="G104" s="1">
        <v>5</v>
      </c>
      <c r="H104" s="1">
        <v>3</v>
      </c>
      <c r="I104" s="1">
        <v>0</v>
      </c>
      <c r="J104" s="1">
        <v>51337</v>
      </c>
      <c r="K104" s="1">
        <v>0</v>
      </c>
      <c r="L104" s="1">
        <v>19</v>
      </c>
      <c r="M104" s="1" t="s">
        <v>37</v>
      </c>
      <c r="N104" s="1" t="s">
        <v>38</v>
      </c>
      <c r="O104" s="1">
        <v>2145</v>
      </c>
      <c r="P104" s="11">
        <v>32883</v>
      </c>
      <c r="Q104" s="1" t="s">
        <v>66</v>
      </c>
      <c r="R104" s="1" t="s">
        <v>53</v>
      </c>
      <c r="S104" s="1" t="s">
        <v>41</v>
      </c>
      <c r="T104" s="1" t="s">
        <v>42</v>
      </c>
      <c r="U104" s="1" t="s">
        <v>95</v>
      </c>
      <c r="V104" s="1" t="s">
        <v>54</v>
      </c>
      <c r="X104" s="1" t="s">
        <v>44</v>
      </c>
      <c r="Y104" s="1" t="s">
        <v>45</v>
      </c>
      <c r="Z104" s="1" t="s">
        <v>46</v>
      </c>
      <c r="AA104" s="1" t="s">
        <v>47</v>
      </c>
      <c r="AB104" s="1">
        <v>22</v>
      </c>
      <c r="AC104" s="1" t="s">
        <v>48</v>
      </c>
      <c r="AD104" s="1" t="s">
        <v>61</v>
      </c>
      <c r="AE104" s="1">
        <v>3.73</v>
      </c>
      <c r="AF104" s="1">
        <v>3</v>
      </c>
      <c r="AG104" s="1">
        <v>0</v>
      </c>
      <c r="AH104" s="1" t="s">
        <v>368</v>
      </c>
      <c r="AI104" s="1">
        <v>0</v>
      </c>
      <c r="AJ104" s="1">
        <v>19</v>
      </c>
      <c r="AK104">
        <f t="shared" ca="1" si="3"/>
        <v>35</v>
      </c>
      <c r="AL104" t="str">
        <f t="shared" ca="1" si="4"/>
        <v>30-39</v>
      </c>
      <c r="AM104" s="19" t="str">
        <f t="shared" si="5"/>
        <v>40k–60k</v>
      </c>
    </row>
    <row r="105" spans="1:39" ht="13.5" customHeight="1" x14ac:dyDescent="0.2">
      <c r="A105" s="1" t="s">
        <v>369</v>
      </c>
      <c r="B105" s="1">
        <v>10122</v>
      </c>
      <c r="C105" s="1">
        <v>0</v>
      </c>
      <c r="D105" s="1">
        <v>2</v>
      </c>
      <c r="E105" s="1">
        <v>0</v>
      </c>
      <c r="F105" s="1">
        <v>5</v>
      </c>
      <c r="G105" s="1">
        <v>5</v>
      </c>
      <c r="H105" s="1">
        <v>3</v>
      </c>
      <c r="I105" s="1">
        <v>1</v>
      </c>
      <c r="J105" s="1">
        <v>51505</v>
      </c>
      <c r="K105" s="1">
        <v>1</v>
      </c>
      <c r="L105" s="1">
        <v>19</v>
      </c>
      <c r="M105" s="1" t="s">
        <v>37</v>
      </c>
      <c r="N105" s="1" t="s">
        <v>38</v>
      </c>
      <c r="O105" s="1">
        <v>2330</v>
      </c>
      <c r="P105" s="10" t="s">
        <v>370</v>
      </c>
      <c r="Q105" s="1" t="s">
        <v>66</v>
      </c>
      <c r="R105" s="1" t="s">
        <v>75</v>
      </c>
      <c r="S105" s="1" t="s">
        <v>41</v>
      </c>
      <c r="T105" s="1" t="s">
        <v>42</v>
      </c>
      <c r="U105" s="1" t="s">
        <v>95</v>
      </c>
      <c r="V105" s="2">
        <v>40735</v>
      </c>
      <c r="W105" s="1" t="s">
        <v>371</v>
      </c>
      <c r="X105" s="1" t="s">
        <v>68</v>
      </c>
      <c r="Y105" s="1" t="s">
        <v>57</v>
      </c>
      <c r="Z105" s="1" t="s">
        <v>46</v>
      </c>
      <c r="AA105" s="1" t="s">
        <v>73</v>
      </c>
      <c r="AB105" s="1">
        <v>16</v>
      </c>
      <c r="AC105" s="1" t="s">
        <v>97</v>
      </c>
      <c r="AD105" s="1" t="s">
        <v>61</v>
      </c>
      <c r="AE105" s="1">
        <v>4.24</v>
      </c>
      <c r="AF105" s="1">
        <v>4</v>
      </c>
      <c r="AG105" s="1">
        <v>0</v>
      </c>
      <c r="AH105" s="1" t="s">
        <v>372</v>
      </c>
      <c r="AI105" s="1">
        <v>0</v>
      </c>
      <c r="AJ105" s="1">
        <v>2</v>
      </c>
      <c r="AK105">
        <f t="shared" ca="1" si="3"/>
        <v>55</v>
      </c>
      <c r="AL105" t="str">
        <f t="shared" ca="1" si="4"/>
        <v>50-59</v>
      </c>
      <c r="AM105" s="19" t="str">
        <f t="shared" si="5"/>
        <v>40k–60k</v>
      </c>
    </row>
    <row r="106" spans="1:39" ht="13.5" customHeight="1" x14ac:dyDescent="0.2">
      <c r="A106" s="1" t="s">
        <v>373</v>
      </c>
      <c r="B106" s="1">
        <v>10142</v>
      </c>
      <c r="C106" s="1">
        <v>0</v>
      </c>
      <c r="D106" s="1">
        <v>4</v>
      </c>
      <c r="E106" s="1">
        <v>0</v>
      </c>
      <c r="F106" s="1">
        <v>4</v>
      </c>
      <c r="G106" s="1">
        <v>6</v>
      </c>
      <c r="H106" s="1">
        <v>3</v>
      </c>
      <c r="I106" s="1">
        <v>0</v>
      </c>
      <c r="J106" s="1">
        <v>59370</v>
      </c>
      <c r="K106" s="1">
        <v>1</v>
      </c>
      <c r="L106" s="1">
        <v>3</v>
      </c>
      <c r="M106" s="1" t="s">
        <v>188</v>
      </c>
      <c r="N106" s="1" t="s">
        <v>374</v>
      </c>
      <c r="O106" s="1">
        <v>43050</v>
      </c>
      <c r="P106" s="11">
        <v>26213</v>
      </c>
      <c r="Q106" s="1" t="s">
        <v>66</v>
      </c>
      <c r="R106" s="1" t="s">
        <v>89</v>
      </c>
      <c r="S106" s="1" t="s">
        <v>41</v>
      </c>
      <c r="T106" s="1" t="s">
        <v>42</v>
      </c>
      <c r="U106" s="1" t="s">
        <v>95</v>
      </c>
      <c r="V106" s="2">
        <v>41827</v>
      </c>
      <c r="W106" s="2">
        <v>42133</v>
      </c>
      <c r="X106" s="1" t="s">
        <v>127</v>
      </c>
      <c r="Y106" s="1" t="s">
        <v>128</v>
      </c>
      <c r="Z106" s="1" t="s">
        <v>191</v>
      </c>
      <c r="AA106" s="1" t="s">
        <v>192</v>
      </c>
      <c r="AB106" s="1">
        <v>17</v>
      </c>
      <c r="AC106" s="1" t="s">
        <v>151</v>
      </c>
      <c r="AD106" s="1" t="s">
        <v>61</v>
      </c>
      <c r="AE106" s="1">
        <v>3.97</v>
      </c>
      <c r="AF106" s="1">
        <v>4</v>
      </c>
      <c r="AG106" s="1">
        <v>0</v>
      </c>
      <c r="AH106" s="1" t="s">
        <v>375</v>
      </c>
      <c r="AI106" s="1">
        <v>0</v>
      </c>
      <c r="AJ106" s="1">
        <v>7</v>
      </c>
      <c r="AK106">
        <f t="shared" ca="1" si="3"/>
        <v>53</v>
      </c>
      <c r="AL106" t="str">
        <f t="shared" ca="1" si="4"/>
        <v>50-59</v>
      </c>
      <c r="AM106" s="19" t="str">
        <f t="shared" si="5"/>
        <v>40k–60k</v>
      </c>
    </row>
    <row r="107" spans="1:39" ht="13.5" customHeight="1" x14ac:dyDescent="0.2">
      <c r="A107" s="1" t="s">
        <v>376</v>
      </c>
      <c r="B107" s="1">
        <v>10283</v>
      </c>
      <c r="C107" s="1">
        <v>1</v>
      </c>
      <c r="D107" s="1">
        <v>1</v>
      </c>
      <c r="E107" s="1">
        <v>1</v>
      </c>
      <c r="F107" s="1">
        <v>5</v>
      </c>
      <c r="G107" s="1">
        <v>5</v>
      </c>
      <c r="H107" s="1">
        <v>2</v>
      </c>
      <c r="I107" s="1">
        <v>1</v>
      </c>
      <c r="J107" s="1">
        <v>54933</v>
      </c>
      <c r="K107" s="1">
        <v>1</v>
      </c>
      <c r="L107" s="1">
        <v>19</v>
      </c>
      <c r="M107" s="1" t="s">
        <v>37</v>
      </c>
      <c r="N107" s="1" t="s">
        <v>38</v>
      </c>
      <c r="O107" s="1">
        <v>2062</v>
      </c>
      <c r="P107" s="11">
        <v>27280</v>
      </c>
      <c r="Q107" s="1" t="s">
        <v>39</v>
      </c>
      <c r="R107" s="1" t="s">
        <v>53</v>
      </c>
      <c r="S107" s="1" t="s">
        <v>41</v>
      </c>
      <c r="T107" s="1" t="s">
        <v>42</v>
      </c>
      <c r="U107" s="1" t="s">
        <v>95</v>
      </c>
      <c r="V107" s="2">
        <v>40943</v>
      </c>
      <c r="W107" s="1" t="s">
        <v>377</v>
      </c>
      <c r="X107" s="1" t="s">
        <v>316</v>
      </c>
      <c r="Y107" s="1" t="s">
        <v>57</v>
      </c>
      <c r="Z107" s="1" t="s">
        <v>46</v>
      </c>
      <c r="AA107" s="1" t="s">
        <v>77</v>
      </c>
      <c r="AB107" s="1">
        <v>39</v>
      </c>
      <c r="AC107" s="1" t="s">
        <v>97</v>
      </c>
      <c r="AD107" s="1" t="s">
        <v>152</v>
      </c>
      <c r="AE107" s="1">
        <v>3.97</v>
      </c>
      <c r="AF107" s="1">
        <v>4</v>
      </c>
      <c r="AG107" s="1">
        <v>0</v>
      </c>
      <c r="AH107" s="1" t="s">
        <v>378</v>
      </c>
      <c r="AI107" s="1">
        <v>3</v>
      </c>
      <c r="AJ107" s="1">
        <v>15</v>
      </c>
      <c r="AK107">
        <f t="shared" ca="1" si="3"/>
        <v>50</v>
      </c>
      <c r="AL107" t="str">
        <f t="shared" ca="1" si="4"/>
        <v>50-59</v>
      </c>
      <c r="AM107" s="19" t="str">
        <f t="shared" si="5"/>
        <v>40k–60k</v>
      </c>
    </row>
    <row r="108" spans="1:39" ht="13.5" customHeight="1" x14ac:dyDescent="0.2">
      <c r="A108" s="1" t="s">
        <v>379</v>
      </c>
      <c r="B108" s="1">
        <v>10018</v>
      </c>
      <c r="C108" s="1">
        <v>0</v>
      </c>
      <c r="D108" s="1">
        <v>0</v>
      </c>
      <c r="E108" s="1">
        <v>0</v>
      </c>
      <c r="F108" s="1">
        <v>1</v>
      </c>
      <c r="G108" s="1">
        <v>5</v>
      </c>
      <c r="H108" s="1">
        <v>4</v>
      </c>
      <c r="I108" s="1">
        <v>0</v>
      </c>
      <c r="J108" s="1">
        <v>57815</v>
      </c>
      <c r="K108" s="1">
        <v>0</v>
      </c>
      <c r="L108" s="1">
        <v>19</v>
      </c>
      <c r="M108" s="1" t="s">
        <v>37</v>
      </c>
      <c r="N108" s="1" t="s">
        <v>38</v>
      </c>
      <c r="O108" s="1">
        <v>2451</v>
      </c>
      <c r="P108" s="11">
        <v>29438</v>
      </c>
      <c r="Q108" s="1" t="s">
        <v>66</v>
      </c>
      <c r="R108" s="1" t="s">
        <v>40</v>
      </c>
      <c r="S108" s="1" t="s">
        <v>41</v>
      </c>
      <c r="T108" s="1" t="s">
        <v>104</v>
      </c>
      <c r="U108" s="1" t="s">
        <v>117</v>
      </c>
      <c r="V108" s="1" t="s">
        <v>182</v>
      </c>
      <c r="X108" s="1" t="s">
        <v>44</v>
      </c>
      <c r="Y108" s="1" t="s">
        <v>45</v>
      </c>
      <c r="Z108" s="1" t="s">
        <v>46</v>
      </c>
      <c r="AA108" s="1" t="s">
        <v>81</v>
      </c>
      <c r="AB108" s="1">
        <v>11</v>
      </c>
      <c r="AC108" s="1" t="s">
        <v>60</v>
      </c>
      <c r="AD108" s="1" t="s">
        <v>49</v>
      </c>
      <c r="AE108" s="1">
        <v>3.9</v>
      </c>
      <c r="AF108" s="1">
        <v>4</v>
      </c>
      <c r="AG108" s="1">
        <v>0</v>
      </c>
      <c r="AH108" s="2">
        <v>43648</v>
      </c>
      <c r="AI108" s="1">
        <v>0</v>
      </c>
      <c r="AJ108" s="1">
        <v>3</v>
      </c>
      <c r="AK108">
        <f t="shared" ca="1" si="3"/>
        <v>45</v>
      </c>
      <c r="AL108" t="str">
        <f t="shared" ca="1" si="4"/>
        <v>40-49</v>
      </c>
      <c r="AM108" s="19" t="str">
        <f t="shared" si="5"/>
        <v>40k–60k</v>
      </c>
    </row>
    <row r="109" spans="1:39" ht="13.5" customHeight="1" x14ac:dyDescent="0.2">
      <c r="A109" s="1" t="s">
        <v>380</v>
      </c>
      <c r="B109" s="1">
        <v>10255</v>
      </c>
      <c r="C109" s="1">
        <v>0</v>
      </c>
      <c r="D109" s="1">
        <v>0</v>
      </c>
      <c r="E109" s="1">
        <v>0</v>
      </c>
      <c r="F109" s="1">
        <v>1</v>
      </c>
      <c r="G109" s="1">
        <v>6</v>
      </c>
      <c r="H109" s="1">
        <v>3</v>
      </c>
      <c r="I109" s="1">
        <v>0</v>
      </c>
      <c r="J109" s="1">
        <v>61555</v>
      </c>
      <c r="K109" s="1">
        <v>0</v>
      </c>
      <c r="L109" s="1">
        <v>3</v>
      </c>
      <c r="M109" s="1" t="s">
        <v>188</v>
      </c>
      <c r="N109" s="1" t="s">
        <v>381</v>
      </c>
      <c r="O109" s="1">
        <v>46204</v>
      </c>
      <c r="P109" s="10" t="s">
        <v>382</v>
      </c>
      <c r="Q109" s="1" t="s">
        <v>66</v>
      </c>
      <c r="R109" s="1" t="s">
        <v>40</v>
      </c>
      <c r="S109" s="1" t="s">
        <v>41</v>
      </c>
      <c r="T109" s="1" t="s">
        <v>42</v>
      </c>
      <c r="U109" s="1" t="s">
        <v>43</v>
      </c>
      <c r="V109" s="1" t="s">
        <v>164</v>
      </c>
      <c r="X109" s="1" t="s">
        <v>44</v>
      </c>
      <c r="Y109" s="1" t="s">
        <v>45</v>
      </c>
      <c r="Z109" s="1" t="s">
        <v>191</v>
      </c>
      <c r="AA109" s="1" t="s">
        <v>223</v>
      </c>
      <c r="AB109" s="1">
        <v>21</v>
      </c>
      <c r="AC109" s="1" t="s">
        <v>60</v>
      </c>
      <c r="AD109" s="1" t="s">
        <v>61</v>
      </c>
      <c r="AE109" s="1">
        <v>4.5</v>
      </c>
      <c r="AF109" s="1">
        <v>5</v>
      </c>
      <c r="AG109" s="1">
        <v>0</v>
      </c>
      <c r="AH109" s="1" t="s">
        <v>98</v>
      </c>
      <c r="AI109" s="1">
        <v>0</v>
      </c>
      <c r="AJ109" s="1">
        <v>20</v>
      </c>
      <c r="AK109">
        <f t="shared" ca="1" si="3"/>
        <v>35</v>
      </c>
      <c r="AL109" t="str">
        <f t="shared" ca="1" si="4"/>
        <v>30-39</v>
      </c>
      <c r="AM109" s="19" t="str">
        <f t="shared" si="5"/>
        <v>60k–80k</v>
      </c>
    </row>
    <row r="110" spans="1:39" ht="13.5" customHeight="1" x14ac:dyDescent="0.2">
      <c r="A110" s="1" t="s">
        <v>383</v>
      </c>
      <c r="B110" s="1">
        <v>10246</v>
      </c>
      <c r="C110" s="1">
        <v>0</v>
      </c>
      <c r="D110" s="1">
        <v>0</v>
      </c>
      <c r="E110" s="1">
        <v>0</v>
      </c>
      <c r="F110" s="1">
        <v>4</v>
      </c>
      <c r="G110" s="1">
        <v>3</v>
      </c>
      <c r="H110" s="1">
        <v>3</v>
      </c>
      <c r="I110" s="1">
        <v>0</v>
      </c>
      <c r="J110" s="1">
        <v>114800</v>
      </c>
      <c r="K110" s="1">
        <v>1</v>
      </c>
      <c r="L110" s="1">
        <v>8</v>
      </c>
      <c r="M110" s="1" t="s">
        <v>137</v>
      </c>
      <c r="N110" s="1" t="s">
        <v>38</v>
      </c>
      <c r="O110" s="1">
        <v>2127</v>
      </c>
      <c r="P110" s="10" t="s">
        <v>384</v>
      </c>
      <c r="Q110" s="1" t="s">
        <v>66</v>
      </c>
      <c r="R110" s="1" t="s">
        <v>40</v>
      </c>
      <c r="S110" s="1" t="s">
        <v>41</v>
      </c>
      <c r="T110" s="1" t="s">
        <v>42</v>
      </c>
      <c r="U110" s="1" t="s">
        <v>43</v>
      </c>
      <c r="V110" s="1" t="s">
        <v>164</v>
      </c>
      <c r="W110" s="1" t="s">
        <v>385</v>
      </c>
      <c r="X110" s="1" t="s">
        <v>328</v>
      </c>
      <c r="Y110" s="1" t="s">
        <v>128</v>
      </c>
      <c r="Z110" s="1" t="s">
        <v>58</v>
      </c>
      <c r="AA110" s="1" t="s">
        <v>59</v>
      </c>
      <c r="AB110" s="1">
        <v>4</v>
      </c>
      <c r="AC110" s="1" t="s">
        <v>60</v>
      </c>
      <c r="AD110" s="1" t="s">
        <v>61</v>
      </c>
      <c r="AE110" s="1">
        <v>4.5999999999999996</v>
      </c>
      <c r="AF110" s="1">
        <v>4</v>
      </c>
      <c r="AG110" s="1">
        <v>4</v>
      </c>
      <c r="AH110" s="1" t="s">
        <v>378</v>
      </c>
      <c r="AI110" s="1">
        <v>0</v>
      </c>
      <c r="AJ110" s="1">
        <v>10</v>
      </c>
      <c r="AK110">
        <f t="shared" ca="1" si="3"/>
        <v>53</v>
      </c>
      <c r="AL110" t="str">
        <f t="shared" ca="1" si="4"/>
        <v>50-59</v>
      </c>
      <c r="AM110" s="19" t="str">
        <f t="shared" si="5"/>
        <v>100k–120k</v>
      </c>
    </row>
    <row r="111" spans="1:39" ht="13.5" customHeight="1" x14ac:dyDescent="0.2">
      <c r="A111" s="1" t="s">
        <v>386</v>
      </c>
      <c r="B111" s="1">
        <v>10228</v>
      </c>
      <c r="C111" s="1">
        <v>1</v>
      </c>
      <c r="D111" s="1">
        <v>1</v>
      </c>
      <c r="E111" s="1">
        <v>1</v>
      </c>
      <c r="F111" s="1">
        <v>1</v>
      </c>
      <c r="G111" s="1">
        <v>3</v>
      </c>
      <c r="H111" s="1">
        <v>3</v>
      </c>
      <c r="I111" s="1">
        <v>0</v>
      </c>
      <c r="J111" s="1">
        <v>74679</v>
      </c>
      <c r="K111" s="1">
        <v>0</v>
      </c>
      <c r="L111" s="1">
        <v>14</v>
      </c>
      <c r="M111" s="1" t="s">
        <v>100</v>
      </c>
      <c r="N111" s="1" t="s">
        <v>38</v>
      </c>
      <c r="O111" s="1">
        <v>2135</v>
      </c>
      <c r="P111" s="10" t="s">
        <v>387</v>
      </c>
      <c r="Q111" s="1" t="s">
        <v>39</v>
      </c>
      <c r="R111" s="1" t="s">
        <v>53</v>
      </c>
      <c r="S111" s="1" t="s">
        <v>41</v>
      </c>
      <c r="T111" s="1" t="s">
        <v>104</v>
      </c>
      <c r="U111" s="1" t="s">
        <v>43</v>
      </c>
      <c r="V111" s="1" t="s">
        <v>54</v>
      </c>
      <c r="X111" s="1" t="s">
        <v>44</v>
      </c>
      <c r="Y111" s="1" t="s">
        <v>45</v>
      </c>
      <c r="Z111" s="1" t="s">
        <v>58</v>
      </c>
      <c r="AA111" s="1" t="s">
        <v>101</v>
      </c>
      <c r="AB111" s="1">
        <v>7</v>
      </c>
      <c r="AC111" s="1" t="s">
        <v>48</v>
      </c>
      <c r="AD111" s="1" t="s">
        <v>61</v>
      </c>
      <c r="AE111" s="1">
        <v>4.3</v>
      </c>
      <c r="AF111" s="1">
        <v>5</v>
      </c>
      <c r="AG111" s="1">
        <v>7</v>
      </c>
      <c r="AH111" s="2">
        <v>43739</v>
      </c>
      <c r="AI111" s="1">
        <v>0</v>
      </c>
      <c r="AJ111" s="1">
        <v>20</v>
      </c>
      <c r="AK111">
        <f t="shared" ca="1" si="3"/>
        <v>35</v>
      </c>
      <c r="AL111" t="str">
        <f t="shared" ca="1" si="4"/>
        <v>30-39</v>
      </c>
      <c r="AM111" s="19" t="str">
        <f t="shared" si="5"/>
        <v>60k–80k</v>
      </c>
    </row>
    <row r="112" spans="1:39" ht="13.5" customHeight="1" x14ac:dyDescent="0.2">
      <c r="A112" s="1" t="s">
        <v>388</v>
      </c>
      <c r="B112" s="1">
        <v>10243</v>
      </c>
      <c r="C112" s="1">
        <v>0</v>
      </c>
      <c r="D112" s="1">
        <v>0</v>
      </c>
      <c r="E112" s="1">
        <v>0</v>
      </c>
      <c r="F112" s="1">
        <v>1</v>
      </c>
      <c r="G112" s="1">
        <v>5</v>
      </c>
      <c r="H112" s="1">
        <v>3</v>
      </c>
      <c r="I112" s="1">
        <v>0</v>
      </c>
      <c r="J112" s="1">
        <v>53018</v>
      </c>
      <c r="K112" s="1">
        <v>0</v>
      </c>
      <c r="L112" s="1">
        <v>19</v>
      </c>
      <c r="M112" s="1" t="s">
        <v>37</v>
      </c>
      <c r="N112" s="1" t="s">
        <v>38</v>
      </c>
      <c r="O112" s="1">
        <v>2451</v>
      </c>
      <c r="P112" s="10" t="s">
        <v>389</v>
      </c>
      <c r="Q112" s="1" t="s">
        <v>66</v>
      </c>
      <c r="R112" s="1" t="s">
        <v>40</v>
      </c>
      <c r="S112" s="1" t="s">
        <v>41</v>
      </c>
      <c r="T112" s="1" t="s">
        <v>104</v>
      </c>
      <c r="U112" s="1" t="s">
        <v>43</v>
      </c>
      <c r="V112" s="2">
        <v>41589</v>
      </c>
      <c r="X112" s="1" t="s">
        <v>44</v>
      </c>
      <c r="Y112" s="1" t="s">
        <v>45</v>
      </c>
      <c r="Z112" s="1" t="s">
        <v>46</v>
      </c>
      <c r="AA112" s="1" t="s">
        <v>91</v>
      </c>
      <c r="AB112" s="1">
        <v>19</v>
      </c>
      <c r="AC112" s="1" t="s">
        <v>60</v>
      </c>
      <c r="AD112" s="1" t="s">
        <v>61</v>
      </c>
      <c r="AE112" s="1">
        <v>4.3</v>
      </c>
      <c r="AF112" s="1">
        <v>5</v>
      </c>
      <c r="AG112" s="1">
        <v>0</v>
      </c>
      <c r="AH112" s="1" t="s">
        <v>102</v>
      </c>
      <c r="AI112" s="1">
        <v>0</v>
      </c>
      <c r="AJ112" s="1">
        <v>7</v>
      </c>
      <c r="AK112">
        <f t="shared" ca="1" si="3"/>
        <v>33</v>
      </c>
      <c r="AL112" t="str">
        <f t="shared" ca="1" si="4"/>
        <v>30-39</v>
      </c>
      <c r="AM112" s="19" t="str">
        <f t="shared" si="5"/>
        <v>40k–60k</v>
      </c>
    </row>
    <row r="113" spans="1:39" ht="13.5" customHeight="1" x14ac:dyDescent="0.2">
      <c r="A113" s="1" t="s">
        <v>390</v>
      </c>
      <c r="B113" s="1">
        <v>10031</v>
      </c>
      <c r="C113" s="1">
        <v>0</v>
      </c>
      <c r="D113" s="1">
        <v>2</v>
      </c>
      <c r="E113" s="1">
        <v>1</v>
      </c>
      <c r="F113" s="1">
        <v>1</v>
      </c>
      <c r="G113" s="1">
        <v>5</v>
      </c>
      <c r="H113" s="1">
        <v>4</v>
      </c>
      <c r="I113" s="1">
        <v>1</v>
      </c>
      <c r="J113" s="1">
        <v>59892</v>
      </c>
      <c r="K113" s="1">
        <v>0</v>
      </c>
      <c r="L113" s="1">
        <v>19</v>
      </c>
      <c r="M113" s="1" t="s">
        <v>37</v>
      </c>
      <c r="N113" s="1" t="s">
        <v>38</v>
      </c>
      <c r="O113" s="1">
        <v>2108</v>
      </c>
      <c r="P113" s="10" t="s">
        <v>391</v>
      </c>
      <c r="Q113" s="1" t="s">
        <v>39</v>
      </c>
      <c r="R113" s="1" t="s">
        <v>75</v>
      </c>
      <c r="S113" s="1" t="s">
        <v>41</v>
      </c>
      <c r="T113" s="1" t="s">
        <v>42</v>
      </c>
      <c r="U113" s="1" t="s">
        <v>95</v>
      </c>
      <c r="V113" s="2">
        <v>40854</v>
      </c>
      <c r="X113" s="1" t="s">
        <v>44</v>
      </c>
      <c r="Y113" s="1" t="s">
        <v>45</v>
      </c>
      <c r="Z113" s="1" t="s">
        <v>46</v>
      </c>
      <c r="AA113" s="1" t="s">
        <v>96</v>
      </c>
      <c r="AB113" s="1">
        <v>12</v>
      </c>
      <c r="AC113" s="1" t="s">
        <v>97</v>
      </c>
      <c r="AD113" s="1" t="s">
        <v>49</v>
      </c>
      <c r="AE113" s="1">
        <v>4.5</v>
      </c>
      <c r="AF113" s="1">
        <v>4</v>
      </c>
      <c r="AG113" s="1">
        <v>0</v>
      </c>
      <c r="AH113" s="1" t="s">
        <v>102</v>
      </c>
      <c r="AI113" s="1">
        <v>0</v>
      </c>
      <c r="AJ113" s="1">
        <v>1</v>
      </c>
      <c r="AK113">
        <f t="shared" ca="1" si="3"/>
        <v>55</v>
      </c>
      <c r="AL113" t="str">
        <f t="shared" ca="1" si="4"/>
        <v>50-59</v>
      </c>
      <c r="AM113" s="19" t="str">
        <f t="shared" si="5"/>
        <v>40k–60k</v>
      </c>
    </row>
    <row r="114" spans="1:39" ht="13.5" customHeight="1" x14ac:dyDescent="0.2">
      <c r="A114" s="1" t="s">
        <v>392</v>
      </c>
      <c r="B114" s="1">
        <v>10300</v>
      </c>
      <c r="C114" s="1">
        <v>1</v>
      </c>
      <c r="D114" s="1">
        <v>1</v>
      </c>
      <c r="E114" s="1">
        <v>1</v>
      </c>
      <c r="F114" s="1">
        <v>5</v>
      </c>
      <c r="G114" s="1">
        <v>5</v>
      </c>
      <c r="H114" s="1">
        <v>1</v>
      </c>
      <c r="I114" s="1">
        <v>1</v>
      </c>
      <c r="J114" s="1">
        <v>68898</v>
      </c>
      <c r="K114" s="1">
        <v>1</v>
      </c>
      <c r="L114" s="1">
        <v>20</v>
      </c>
      <c r="M114" s="1" t="s">
        <v>64</v>
      </c>
      <c r="N114" s="1" t="s">
        <v>38</v>
      </c>
      <c r="O114" s="1">
        <v>2128</v>
      </c>
      <c r="P114" s="11">
        <v>23721</v>
      </c>
      <c r="Q114" s="1" t="s">
        <v>39</v>
      </c>
      <c r="R114" s="1" t="s">
        <v>53</v>
      </c>
      <c r="S114" s="1" t="s">
        <v>41</v>
      </c>
      <c r="T114" s="1" t="s">
        <v>42</v>
      </c>
      <c r="U114" s="1" t="s">
        <v>95</v>
      </c>
      <c r="V114" s="1" t="s">
        <v>314</v>
      </c>
      <c r="W114" s="1" t="s">
        <v>393</v>
      </c>
      <c r="X114" s="1" t="s">
        <v>56</v>
      </c>
      <c r="Y114" s="1" t="s">
        <v>57</v>
      </c>
      <c r="Z114" s="1" t="s">
        <v>46</v>
      </c>
      <c r="AA114" s="1" t="s">
        <v>96</v>
      </c>
      <c r="AB114" s="1">
        <v>12</v>
      </c>
      <c r="AC114" s="1" t="s">
        <v>97</v>
      </c>
      <c r="AD114" s="1" t="s">
        <v>281</v>
      </c>
      <c r="AE114" s="1">
        <v>3</v>
      </c>
      <c r="AF114" s="1">
        <v>3</v>
      </c>
      <c r="AG114" s="1">
        <v>0</v>
      </c>
      <c r="AH114" s="2">
        <v>40697</v>
      </c>
      <c r="AI114" s="1">
        <v>3</v>
      </c>
      <c r="AJ114" s="1">
        <v>10</v>
      </c>
      <c r="AK114">
        <f t="shared" ca="1" si="3"/>
        <v>60</v>
      </c>
      <c r="AL114" t="str">
        <f t="shared" ca="1" si="4"/>
        <v>60-69</v>
      </c>
      <c r="AM114" s="19" t="str">
        <f t="shared" si="5"/>
        <v>60k–80k</v>
      </c>
    </row>
    <row r="115" spans="1:39" ht="13.5" customHeight="1" x14ac:dyDescent="0.2">
      <c r="A115" s="1" t="s">
        <v>394</v>
      </c>
      <c r="B115" s="1">
        <v>10101</v>
      </c>
      <c r="C115" s="1">
        <v>0</v>
      </c>
      <c r="D115" s="1">
        <v>3</v>
      </c>
      <c r="E115" s="1">
        <v>0</v>
      </c>
      <c r="F115" s="1">
        <v>1</v>
      </c>
      <c r="G115" s="1">
        <v>3</v>
      </c>
      <c r="H115" s="1">
        <v>3</v>
      </c>
      <c r="I115" s="1">
        <v>0</v>
      </c>
      <c r="J115" s="1">
        <v>61242</v>
      </c>
      <c r="K115" s="1">
        <v>0</v>
      </c>
      <c r="L115" s="1">
        <v>14</v>
      </c>
      <c r="M115" s="1" t="s">
        <v>100</v>
      </c>
      <c r="N115" s="1" t="s">
        <v>38</v>
      </c>
      <c r="O115" s="1">
        <v>2472</v>
      </c>
      <c r="P115" s="10" t="s">
        <v>395</v>
      </c>
      <c r="Q115" s="1" t="s">
        <v>66</v>
      </c>
      <c r="R115" s="1" t="s">
        <v>185</v>
      </c>
      <c r="S115" s="1" t="s">
        <v>41</v>
      </c>
      <c r="T115" s="1" t="s">
        <v>104</v>
      </c>
      <c r="U115" s="1" t="s">
        <v>43</v>
      </c>
      <c r="V115" s="2">
        <v>42125</v>
      </c>
      <c r="X115" s="1" t="s">
        <v>44</v>
      </c>
      <c r="Y115" s="1" t="s">
        <v>45</v>
      </c>
      <c r="Z115" s="1" t="s">
        <v>58</v>
      </c>
      <c r="AA115" s="1" t="s">
        <v>101</v>
      </c>
      <c r="AB115" s="1">
        <v>7</v>
      </c>
      <c r="AC115" s="1" t="s">
        <v>92</v>
      </c>
      <c r="AD115" s="1" t="s">
        <v>61</v>
      </c>
      <c r="AE115" s="1">
        <v>4.6100000000000003</v>
      </c>
      <c r="AF115" s="1">
        <v>4</v>
      </c>
      <c r="AG115" s="1">
        <v>5</v>
      </c>
      <c r="AH115" s="1" t="s">
        <v>260</v>
      </c>
      <c r="AI115" s="1">
        <v>0</v>
      </c>
      <c r="AJ115" s="1">
        <v>11</v>
      </c>
      <c r="AK115">
        <f t="shared" ca="1" si="3"/>
        <v>44</v>
      </c>
      <c r="AL115" t="str">
        <f t="shared" ca="1" si="4"/>
        <v>40-49</v>
      </c>
      <c r="AM115" s="19" t="str">
        <f t="shared" si="5"/>
        <v>60k–80k</v>
      </c>
    </row>
    <row r="116" spans="1:39" ht="13.5" customHeight="1" x14ac:dyDescent="0.2">
      <c r="A116" s="1" t="s">
        <v>396</v>
      </c>
      <c r="B116" s="1">
        <v>10237</v>
      </c>
      <c r="C116" s="1">
        <v>1</v>
      </c>
      <c r="D116" s="1">
        <v>1</v>
      </c>
      <c r="E116" s="1">
        <v>0</v>
      </c>
      <c r="F116" s="1">
        <v>3</v>
      </c>
      <c r="G116" s="1">
        <v>5</v>
      </c>
      <c r="H116" s="1">
        <v>3</v>
      </c>
      <c r="I116" s="1">
        <v>0</v>
      </c>
      <c r="J116" s="1">
        <v>66825</v>
      </c>
      <c r="K116" s="1">
        <v>0</v>
      </c>
      <c r="L116" s="1">
        <v>20</v>
      </c>
      <c r="M116" s="1" t="s">
        <v>64</v>
      </c>
      <c r="N116" s="1" t="s">
        <v>38</v>
      </c>
      <c r="O116" s="1">
        <v>1886</v>
      </c>
      <c r="P116" s="10" t="s">
        <v>397</v>
      </c>
      <c r="Q116" s="1" t="s">
        <v>66</v>
      </c>
      <c r="R116" s="1" t="s">
        <v>53</v>
      </c>
      <c r="S116" s="1" t="s">
        <v>41</v>
      </c>
      <c r="T116" s="1" t="s">
        <v>42</v>
      </c>
      <c r="U116" s="1" t="s">
        <v>43</v>
      </c>
      <c r="V116" s="2">
        <v>41978</v>
      </c>
      <c r="X116" s="1" t="s">
        <v>44</v>
      </c>
      <c r="Y116" s="1" t="s">
        <v>45</v>
      </c>
      <c r="Z116" s="1" t="s">
        <v>46</v>
      </c>
      <c r="AA116" s="1" t="s">
        <v>106</v>
      </c>
      <c r="AB116" s="1">
        <v>14</v>
      </c>
      <c r="AC116" s="1" t="s">
        <v>48</v>
      </c>
      <c r="AD116" s="1" t="s">
        <v>61</v>
      </c>
      <c r="AE116" s="1">
        <v>4.5999999999999996</v>
      </c>
      <c r="AF116" s="1">
        <v>3</v>
      </c>
      <c r="AG116" s="1">
        <v>0</v>
      </c>
      <c r="AH116" s="2">
        <v>43648</v>
      </c>
      <c r="AI116" s="1">
        <v>0</v>
      </c>
      <c r="AJ116" s="1">
        <v>20</v>
      </c>
      <c r="AK116">
        <f t="shared" ca="1" si="3"/>
        <v>39</v>
      </c>
      <c r="AL116" t="str">
        <f t="shared" ca="1" si="4"/>
        <v>30-39</v>
      </c>
      <c r="AM116" s="19" t="str">
        <f t="shared" si="5"/>
        <v>60k–80k</v>
      </c>
    </row>
    <row r="117" spans="1:39" ht="13.5" customHeight="1" x14ac:dyDescent="0.2">
      <c r="A117" s="1" t="s">
        <v>398</v>
      </c>
      <c r="B117" s="1">
        <v>10051</v>
      </c>
      <c r="C117" s="1">
        <v>1</v>
      </c>
      <c r="D117" s="1">
        <v>1</v>
      </c>
      <c r="E117" s="1">
        <v>1</v>
      </c>
      <c r="F117" s="1">
        <v>1</v>
      </c>
      <c r="G117" s="1">
        <v>5</v>
      </c>
      <c r="H117" s="1">
        <v>3</v>
      </c>
      <c r="I117" s="1">
        <v>0</v>
      </c>
      <c r="J117" s="1">
        <v>48285</v>
      </c>
      <c r="K117" s="1">
        <v>0</v>
      </c>
      <c r="L117" s="1">
        <v>19</v>
      </c>
      <c r="M117" s="1" t="s">
        <v>37</v>
      </c>
      <c r="N117" s="1" t="s">
        <v>38</v>
      </c>
      <c r="O117" s="1">
        <v>2169</v>
      </c>
      <c r="P117" s="10" t="s">
        <v>399</v>
      </c>
      <c r="Q117" s="1" t="s">
        <v>39</v>
      </c>
      <c r="R117" s="1" t="s">
        <v>53</v>
      </c>
      <c r="S117" s="1" t="s">
        <v>41</v>
      </c>
      <c r="T117" s="1" t="s">
        <v>42</v>
      </c>
      <c r="U117" s="1" t="s">
        <v>43</v>
      </c>
      <c r="V117" s="2">
        <v>40946</v>
      </c>
      <c r="X117" s="1" t="s">
        <v>44</v>
      </c>
      <c r="Y117" s="1" t="s">
        <v>45</v>
      </c>
      <c r="Z117" s="1" t="s">
        <v>46</v>
      </c>
      <c r="AA117" s="1" t="s">
        <v>106</v>
      </c>
      <c r="AB117" s="1">
        <v>14</v>
      </c>
      <c r="AC117" s="1" t="s">
        <v>48</v>
      </c>
      <c r="AD117" s="1" t="s">
        <v>61</v>
      </c>
      <c r="AE117" s="1">
        <v>5</v>
      </c>
      <c r="AF117" s="1">
        <v>3</v>
      </c>
      <c r="AG117" s="1">
        <v>0</v>
      </c>
      <c r="AH117" s="1" t="s">
        <v>132</v>
      </c>
      <c r="AI117" s="1">
        <v>0</v>
      </c>
      <c r="AJ117" s="1">
        <v>2</v>
      </c>
      <c r="AK117">
        <f t="shared" ca="1" si="3"/>
        <v>46</v>
      </c>
      <c r="AL117" t="str">
        <f t="shared" ca="1" si="4"/>
        <v>40-49</v>
      </c>
      <c r="AM117" s="19" t="str">
        <f t="shared" si="5"/>
        <v>40k–60k</v>
      </c>
    </row>
    <row r="118" spans="1:39" ht="13.5" customHeight="1" x14ac:dyDescent="0.2">
      <c r="A118" s="1" t="s">
        <v>400</v>
      </c>
      <c r="B118" s="1">
        <v>10218</v>
      </c>
      <c r="C118" s="1">
        <v>0</v>
      </c>
      <c r="D118" s="1">
        <v>3</v>
      </c>
      <c r="E118" s="1">
        <v>0</v>
      </c>
      <c r="F118" s="1">
        <v>3</v>
      </c>
      <c r="G118" s="1">
        <v>5</v>
      </c>
      <c r="H118" s="1">
        <v>3</v>
      </c>
      <c r="I118" s="1">
        <v>0</v>
      </c>
      <c r="J118" s="1">
        <v>66149</v>
      </c>
      <c r="K118" s="1">
        <v>0</v>
      </c>
      <c r="L118" s="1">
        <v>20</v>
      </c>
      <c r="M118" s="1" t="s">
        <v>64</v>
      </c>
      <c r="N118" s="1" t="s">
        <v>38</v>
      </c>
      <c r="O118" s="1">
        <v>1824</v>
      </c>
      <c r="P118" s="11">
        <v>30540</v>
      </c>
      <c r="Q118" s="1" t="s">
        <v>66</v>
      </c>
      <c r="R118" s="1" t="s">
        <v>185</v>
      </c>
      <c r="S118" s="1" t="s">
        <v>41</v>
      </c>
      <c r="T118" s="1" t="s">
        <v>42</v>
      </c>
      <c r="U118" s="1" t="s">
        <v>401</v>
      </c>
      <c r="V118" s="1" t="s">
        <v>90</v>
      </c>
      <c r="X118" s="1" t="s">
        <v>44</v>
      </c>
      <c r="Y118" s="1" t="s">
        <v>45</v>
      </c>
      <c r="Z118" s="1" t="s">
        <v>46</v>
      </c>
      <c r="AA118" s="1" t="s">
        <v>69</v>
      </c>
      <c r="AB118" s="1">
        <v>20</v>
      </c>
      <c r="AC118" s="1" t="s">
        <v>78</v>
      </c>
      <c r="AD118" s="1" t="s">
        <v>61</v>
      </c>
      <c r="AE118" s="1">
        <v>4.4000000000000004</v>
      </c>
      <c r="AF118" s="1">
        <v>5</v>
      </c>
      <c r="AG118" s="1">
        <v>0</v>
      </c>
      <c r="AH118" s="1" t="s">
        <v>194</v>
      </c>
      <c r="AI118" s="1">
        <v>0</v>
      </c>
      <c r="AJ118" s="1">
        <v>1</v>
      </c>
      <c r="AK118">
        <f t="shared" ca="1" si="3"/>
        <v>42</v>
      </c>
      <c r="AL118" t="str">
        <f t="shared" ca="1" si="4"/>
        <v>40-49</v>
      </c>
      <c r="AM118" s="19" t="str">
        <f t="shared" si="5"/>
        <v>60k–80k</v>
      </c>
    </row>
    <row r="119" spans="1:39" ht="13.5" customHeight="1" x14ac:dyDescent="0.2">
      <c r="A119" s="1" t="s">
        <v>402</v>
      </c>
      <c r="B119" s="1">
        <v>10256</v>
      </c>
      <c r="C119" s="1">
        <v>1</v>
      </c>
      <c r="D119" s="1">
        <v>1</v>
      </c>
      <c r="E119" s="1">
        <v>0</v>
      </c>
      <c r="F119" s="1">
        <v>3</v>
      </c>
      <c r="G119" s="1">
        <v>5</v>
      </c>
      <c r="H119" s="1">
        <v>3</v>
      </c>
      <c r="I119" s="1">
        <v>0</v>
      </c>
      <c r="J119" s="1">
        <v>49256</v>
      </c>
      <c r="K119" s="1">
        <v>0</v>
      </c>
      <c r="L119" s="1">
        <v>19</v>
      </c>
      <c r="M119" s="1" t="s">
        <v>37</v>
      </c>
      <c r="N119" s="1" t="s">
        <v>38</v>
      </c>
      <c r="O119" s="1">
        <v>1864</v>
      </c>
      <c r="P119" s="11">
        <v>27282</v>
      </c>
      <c r="Q119" s="1" t="s">
        <v>66</v>
      </c>
      <c r="R119" s="1" t="s">
        <v>53</v>
      </c>
      <c r="S119" s="1" t="s">
        <v>41</v>
      </c>
      <c r="T119" s="1" t="s">
        <v>42</v>
      </c>
      <c r="U119" s="1" t="s">
        <v>141</v>
      </c>
      <c r="V119" s="1" t="s">
        <v>146</v>
      </c>
      <c r="X119" s="1" t="s">
        <v>44</v>
      </c>
      <c r="Y119" s="1" t="s">
        <v>45</v>
      </c>
      <c r="Z119" s="1" t="s">
        <v>46</v>
      </c>
      <c r="AA119" s="1" t="s">
        <v>69</v>
      </c>
      <c r="AB119" s="1">
        <v>20</v>
      </c>
      <c r="AC119" s="1" t="s">
        <v>48</v>
      </c>
      <c r="AD119" s="1" t="s">
        <v>61</v>
      </c>
      <c r="AE119" s="1">
        <v>4.0999999999999996</v>
      </c>
      <c r="AF119" s="1">
        <v>5</v>
      </c>
      <c r="AG119" s="1">
        <v>0</v>
      </c>
      <c r="AH119" s="1" t="s">
        <v>403</v>
      </c>
      <c r="AI119" s="1">
        <v>0</v>
      </c>
      <c r="AJ119" s="1">
        <v>3</v>
      </c>
      <c r="AK119">
        <f t="shared" ca="1" si="3"/>
        <v>50</v>
      </c>
      <c r="AL119" t="str">
        <f t="shared" ca="1" si="4"/>
        <v>50-59</v>
      </c>
      <c r="AM119" s="19" t="str">
        <f t="shared" si="5"/>
        <v>40k–60k</v>
      </c>
    </row>
    <row r="120" spans="1:39" ht="13.5" customHeight="1" x14ac:dyDescent="0.2">
      <c r="A120" s="1" t="s">
        <v>404</v>
      </c>
      <c r="B120" s="1">
        <v>10098</v>
      </c>
      <c r="C120" s="1">
        <v>0</v>
      </c>
      <c r="D120" s="1">
        <v>2</v>
      </c>
      <c r="E120" s="1">
        <v>1</v>
      </c>
      <c r="F120" s="1">
        <v>1</v>
      </c>
      <c r="G120" s="1">
        <v>5</v>
      </c>
      <c r="H120" s="1">
        <v>3</v>
      </c>
      <c r="I120" s="1">
        <v>0</v>
      </c>
      <c r="J120" s="1">
        <v>62957</v>
      </c>
      <c r="K120" s="1">
        <v>0</v>
      </c>
      <c r="L120" s="1">
        <v>18</v>
      </c>
      <c r="M120" s="1" t="s">
        <v>168</v>
      </c>
      <c r="N120" s="1" t="s">
        <v>38</v>
      </c>
      <c r="O120" s="1">
        <v>1752</v>
      </c>
      <c r="P120" s="11">
        <v>29897</v>
      </c>
      <c r="Q120" s="1" t="s">
        <v>39</v>
      </c>
      <c r="R120" s="1" t="s">
        <v>75</v>
      </c>
      <c r="S120" s="1" t="s">
        <v>41</v>
      </c>
      <c r="T120" s="1" t="s">
        <v>42</v>
      </c>
      <c r="U120" s="1" t="s">
        <v>43</v>
      </c>
      <c r="V120" s="2">
        <v>42041</v>
      </c>
      <c r="X120" s="1" t="s">
        <v>44</v>
      </c>
      <c r="Y120" s="1" t="s">
        <v>45</v>
      </c>
      <c r="Z120" s="1" t="s">
        <v>46</v>
      </c>
      <c r="AA120" s="1" t="s">
        <v>170</v>
      </c>
      <c r="AB120" s="1">
        <v>2</v>
      </c>
      <c r="AC120" s="1" t="s">
        <v>92</v>
      </c>
      <c r="AD120" s="1" t="s">
        <v>61</v>
      </c>
      <c r="AE120" s="1">
        <v>4.63</v>
      </c>
      <c r="AF120" s="1">
        <v>3</v>
      </c>
      <c r="AG120" s="1">
        <v>0</v>
      </c>
      <c r="AH120" s="2">
        <v>43556</v>
      </c>
      <c r="AI120" s="1">
        <v>0</v>
      </c>
      <c r="AJ120" s="1">
        <v>2</v>
      </c>
      <c r="AK120">
        <f t="shared" ca="1" si="3"/>
        <v>43</v>
      </c>
      <c r="AL120" t="str">
        <f t="shared" ca="1" si="4"/>
        <v>40-49</v>
      </c>
      <c r="AM120" s="19" t="str">
        <f t="shared" si="5"/>
        <v>60k–80k</v>
      </c>
    </row>
    <row r="121" spans="1:39" ht="13.5" customHeight="1" x14ac:dyDescent="0.2">
      <c r="A121" s="1" t="s">
        <v>405</v>
      </c>
      <c r="B121" s="1">
        <v>10059</v>
      </c>
      <c r="C121" s="1">
        <v>0</v>
      </c>
      <c r="D121" s="1">
        <v>2</v>
      </c>
      <c r="E121" s="1">
        <v>0</v>
      </c>
      <c r="F121" s="1">
        <v>5</v>
      </c>
      <c r="G121" s="1">
        <v>5</v>
      </c>
      <c r="H121" s="1">
        <v>3</v>
      </c>
      <c r="I121" s="1">
        <v>0</v>
      </c>
      <c r="J121" s="1">
        <v>63813</v>
      </c>
      <c r="K121" s="1">
        <v>1</v>
      </c>
      <c r="L121" s="1">
        <v>19</v>
      </c>
      <c r="M121" s="1" t="s">
        <v>37</v>
      </c>
      <c r="N121" s="1" t="s">
        <v>38</v>
      </c>
      <c r="O121" s="1">
        <v>2176</v>
      </c>
      <c r="P121" s="10" t="s">
        <v>406</v>
      </c>
      <c r="Q121" s="1" t="s">
        <v>66</v>
      </c>
      <c r="R121" s="1" t="s">
        <v>75</v>
      </c>
      <c r="S121" s="1" t="s">
        <v>41</v>
      </c>
      <c r="T121" s="1" t="s">
        <v>42</v>
      </c>
      <c r="U121" s="1" t="s">
        <v>43</v>
      </c>
      <c r="V121" s="1" t="s">
        <v>126</v>
      </c>
      <c r="W121" s="2">
        <v>41944</v>
      </c>
      <c r="X121" s="1" t="s">
        <v>284</v>
      </c>
      <c r="Y121" s="1" t="s">
        <v>57</v>
      </c>
      <c r="Z121" s="1" t="s">
        <v>46</v>
      </c>
      <c r="AA121" s="1" t="s">
        <v>119</v>
      </c>
      <c r="AB121" s="1">
        <v>18</v>
      </c>
      <c r="AC121" s="1" t="s">
        <v>151</v>
      </c>
      <c r="AD121" s="1" t="s">
        <v>61</v>
      </c>
      <c r="AE121" s="1">
        <v>5</v>
      </c>
      <c r="AF121" s="1">
        <v>5</v>
      </c>
      <c r="AG121" s="1">
        <v>0</v>
      </c>
      <c r="AH121" s="2">
        <v>41339</v>
      </c>
      <c r="AI121" s="1">
        <v>0</v>
      </c>
      <c r="AJ121" s="1">
        <v>17</v>
      </c>
      <c r="AK121">
        <f t="shared" ca="1" si="3"/>
        <v>42</v>
      </c>
      <c r="AL121" t="str">
        <f t="shared" ca="1" si="4"/>
        <v>40-49</v>
      </c>
      <c r="AM121" s="19" t="str">
        <f t="shared" si="5"/>
        <v>60k–80k</v>
      </c>
    </row>
    <row r="122" spans="1:39" ht="13.5" customHeight="1" x14ac:dyDescent="0.2">
      <c r="A122" s="1" t="s">
        <v>407</v>
      </c>
      <c r="B122" s="1">
        <v>10234</v>
      </c>
      <c r="C122" s="1">
        <v>1</v>
      </c>
      <c r="D122" s="1">
        <v>1</v>
      </c>
      <c r="E122" s="1">
        <v>1</v>
      </c>
      <c r="F122" s="1">
        <v>1</v>
      </c>
      <c r="G122" s="1">
        <v>3</v>
      </c>
      <c r="H122" s="1">
        <v>3</v>
      </c>
      <c r="I122" s="1">
        <v>0</v>
      </c>
      <c r="J122" s="1">
        <v>99020</v>
      </c>
      <c r="K122" s="1">
        <v>0</v>
      </c>
      <c r="L122" s="1">
        <v>4</v>
      </c>
      <c r="M122" s="1" t="s">
        <v>288</v>
      </c>
      <c r="N122" s="1" t="s">
        <v>38</v>
      </c>
      <c r="O122" s="1">
        <v>2134</v>
      </c>
      <c r="P122" s="10" t="s">
        <v>408</v>
      </c>
      <c r="Q122" s="1" t="s">
        <v>39</v>
      </c>
      <c r="R122" s="1" t="s">
        <v>53</v>
      </c>
      <c r="S122" s="1" t="s">
        <v>41</v>
      </c>
      <c r="T122" s="1" t="s">
        <v>42</v>
      </c>
      <c r="U122" s="1" t="s">
        <v>95</v>
      </c>
      <c r="V122" s="1" t="s">
        <v>409</v>
      </c>
      <c r="X122" s="1" t="s">
        <v>44</v>
      </c>
      <c r="Y122" s="1" t="s">
        <v>45</v>
      </c>
      <c r="Z122" s="1" t="s">
        <v>58</v>
      </c>
      <c r="AA122" s="1" t="s">
        <v>290</v>
      </c>
      <c r="AB122" s="1">
        <v>13</v>
      </c>
      <c r="AC122" s="1" t="s">
        <v>60</v>
      </c>
      <c r="AD122" s="1" t="s">
        <v>61</v>
      </c>
      <c r="AE122" s="1">
        <v>4.2</v>
      </c>
      <c r="AF122" s="1">
        <v>5</v>
      </c>
      <c r="AG122" s="1">
        <v>5</v>
      </c>
      <c r="AH122" s="1" t="s">
        <v>260</v>
      </c>
      <c r="AI122" s="1">
        <v>0</v>
      </c>
      <c r="AJ122" s="1">
        <v>8</v>
      </c>
      <c r="AK122">
        <f t="shared" ca="1" si="3"/>
        <v>36</v>
      </c>
      <c r="AL122" t="str">
        <f t="shared" ca="1" si="4"/>
        <v>30-39</v>
      </c>
      <c r="AM122" s="19" t="str">
        <f t="shared" si="5"/>
        <v>80k–100k</v>
      </c>
    </row>
    <row r="123" spans="1:39" ht="13.5" customHeight="1" x14ac:dyDescent="0.2">
      <c r="A123" s="1" t="s">
        <v>410</v>
      </c>
      <c r="B123" s="1">
        <v>10109</v>
      </c>
      <c r="C123" s="1">
        <v>0</v>
      </c>
      <c r="D123" s="1">
        <v>0</v>
      </c>
      <c r="E123" s="1">
        <v>1</v>
      </c>
      <c r="F123" s="1">
        <v>5</v>
      </c>
      <c r="G123" s="1">
        <v>6</v>
      </c>
      <c r="H123" s="1">
        <v>3</v>
      </c>
      <c r="I123" s="1">
        <v>0</v>
      </c>
      <c r="J123" s="1">
        <v>71707</v>
      </c>
      <c r="K123" s="1">
        <v>1</v>
      </c>
      <c r="L123" s="1">
        <v>3</v>
      </c>
      <c r="M123" s="1" t="s">
        <v>188</v>
      </c>
      <c r="N123" s="1" t="s">
        <v>411</v>
      </c>
      <c r="O123" s="1">
        <v>37129</v>
      </c>
      <c r="P123" s="11">
        <v>25448</v>
      </c>
      <c r="Q123" s="1" t="s">
        <v>39</v>
      </c>
      <c r="R123" s="1" t="s">
        <v>40</v>
      </c>
      <c r="S123" s="1" t="s">
        <v>41</v>
      </c>
      <c r="T123" s="1" t="s">
        <v>42</v>
      </c>
      <c r="U123" s="1" t="s">
        <v>117</v>
      </c>
      <c r="V123" s="2">
        <v>41093</v>
      </c>
      <c r="W123" s="1" t="s">
        <v>412</v>
      </c>
      <c r="X123" s="1" t="s">
        <v>229</v>
      </c>
      <c r="Y123" s="1" t="s">
        <v>57</v>
      </c>
      <c r="Z123" s="1" t="s">
        <v>191</v>
      </c>
      <c r="AA123" s="1" t="s">
        <v>192</v>
      </c>
      <c r="AB123" s="1">
        <v>17</v>
      </c>
      <c r="AC123" s="1" t="s">
        <v>48</v>
      </c>
      <c r="AD123" s="1" t="s">
        <v>61</v>
      </c>
      <c r="AE123" s="1">
        <v>4.5</v>
      </c>
      <c r="AF123" s="1">
        <v>5</v>
      </c>
      <c r="AG123" s="1">
        <v>0</v>
      </c>
      <c r="AH123" s="2">
        <v>41276</v>
      </c>
      <c r="AI123" s="1">
        <v>0</v>
      </c>
      <c r="AJ123" s="1">
        <v>20</v>
      </c>
      <c r="AK123">
        <f t="shared" ca="1" si="3"/>
        <v>55</v>
      </c>
      <c r="AL123" t="str">
        <f t="shared" ca="1" si="4"/>
        <v>50-59</v>
      </c>
      <c r="AM123" s="19" t="str">
        <f t="shared" si="5"/>
        <v>60k–80k</v>
      </c>
    </row>
    <row r="124" spans="1:39" ht="13.5" customHeight="1" x14ac:dyDescent="0.2">
      <c r="A124" s="1" t="s">
        <v>413</v>
      </c>
      <c r="B124" s="1">
        <v>10125</v>
      </c>
      <c r="C124" s="1">
        <v>1</v>
      </c>
      <c r="D124" s="1">
        <v>1</v>
      </c>
      <c r="E124" s="1">
        <v>0</v>
      </c>
      <c r="F124" s="1">
        <v>1</v>
      </c>
      <c r="G124" s="1">
        <v>5</v>
      </c>
      <c r="H124" s="1">
        <v>3</v>
      </c>
      <c r="I124" s="1">
        <v>0</v>
      </c>
      <c r="J124" s="1">
        <v>54828</v>
      </c>
      <c r="K124" s="1">
        <v>0</v>
      </c>
      <c r="L124" s="1">
        <v>19</v>
      </c>
      <c r="M124" s="1" t="s">
        <v>37</v>
      </c>
      <c r="N124" s="1" t="s">
        <v>38</v>
      </c>
      <c r="O124" s="1">
        <v>2127</v>
      </c>
      <c r="P124" s="10" t="s">
        <v>414</v>
      </c>
      <c r="Q124" s="1" t="s">
        <v>66</v>
      </c>
      <c r="R124" s="1" t="s">
        <v>53</v>
      </c>
      <c r="S124" s="1" t="s">
        <v>41</v>
      </c>
      <c r="T124" s="1" t="s">
        <v>42</v>
      </c>
      <c r="U124" s="1" t="s">
        <v>43</v>
      </c>
      <c r="V124" s="1" t="s">
        <v>415</v>
      </c>
      <c r="X124" s="1" t="s">
        <v>44</v>
      </c>
      <c r="Y124" s="1" t="s">
        <v>45</v>
      </c>
      <c r="Z124" s="1" t="s">
        <v>46</v>
      </c>
      <c r="AA124" s="1" t="s">
        <v>47</v>
      </c>
      <c r="AB124" s="1">
        <v>22</v>
      </c>
      <c r="AC124" s="1" t="s">
        <v>78</v>
      </c>
      <c r="AD124" s="1" t="s">
        <v>61</v>
      </c>
      <c r="AE124" s="1">
        <v>4.2</v>
      </c>
      <c r="AF124" s="1">
        <v>4</v>
      </c>
      <c r="AG124" s="1">
        <v>0</v>
      </c>
      <c r="AH124" s="1" t="s">
        <v>203</v>
      </c>
      <c r="AI124" s="1">
        <v>0</v>
      </c>
      <c r="AJ124" s="1">
        <v>13</v>
      </c>
      <c r="AK124">
        <f t="shared" ca="1" si="3"/>
        <v>48</v>
      </c>
      <c r="AL124" t="str">
        <f t="shared" ca="1" si="4"/>
        <v>40-49</v>
      </c>
      <c r="AM124" s="19" t="str">
        <f t="shared" si="5"/>
        <v>40k–60k</v>
      </c>
    </row>
    <row r="125" spans="1:39" ht="13.5" customHeight="1" x14ac:dyDescent="0.2">
      <c r="A125" s="1" t="s">
        <v>416</v>
      </c>
      <c r="B125" s="1">
        <v>10074</v>
      </c>
      <c r="C125" s="1">
        <v>0</v>
      </c>
      <c r="D125" s="1">
        <v>0</v>
      </c>
      <c r="E125" s="1">
        <v>1</v>
      </c>
      <c r="F125" s="1">
        <v>1</v>
      </c>
      <c r="G125" s="1">
        <v>5</v>
      </c>
      <c r="H125" s="1">
        <v>3</v>
      </c>
      <c r="I125" s="1">
        <v>0</v>
      </c>
      <c r="J125" s="1">
        <v>64246</v>
      </c>
      <c r="K125" s="1">
        <v>0</v>
      </c>
      <c r="L125" s="1">
        <v>20</v>
      </c>
      <c r="M125" s="1" t="s">
        <v>64</v>
      </c>
      <c r="N125" s="1" t="s">
        <v>38</v>
      </c>
      <c r="O125" s="1">
        <v>2155</v>
      </c>
      <c r="P125" s="11">
        <v>32424</v>
      </c>
      <c r="Q125" s="1" t="s">
        <v>39</v>
      </c>
      <c r="R125" s="1" t="s">
        <v>40</v>
      </c>
      <c r="S125" s="1" t="s">
        <v>41</v>
      </c>
      <c r="T125" s="1" t="s">
        <v>104</v>
      </c>
      <c r="U125" s="1" t="s">
        <v>43</v>
      </c>
      <c r="V125" s="2">
        <v>41589</v>
      </c>
      <c r="X125" s="1" t="s">
        <v>44</v>
      </c>
      <c r="Y125" s="1" t="s">
        <v>45</v>
      </c>
      <c r="Z125" s="1" t="s">
        <v>46</v>
      </c>
      <c r="AA125" s="1" t="s">
        <v>119</v>
      </c>
      <c r="AB125" s="1">
        <v>18</v>
      </c>
      <c r="AC125" s="1" t="s">
        <v>48</v>
      </c>
      <c r="AD125" s="1" t="s">
        <v>61</v>
      </c>
      <c r="AE125" s="1">
        <v>5</v>
      </c>
      <c r="AF125" s="1">
        <v>3</v>
      </c>
      <c r="AG125" s="1">
        <v>0</v>
      </c>
      <c r="AH125" s="2">
        <v>43678</v>
      </c>
      <c r="AI125" s="1">
        <v>0</v>
      </c>
      <c r="AJ125" s="1">
        <v>20</v>
      </c>
      <c r="AK125">
        <f t="shared" ca="1" si="3"/>
        <v>36</v>
      </c>
      <c r="AL125" t="str">
        <f t="shared" ca="1" si="4"/>
        <v>30-39</v>
      </c>
      <c r="AM125" s="19" t="str">
        <f t="shared" si="5"/>
        <v>60k–80k</v>
      </c>
    </row>
    <row r="126" spans="1:39" ht="13.5" customHeight="1" x14ac:dyDescent="0.2">
      <c r="A126" s="1" t="s">
        <v>417</v>
      </c>
      <c r="B126" s="1">
        <v>10097</v>
      </c>
      <c r="C126" s="1">
        <v>0</v>
      </c>
      <c r="D126" s="1">
        <v>0</v>
      </c>
      <c r="E126" s="1">
        <v>0</v>
      </c>
      <c r="F126" s="1">
        <v>5</v>
      </c>
      <c r="G126" s="1">
        <v>5</v>
      </c>
      <c r="H126" s="1">
        <v>3</v>
      </c>
      <c r="I126" s="1">
        <v>0</v>
      </c>
      <c r="J126" s="1">
        <v>52177</v>
      </c>
      <c r="K126" s="1">
        <v>1</v>
      </c>
      <c r="L126" s="1">
        <v>19</v>
      </c>
      <c r="M126" s="1" t="s">
        <v>37</v>
      </c>
      <c r="N126" s="1" t="s">
        <v>38</v>
      </c>
      <c r="O126" s="1">
        <v>2324</v>
      </c>
      <c r="P126" s="10" t="s">
        <v>418</v>
      </c>
      <c r="Q126" s="1" t="s">
        <v>66</v>
      </c>
      <c r="R126" s="1" t="s">
        <v>40</v>
      </c>
      <c r="S126" s="1" t="s">
        <v>41</v>
      </c>
      <c r="T126" s="1" t="s">
        <v>42</v>
      </c>
      <c r="U126" s="1" t="s">
        <v>43</v>
      </c>
      <c r="V126" s="2">
        <v>41153</v>
      </c>
      <c r="W126" s="1" t="s">
        <v>419</v>
      </c>
      <c r="X126" s="1" t="s">
        <v>169</v>
      </c>
      <c r="Y126" s="1" t="s">
        <v>57</v>
      </c>
      <c r="Z126" s="1" t="s">
        <v>46</v>
      </c>
      <c r="AA126" s="1" t="s">
        <v>77</v>
      </c>
      <c r="AB126" s="1">
        <v>39</v>
      </c>
      <c r="AC126" s="1" t="s">
        <v>151</v>
      </c>
      <c r="AD126" s="1" t="s">
        <v>61</v>
      </c>
      <c r="AE126" s="1">
        <v>4.6399999999999997</v>
      </c>
      <c r="AF126" s="1">
        <v>4</v>
      </c>
      <c r="AG126" s="1">
        <v>0</v>
      </c>
      <c r="AH126" s="2">
        <v>42040</v>
      </c>
      <c r="AI126" s="1">
        <v>0</v>
      </c>
      <c r="AJ126" s="1">
        <v>8</v>
      </c>
      <c r="AK126">
        <f t="shared" ca="1" si="3"/>
        <v>72</v>
      </c>
      <c r="AL126" t="str">
        <f t="shared" ca="1" si="4"/>
        <v>70-79</v>
      </c>
      <c r="AM126" s="19" t="str">
        <f t="shared" si="5"/>
        <v>40k–60k</v>
      </c>
    </row>
    <row r="127" spans="1:39" ht="13.5" customHeight="1" x14ac:dyDescent="0.2">
      <c r="A127" s="1" t="s">
        <v>420</v>
      </c>
      <c r="B127" s="1">
        <v>10007</v>
      </c>
      <c r="C127" s="1">
        <v>1</v>
      </c>
      <c r="D127" s="1">
        <v>1</v>
      </c>
      <c r="E127" s="1">
        <v>0</v>
      </c>
      <c r="F127" s="1">
        <v>1</v>
      </c>
      <c r="G127" s="1">
        <v>5</v>
      </c>
      <c r="H127" s="1">
        <v>4</v>
      </c>
      <c r="I127" s="1">
        <v>0</v>
      </c>
      <c r="J127" s="1">
        <v>62065</v>
      </c>
      <c r="K127" s="1">
        <v>0</v>
      </c>
      <c r="L127" s="1">
        <v>19</v>
      </c>
      <c r="M127" s="1" t="s">
        <v>37</v>
      </c>
      <c r="N127" s="1" t="s">
        <v>38</v>
      </c>
      <c r="O127" s="1">
        <v>1886</v>
      </c>
      <c r="P127" s="11">
        <v>27065</v>
      </c>
      <c r="Q127" s="1" t="s">
        <v>66</v>
      </c>
      <c r="R127" s="1" t="s">
        <v>53</v>
      </c>
      <c r="S127" s="1" t="s">
        <v>41</v>
      </c>
      <c r="T127" s="1" t="s">
        <v>42</v>
      </c>
      <c r="U127" s="1" t="s">
        <v>43</v>
      </c>
      <c r="V127" s="2">
        <v>41978</v>
      </c>
      <c r="X127" s="1" t="s">
        <v>44</v>
      </c>
      <c r="Y127" s="1" t="s">
        <v>45</v>
      </c>
      <c r="Z127" s="1" t="s">
        <v>46</v>
      </c>
      <c r="AA127" s="1" t="s">
        <v>81</v>
      </c>
      <c r="AB127" s="1">
        <v>11</v>
      </c>
      <c r="AC127" s="1" t="s">
        <v>151</v>
      </c>
      <c r="AD127" s="1" t="s">
        <v>49</v>
      </c>
      <c r="AE127" s="1">
        <v>4.76</v>
      </c>
      <c r="AF127" s="1">
        <v>4</v>
      </c>
      <c r="AG127" s="1">
        <v>0</v>
      </c>
      <c r="AH127" s="1" t="s">
        <v>403</v>
      </c>
      <c r="AI127" s="1">
        <v>0</v>
      </c>
      <c r="AJ127" s="1">
        <v>5</v>
      </c>
      <c r="AK127">
        <f t="shared" ca="1" si="3"/>
        <v>51</v>
      </c>
      <c r="AL127" t="str">
        <f t="shared" ca="1" si="4"/>
        <v>50-59</v>
      </c>
      <c r="AM127" s="19" t="str">
        <f t="shared" si="5"/>
        <v>60k–80k</v>
      </c>
    </row>
    <row r="128" spans="1:39" ht="13.5" customHeight="1" x14ac:dyDescent="0.2">
      <c r="A128" s="1" t="s">
        <v>421</v>
      </c>
      <c r="B128" s="1">
        <v>10129</v>
      </c>
      <c r="C128" s="1">
        <v>0</v>
      </c>
      <c r="D128" s="1">
        <v>0</v>
      </c>
      <c r="E128" s="1">
        <v>1</v>
      </c>
      <c r="F128" s="1">
        <v>1</v>
      </c>
      <c r="G128" s="1">
        <v>5</v>
      </c>
      <c r="H128" s="1">
        <v>3</v>
      </c>
      <c r="I128" s="1">
        <v>0</v>
      </c>
      <c r="J128" s="1">
        <v>46998</v>
      </c>
      <c r="K128" s="1">
        <v>0</v>
      </c>
      <c r="L128" s="1">
        <v>19</v>
      </c>
      <c r="M128" s="1" t="s">
        <v>37</v>
      </c>
      <c r="N128" s="1" t="s">
        <v>38</v>
      </c>
      <c r="O128" s="1">
        <v>2149</v>
      </c>
      <c r="P128" s="11">
        <v>30773</v>
      </c>
      <c r="Q128" s="1" t="s">
        <v>39</v>
      </c>
      <c r="R128" s="1" t="s">
        <v>40</v>
      </c>
      <c r="S128" s="1" t="s">
        <v>41</v>
      </c>
      <c r="T128" s="1" t="s">
        <v>42</v>
      </c>
      <c r="U128" s="1" t="s">
        <v>43</v>
      </c>
      <c r="V128" s="1" t="s">
        <v>422</v>
      </c>
      <c r="X128" s="1" t="s">
        <v>44</v>
      </c>
      <c r="Y128" s="1" t="s">
        <v>45</v>
      </c>
      <c r="Z128" s="1" t="s">
        <v>46</v>
      </c>
      <c r="AA128" s="1" t="s">
        <v>91</v>
      </c>
      <c r="AB128" s="1">
        <v>19</v>
      </c>
      <c r="AC128" s="1" t="s">
        <v>78</v>
      </c>
      <c r="AD128" s="1" t="s">
        <v>61</v>
      </c>
      <c r="AE128" s="1">
        <v>4.17</v>
      </c>
      <c r="AF128" s="1">
        <v>4</v>
      </c>
      <c r="AG128" s="1">
        <v>0</v>
      </c>
      <c r="AH128" s="2">
        <v>43771</v>
      </c>
      <c r="AI128" s="1">
        <v>0</v>
      </c>
      <c r="AJ128" s="1">
        <v>1</v>
      </c>
      <c r="AK128">
        <f t="shared" ca="1" si="3"/>
        <v>41</v>
      </c>
      <c r="AL128" t="str">
        <f t="shared" ca="1" si="4"/>
        <v>40-49</v>
      </c>
      <c r="AM128" s="19" t="str">
        <f t="shared" si="5"/>
        <v>40k–60k</v>
      </c>
    </row>
    <row r="129" spans="1:39" ht="13.5" customHeight="1" x14ac:dyDescent="0.2">
      <c r="A129" s="1" t="s">
        <v>423</v>
      </c>
      <c r="B129" s="1">
        <v>10075</v>
      </c>
      <c r="C129" s="1">
        <v>0</v>
      </c>
      <c r="D129" s="1">
        <v>0</v>
      </c>
      <c r="E129" s="1">
        <v>0</v>
      </c>
      <c r="F129" s="1">
        <v>5</v>
      </c>
      <c r="G129" s="1">
        <v>5</v>
      </c>
      <c r="H129" s="1">
        <v>3</v>
      </c>
      <c r="I129" s="1">
        <v>0</v>
      </c>
      <c r="J129" s="1">
        <v>68099</v>
      </c>
      <c r="K129" s="1">
        <v>1</v>
      </c>
      <c r="L129" s="1">
        <v>20</v>
      </c>
      <c r="M129" s="1" t="s">
        <v>64</v>
      </c>
      <c r="N129" s="1" t="s">
        <v>38</v>
      </c>
      <c r="O129" s="1">
        <v>2021</v>
      </c>
      <c r="P129" s="10" t="s">
        <v>424</v>
      </c>
      <c r="Q129" s="1" t="s">
        <v>66</v>
      </c>
      <c r="R129" s="1" t="s">
        <v>40</v>
      </c>
      <c r="S129" s="1" t="s">
        <v>41</v>
      </c>
      <c r="T129" s="1" t="s">
        <v>42</v>
      </c>
      <c r="U129" s="1" t="s">
        <v>43</v>
      </c>
      <c r="V129" s="2">
        <v>40817</v>
      </c>
      <c r="W129" s="1" t="s">
        <v>425</v>
      </c>
      <c r="X129" s="1" t="s">
        <v>68</v>
      </c>
      <c r="Y129" s="1" t="s">
        <v>57</v>
      </c>
      <c r="Z129" s="1" t="s">
        <v>46</v>
      </c>
      <c r="AA129" s="1" t="s">
        <v>119</v>
      </c>
      <c r="AB129" s="1">
        <v>18</v>
      </c>
      <c r="AC129" s="1" t="s">
        <v>151</v>
      </c>
      <c r="AD129" s="1" t="s">
        <v>61</v>
      </c>
      <c r="AE129" s="1">
        <v>5</v>
      </c>
      <c r="AF129" s="1">
        <v>3</v>
      </c>
      <c r="AG129" s="1">
        <v>0</v>
      </c>
      <c r="AH129" s="1" t="s">
        <v>426</v>
      </c>
      <c r="AI129" s="1">
        <v>0</v>
      </c>
      <c r="AJ129" s="1">
        <v>15</v>
      </c>
      <c r="AK129">
        <f t="shared" ca="1" si="3"/>
        <v>52</v>
      </c>
      <c r="AL129" t="str">
        <f t="shared" ca="1" si="4"/>
        <v>50-59</v>
      </c>
      <c r="AM129" s="19" t="str">
        <f t="shared" si="5"/>
        <v>60k–80k</v>
      </c>
    </row>
    <row r="130" spans="1:39" ht="13.5" customHeight="1" x14ac:dyDescent="0.2">
      <c r="A130" s="1" t="s">
        <v>427</v>
      </c>
      <c r="B130" s="1">
        <v>10167</v>
      </c>
      <c r="C130" s="1">
        <v>1</v>
      </c>
      <c r="D130" s="1">
        <v>1</v>
      </c>
      <c r="E130" s="1">
        <v>1</v>
      </c>
      <c r="F130" s="1">
        <v>1</v>
      </c>
      <c r="G130" s="1">
        <v>6</v>
      </c>
      <c r="H130" s="1">
        <v>3</v>
      </c>
      <c r="I130" s="1">
        <v>0</v>
      </c>
      <c r="J130" s="1">
        <v>70545</v>
      </c>
      <c r="K130" s="1">
        <v>0</v>
      </c>
      <c r="L130" s="1">
        <v>3</v>
      </c>
      <c r="M130" s="1" t="s">
        <v>188</v>
      </c>
      <c r="N130" s="1" t="s">
        <v>428</v>
      </c>
      <c r="O130" s="1">
        <v>3062</v>
      </c>
      <c r="P130" s="10" t="s">
        <v>429</v>
      </c>
      <c r="Q130" s="1" t="s">
        <v>39</v>
      </c>
      <c r="R130" s="1" t="s">
        <v>53</v>
      </c>
      <c r="S130" s="1" t="s">
        <v>41</v>
      </c>
      <c r="T130" s="1" t="s">
        <v>42</v>
      </c>
      <c r="U130" s="1" t="s">
        <v>401</v>
      </c>
      <c r="V130" s="1" t="s">
        <v>213</v>
      </c>
      <c r="X130" s="1" t="s">
        <v>44</v>
      </c>
      <c r="Y130" s="1" t="s">
        <v>45</v>
      </c>
      <c r="Z130" s="1" t="s">
        <v>191</v>
      </c>
      <c r="AA130" s="1" t="s">
        <v>192</v>
      </c>
      <c r="AB130" s="1">
        <v>17</v>
      </c>
      <c r="AC130" s="1" t="s">
        <v>60</v>
      </c>
      <c r="AD130" s="1" t="s">
        <v>61</v>
      </c>
      <c r="AE130" s="1">
        <v>3.6</v>
      </c>
      <c r="AF130" s="1">
        <v>5</v>
      </c>
      <c r="AG130" s="1">
        <v>0</v>
      </c>
      <c r="AH130" s="1" t="s">
        <v>205</v>
      </c>
      <c r="AI130" s="1">
        <v>0</v>
      </c>
      <c r="AJ130" s="1">
        <v>9</v>
      </c>
      <c r="AK130">
        <f t="shared" ca="1" si="3"/>
        <v>36</v>
      </c>
      <c r="AL130" t="str">
        <f t="shared" ca="1" si="4"/>
        <v>30-39</v>
      </c>
      <c r="AM130" s="19" t="str">
        <f t="shared" si="5"/>
        <v>60k–80k</v>
      </c>
    </row>
    <row r="131" spans="1:39" ht="13.5" customHeight="1" x14ac:dyDescent="0.2">
      <c r="A131" s="1" t="s">
        <v>430</v>
      </c>
      <c r="B131" s="1">
        <v>10195</v>
      </c>
      <c r="C131" s="1">
        <v>1</v>
      </c>
      <c r="D131" s="1">
        <v>1</v>
      </c>
      <c r="E131" s="1">
        <v>0</v>
      </c>
      <c r="F131" s="1">
        <v>5</v>
      </c>
      <c r="G131" s="1">
        <v>5</v>
      </c>
      <c r="H131" s="1">
        <v>3</v>
      </c>
      <c r="I131" s="1">
        <v>0</v>
      </c>
      <c r="J131" s="1">
        <v>63478</v>
      </c>
      <c r="K131" s="1">
        <v>1</v>
      </c>
      <c r="L131" s="1">
        <v>20</v>
      </c>
      <c r="M131" s="1" t="s">
        <v>64</v>
      </c>
      <c r="N131" s="1" t="s">
        <v>38</v>
      </c>
      <c r="O131" s="1">
        <v>2445</v>
      </c>
      <c r="P131" s="10" t="s">
        <v>431</v>
      </c>
      <c r="Q131" s="1" t="s">
        <v>66</v>
      </c>
      <c r="R131" s="1" t="s">
        <v>53</v>
      </c>
      <c r="S131" s="1" t="s">
        <v>232</v>
      </c>
      <c r="T131" s="1" t="s">
        <v>42</v>
      </c>
      <c r="U131" s="1" t="s">
        <v>43</v>
      </c>
      <c r="V131" s="1" t="s">
        <v>190</v>
      </c>
      <c r="W131" s="2">
        <v>41094</v>
      </c>
      <c r="X131" s="1" t="s">
        <v>229</v>
      </c>
      <c r="Y131" s="1" t="s">
        <v>57</v>
      </c>
      <c r="Z131" s="1" t="s">
        <v>46</v>
      </c>
      <c r="AA131" s="1" t="s">
        <v>47</v>
      </c>
      <c r="AB131" s="1">
        <v>30</v>
      </c>
      <c r="AC131" s="1" t="s">
        <v>60</v>
      </c>
      <c r="AD131" s="1" t="s">
        <v>61</v>
      </c>
      <c r="AE131" s="1">
        <v>3.03</v>
      </c>
      <c r="AF131" s="1">
        <v>5</v>
      </c>
      <c r="AG131" s="1">
        <v>0</v>
      </c>
      <c r="AH131" s="2">
        <v>41032</v>
      </c>
      <c r="AI131" s="1">
        <v>0</v>
      </c>
      <c r="AJ131" s="1">
        <v>16</v>
      </c>
      <c r="AK131">
        <f t="shared" ref="AK131:AK194" ca="1" si="6">IFERROR(
    IF(
        ISNUMBER(P131),
        DATEDIF(P131, TODAY(), "Y"),
        DATEDIF(
            DATE(
                IF(VALUE(RIGHT(P131,2))&gt;30, 1900+VALUE(RIGHT(P131,2)), 2000+VALUE(RIGHT(P131,2))),
                VALUE(LEFT(P131,FIND("/",P131)-1)),
                VALUE(MID(P131,FIND("/",P131)+1,FIND("/",P131,FIND("/",P131)+1)-FIND("/",P131)-1))
            ),
            TODAY(),
            "Y"
        )
    ),
    ""
)</f>
        <v>41</v>
      </c>
      <c r="AL131" t="str">
        <f t="shared" ref="AL131:AL194" ca="1" si="7">IF(AK131="", "", INT(AK131/10)*10 &amp; "-" &amp; INT(AK131/10)*10+9)</f>
        <v>40-49</v>
      </c>
      <c r="AM131" s="19" t="str">
        <f t="shared" ref="AM131:AM194" si="8">FLOOR(J131, 20000)/1000 &amp; "k–" &amp; (FLOOR(J131, 20000)+20000)/1000 &amp; "k"</f>
        <v>60k–80k</v>
      </c>
    </row>
    <row r="132" spans="1:39" ht="13.5" customHeight="1" x14ac:dyDescent="0.2">
      <c r="A132" s="1" t="s">
        <v>432</v>
      </c>
      <c r="B132" s="1">
        <v>10112</v>
      </c>
      <c r="C132" s="1">
        <v>0</v>
      </c>
      <c r="D132" s="1">
        <v>0</v>
      </c>
      <c r="E132" s="1">
        <v>0</v>
      </c>
      <c r="F132" s="1">
        <v>1</v>
      </c>
      <c r="G132" s="1">
        <v>3</v>
      </c>
      <c r="H132" s="1">
        <v>3</v>
      </c>
      <c r="I132" s="1">
        <v>0</v>
      </c>
      <c r="J132" s="1">
        <v>97999</v>
      </c>
      <c r="K132" s="1">
        <v>0</v>
      </c>
      <c r="L132" s="1">
        <v>8</v>
      </c>
      <c r="M132" s="1" t="s">
        <v>137</v>
      </c>
      <c r="N132" s="1" t="s">
        <v>38</v>
      </c>
      <c r="O132" s="1">
        <v>2493</v>
      </c>
      <c r="P132" s="10" t="s">
        <v>433</v>
      </c>
      <c r="Q132" s="1" t="s">
        <v>66</v>
      </c>
      <c r="R132" s="1" t="s">
        <v>40</v>
      </c>
      <c r="S132" s="1" t="s">
        <v>41</v>
      </c>
      <c r="T132" s="1" t="s">
        <v>42</v>
      </c>
      <c r="U132" s="1" t="s">
        <v>43</v>
      </c>
      <c r="V132" s="1" t="s">
        <v>54</v>
      </c>
      <c r="X132" s="1" t="s">
        <v>44</v>
      </c>
      <c r="Y132" s="1" t="s">
        <v>45</v>
      </c>
      <c r="Z132" s="1" t="s">
        <v>58</v>
      </c>
      <c r="AA132" s="1" t="s">
        <v>59</v>
      </c>
      <c r="AB132" s="1">
        <v>4</v>
      </c>
      <c r="AC132" s="1" t="s">
        <v>60</v>
      </c>
      <c r="AD132" s="1" t="s">
        <v>61</v>
      </c>
      <c r="AE132" s="1">
        <v>4.4800000000000004</v>
      </c>
      <c r="AF132" s="1">
        <v>5</v>
      </c>
      <c r="AG132" s="1">
        <v>6</v>
      </c>
      <c r="AH132" s="2">
        <v>43525</v>
      </c>
      <c r="AI132" s="1">
        <v>0</v>
      </c>
      <c r="AJ132" s="1">
        <v>4</v>
      </c>
      <c r="AK132">
        <f t="shared" ca="1" si="6"/>
        <v>41</v>
      </c>
      <c r="AL132" t="str">
        <f t="shared" ca="1" si="7"/>
        <v>40-49</v>
      </c>
      <c r="AM132" s="19" t="str">
        <f t="shared" si="8"/>
        <v>80k–100k</v>
      </c>
    </row>
    <row r="133" spans="1:39" ht="13.5" customHeight="1" x14ac:dyDescent="0.2">
      <c r="A133" s="1" t="s">
        <v>434</v>
      </c>
      <c r="B133" s="1">
        <v>10272</v>
      </c>
      <c r="C133" s="1">
        <v>1</v>
      </c>
      <c r="D133" s="1">
        <v>1</v>
      </c>
      <c r="E133" s="1">
        <v>0</v>
      </c>
      <c r="F133" s="1">
        <v>1</v>
      </c>
      <c r="G133" s="1">
        <v>6</v>
      </c>
      <c r="H133" s="1">
        <v>3</v>
      </c>
      <c r="I133" s="1">
        <v>0</v>
      </c>
      <c r="J133" s="1">
        <v>180000</v>
      </c>
      <c r="K133" s="1">
        <v>0</v>
      </c>
      <c r="L133" s="1">
        <v>11</v>
      </c>
      <c r="M133" s="1" t="s">
        <v>435</v>
      </c>
      <c r="N133" s="1" t="s">
        <v>436</v>
      </c>
      <c r="O133" s="1">
        <v>2908</v>
      </c>
      <c r="P133" s="10" t="s">
        <v>437</v>
      </c>
      <c r="Q133" s="1" t="s">
        <v>66</v>
      </c>
      <c r="R133" s="1" t="s">
        <v>53</v>
      </c>
      <c r="S133" s="1" t="s">
        <v>41</v>
      </c>
      <c r="T133" s="1" t="s">
        <v>42</v>
      </c>
      <c r="U133" s="1" t="s">
        <v>43</v>
      </c>
      <c r="V133" s="2">
        <v>41764</v>
      </c>
      <c r="X133" s="1" t="s">
        <v>44</v>
      </c>
      <c r="Y133" s="1" t="s">
        <v>45</v>
      </c>
      <c r="Z133" s="1" t="s">
        <v>191</v>
      </c>
      <c r="AA133" s="1" t="s">
        <v>170</v>
      </c>
      <c r="AB133" s="1">
        <v>2</v>
      </c>
      <c r="AC133" s="1" t="s">
        <v>48</v>
      </c>
      <c r="AD133" s="1" t="s">
        <v>61</v>
      </c>
      <c r="AE133" s="1">
        <v>4.5</v>
      </c>
      <c r="AF133" s="1">
        <v>4</v>
      </c>
      <c r="AG133" s="1">
        <v>0</v>
      </c>
      <c r="AH133" s="1" t="s">
        <v>186</v>
      </c>
      <c r="AI133" s="1">
        <v>0</v>
      </c>
      <c r="AJ133" s="1">
        <v>19</v>
      </c>
      <c r="AK133">
        <f t="shared" ca="1" si="6"/>
        <v>59</v>
      </c>
      <c r="AL133" t="str">
        <f t="shared" ca="1" si="7"/>
        <v>50-59</v>
      </c>
      <c r="AM133" s="19" t="str">
        <f t="shared" si="8"/>
        <v>180k–200k</v>
      </c>
    </row>
    <row r="134" spans="1:39" ht="13.5" customHeight="1" x14ac:dyDescent="0.2">
      <c r="A134" s="1" t="s">
        <v>438</v>
      </c>
      <c r="B134" s="1">
        <v>10182</v>
      </c>
      <c r="C134" s="1">
        <v>1</v>
      </c>
      <c r="D134" s="1">
        <v>1</v>
      </c>
      <c r="E134" s="1">
        <v>0</v>
      </c>
      <c r="F134" s="1">
        <v>1</v>
      </c>
      <c r="G134" s="1">
        <v>1</v>
      </c>
      <c r="H134" s="1">
        <v>3</v>
      </c>
      <c r="I134" s="1">
        <v>0</v>
      </c>
      <c r="J134" s="1">
        <v>49920</v>
      </c>
      <c r="K134" s="1">
        <v>1</v>
      </c>
      <c r="L134" s="1">
        <v>2</v>
      </c>
      <c r="M134" s="1" t="s">
        <v>439</v>
      </c>
      <c r="N134" s="1" t="s">
        <v>38</v>
      </c>
      <c r="O134" s="1">
        <v>2170</v>
      </c>
      <c r="P134" s="10" t="s">
        <v>440</v>
      </c>
      <c r="Q134" s="1" t="s">
        <v>66</v>
      </c>
      <c r="R134" s="1" t="s">
        <v>53</v>
      </c>
      <c r="S134" s="1" t="s">
        <v>41</v>
      </c>
      <c r="T134" s="1" t="s">
        <v>42</v>
      </c>
      <c r="U134" s="1" t="s">
        <v>95</v>
      </c>
      <c r="V134" s="1" t="s">
        <v>164</v>
      </c>
      <c r="W134" s="1" t="s">
        <v>441</v>
      </c>
      <c r="X134" s="1" t="s">
        <v>328</v>
      </c>
      <c r="Y134" s="1" t="s">
        <v>128</v>
      </c>
      <c r="Z134" s="1" t="s">
        <v>165</v>
      </c>
      <c r="AA134" s="1" t="s">
        <v>166</v>
      </c>
      <c r="AB134" s="1">
        <v>1</v>
      </c>
      <c r="AC134" s="1" t="s">
        <v>60</v>
      </c>
      <c r="AD134" s="1" t="s">
        <v>61</v>
      </c>
      <c r="AE134" s="1">
        <v>3.24</v>
      </c>
      <c r="AF134" s="1">
        <v>3</v>
      </c>
      <c r="AG134" s="1">
        <v>4</v>
      </c>
      <c r="AH134" s="1" t="s">
        <v>441</v>
      </c>
      <c r="AI134" s="1">
        <v>0</v>
      </c>
      <c r="AJ134" s="1">
        <v>6</v>
      </c>
      <c r="AK134">
        <f t="shared" ca="1" si="6"/>
        <v>39</v>
      </c>
      <c r="AL134" t="str">
        <f t="shared" ca="1" si="7"/>
        <v>30-39</v>
      </c>
      <c r="AM134" s="19" t="str">
        <f t="shared" si="8"/>
        <v>40k–60k</v>
      </c>
    </row>
    <row r="135" spans="1:39" ht="13.5" customHeight="1" x14ac:dyDescent="0.2">
      <c r="A135" s="1" t="s">
        <v>442</v>
      </c>
      <c r="B135" s="1">
        <v>10248</v>
      </c>
      <c r="C135" s="1">
        <v>0</v>
      </c>
      <c r="D135" s="1">
        <v>0</v>
      </c>
      <c r="E135" s="1">
        <v>0</v>
      </c>
      <c r="F135" s="1">
        <v>1</v>
      </c>
      <c r="G135" s="1">
        <v>5</v>
      </c>
      <c r="H135" s="1">
        <v>3</v>
      </c>
      <c r="I135" s="1">
        <v>0</v>
      </c>
      <c r="J135" s="1">
        <v>55425</v>
      </c>
      <c r="K135" s="1">
        <v>0</v>
      </c>
      <c r="L135" s="1">
        <v>19</v>
      </c>
      <c r="M135" s="1" t="s">
        <v>37</v>
      </c>
      <c r="N135" s="1" t="s">
        <v>38</v>
      </c>
      <c r="O135" s="1">
        <v>2176</v>
      </c>
      <c r="P135" s="11">
        <v>31691</v>
      </c>
      <c r="Q135" s="1" t="s">
        <v>66</v>
      </c>
      <c r="R135" s="1" t="s">
        <v>40</v>
      </c>
      <c r="S135" s="1" t="s">
        <v>41</v>
      </c>
      <c r="T135" s="1" t="s">
        <v>42</v>
      </c>
      <c r="U135" s="1" t="s">
        <v>43</v>
      </c>
      <c r="V135" s="1" t="s">
        <v>118</v>
      </c>
      <c r="X135" s="1" t="s">
        <v>44</v>
      </c>
      <c r="Y135" s="1" t="s">
        <v>45</v>
      </c>
      <c r="Z135" s="1" t="s">
        <v>46</v>
      </c>
      <c r="AA135" s="1" t="s">
        <v>91</v>
      </c>
      <c r="AB135" s="1">
        <v>19</v>
      </c>
      <c r="AC135" s="1" t="s">
        <v>48</v>
      </c>
      <c r="AD135" s="1" t="s">
        <v>61</v>
      </c>
      <c r="AE135" s="1">
        <v>4.8</v>
      </c>
      <c r="AF135" s="1">
        <v>4</v>
      </c>
      <c r="AG135" s="1">
        <v>0</v>
      </c>
      <c r="AH135" s="2">
        <v>43647</v>
      </c>
      <c r="AI135" s="1">
        <v>0</v>
      </c>
      <c r="AJ135" s="1">
        <v>4</v>
      </c>
      <c r="AK135">
        <f t="shared" ca="1" si="6"/>
        <v>38</v>
      </c>
      <c r="AL135" t="str">
        <f t="shared" ca="1" si="7"/>
        <v>30-39</v>
      </c>
      <c r="AM135" s="19" t="str">
        <f t="shared" si="8"/>
        <v>40k–60k</v>
      </c>
    </row>
    <row r="136" spans="1:39" ht="13.5" customHeight="1" x14ac:dyDescent="0.2">
      <c r="A136" s="1" t="s">
        <v>443</v>
      </c>
      <c r="B136" s="1">
        <v>10201</v>
      </c>
      <c r="C136" s="1">
        <v>0</v>
      </c>
      <c r="D136" s="1">
        <v>0</v>
      </c>
      <c r="E136" s="1">
        <v>0</v>
      </c>
      <c r="F136" s="1">
        <v>2</v>
      </c>
      <c r="G136" s="1">
        <v>5</v>
      </c>
      <c r="H136" s="1">
        <v>3</v>
      </c>
      <c r="I136" s="1">
        <v>0</v>
      </c>
      <c r="J136" s="1">
        <v>69340</v>
      </c>
      <c r="K136" s="1">
        <v>0</v>
      </c>
      <c r="L136" s="1">
        <v>20</v>
      </c>
      <c r="M136" s="1" t="s">
        <v>64</v>
      </c>
      <c r="N136" s="1" t="s">
        <v>38</v>
      </c>
      <c r="O136" s="1">
        <v>2021</v>
      </c>
      <c r="P136" s="11">
        <v>30989</v>
      </c>
      <c r="Q136" s="1" t="s">
        <v>66</v>
      </c>
      <c r="R136" s="1" t="s">
        <v>40</v>
      </c>
      <c r="S136" s="1" t="s">
        <v>41</v>
      </c>
      <c r="T136" s="1" t="s">
        <v>42</v>
      </c>
      <c r="U136" s="1" t="s">
        <v>43</v>
      </c>
      <c r="V136" s="2">
        <v>42527</v>
      </c>
      <c r="X136" s="1" t="s">
        <v>44</v>
      </c>
      <c r="Y136" s="1" t="s">
        <v>45</v>
      </c>
      <c r="Z136" s="1" t="s">
        <v>46</v>
      </c>
      <c r="AA136" s="1" t="s">
        <v>73</v>
      </c>
      <c r="AB136" s="1">
        <v>16</v>
      </c>
      <c r="AC136" s="1" t="s">
        <v>48</v>
      </c>
      <c r="AD136" s="1" t="s">
        <v>61</v>
      </c>
      <c r="AE136" s="1">
        <v>3</v>
      </c>
      <c r="AF136" s="1">
        <v>5</v>
      </c>
      <c r="AG136" s="1">
        <v>0</v>
      </c>
      <c r="AH136" s="1" t="s">
        <v>300</v>
      </c>
      <c r="AI136" s="1">
        <v>0</v>
      </c>
      <c r="AJ136" s="1">
        <v>4</v>
      </c>
      <c r="AK136">
        <f t="shared" ca="1" si="6"/>
        <v>40</v>
      </c>
      <c r="AL136" t="str">
        <f t="shared" ca="1" si="7"/>
        <v>40-49</v>
      </c>
      <c r="AM136" s="19" t="str">
        <f t="shared" si="8"/>
        <v>60k–80k</v>
      </c>
    </row>
    <row r="137" spans="1:39" ht="13.5" customHeight="1" x14ac:dyDescent="0.2">
      <c r="A137" s="1" t="s">
        <v>444</v>
      </c>
      <c r="B137" s="1">
        <v>10214</v>
      </c>
      <c r="C137" s="1">
        <v>0</v>
      </c>
      <c r="D137" s="1">
        <v>3</v>
      </c>
      <c r="E137" s="1">
        <v>0</v>
      </c>
      <c r="F137" s="1">
        <v>2</v>
      </c>
      <c r="G137" s="1">
        <v>5</v>
      </c>
      <c r="H137" s="1">
        <v>3</v>
      </c>
      <c r="I137" s="1">
        <v>0</v>
      </c>
      <c r="J137" s="1">
        <v>64995</v>
      </c>
      <c r="K137" s="1">
        <v>0</v>
      </c>
      <c r="L137" s="1">
        <v>20</v>
      </c>
      <c r="M137" s="1" t="s">
        <v>64</v>
      </c>
      <c r="N137" s="1" t="s">
        <v>38</v>
      </c>
      <c r="O137" s="1">
        <v>2351</v>
      </c>
      <c r="P137" s="11">
        <v>33790</v>
      </c>
      <c r="Q137" s="1" t="s">
        <v>66</v>
      </c>
      <c r="R137" s="1" t="s">
        <v>185</v>
      </c>
      <c r="S137" s="1" t="s">
        <v>41</v>
      </c>
      <c r="T137" s="1" t="s">
        <v>42</v>
      </c>
      <c r="U137" s="1" t="s">
        <v>43</v>
      </c>
      <c r="V137" s="2">
        <v>42130</v>
      </c>
      <c r="X137" s="1" t="s">
        <v>44</v>
      </c>
      <c r="Y137" s="1" t="s">
        <v>45</v>
      </c>
      <c r="Z137" s="1" t="s">
        <v>46</v>
      </c>
      <c r="AA137" s="1" t="s">
        <v>77</v>
      </c>
      <c r="AC137" s="1" t="s">
        <v>60</v>
      </c>
      <c r="AD137" s="1" t="s">
        <v>61</v>
      </c>
      <c r="AE137" s="1">
        <v>4.5</v>
      </c>
      <c r="AF137" s="1">
        <v>3</v>
      </c>
      <c r="AG137" s="1">
        <v>0</v>
      </c>
      <c r="AH137" s="1" t="s">
        <v>120</v>
      </c>
      <c r="AI137" s="1">
        <v>0</v>
      </c>
      <c r="AJ137" s="1">
        <v>6</v>
      </c>
      <c r="AK137">
        <f t="shared" ca="1" si="6"/>
        <v>33</v>
      </c>
      <c r="AL137" t="str">
        <f t="shared" ca="1" si="7"/>
        <v>30-39</v>
      </c>
      <c r="AM137" s="19" t="str">
        <f t="shared" si="8"/>
        <v>60k–80k</v>
      </c>
    </row>
    <row r="138" spans="1:39" ht="13.5" customHeight="1" x14ac:dyDescent="0.2">
      <c r="A138" s="1" t="s">
        <v>445</v>
      </c>
      <c r="B138" s="1">
        <v>10160</v>
      </c>
      <c r="C138" s="1">
        <v>0</v>
      </c>
      <c r="D138" s="1">
        <v>2</v>
      </c>
      <c r="E138" s="1">
        <v>0</v>
      </c>
      <c r="F138" s="1">
        <v>5</v>
      </c>
      <c r="G138" s="1">
        <v>5</v>
      </c>
      <c r="H138" s="1">
        <v>3</v>
      </c>
      <c r="I138" s="1">
        <v>0</v>
      </c>
      <c r="J138" s="1">
        <v>68182</v>
      </c>
      <c r="K138" s="1">
        <v>1</v>
      </c>
      <c r="L138" s="1">
        <v>20</v>
      </c>
      <c r="M138" s="1" t="s">
        <v>64</v>
      </c>
      <c r="N138" s="1" t="s">
        <v>38</v>
      </c>
      <c r="O138" s="1">
        <v>1742</v>
      </c>
      <c r="P138" s="10" t="s">
        <v>446</v>
      </c>
      <c r="Q138" s="1" t="s">
        <v>66</v>
      </c>
      <c r="R138" s="1" t="s">
        <v>75</v>
      </c>
      <c r="S138" s="1" t="s">
        <v>41</v>
      </c>
      <c r="T138" s="1" t="s">
        <v>42</v>
      </c>
      <c r="U138" s="1" t="s">
        <v>43</v>
      </c>
      <c r="V138" s="1" t="s">
        <v>126</v>
      </c>
      <c r="W138" s="2">
        <v>41278</v>
      </c>
      <c r="X138" s="1" t="s">
        <v>111</v>
      </c>
      <c r="Y138" s="1" t="s">
        <v>57</v>
      </c>
      <c r="Z138" s="1" t="s">
        <v>46</v>
      </c>
      <c r="AA138" s="1" t="s">
        <v>81</v>
      </c>
      <c r="AB138" s="1">
        <v>11</v>
      </c>
      <c r="AC138" s="1" t="s">
        <v>78</v>
      </c>
      <c r="AD138" s="1" t="s">
        <v>61</v>
      </c>
      <c r="AE138" s="1">
        <v>3.72</v>
      </c>
      <c r="AF138" s="1">
        <v>3</v>
      </c>
      <c r="AG138" s="1">
        <v>0</v>
      </c>
      <c r="AH138" s="2">
        <v>41276</v>
      </c>
      <c r="AI138" s="1">
        <v>0</v>
      </c>
      <c r="AJ138" s="1">
        <v>18</v>
      </c>
      <c r="AK138">
        <f t="shared" ca="1" si="6"/>
        <v>48</v>
      </c>
      <c r="AL138" t="str">
        <f t="shared" ca="1" si="7"/>
        <v>40-49</v>
      </c>
      <c r="AM138" s="19" t="str">
        <f t="shared" si="8"/>
        <v>60k–80k</v>
      </c>
    </row>
    <row r="139" spans="1:39" ht="13.5" customHeight="1" x14ac:dyDescent="0.2">
      <c r="A139" s="1" t="s">
        <v>447</v>
      </c>
      <c r="B139" s="1">
        <v>10289</v>
      </c>
      <c r="C139" s="1">
        <v>1</v>
      </c>
      <c r="D139" s="1">
        <v>1</v>
      </c>
      <c r="E139" s="1">
        <v>1</v>
      </c>
      <c r="F139" s="1">
        <v>5</v>
      </c>
      <c r="G139" s="1">
        <v>5</v>
      </c>
      <c r="H139" s="1">
        <v>2</v>
      </c>
      <c r="I139" s="1">
        <v>0</v>
      </c>
      <c r="J139" s="1">
        <v>83082</v>
      </c>
      <c r="K139" s="1">
        <v>1</v>
      </c>
      <c r="L139" s="1">
        <v>18</v>
      </c>
      <c r="M139" s="1" t="s">
        <v>168</v>
      </c>
      <c r="N139" s="1" t="s">
        <v>38</v>
      </c>
      <c r="O139" s="1">
        <v>2128</v>
      </c>
      <c r="P139" s="10" t="s">
        <v>448</v>
      </c>
      <c r="Q139" s="1" t="s">
        <v>39</v>
      </c>
      <c r="R139" s="1" t="s">
        <v>53</v>
      </c>
      <c r="S139" s="1" t="s">
        <v>41</v>
      </c>
      <c r="T139" s="1" t="s">
        <v>42</v>
      </c>
      <c r="U139" s="1" t="s">
        <v>141</v>
      </c>
      <c r="V139" s="1" t="s">
        <v>126</v>
      </c>
      <c r="W139" s="1" t="s">
        <v>67</v>
      </c>
      <c r="X139" s="1" t="s">
        <v>111</v>
      </c>
      <c r="Y139" s="1" t="s">
        <v>57</v>
      </c>
      <c r="Z139" s="1" t="s">
        <v>46</v>
      </c>
      <c r="AA139" s="1" t="s">
        <v>170</v>
      </c>
      <c r="AB139" s="1">
        <v>2</v>
      </c>
      <c r="AC139" s="1" t="s">
        <v>60</v>
      </c>
      <c r="AD139" s="1" t="s">
        <v>152</v>
      </c>
      <c r="AE139" s="1">
        <v>2.34</v>
      </c>
      <c r="AF139" s="1">
        <v>2</v>
      </c>
      <c r="AG139" s="1">
        <v>0</v>
      </c>
      <c r="AH139" s="2">
        <v>41247</v>
      </c>
      <c r="AI139" s="1">
        <v>3</v>
      </c>
      <c r="AJ139" s="1">
        <v>4</v>
      </c>
      <c r="AK139">
        <f t="shared" ca="1" si="6"/>
        <v>48</v>
      </c>
      <c r="AL139" t="str">
        <f t="shared" ca="1" si="7"/>
        <v>40-49</v>
      </c>
      <c r="AM139" s="19" t="str">
        <f t="shared" si="8"/>
        <v>80k–100k</v>
      </c>
    </row>
    <row r="140" spans="1:39" ht="13.5" customHeight="1" x14ac:dyDescent="0.2">
      <c r="A140" s="1" t="s">
        <v>449</v>
      </c>
      <c r="B140" s="1">
        <v>10139</v>
      </c>
      <c r="C140" s="1">
        <v>0</v>
      </c>
      <c r="D140" s="1">
        <v>0</v>
      </c>
      <c r="E140" s="1">
        <v>0</v>
      </c>
      <c r="F140" s="1">
        <v>1</v>
      </c>
      <c r="G140" s="1">
        <v>5</v>
      </c>
      <c r="H140" s="1">
        <v>3</v>
      </c>
      <c r="I140" s="1">
        <v>0</v>
      </c>
      <c r="J140" s="1">
        <v>51908</v>
      </c>
      <c r="K140" s="1">
        <v>0</v>
      </c>
      <c r="L140" s="1">
        <v>19</v>
      </c>
      <c r="M140" s="1" t="s">
        <v>37</v>
      </c>
      <c r="N140" s="1" t="s">
        <v>38</v>
      </c>
      <c r="O140" s="1">
        <v>1775</v>
      </c>
      <c r="P140" s="10" t="s">
        <v>450</v>
      </c>
      <c r="Q140" s="1" t="s">
        <v>66</v>
      </c>
      <c r="R140" s="1" t="s">
        <v>40</v>
      </c>
      <c r="S140" s="1" t="s">
        <v>41</v>
      </c>
      <c r="T140" s="1" t="s">
        <v>42</v>
      </c>
      <c r="U140" s="1" t="s">
        <v>43</v>
      </c>
      <c r="V140" s="1" t="s">
        <v>146</v>
      </c>
      <c r="X140" s="1" t="s">
        <v>44</v>
      </c>
      <c r="Y140" s="1" t="s">
        <v>45</v>
      </c>
      <c r="Z140" s="1" t="s">
        <v>46</v>
      </c>
      <c r="AA140" s="1" t="s">
        <v>96</v>
      </c>
      <c r="AB140" s="1">
        <v>12</v>
      </c>
      <c r="AC140" s="1" t="s">
        <v>60</v>
      </c>
      <c r="AD140" s="1" t="s">
        <v>61</v>
      </c>
      <c r="AE140" s="1">
        <v>3.99</v>
      </c>
      <c r="AF140" s="1">
        <v>3</v>
      </c>
      <c r="AG140" s="1">
        <v>0</v>
      </c>
      <c r="AH140" s="1" t="s">
        <v>132</v>
      </c>
      <c r="AI140" s="1">
        <v>0</v>
      </c>
      <c r="AJ140" s="1">
        <v>14</v>
      </c>
      <c r="AK140">
        <f t="shared" ca="1" si="6"/>
        <v>34</v>
      </c>
      <c r="AL140" t="str">
        <f t="shared" ca="1" si="7"/>
        <v>30-39</v>
      </c>
      <c r="AM140" s="19" t="str">
        <f t="shared" si="8"/>
        <v>40k–60k</v>
      </c>
    </row>
    <row r="141" spans="1:39" ht="13.5" customHeight="1" x14ac:dyDescent="0.2">
      <c r="A141" s="1" t="s">
        <v>451</v>
      </c>
      <c r="B141" s="1">
        <v>10227</v>
      </c>
      <c r="C141" s="1">
        <v>0</v>
      </c>
      <c r="D141" s="1">
        <v>0</v>
      </c>
      <c r="E141" s="1">
        <v>0</v>
      </c>
      <c r="F141" s="1">
        <v>1</v>
      </c>
      <c r="G141" s="1">
        <v>5</v>
      </c>
      <c r="H141" s="1">
        <v>3</v>
      </c>
      <c r="I141" s="1">
        <v>0</v>
      </c>
      <c r="J141" s="1">
        <v>61242</v>
      </c>
      <c r="K141" s="1">
        <v>0</v>
      </c>
      <c r="L141" s="1">
        <v>19</v>
      </c>
      <c r="M141" s="1" t="s">
        <v>37</v>
      </c>
      <c r="N141" s="1" t="s">
        <v>38</v>
      </c>
      <c r="O141" s="1">
        <v>2081</v>
      </c>
      <c r="P141" s="11">
        <v>26612</v>
      </c>
      <c r="Q141" s="1" t="s">
        <v>66</v>
      </c>
      <c r="R141" s="1" t="s">
        <v>40</v>
      </c>
      <c r="S141" s="1" t="s">
        <v>41</v>
      </c>
      <c r="T141" s="1" t="s">
        <v>42</v>
      </c>
      <c r="U141" s="1" t="s">
        <v>95</v>
      </c>
      <c r="V141" s="2">
        <v>41040</v>
      </c>
      <c r="X141" s="1" t="s">
        <v>44</v>
      </c>
      <c r="Y141" s="1" t="s">
        <v>45</v>
      </c>
      <c r="Z141" s="1" t="s">
        <v>46</v>
      </c>
      <c r="AA141" s="1" t="s">
        <v>106</v>
      </c>
      <c r="AB141" s="1">
        <v>14</v>
      </c>
      <c r="AC141" s="1" t="s">
        <v>48</v>
      </c>
      <c r="AD141" s="1" t="s">
        <v>61</v>
      </c>
      <c r="AE141" s="1">
        <v>4.0999999999999996</v>
      </c>
      <c r="AF141" s="1">
        <v>3</v>
      </c>
      <c r="AG141" s="1">
        <v>0</v>
      </c>
      <c r="AH141" s="1" t="s">
        <v>50</v>
      </c>
      <c r="AI141" s="1">
        <v>0</v>
      </c>
      <c r="AJ141" s="1">
        <v>7</v>
      </c>
      <c r="AK141">
        <f t="shared" ca="1" si="6"/>
        <v>52</v>
      </c>
      <c r="AL141" t="str">
        <f t="shared" ca="1" si="7"/>
        <v>50-59</v>
      </c>
      <c r="AM141" s="19" t="str">
        <f t="shared" si="8"/>
        <v>60k–80k</v>
      </c>
    </row>
    <row r="142" spans="1:39" ht="13.5" customHeight="1" x14ac:dyDescent="0.2">
      <c r="A142" s="1" t="s">
        <v>452</v>
      </c>
      <c r="B142" s="1">
        <v>10236</v>
      </c>
      <c r="C142" s="1">
        <v>0</v>
      </c>
      <c r="D142" s="1">
        <v>2</v>
      </c>
      <c r="E142" s="1">
        <v>0</v>
      </c>
      <c r="F142" s="1">
        <v>1</v>
      </c>
      <c r="G142" s="1">
        <v>5</v>
      </c>
      <c r="H142" s="1">
        <v>3</v>
      </c>
      <c r="I142" s="1">
        <v>0</v>
      </c>
      <c r="J142" s="1">
        <v>45069</v>
      </c>
      <c r="K142" s="1">
        <v>0</v>
      </c>
      <c r="L142" s="1">
        <v>19</v>
      </c>
      <c r="M142" s="1" t="s">
        <v>37</v>
      </c>
      <c r="N142" s="1" t="s">
        <v>38</v>
      </c>
      <c r="O142" s="1">
        <v>1778</v>
      </c>
      <c r="P142" s="10" t="s">
        <v>453</v>
      </c>
      <c r="Q142" s="1" t="s">
        <v>66</v>
      </c>
      <c r="R142" s="1" t="s">
        <v>75</v>
      </c>
      <c r="S142" s="1" t="s">
        <v>41</v>
      </c>
      <c r="T142" s="1" t="s">
        <v>42</v>
      </c>
      <c r="U142" s="1" t="s">
        <v>43</v>
      </c>
      <c r="V142" s="1" t="s">
        <v>90</v>
      </c>
      <c r="X142" s="1" t="s">
        <v>44</v>
      </c>
      <c r="Y142" s="1" t="s">
        <v>45</v>
      </c>
      <c r="Z142" s="1" t="s">
        <v>46</v>
      </c>
      <c r="AA142" s="1" t="s">
        <v>69</v>
      </c>
      <c r="AB142" s="1">
        <v>20</v>
      </c>
      <c r="AC142" s="1" t="s">
        <v>92</v>
      </c>
      <c r="AD142" s="1" t="s">
        <v>61</v>
      </c>
      <c r="AE142" s="1">
        <v>4.3</v>
      </c>
      <c r="AF142" s="1">
        <v>5</v>
      </c>
      <c r="AG142" s="1">
        <v>0</v>
      </c>
      <c r="AH142" s="1" t="s">
        <v>203</v>
      </c>
      <c r="AI142" s="1">
        <v>0</v>
      </c>
      <c r="AJ142" s="1">
        <v>7</v>
      </c>
      <c r="AK142">
        <f t="shared" ca="1" si="6"/>
        <v>59</v>
      </c>
      <c r="AL142" t="str">
        <f t="shared" ca="1" si="7"/>
        <v>50-59</v>
      </c>
      <c r="AM142" s="19" t="str">
        <f t="shared" si="8"/>
        <v>40k–60k</v>
      </c>
    </row>
    <row r="143" spans="1:39" ht="13.5" customHeight="1" x14ac:dyDescent="0.2">
      <c r="A143" s="1" t="s">
        <v>454</v>
      </c>
      <c r="B143" s="1">
        <v>10009</v>
      </c>
      <c r="C143" s="1">
        <v>0</v>
      </c>
      <c r="D143" s="1">
        <v>2</v>
      </c>
      <c r="E143" s="1">
        <v>0</v>
      </c>
      <c r="F143" s="1">
        <v>1</v>
      </c>
      <c r="G143" s="1">
        <v>5</v>
      </c>
      <c r="H143" s="1">
        <v>4</v>
      </c>
      <c r="I143" s="1">
        <v>0</v>
      </c>
      <c r="J143" s="1">
        <v>60724</v>
      </c>
      <c r="K143" s="1">
        <v>0</v>
      </c>
      <c r="L143" s="1">
        <v>20</v>
      </c>
      <c r="M143" s="1" t="s">
        <v>64</v>
      </c>
      <c r="N143" s="1" t="s">
        <v>38</v>
      </c>
      <c r="O143" s="1">
        <v>1821</v>
      </c>
      <c r="P143" s="11">
        <v>31574</v>
      </c>
      <c r="Q143" s="1" t="s">
        <v>66</v>
      </c>
      <c r="R143" s="1" t="s">
        <v>75</v>
      </c>
      <c r="S143" s="1" t="s">
        <v>41</v>
      </c>
      <c r="T143" s="1" t="s">
        <v>42</v>
      </c>
      <c r="U143" s="1" t="s">
        <v>401</v>
      </c>
      <c r="V143" s="2">
        <v>40670</v>
      </c>
      <c r="X143" s="1" t="s">
        <v>44</v>
      </c>
      <c r="Y143" s="1" t="s">
        <v>45</v>
      </c>
      <c r="Z143" s="1" t="s">
        <v>46</v>
      </c>
      <c r="AA143" s="1" t="s">
        <v>91</v>
      </c>
      <c r="AB143" s="1">
        <v>19</v>
      </c>
      <c r="AC143" s="1" t="s">
        <v>48</v>
      </c>
      <c r="AD143" s="1" t="s">
        <v>49</v>
      </c>
      <c r="AE143" s="1">
        <v>4.5999999999999996</v>
      </c>
      <c r="AF143" s="1">
        <v>4</v>
      </c>
      <c r="AG143" s="1">
        <v>0</v>
      </c>
      <c r="AH143" s="1" t="s">
        <v>93</v>
      </c>
      <c r="AI143" s="1">
        <v>0</v>
      </c>
      <c r="AJ143" s="1">
        <v>11</v>
      </c>
      <c r="AK143">
        <f t="shared" ca="1" si="6"/>
        <v>39</v>
      </c>
      <c r="AL143" t="str">
        <f t="shared" ca="1" si="7"/>
        <v>30-39</v>
      </c>
      <c r="AM143" s="19" t="str">
        <f t="shared" si="8"/>
        <v>60k–80k</v>
      </c>
    </row>
    <row r="144" spans="1:39" ht="13.5" customHeight="1" x14ac:dyDescent="0.2">
      <c r="A144" s="1" t="s">
        <v>455</v>
      </c>
      <c r="B144" s="1">
        <v>10060</v>
      </c>
      <c r="C144" s="1">
        <v>0</v>
      </c>
      <c r="D144" s="1">
        <v>3</v>
      </c>
      <c r="E144" s="1">
        <v>0</v>
      </c>
      <c r="F144" s="1">
        <v>1</v>
      </c>
      <c r="G144" s="1">
        <v>5</v>
      </c>
      <c r="H144" s="1">
        <v>3</v>
      </c>
      <c r="I144" s="1">
        <v>0</v>
      </c>
      <c r="J144" s="1">
        <v>60436</v>
      </c>
      <c r="K144" s="1">
        <v>0</v>
      </c>
      <c r="L144" s="1">
        <v>19</v>
      </c>
      <c r="M144" s="1" t="s">
        <v>37</v>
      </c>
      <c r="N144" s="1" t="s">
        <v>38</v>
      </c>
      <c r="O144" s="1">
        <v>2109</v>
      </c>
      <c r="P144" s="10" t="s">
        <v>456</v>
      </c>
      <c r="Q144" s="1" t="s">
        <v>66</v>
      </c>
      <c r="R144" s="1" t="s">
        <v>185</v>
      </c>
      <c r="S144" s="1" t="s">
        <v>41</v>
      </c>
      <c r="T144" s="1" t="s">
        <v>42</v>
      </c>
      <c r="U144" s="1" t="s">
        <v>43</v>
      </c>
      <c r="V144" s="2">
        <v>41791</v>
      </c>
      <c r="X144" s="1" t="s">
        <v>44</v>
      </c>
      <c r="Y144" s="1" t="s">
        <v>45</v>
      </c>
      <c r="Z144" s="1" t="s">
        <v>46</v>
      </c>
      <c r="AA144" s="1" t="s">
        <v>119</v>
      </c>
      <c r="AB144" s="1">
        <v>18</v>
      </c>
      <c r="AC144" s="1" t="s">
        <v>48</v>
      </c>
      <c r="AD144" s="1" t="s">
        <v>61</v>
      </c>
      <c r="AE144" s="1">
        <v>5</v>
      </c>
      <c r="AF144" s="1">
        <v>5</v>
      </c>
      <c r="AG144" s="1">
        <v>0</v>
      </c>
      <c r="AH144" s="1" t="s">
        <v>186</v>
      </c>
      <c r="AI144" s="1">
        <v>0</v>
      </c>
      <c r="AJ144" s="1">
        <v>9</v>
      </c>
      <c r="AK144">
        <f t="shared" ca="1" si="6"/>
        <v>61</v>
      </c>
      <c r="AL144" t="str">
        <f t="shared" ca="1" si="7"/>
        <v>60-69</v>
      </c>
      <c r="AM144" s="19" t="str">
        <f t="shared" si="8"/>
        <v>60k–80k</v>
      </c>
    </row>
    <row r="145" spans="1:39" ht="13.5" customHeight="1" x14ac:dyDescent="0.2">
      <c r="A145" s="1" t="s">
        <v>457</v>
      </c>
      <c r="B145" s="1">
        <v>10034</v>
      </c>
      <c r="C145" s="1">
        <v>1</v>
      </c>
      <c r="D145" s="1">
        <v>1</v>
      </c>
      <c r="E145" s="1">
        <v>1</v>
      </c>
      <c r="F145" s="1">
        <v>5</v>
      </c>
      <c r="G145" s="1">
        <v>5</v>
      </c>
      <c r="H145" s="1">
        <v>4</v>
      </c>
      <c r="I145" s="1">
        <v>0</v>
      </c>
      <c r="J145" s="1">
        <v>46837</v>
      </c>
      <c r="K145" s="1">
        <v>1</v>
      </c>
      <c r="L145" s="1">
        <v>19</v>
      </c>
      <c r="M145" s="1" t="s">
        <v>37</v>
      </c>
      <c r="N145" s="1" t="s">
        <v>38</v>
      </c>
      <c r="O145" s="1">
        <v>2445</v>
      </c>
      <c r="P145" s="10" t="s">
        <v>458</v>
      </c>
      <c r="Q145" s="1" t="s">
        <v>39</v>
      </c>
      <c r="R145" s="1" t="s">
        <v>53</v>
      </c>
      <c r="S145" s="1" t="s">
        <v>41</v>
      </c>
      <c r="T145" s="1" t="s">
        <v>42</v>
      </c>
      <c r="U145" s="1" t="s">
        <v>43</v>
      </c>
      <c r="V145" s="2">
        <v>40735</v>
      </c>
      <c r="W145" s="1" t="s">
        <v>459</v>
      </c>
      <c r="X145" s="1" t="s">
        <v>284</v>
      </c>
      <c r="Y145" s="1" t="s">
        <v>57</v>
      </c>
      <c r="Z145" s="1" t="s">
        <v>46</v>
      </c>
      <c r="AA145" s="1" t="s">
        <v>47</v>
      </c>
      <c r="AB145" s="1">
        <v>22</v>
      </c>
      <c r="AC145" s="1" t="s">
        <v>151</v>
      </c>
      <c r="AD145" s="1" t="s">
        <v>49</v>
      </c>
      <c r="AE145" s="1">
        <v>4.7</v>
      </c>
      <c r="AF145" s="1">
        <v>4</v>
      </c>
      <c r="AG145" s="1">
        <v>0</v>
      </c>
      <c r="AH145" s="1" t="s">
        <v>460</v>
      </c>
      <c r="AI145" s="1">
        <v>0</v>
      </c>
      <c r="AJ145" s="1">
        <v>9</v>
      </c>
      <c r="AK145">
        <f t="shared" ca="1" si="6"/>
        <v>65</v>
      </c>
      <c r="AL145" t="str">
        <f t="shared" ca="1" si="7"/>
        <v>60-69</v>
      </c>
      <c r="AM145" s="19" t="str">
        <f t="shared" si="8"/>
        <v>40k–60k</v>
      </c>
    </row>
    <row r="146" spans="1:39" ht="13.5" customHeight="1" x14ac:dyDescent="0.2">
      <c r="A146" s="1" t="s">
        <v>461</v>
      </c>
      <c r="B146" s="1">
        <v>10156</v>
      </c>
      <c r="C146" s="1">
        <v>1</v>
      </c>
      <c r="D146" s="1">
        <v>1</v>
      </c>
      <c r="E146" s="1">
        <v>0</v>
      </c>
      <c r="F146" s="1">
        <v>3</v>
      </c>
      <c r="G146" s="1">
        <v>3</v>
      </c>
      <c r="H146" s="1">
        <v>3</v>
      </c>
      <c r="I146" s="1">
        <v>0</v>
      </c>
      <c r="J146" s="1">
        <v>105700</v>
      </c>
      <c r="K146" s="1">
        <v>0</v>
      </c>
      <c r="L146" s="1">
        <v>8</v>
      </c>
      <c r="M146" s="1" t="s">
        <v>137</v>
      </c>
      <c r="N146" s="1" t="s">
        <v>38</v>
      </c>
      <c r="O146" s="1">
        <v>2301</v>
      </c>
      <c r="P146" s="11">
        <v>31604</v>
      </c>
      <c r="Q146" s="1" t="s">
        <v>66</v>
      </c>
      <c r="R146" s="1" t="s">
        <v>53</v>
      </c>
      <c r="S146" s="1" t="s">
        <v>41</v>
      </c>
      <c r="T146" s="1" t="s">
        <v>42</v>
      </c>
      <c r="U146" s="1" t="s">
        <v>141</v>
      </c>
      <c r="V146" s="2">
        <v>42125</v>
      </c>
      <c r="X146" s="1" t="s">
        <v>44</v>
      </c>
      <c r="Y146" s="1" t="s">
        <v>45</v>
      </c>
      <c r="Z146" s="1" t="s">
        <v>58</v>
      </c>
      <c r="AA146" s="1" t="s">
        <v>59</v>
      </c>
      <c r="AB146" s="1">
        <v>4</v>
      </c>
      <c r="AC146" s="1" t="s">
        <v>60</v>
      </c>
      <c r="AD146" s="1" t="s">
        <v>61</v>
      </c>
      <c r="AE146" s="1">
        <v>3.75</v>
      </c>
      <c r="AF146" s="1">
        <v>3</v>
      </c>
      <c r="AG146" s="1">
        <v>5</v>
      </c>
      <c r="AH146" s="2">
        <v>43771</v>
      </c>
      <c r="AI146" s="1">
        <v>0</v>
      </c>
      <c r="AJ146" s="1">
        <v>2</v>
      </c>
      <c r="AK146">
        <f t="shared" ca="1" si="6"/>
        <v>39</v>
      </c>
      <c r="AL146" t="str">
        <f t="shared" ca="1" si="7"/>
        <v>30-39</v>
      </c>
      <c r="AM146" s="19" t="str">
        <f t="shared" si="8"/>
        <v>100k–120k</v>
      </c>
    </row>
    <row r="147" spans="1:39" ht="13.5" customHeight="1" x14ac:dyDescent="0.2">
      <c r="A147" s="1" t="s">
        <v>462</v>
      </c>
      <c r="B147" s="1">
        <v>10036</v>
      </c>
      <c r="C147" s="1">
        <v>0</v>
      </c>
      <c r="D147" s="1">
        <v>0</v>
      </c>
      <c r="E147" s="1">
        <v>0</v>
      </c>
      <c r="F147" s="1">
        <v>1</v>
      </c>
      <c r="G147" s="1">
        <v>5</v>
      </c>
      <c r="H147" s="1">
        <v>4</v>
      </c>
      <c r="I147" s="1">
        <v>0</v>
      </c>
      <c r="J147" s="1">
        <v>63322</v>
      </c>
      <c r="K147" s="1">
        <v>0</v>
      </c>
      <c r="L147" s="1">
        <v>20</v>
      </c>
      <c r="M147" s="1" t="s">
        <v>64</v>
      </c>
      <c r="N147" s="1" t="s">
        <v>38</v>
      </c>
      <c r="O147" s="1">
        <v>2128</v>
      </c>
      <c r="P147" s="11">
        <v>25424</v>
      </c>
      <c r="Q147" s="1" t="s">
        <v>66</v>
      </c>
      <c r="R147" s="1" t="s">
        <v>40</v>
      </c>
      <c r="S147" s="1" t="s">
        <v>41</v>
      </c>
      <c r="T147" s="1" t="s">
        <v>42</v>
      </c>
      <c r="U147" s="1" t="s">
        <v>43</v>
      </c>
      <c r="V147" s="2">
        <v>41827</v>
      </c>
      <c r="X147" s="1" t="s">
        <v>44</v>
      </c>
      <c r="Y147" s="1" t="s">
        <v>45</v>
      </c>
      <c r="Z147" s="1" t="s">
        <v>46</v>
      </c>
      <c r="AA147" s="1" t="s">
        <v>96</v>
      </c>
      <c r="AB147" s="1">
        <v>12</v>
      </c>
      <c r="AC147" s="1" t="s">
        <v>48</v>
      </c>
      <c r="AD147" s="1" t="s">
        <v>49</v>
      </c>
      <c r="AE147" s="1">
        <v>4.3</v>
      </c>
      <c r="AF147" s="1">
        <v>3</v>
      </c>
      <c r="AG147" s="1">
        <v>0</v>
      </c>
      <c r="AH147" s="2">
        <v>43770</v>
      </c>
      <c r="AI147" s="1">
        <v>0</v>
      </c>
      <c r="AJ147" s="1">
        <v>1</v>
      </c>
      <c r="AK147">
        <f t="shared" ca="1" si="6"/>
        <v>56</v>
      </c>
      <c r="AL147" t="str">
        <f t="shared" ca="1" si="7"/>
        <v>50-59</v>
      </c>
      <c r="AM147" s="19" t="str">
        <f t="shared" si="8"/>
        <v>60k–80k</v>
      </c>
    </row>
    <row r="148" spans="1:39" ht="13.5" customHeight="1" x14ac:dyDescent="0.2">
      <c r="A148" s="1" t="s">
        <v>463</v>
      </c>
      <c r="B148" s="1">
        <v>10138</v>
      </c>
      <c r="C148" s="1">
        <v>1</v>
      </c>
      <c r="D148" s="1">
        <v>1</v>
      </c>
      <c r="E148" s="1">
        <v>0</v>
      </c>
      <c r="F148" s="1">
        <v>5</v>
      </c>
      <c r="G148" s="1">
        <v>5</v>
      </c>
      <c r="H148" s="1">
        <v>3</v>
      </c>
      <c r="I148" s="1">
        <v>0</v>
      </c>
      <c r="J148" s="1">
        <v>61154</v>
      </c>
      <c r="K148" s="1">
        <v>1</v>
      </c>
      <c r="L148" s="1">
        <v>19</v>
      </c>
      <c r="M148" s="1" t="s">
        <v>37</v>
      </c>
      <c r="N148" s="1" t="s">
        <v>38</v>
      </c>
      <c r="O148" s="1">
        <v>2446</v>
      </c>
      <c r="P148" s="10" t="s">
        <v>464</v>
      </c>
      <c r="Q148" s="1" t="s">
        <v>66</v>
      </c>
      <c r="R148" s="1" t="s">
        <v>53</v>
      </c>
      <c r="S148" s="1" t="s">
        <v>41</v>
      </c>
      <c r="T148" s="1" t="s">
        <v>42</v>
      </c>
      <c r="U148" s="1" t="s">
        <v>95</v>
      </c>
      <c r="V148" s="2">
        <v>40817</v>
      </c>
      <c r="W148" s="2">
        <v>42373</v>
      </c>
      <c r="X148" s="1" t="s">
        <v>111</v>
      </c>
      <c r="Y148" s="1" t="s">
        <v>57</v>
      </c>
      <c r="Z148" s="1" t="s">
        <v>46</v>
      </c>
      <c r="AA148" s="1" t="s">
        <v>73</v>
      </c>
      <c r="AB148" s="1">
        <v>16</v>
      </c>
      <c r="AC148" s="1" t="s">
        <v>151</v>
      </c>
      <c r="AD148" s="1" t="s">
        <v>61</v>
      </c>
      <c r="AE148" s="1">
        <v>4</v>
      </c>
      <c r="AF148" s="1">
        <v>4</v>
      </c>
      <c r="AG148" s="1">
        <v>0</v>
      </c>
      <c r="AH148" s="2">
        <v>42431</v>
      </c>
      <c r="AI148" s="1">
        <v>0</v>
      </c>
      <c r="AJ148" s="1">
        <v>4</v>
      </c>
      <c r="AK148">
        <f t="shared" ca="1" si="6"/>
        <v>39</v>
      </c>
      <c r="AL148" t="str">
        <f t="shared" ca="1" si="7"/>
        <v>30-39</v>
      </c>
      <c r="AM148" s="19" t="str">
        <f t="shared" si="8"/>
        <v>60k–80k</v>
      </c>
    </row>
    <row r="149" spans="1:39" ht="13.5" customHeight="1" x14ac:dyDescent="0.2">
      <c r="A149" s="1" t="s">
        <v>465</v>
      </c>
      <c r="B149" s="1">
        <v>10244</v>
      </c>
      <c r="C149" s="1">
        <v>0</v>
      </c>
      <c r="D149" s="1">
        <v>0</v>
      </c>
      <c r="E149" s="1">
        <v>0</v>
      </c>
      <c r="F149" s="1">
        <v>5</v>
      </c>
      <c r="G149" s="1">
        <v>6</v>
      </c>
      <c r="H149" s="1">
        <v>3</v>
      </c>
      <c r="I149" s="1">
        <v>0</v>
      </c>
      <c r="J149" s="1">
        <v>68999</v>
      </c>
      <c r="K149" s="1">
        <v>1</v>
      </c>
      <c r="L149" s="1">
        <v>21</v>
      </c>
      <c r="M149" s="1" t="s">
        <v>264</v>
      </c>
      <c r="N149" s="1" t="s">
        <v>466</v>
      </c>
      <c r="O149" s="1">
        <v>19444</v>
      </c>
      <c r="P149" s="11">
        <v>32823</v>
      </c>
      <c r="Q149" s="1" t="s">
        <v>66</v>
      </c>
      <c r="R149" s="1" t="s">
        <v>40</v>
      </c>
      <c r="S149" s="1" t="s">
        <v>41</v>
      </c>
      <c r="T149" s="1" t="s">
        <v>42</v>
      </c>
      <c r="U149" s="1" t="s">
        <v>43</v>
      </c>
      <c r="V149" s="2">
        <v>40735</v>
      </c>
      <c r="W149" s="1" t="s">
        <v>467</v>
      </c>
      <c r="X149" s="1" t="s">
        <v>468</v>
      </c>
      <c r="Y149" s="1" t="s">
        <v>57</v>
      </c>
      <c r="Z149" s="1" t="s">
        <v>191</v>
      </c>
      <c r="AA149" s="1" t="s">
        <v>266</v>
      </c>
      <c r="AB149" s="1">
        <v>15</v>
      </c>
      <c r="AC149" s="1" t="s">
        <v>78</v>
      </c>
      <c r="AD149" s="1" t="s">
        <v>61</v>
      </c>
      <c r="AE149" s="1">
        <v>4.5</v>
      </c>
      <c r="AF149" s="1">
        <v>5</v>
      </c>
      <c r="AG149" s="1">
        <v>0</v>
      </c>
      <c r="AH149" s="1" t="s">
        <v>469</v>
      </c>
      <c r="AI149" s="1">
        <v>0</v>
      </c>
      <c r="AJ149" s="1">
        <v>2</v>
      </c>
      <c r="AK149">
        <f t="shared" ca="1" si="6"/>
        <v>35</v>
      </c>
      <c r="AL149" t="str">
        <f t="shared" ca="1" si="7"/>
        <v>30-39</v>
      </c>
      <c r="AM149" s="19" t="str">
        <f t="shared" si="8"/>
        <v>60k–80k</v>
      </c>
    </row>
    <row r="150" spans="1:39" ht="13.5" customHeight="1" x14ac:dyDescent="0.2">
      <c r="A150" s="1" t="s">
        <v>470</v>
      </c>
      <c r="B150" s="1">
        <v>10192</v>
      </c>
      <c r="C150" s="1">
        <v>0</v>
      </c>
      <c r="D150" s="1">
        <v>0</v>
      </c>
      <c r="E150" s="1">
        <v>1</v>
      </c>
      <c r="F150" s="1">
        <v>1</v>
      </c>
      <c r="G150" s="1">
        <v>5</v>
      </c>
      <c r="H150" s="1">
        <v>3</v>
      </c>
      <c r="I150" s="1">
        <v>0</v>
      </c>
      <c r="J150" s="1">
        <v>50482</v>
      </c>
      <c r="K150" s="1">
        <v>0</v>
      </c>
      <c r="L150" s="1">
        <v>19</v>
      </c>
      <c r="M150" s="1" t="s">
        <v>37</v>
      </c>
      <c r="N150" s="1" t="s">
        <v>38</v>
      </c>
      <c r="O150" s="1">
        <v>1887</v>
      </c>
      <c r="P150" s="10" t="s">
        <v>471</v>
      </c>
      <c r="Q150" s="1" t="s">
        <v>39</v>
      </c>
      <c r="R150" s="1" t="s">
        <v>40</v>
      </c>
      <c r="S150" s="1" t="s">
        <v>41</v>
      </c>
      <c r="T150" s="1" t="s">
        <v>42</v>
      </c>
      <c r="U150" s="1" t="s">
        <v>43</v>
      </c>
      <c r="V150" s="1" t="s">
        <v>90</v>
      </c>
      <c r="X150" s="1" t="s">
        <v>44</v>
      </c>
      <c r="Y150" s="1" t="s">
        <v>45</v>
      </c>
      <c r="Z150" s="1" t="s">
        <v>46</v>
      </c>
      <c r="AA150" s="1" t="s">
        <v>47</v>
      </c>
      <c r="AB150" s="1">
        <v>22</v>
      </c>
      <c r="AC150" s="1" t="s">
        <v>60</v>
      </c>
      <c r="AD150" s="1" t="s">
        <v>61</v>
      </c>
      <c r="AE150" s="1">
        <v>3.07</v>
      </c>
      <c r="AF150" s="1">
        <v>4</v>
      </c>
      <c r="AG150" s="1">
        <v>0</v>
      </c>
      <c r="AH150" s="1" t="s">
        <v>291</v>
      </c>
      <c r="AI150" s="1">
        <v>0</v>
      </c>
      <c r="AJ150" s="1">
        <v>10</v>
      </c>
      <c r="AK150">
        <f t="shared" ca="1" si="6"/>
        <v>49</v>
      </c>
      <c r="AL150" t="str">
        <f t="shared" ca="1" si="7"/>
        <v>40-49</v>
      </c>
      <c r="AM150" s="19" t="str">
        <f t="shared" si="8"/>
        <v>40k–60k</v>
      </c>
    </row>
    <row r="151" spans="1:39" ht="13.5" customHeight="1" x14ac:dyDescent="0.2">
      <c r="A151" s="1" t="s">
        <v>472</v>
      </c>
      <c r="B151" s="1">
        <v>10231</v>
      </c>
      <c r="C151" s="1">
        <v>0</v>
      </c>
      <c r="D151" s="1">
        <v>0</v>
      </c>
      <c r="E151" s="1">
        <v>1</v>
      </c>
      <c r="F151" s="1">
        <v>1</v>
      </c>
      <c r="G151" s="1">
        <v>6</v>
      </c>
      <c r="H151" s="1">
        <v>3</v>
      </c>
      <c r="I151" s="1">
        <v>0</v>
      </c>
      <c r="J151" s="1">
        <v>65310</v>
      </c>
      <c r="K151" s="1">
        <v>0</v>
      </c>
      <c r="L151" s="1">
        <v>3</v>
      </c>
      <c r="M151" s="1" t="s">
        <v>188</v>
      </c>
      <c r="N151" s="1" t="s">
        <v>473</v>
      </c>
      <c r="O151" s="1">
        <v>80820</v>
      </c>
      <c r="P151" s="10" t="s">
        <v>474</v>
      </c>
      <c r="Q151" s="1" t="s">
        <v>39</v>
      </c>
      <c r="R151" s="1" t="s">
        <v>40</v>
      </c>
      <c r="S151" s="1" t="s">
        <v>41</v>
      </c>
      <c r="T151" s="1" t="s">
        <v>42</v>
      </c>
      <c r="U151" s="1" t="s">
        <v>43</v>
      </c>
      <c r="V151" s="1" t="s">
        <v>146</v>
      </c>
      <c r="X151" s="1" t="s">
        <v>44</v>
      </c>
      <c r="Y151" s="1" t="s">
        <v>45</v>
      </c>
      <c r="Z151" s="1" t="s">
        <v>191</v>
      </c>
      <c r="AA151" s="1" t="s">
        <v>223</v>
      </c>
      <c r="AB151" s="1">
        <v>21</v>
      </c>
      <c r="AC151" s="1" t="s">
        <v>60</v>
      </c>
      <c r="AD151" s="1" t="s">
        <v>61</v>
      </c>
      <c r="AE151" s="1">
        <v>4.3</v>
      </c>
      <c r="AF151" s="1">
        <v>5</v>
      </c>
      <c r="AG151" s="1">
        <v>0</v>
      </c>
      <c r="AH151" s="1" t="s">
        <v>258</v>
      </c>
      <c r="AI151" s="1">
        <v>0</v>
      </c>
      <c r="AJ151" s="1">
        <v>13</v>
      </c>
      <c r="AK151">
        <f t="shared" ca="1" si="6"/>
        <v>45</v>
      </c>
      <c r="AL151" t="str">
        <f t="shared" ca="1" si="7"/>
        <v>40-49</v>
      </c>
      <c r="AM151" s="19" t="str">
        <f t="shared" si="8"/>
        <v>60k–80k</v>
      </c>
    </row>
    <row r="152" spans="1:39" ht="13.5" customHeight="1" x14ac:dyDescent="0.2">
      <c r="A152" s="1" t="s">
        <v>475</v>
      </c>
      <c r="B152" s="1">
        <v>10089</v>
      </c>
      <c r="C152" s="1">
        <v>1</v>
      </c>
      <c r="D152" s="1">
        <v>1</v>
      </c>
      <c r="E152" s="1">
        <v>0</v>
      </c>
      <c r="F152" s="1">
        <v>1</v>
      </c>
      <c r="G152" s="1">
        <v>2</v>
      </c>
      <c r="H152" s="1">
        <v>3</v>
      </c>
      <c r="I152" s="1">
        <v>0</v>
      </c>
      <c r="J152" s="1">
        <v>250000</v>
      </c>
      <c r="K152" s="1">
        <v>0</v>
      </c>
      <c r="L152" s="1">
        <v>16</v>
      </c>
      <c r="M152" s="1" t="s">
        <v>476</v>
      </c>
      <c r="N152" s="1" t="s">
        <v>38</v>
      </c>
      <c r="O152" s="1">
        <v>1902</v>
      </c>
      <c r="P152" s="10" t="s">
        <v>477</v>
      </c>
      <c r="Q152" s="1" t="s">
        <v>66</v>
      </c>
      <c r="R152" s="1" t="s">
        <v>53</v>
      </c>
      <c r="S152" s="1" t="s">
        <v>41</v>
      </c>
      <c r="T152" s="1" t="s">
        <v>104</v>
      </c>
      <c r="U152" s="1" t="s">
        <v>43</v>
      </c>
      <c r="V152" s="2">
        <v>40946</v>
      </c>
      <c r="X152" s="1" t="s">
        <v>44</v>
      </c>
      <c r="Y152" s="1" t="s">
        <v>45</v>
      </c>
      <c r="Z152" s="1" t="s">
        <v>478</v>
      </c>
      <c r="AA152" s="1" t="s">
        <v>358</v>
      </c>
      <c r="AB152" s="1">
        <v>9</v>
      </c>
      <c r="AC152" s="1" t="s">
        <v>60</v>
      </c>
      <c r="AD152" s="1" t="s">
        <v>61</v>
      </c>
      <c r="AE152" s="1">
        <v>4.83</v>
      </c>
      <c r="AF152" s="1">
        <v>3</v>
      </c>
      <c r="AG152" s="1">
        <v>0</v>
      </c>
      <c r="AH152" s="1" t="s">
        <v>50</v>
      </c>
      <c r="AI152" s="1">
        <v>0</v>
      </c>
      <c r="AJ152" s="1">
        <v>10</v>
      </c>
      <c r="AK152">
        <f t="shared" ca="1" si="6"/>
        <v>70</v>
      </c>
      <c r="AL152" t="str">
        <f t="shared" ca="1" si="7"/>
        <v>70-79</v>
      </c>
      <c r="AM152" s="19" t="str">
        <f t="shared" si="8"/>
        <v>240k–260k</v>
      </c>
    </row>
    <row r="153" spans="1:39" ht="13.5" customHeight="1" x14ac:dyDescent="0.2">
      <c r="A153" s="1" t="s">
        <v>479</v>
      </c>
      <c r="B153" s="1">
        <v>10166</v>
      </c>
      <c r="C153" s="1">
        <v>1</v>
      </c>
      <c r="D153" s="1">
        <v>1</v>
      </c>
      <c r="E153" s="1">
        <v>0</v>
      </c>
      <c r="F153" s="1">
        <v>5</v>
      </c>
      <c r="G153" s="1">
        <v>5</v>
      </c>
      <c r="H153" s="1">
        <v>3</v>
      </c>
      <c r="I153" s="1">
        <v>0</v>
      </c>
      <c r="J153" s="1">
        <v>54005</v>
      </c>
      <c r="K153" s="1">
        <v>1</v>
      </c>
      <c r="L153" s="1">
        <v>19</v>
      </c>
      <c r="M153" s="1" t="s">
        <v>37</v>
      </c>
      <c r="N153" s="1" t="s">
        <v>38</v>
      </c>
      <c r="O153" s="1">
        <v>2170</v>
      </c>
      <c r="P153" s="11">
        <v>26888</v>
      </c>
      <c r="Q153" s="1" t="s">
        <v>66</v>
      </c>
      <c r="R153" s="1" t="s">
        <v>53</v>
      </c>
      <c r="S153" s="1" t="s">
        <v>41</v>
      </c>
      <c r="T153" s="1" t="s">
        <v>42</v>
      </c>
      <c r="U153" s="1" t="s">
        <v>43</v>
      </c>
      <c r="V153" s="1" t="s">
        <v>241</v>
      </c>
      <c r="W153" s="2">
        <v>42100</v>
      </c>
      <c r="X153" s="1" t="s">
        <v>284</v>
      </c>
      <c r="Y153" s="1" t="s">
        <v>57</v>
      </c>
      <c r="Z153" s="1" t="s">
        <v>46</v>
      </c>
      <c r="AA153" s="1" t="s">
        <v>77</v>
      </c>
      <c r="AB153" s="1">
        <v>39</v>
      </c>
      <c r="AC153" s="1" t="s">
        <v>78</v>
      </c>
      <c r="AD153" s="1" t="s">
        <v>61</v>
      </c>
      <c r="AE153" s="1">
        <v>3.6</v>
      </c>
      <c r="AF153" s="1">
        <v>5</v>
      </c>
      <c r="AG153" s="1">
        <v>0</v>
      </c>
      <c r="AH153" s="2">
        <v>42007</v>
      </c>
      <c r="AI153" s="1">
        <v>0</v>
      </c>
      <c r="AJ153" s="1">
        <v>16</v>
      </c>
      <c r="AK153">
        <f t="shared" ca="1" si="6"/>
        <v>52</v>
      </c>
      <c r="AL153" t="str">
        <f t="shared" ca="1" si="7"/>
        <v>50-59</v>
      </c>
      <c r="AM153" s="19" t="str">
        <f t="shared" si="8"/>
        <v>40k–60k</v>
      </c>
    </row>
    <row r="154" spans="1:39" ht="13.5" customHeight="1" x14ac:dyDescent="0.2">
      <c r="A154" s="1" t="s">
        <v>480</v>
      </c>
      <c r="B154" s="1">
        <v>10170</v>
      </c>
      <c r="C154" s="1">
        <v>1</v>
      </c>
      <c r="D154" s="1">
        <v>1</v>
      </c>
      <c r="E154" s="1">
        <v>0</v>
      </c>
      <c r="F154" s="1">
        <v>5</v>
      </c>
      <c r="G154" s="1">
        <v>5</v>
      </c>
      <c r="H154" s="1">
        <v>3</v>
      </c>
      <c r="I154" s="1">
        <v>0</v>
      </c>
      <c r="J154" s="1">
        <v>45433</v>
      </c>
      <c r="K154" s="1">
        <v>1</v>
      </c>
      <c r="L154" s="1">
        <v>19</v>
      </c>
      <c r="M154" s="1" t="s">
        <v>37</v>
      </c>
      <c r="N154" s="1" t="s">
        <v>38</v>
      </c>
      <c r="O154" s="1">
        <v>2127</v>
      </c>
      <c r="P154" s="11">
        <v>25790</v>
      </c>
      <c r="Q154" s="1" t="s">
        <v>66</v>
      </c>
      <c r="R154" s="1" t="s">
        <v>53</v>
      </c>
      <c r="S154" s="1" t="s">
        <v>41</v>
      </c>
      <c r="T154" s="1" t="s">
        <v>42</v>
      </c>
      <c r="U154" s="1" t="s">
        <v>43</v>
      </c>
      <c r="V154" s="1" t="s">
        <v>241</v>
      </c>
      <c r="W154" s="2">
        <v>41883</v>
      </c>
      <c r="X154" s="1" t="s">
        <v>284</v>
      </c>
      <c r="Y154" s="1" t="s">
        <v>57</v>
      </c>
      <c r="Z154" s="1" t="s">
        <v>46</v>
      </c>
      <c r="AA154" s="1" t="s">
        <v>81</v>
      </c>
      <c r="AB154" s="1">
        <v>11</v>
      </c>
      <c r="AC154" s="1" t="s">
        <v>78</v>
      </c>
      <c r="AD154" s="1" t="s">
        <v>61</v>
      </c>
      <c r="AE154" s="1">
        <v>3.49</v>
      </c>
      <c r="AF154" s="1">
        <v>4</v>
      </c>
      <c r="AG154" s="1">
        <v>0</v>
      </c>
      <c r="AH154" s="1" t="s">
        <v>426</v>
      </c>
      <c r="AI154" s="1">
        <v>0</v>
      </c>
      <c r="AJ154" s="1">
        <v>6</v>
      </c>
      <c r="AK154">
        <f t="shared" ca="1" si="6"/>
        <v>55</v>
      </c>
      <c r="AL154" t="str">
        <f t="shared" ca="1" si="7"/>
        <v>50-59</v>
      </c>
      <c r="AM154" s="19" t="str">
        <f t="shared" si="8"/>
        <v>40k–60k</v>
      </c>
    </row>
    <row r="155" spans="1:39" ht="13.5" customHeight="1" x14ac:dyDescent="0.2">
      <c r="A155" s="1" t="s">
        <v>481</v>
      </c>
      <c r="B155" s="1">
        <v>10208</v>
      </c>
      <c r="C155" s="1">
        <v>0</v>
      </c>
      <c r="D155" s="1">
        <v>0</v>
      </c>
      <c r="E155" s="1">
        <v>1</v>
      </c>
      <c r="F155" s="1">
        <v>1</v>
      </c>
      <c r="G155" s="1">
        <v>5</v>
      </c>
      <c r="H155" s="1">
        <v>3</v>
      </c>
      <c r="I155" s="1">
        <v>0</v>
      </c>
      <c r="J155" s="1">
        <v>46654</v>
      </c>
      <c r="K155" s="1">
        <v>0</v>
      </c>
      <c r="L155" s="1">
        <v>19</v>
      </c>
      <c r="M155" s="1" t="s">
        <v>37</v>
      </c>
      <c r="N155" s="1" t="s">
        <v>38</v>
      </c>
      <c r="O155" s="1">
        <v>1721</v>
      </c>
      <c r="P155" s="11">
        <v>28409</v>
      </c>
      <c r="Q155" s="1" t="s">
        <v>39</v>
      </c>
      <c r="R155" s="1" t="s">
        <v>40</v>
      </c>
      <c r="S155" s="1" t="s">
        <v>41</v>
      </c>
      <c r="T155" s="1" t="s">
        <v>42</v>
      </c>
      <c r="U155" s="1" t="s">
        <v>95</v>
      </c>
      <c r="V155" s="1" t="s">
        <v>159</v>
      </c>
      <c r="X155" s="1" t="s">
        <v>44</v>
      </c>
      <c r="Y155" s="1" t="s">
        <v>45</v>
      </c>
      <c r="Z155" s="1" t="s">
        <v>46</v>
      </c>
      <c r="AA155" s="1" t="s">
        <v>91</v>
      </c>
      <c r="AB155" s="1">
        <v>19</v>
      </c>
      <c r="AC155" s="1" t="s">
        <v>48</v>
      </c>
      <c r="AD155" s="1" t="s">
        <v>61</v>
      </c>
      <c r="AE155" s="1">
        <v>3.1</v>
      </c>
      <c r="AF155" s="1">
        <v>3</v>
      </c>
      <c r="AG155" s="1">
        <v>0</v>
      </c>
      <c r="AH155" s="2">
        <v>43618</v>
      </c>
      <c r="AI155" s="1">
        <v>0</v>
      </c>
      <c r="AJ155" s="1">
        <v>3</v>
      </c>
      <c r="AK155">
        <f t="shared" ca="1" si="6"/>
        <v>47</v>
      </c>
      <c r="AL155" t="str">
        <f t="shared" ca="1" si="7"/>
        <v>40-49</v>
      </c>
      <c r="AM155" s="19" t="str">
        <f t="shared" si="8"/>
        <v>40k–60k</v>
      </c>
    </row>
    <row r="156" spans="1:39" ht="13.5" customHeight="1" x14ac:dyDescent="0.2">
      <c r="A156" s="1" t="s">
        <v>482</v>
      </c>
      <c r="B156" s="1">
        <v>10176</v>
      </c>
      <c r="C156" s="1">
        <v>1</v>
      </c>
      <c r="D156" s="1">
        <v>1</v>
      </c>
      <c r="E156" s="1">
        <v>1</v>
      </c>
      <c r="F156" s="1">
        <v>1</v>
      </c>
      <c r="G156" s="1">
        <v>5</v>
      </c>
      <c r="H156" s="1">
        <v>3</v>
      </c>
      <c r="I156" s="1">
        <v>0</v>
      </c>
      <c r="J156" s="1">
        <v>63973</v>
      </c>
      <c r="K156" s="1">
        <v>0</v>
      </c>
      <c r="L156" s="1">
        <v>19</v>
      </c>
      <c r="M156" s="1" t="s">
        <v>37</v>
      </c>
      <c r="N156" s="1" t="s">
        <v>38</v>
      </c>
      <c r="O156" s="1">
        <v>1801</v>
      </c>
      <c r="P156" s="11">
        <v>29253</v>
      </c>
      <c r="Q156" s="1" t="s">
        <v>39</v>
      </c>
      <c r="R156" s="1" t="s">
        <v>53</v>
      </c>
      <c r="S156" s="1" t="s">
        <v>41</v>
      </c>
      <c r="T156" s="1" t="s">
        <v>42</v>
      </c>
      <c r="U156" s="1" t="s">
        <v>141</v>
      </c>
      <c r="V156" s="2">
        <v>40817</v>
      </c>
      <c r="X156" s="1" t="s">
        <v>44</v>
      </c>
      <c r="Y156" s="1" t="s">
        <v>45</v>
      </c>
      <c r="Z156" s="1" t="s">
        <v>46</v>
      </c>
      <c r="AA156" s="1" t="s">
        <v>96</v>
      </c>
      <c r="AB156" s="1">
        <v>12</v>
      </c>
      <c r="AC156" s="1" t="s">
        <v>60</v>
      </c>
      <c r="AD156" s="1" t="s">
        <v>61</v>
      </c>
      <c r="AE156" s="1">
        <v>3.38</v>
      </c>
      <c r="AF156" s="1">
        <v>3</v>
      </c>
      <c r="AG156" s="1">
        <v>0</v>
      </c>
      <c r="AH156" s="1" t="s">
        <v>186</v>
      </c>
      <c r="AI156" s="1">
        <v>0</v>
      </c>
      <c r="AJ156" s="1">
        <v>17</v>
      </c>
      <c r="AK156">
        <f t="shared" ca="1" si="6"/>
        <v>45</v>
      </c>
      <c r="AL156" t="str">
        <f t="shared" ca="1" si="7"/>
        <v>40-49</v>
      </c>
      <c r="AM156" s="19" t="str">
        <f t="shared" si="8"/>
        <v>60k–80k</v>
      </c>
    </row>
    <row r="157" spans="1:39" ht="13.5" customHeight="1" x14ac:dyDescent="0.2">
      <c r="A157" s="1" t="s">
        <v>483</v>
      </c>
      <c r="B157" s="1">
        <v>10165</v>
      </c>
      <c r="C157" s="1">
        <v>0</v>
      </c>
      <c r="D157" s="1">
        <v>0</v>
      </c>
      <c r="E157" s="1">
        <v>1</v>
      </c>
      <c r="F157" s="1">
        <v>1</v>
      </c>
      <c r="G157" s="1">
        <v>6</v>
      </c>
      <c r="H157" s="1">
        <v>3</v>
      </c>
      <c r="I157" s="1">
        <v>1</v>
      </c>
      <c r="J157" s="1">
        <v>71339</v>
      </c>
      <c r="K157" s="1">
        <v>0</v>
      </c>
      <c r="L157" s="1">
        <v>3</v>
      </c>
      <c r="M157" s="1" t="s">
        <v>188</v>
      </c>
      <c r="N157" s="1" t="s">
        <v>484</v>
      </c>
      <c r="O157" s="1">
        <v>10171</v>
      </c>
      <c r="P157" s="10" t="s">
        <v>485</v>
      </c>
      <c r="Q157" s="1" t="s">
        <v>39</v>
      </c>
      <c r="R157" s="1" t="s">
        <v>40</v>
      </c>
      <c r="S157" s="1" t="s">
        <v>41</v>
      </c>
      <c r="T157" s="1" t="s">
        <v>104</v>
      </c>
      <c r="U157" s="1" t="s">
        <v>95</v>
      </c>
      <c r="V157" s="2">
        <v>40727</v>
      </c>
      <c r="X157" s="1" t="s">
        <v>44</v>
      </c>
      <c r="Y157" s="1" t="s">
        <v>45</v>
      </c>
      <c r="Z157" s="1" t="s">
        <v>191</v>
      </c>
      <c r="AA157" s="1" t="s">
        <v>192</v>
      </c>
      <c r="AB157" s="1">
        <v>17</v>
      </c>
      <c r="AC157" s="1" t="s">
        <v>97</v>
      </c>
      <c r="AD157" s="1" t="s">
        <v>61</v>
      </c>
      <c r="AE157" s="1">
        <v>3.65</v>
      </c>
      <c r="AF157" s="1">
        <v>5</v>
      </c>
      <c r="AG157" s="1">
        <v>0</v>
      </c>
      <c r="AH157" s="1" t="s">
        <v>50</v>
      </c>
      <c r="AI157" s="1">
        <v>0</v>
      </c>
      <c r="AJ157" s="1">
        <v>20</v>
      </c>
      <c r="AK157">
        <f t="shared" ca="1" si="6"/>
        <v>56</v>
      </c>
      <c r="AL157" t="str">
        <f t="shared" ca="1" si="7"/>
        <v>50-59</v>
      </c>
      <c r="AM157" s="19" t="str">
        <f t="shared" si="8"/>
        <v>60k–80k</v>
      </c>
    </row>
    <row r="158" spans="1:39" ht="13.5" customHeight="1" x14ac:dyDescent="0.2">
      <c r="A158" s="1" t="s">
        <v>486</v>
      </c>
      <c r="B158" s="1">
        <v>10113</v>
      </c>
      <c r="C158" s="1">
        <v>1</v>
      </c>
      <c r="D158" s="1">
        <v>1</v>
      </c>
      <c r="E158" s="1">
        <v>1</v>
      </c>
      <c r="F158" s="1">
        <v>3</v>
      </c>
      <c r="G158" s="1">
        <v>3</v>
      </c>
      <c r="H158" s="1">
        <v>3</v>
      </c>
      <c r="I158" s="1">
        <v>0</v>
      </c>
      <c r="J158" s="1">
        <v>93206</v>
      </c>
      <c r="K158" s="1">
        <v>0</v>
      </c>
      <c r="L158" s="1">
        <v>28</v>
      </c>
      <c r="M158" s="1" t="s">
        <v>262</v>
      </c>
      <c r="N158" s="1" t="s">
        <v>38</v>
      </c>
      <c r="O158" s="1">
        <v>2169</v>
      </c>
      <c r="P158" s="10" t="s">
        <v>487</v>
      </c>
      <c r="Q158" s="1" t="s">
        <v>39</v>
      </c>
      <c r="R158" s="1" t="s">
        <v>53</v>
      </c>
      <c r="S158" s="1" t="s">
        <v>41</v>
      </c>
      <c r="T158" s="1" t="s">
        <v>42</v>
      </c>
      <c r="U158" s="1" t="s">
        <v>43</v>
      </c>
      <c r="V158" s="2">
        <v>41923</v>
      </c>
      <c r="X158" s="1" t="s">
        <v>44</v>
      </c>
      <c r="Y158" s="1" t="s">
        <v>45</v>
      </c>
      <c r="Z158" s="1" t="s">
        <v>58</v>
      </c>
      <c r="AA158" s="1" t="s">
        <v>101</v>
      </c>
      <c r="AB158" s="1">
        <v>7</v>
      </c>
      <c r="AC158" s="1" t="s">
        <v>92</v>
      </c>
      <c r="AD158" s="1" t="s">
        <v>61</v>
      </c>
      <c r="AE158" s="1">
        <v>4.46</v>
      </c>
      <c r="AF158" s="1">
        <v>5</v>
      </c>
      <c r="AG158" s="1">
        <v>6</v>
      </c>
      <c r="AH158" s="2">
        <v>43647</v>
      </c>
      <c r="AI158" s="1">
        <v>0</v>
      </c>
      <c r="AJ158" s="1">
        <v>7</v>
      </c>
      <c r="AK158">
        <f t="shared" ca="1" si="6"/>
        <v>39</v>
      </c>
      <c r="AL158" t="str">
        <f t="shared" ca="1" si="7"/>
        <v>30-39</v>
      </c>
      <c r="AM158" s="19" t="str">
        <f t="shared" si="8"/>
        <v>80k–100k</v>
      </c>
    </row>
    <row r="159" spans="1:39" ht="13.5" customHeight="1" x14ac:dyDescent="0.2">
      <c r="A159" s="1" t="s">
        <v>488</v>
      </c>
      <c r="B159" s="1">
        <v>10092</v>
      </c>
      <c r="C159" s="1">
        <v>1</v>
      </c>
      <c r="D159" s="1">
        <v>1</v>
      </c>
      <c r="E159" s="1">
        <v>1</v>
      </c>
      <c r="F159" s="1">
        <v>4</v>
      </c>
      <c r="G159" s="1">
        <v>5</v>
      </c>
      <c r="H159" s="1">
        <v>3</v>
      </c>
      <c r="I159" s="1">
        <v>0</v>
      </c>
      <c r="J159" s="1">
        <v>82758</v>
      </c>
      <c r="K159" s="1">
        <v>1</v>
      </c>
      <c r="L159" s="1">
        <v>18</v>
      </c>
      <c r="M159" s="1" t="s">
        <v>168</v>
      </c>
      <c r="N159" s="1" t="s">
        <v>38</v>
      </c>
      <c r="O159" s="1">
        <v>1890</v>
      </c>
      <c r="P159" s="11">
        <v>26305</v>
      </c>
      <c r="Q159" s="1" t="s">
        <v>39</v>
      </c>
      <c r="R159" s="1" t="s">
        <v>53</v>
      </c>
      <c r="S159" s="1" t="s">
        <v>41</v>
      </c>
      <c r="T159" s="1" t="s">
        <v>42</v>
      </c>
      <c r="U159" s="1" t="s">
        <v>43</v>
      </c>
      <c r="V159" s="2">
        <v>40817</v>
      </c>
      <c r="W159" s="2">
        <v>42350</v>
      </c>
      <c r="X159" s="1" t="s">
        <v>127</v>
      </c>
      <c r="Y159" s="1" t="s">
        <v>128</v>
      </c>
      <c r="Z159" s="1" t="s">
        <v>46</v>
      </c>
      <c r="AA159" s="1" t="s">
        <v>170</v>
      </c>
      <c r="AB159" s="1">
        <v>2</v>
      </c>
      <c r="AC159" s="1" t="s">
        <v>92</v>
      </c>
      <c r="AD159" s="1" t="s">
        <v>61</v>
      </c>
      <c r="AE159" s="1">
        <v>4.78</v>
      </c>
      <c r="AF159" s="1">
        <v>4</v>
      </c>
      <c r="AG159" s="1">
        <v>0</v>
      </c>
      <c r="AH159" s="1" t="s">
        <v>489</v>
      </c>
      <c r="AI159" s="1">
        <v>0</v>
      </c>
      <c r="AJ159" s="1">
        <v>9</v>
      </c>
      <c r="AK159">
        <f t="shared" ca="1" si="6"/>
        <v>53</v>
      </c>
      <c r="AL159" t="str">
        <f t="shared" ca="1" si="7"/>
        <v>50-59</v>
      </c>
      <c r="AM159" s="19" t="str">
        <f t="shared" si="8"/>
        <v>80k–100k</v>
      </c>
    </row>
    <row r="160" spans="1:39" ht="13.5" customHeight="1" x14ac:dyDescent="0.2">
      <c r="A160" s="1" t="s">
        <v>490</v>
      </c>
      <c r="B160" s="1">
        <v>10106</v>
      </c>
      <c r="C160" s="1">
        <v>0</v>
      </c>
      <c r="D160" s="1">
        <v>2</v>
      </c>
      <c r="E160" s="1">
        <v>0</v>
      </c>
      <c r="F160" s="1">
        <v>5</v>
      </c>
      <c r="G160" s="1">
        <v>5</v>
      </c>
      <c r="H160" s="1">
        <v>3</v>
      </c>
      <c r="I160" s="1">
        <v>0</v>
      </c>
      <c r="J160" s="1">
        <v>66074</v>
      </c>
      <c r="K160" s="1">
        <v>1</v>
      </c>
      <c r="L160" s="1">
        <v>20</v>
      </c>
      <c r="M160" s="1" t="s">
        <v>64</v>
      </c>
      <c r="N160" s="1" t="s">
        <v>38</v>
      </c>
      <c r="O160" s="1">
        <v>2090</v>
      </c>
      <c r="P160" s="10" t="s">
        <v>491</v>
      </c>
      <c r="Q160" s="1" t="s">
        <v>66</v>
      </c>
      <c r="R160" s="1" t="s">
        <v>75</v>
      </c>
      <c r="S160" s="1" t="s">
        <v>41</v>
      </c>
      <c r="T160" s="1" t="s">
        <v>42</v>
      </c>
      <c r="U160" s="1" t="s">
        <v>141</v>
      </c>
      <c r="V160" s="2">
        <v>41456</v>
      </c>
      <c r="W160" s="1" t="s">
        <v>207</v>
      </c>
      <c r="X160" s="1" t="s">
        <v>105</v>
      </c>
      <c r="Y160" s="1" t="s">
        <v>57</v>
      </c>
      <c r="Z160" s="1" t="s">
        <v>46</v>
      </c>
      <c r="AA160" s="1" t="s">
        <v>106</v>
      </c>
      <c r="AB160" s="1">
        <v>14</v>
      </c>
      <c r="AC160" s="1" t="s">
        <v>60</v>
      </c>
      <c r="AD160" s="1" t="s">
        <v>61</v>
      </c>
      <c r="AE160" s="1">
        <v>4.5199999999999996</v>
      </c>
      <c r="AF160" s="1">
        <v>3</v>
      </c>
      <c r="AG160" s="1">
        <v>0</v>
      </c>
      <c r="AH160" s="1" t="s">
        <v>171</v>
      </c>
      <c r="AI160" s="1">
        <v>0</v>
      </c>
      <c r="AJ160" s="1">
        <v>20</v>
      </c>
      <c r="AK160">
        <f t="shared" ca="1" si="6"/>
        <v>46</v>
      </c>
      <c r="AL160" t="str">
        <f t="shared" ca="1" si="7"/>
        <v>40-49</v>
      </c>
      <c r="AM160" s="19" t="str">
        <f t="shared" si="8"/>
        <v>60k–80k</v>
      </c>
    </row>
    <row r="161" spans="1:39" ht="13.5" customHeight="1" x14ac:dyDescent="0.2">
      <c r="A161" s="1" t="s">
        <v>492</v>
      </c>
      <c r="B161" s="1">
        <v>10052</v>
      </c>
      <c r="C161" s="1">
        <v>1</v>
      </c>
      <c r="D161" s="1">
        <v>1</v>
      </c>
      <c r="E161" s="1">
        <v>1</v>
      </c>
      <c r="F161" s="1">
        <v>1</v>
      </c>
      <c r="G161" s="1">
        <v>5</v>
      </c>
      <c r="H161" s="1">
        <v>3</v>
      </c>
      <c r="I161" s="1">
        <v>0</v>
      </c>
      <c r="J161" s="1">
        <v>46120</v>
      </c>
      <c r="K161" s="1">
        <v>0</v>
      </c>
      <c r="L161" s="1">
        <v>19</v>
      </c>
      <c r="M161" s="1" t="s">
        <v>37</v>
      </c>
      <c r="N161" s="1" t="s">
        <v>38</v>
      </c>
      <c r="O161" s="1">
        <v>2048</v>
      </c>
      <c r="P161" s="11">
        <v>31667</v>
      </c>
      <c r="Q161" s="1" t="s">
        <v>39</v>
      </c>
      <c r="R161" s="1" t="s">
        <v>53</v>
      </c>
      <c r="S161" s="1" t="s">
        <v>41</v>
      </c>
      <c r="T161" s="1" t="s">
        <v>42</v>
      </c>
      <c r="U161" s="1" t="s">
        <v>43</v>
      </c>
      <c r="V161" s="2">
        <v>41159</v>
      </c>
      <c r="X161" s="1" t="s">
        <v>44</v>
      </c>
      <c r="Y161" s="1" t="s">
        <v>45</v>
      </c>
      <c r="Z161" s="1" t="s">
        <v>46</v>
      </c>
      <c r="AA161" s="1" t="s">
        <v>106</v>
      </c>
      <c r="AB161" s="1">
        <v>14</v>
      </c>
      <c r="AC161" s="1" t="s">
        <v>48</v>
      </c>
      <c r="AD161" s="1" t="s">
        <v>61</v>
      </c>
      <c r="AE161" s="1">
        <v>5</v>
      </c>
      <c r="AF161" s="1">
        <v>5</v>
      </c>
      <c r="AG161" s="1">
        <v>0</v>
      </c>
      <c r="AH161" s="2">
        <v>43557</v>
      </c>
      <c r="AI161" s="1">
        <v>0</v>
      </c>
      <c r="AJ161" s="1">
        <v>13</v>
      </c>
      <c r="AK161">
        <f t="shared" ca="1" si="6"/>
        <v>38</v>
      </c>
      <c r="AL161" t="str">
        <f t="shared" ca="1" si="7"/>
        <v>30-39</v>
      </c>
      <c r="AM161" s="19" t="str">
        <f t="shared" si="8"/>
        <v>40k–60k</v>
      </c>
    </row>
    <row r="162" spans="1:39" ht="13.5" customHeight="1" x14ac:dyDescent="0.2">
      <c r="A162" s="1" t="s">
        <v>493</v>
      </c>
      <c r="B162" s="1">
        <v>10038</v>
      </c>
      <c r="C162" s="1">
        <v>0</v>
      </c>
      <c r="D162" s="1">
        <v>2</v>
      </c>
      <c r="E162" s="1">
        <v>1</v>
      </c>
      <c r="F162" s="1">
        <v>1</v>
      </c>
      <c r="G162" s="1">
        <v>1</v>
      </c>
      <c r="H162" s="1">
        <v>3</v>
      </c>
      <c r="I162" s="1">
        <v>0</v>
      </c>
      <c r="J162" s="1">
        <v>64520</v>
      </c>
      <c r="K162" s="1">
        <v>0</v>
      </c>
      <c r="L162" s="1">
        <v>1</v>
      </c>
      <c r="M162" s="1" t="s">
        <v>176</v>
      </c>
      <c r="N162" s="1" t="s">
        <v>38</v>
      </c>
      <c r="O162" s="1">
        <v>1460</v>
      </c>
      <c r="P162" s="10" t="s">
        <v>494</v>
      </c>
      <c r="Q162" s="1" t="s">
        <v>39</v>
      </c>
      <c r="R162" s="1" t="s">
        <v>75</v>
      </c>
      <c r="S162" s="1" t="s">
        <v>41</v>
      </c>
      <c r="T162" s="1" t="s">
        <v>42</v>
      </c>
      <c r="U162" s="1" t="s">
        <v>95</v>
      </c>
      <c r="V162" s="2">
        <v>41791</v>
      </c>
      <c r="X162" s="1" t="s">
        <v>44</v>
      </c>
      <c r="Y162" s="1" t="s">
        <v>45</v>
      </c>
      <c r="Z162" s="1" t="s">
        <v>165</v>
      </c>
      <c r="AA162" s="1" t="s">
        <v>166</v>
      </c>
      <c r="AB162" s="1">
        <v>1</v>
      </c>
      <c r="AC162" s="1" t="s">
        <v>297</v>
      </c>
      <c r="AD162" s="1" t="s">
        <v>61</v>
      </c>
      <c r="AE162" s="1">
        <v>5</v>
      </c>
      <c r="AF162" s="1">
        <v>4</v>
      </c>
      <c r="AG162" s="1">
        <v>4</v>
      </c>
      <c r="AH162" s="1" t="s">
        <v>50</v>
      </c>
      <c r="AI162" s="1">
        <v>0</v>
      </c>
      <c r="AJ162" s="1">
        <v>3</v>
      </c>
      <c r="AK162">
        <f t="shared" ca="1" si="6"/>
        <v>41</v>
      </c>
      <c r="AL162" t="str">
        <f t="shared" ca="1" si="7"/>
        <v>40-49</v>
      </c>
      <c r="AM162" s="19" t="str">
        <f t="shared" si="8"/>
        <v>60k–80k</v>
      </c>
    </row>
    <row r="163" spans="1:39" ht="13.5" customHeight="1" x14ac:dyDescent="0.2">
      <c r="A163" s="1" t="s">
        <v>495</v>
      </c>
      <c r="B163" s="1">
        <v>10249</v>
      </c>
      <c r="C163" s="1">
        <v>1</v>
      </c>
      <c r="D163" s="1">
        <v>1</v>
      </c>
      <c r="E163" s="1">
        <v>1</v>
      </c>
      <c r="F163" s="1">
        <v>5</v>
      </c>
      <c r="G163" s="1">
        <v>5</v>
      </c>
      <c r="H163" s="1">
        <v>3</v>
      </c>
      <c r="I163" s="1">
        <v>0</v>
      </c>
      <c r="J163" s="1">
        <v>61962</v>
      </c>
      <c r="K163" s="1">
        <v>1</v>
      </c>
      <c r="L163" s="1">
        <v>20</v>
      </c>
      <c r="M163" s="1" t="s">
        <v>64</v>
      </c>
      <c r="N163" s="1" t="s">
        <v>38</v>
      </c>
      <c r="O163" s="1">
        <v>2126</v>
      </c>
      <c r="P163" s="11">
        <v>30930</v>
      </c>
      <c r="Q163" s="1" t="s">
        <v>39</v>
      </c>
      <c r="R163" s="1" t="s">
        <v>53</v>
      </c>
      <c r="S163" s="1" t="s">
        <v>41</v>
      </c>
      <c r="T163" s="1" t="s">
        <v>42</v>
      </c>
      <c r="U163" s="1" t="s">
        <v>43</v>
      </c>
      <c r="V163" s="2">
        <v>40943</v>
      </c>
      <c r="W163" s="1" t="s">
        <v>496</v>
      </c>
      <c r="X163" s="1" t="s">
        <v>284</v>
      </c>
      <c r="Y163" s="1" t="s">
        <v>57</v>
      </c>
      <c r="Z163" s="1" t="s">
        <v>46</v>
      </c>
      <c r="AA163" s="1" t="s">
        <v>69</v>
      </c>
      <c r="AB163" s="1">
        <v>20</v>
      </c>
      <c r="AC163" s="1" t="s">
        <v>78</v>
      </c>
      <c r="AD163" s="1" t="s">
        <v>61</v>
      </c>
      <c r="AE163" s="1">
        <v>4.9000000000000004</v>
      </c>
      <c r="AF163" s="1">
        <v>3</v>
      </c>
      <c r="AG163" s="1">
        <v>0</v>
      </c>
      <c r="AH163" s="1" t="s">
        <v>497</v>
      </c>
      <c r="AI163" s="1">
        <v>0</v>
      </c>
      <c r="AJ163" s="1">
        <v>20</v>
      </c>
      <c r="AK163">
        <f t="shared" ca="1" si="6"/>
        <v>40</v>
      </c>
      <c r="AL163" t="str">
        <f t="shared" ca="1" si="7"/>
        <v>40-49</v>
      </c>
      <c r="AM163" s="19" t="str">
        <f t="shared" si="8"/>
        <v>60k–80k</v>
      </c>
    </row>
    <row r="164" spans="1:39" ht="13.5" customHeight="1" x14ac:dyDescent="0.2">
      <c r="A164" s="1" t="s">
        <v>498</v>
      </c>
      <c r="B164" s="1">
        <v>10232</v>
      </c>
      <c r="C164" s="1">
        <v>0</v>
      </c>
      <c r="D164" s="1">
        <v>0</v>
      </c>
      <c r="E164" s="1">
        <v>0</v>
      </c>
      <c r="F164" s="1">
        <v>1</v>
      </c>
      <c r="G164" s="1">
        <v>3</v>
      </c>
      <c r="H164" s="1">
        <v>3</v>
      </c>
      <c r="I164" s="1">
        <v>0</v>
      </c>
      <c r="J164" s="1">
        <v>81584</v>
      </c>
      <c r="K164" s="1">
        <v>0</v>
      </c>
      <c r="L164" s="1">
        <v>22</v>
      </c>
      <c r="M164" s="1" t="s">
        <v>499</v>
      </c>
      <c r="N164" s="1" t="s">
        <v>38</v>
      </c>
      <c r="O164" s="1">
        <v>1886</v>
      </c>
      <c r="P164" s="10" t="s">
        <v>500</v>
      </c>
      <c r="Q164" s="1" t="s">
        <v>66</v>
      </c>
      <c r="R164" s="1" t="s">
        <v>40</v>
      </c>
      <c r="S164" s="1" t="s">
        <v>41</v>
      </c>
      <c r="T164" s="1" t="s">
        <v>42</v>
      </c>
      <c r="U164" s="1" t="s">
        <v>141</v>
      </c>
      <c r="V164" s="2">
        <v>42410</v>
      </c>
      <c r="X164" s="1" t="s">
        <v>44</v>
      </c>
      <c r="Y164" s="1" t="s">
        <v>45</v>
      </c>
      <c r="Z164" s="1" t="s">
        <v>58</v>
      </c>
      <c r="AA164" s="1" t="s">
        <v>290</v>
      </c>
      <c r="AB164" s="1">
        <v>13</v>
      </c>
      <c r="AC164" s="1" t="s">
        <v>60</v>
      </c>
      <c r="AD164" s="1" t="s">
        <v>61</v>
      </c>
      <c r="AE164" s="1">
        <v>4.0999999999999996</v>
      </c>
      <c r="AF164" s="1">
        <v>5</v>
      </c>
      <c r="AG164" s="1">
        <v>7</v>
      </c>
      <c r="AH164" s="2">
        <v>43678</v>
      </c>
      <c r="AI164" s="1">
        <v>0</v>
      </c>
      <c r="AJ164" s="1">
        <v>2</v>
      </c>
      <c r="AK164">
        <f t="shared" ca="1" si="6"/>
        <v>38</v>
      </c>
      <c r="AL164" t="str">
        <f t="shared" ca="1" si="7"/>
        <v>30-39</v>
      </c>
      <c r="AM164" s="19" t="str">
        <f t="shared" si="8"/>
        <v>80k–100k</v>
      </c>
    </row>
    <row r="165" spans="1:39" ht="13.5" customHeight="1" x14ac:dyDescent="0.2">
      <c r="A165" s="1" t="s">
        <v>501</v>
      </c>
      <c r="B165" s="1">
        <v>10087</v>
      </c>
      <c r="C165" s="1">
        <v>0</v>
      </c>
      <c r="D165" s="1">
        <v>0</v>
      </c>
      <c r="E165" s="1">
        <v>0</v>
      </c>
      <c r="F165" s="1">
        <v>5</v>
      </c>
      <c r="G165" s="1">
        <v>5</v>
      </c>
      <c r="H165" s="1">
        <v>3</v>
      </c>
      <c r="I165" s="1">
        <v>0</v>
      </c>
      <c r="J165" s="1">
        <v>63676</v>
      </c>
      <c r="K165" s="1">
        <v>1</v>
      </c>
      <c r="L165" s="1">
        <v>19</v>
      </c>
      <c r="M165" s="1" t="s">
        <v>37</v>
      </c>
      <c r="N165" s="1" t="s">
        <v>38</v>
      </c>
      <c r="O165" s="1">
        <v>1810</v>
      </c>
      <c r="P165" s="10" t="s">
        <v>502</v>
      </c>
      <c r="Q165" s="1" t="s">
        <v>66</v>
      </c>
      <c r="R165" s="1" t="s">
        <v>40</v>
      </c>
      <c r="S165" s="1" t="s">
        <v>41</v>
      </c>
      <c r="T165" s="1" t="s">
        <v>42</v>
      </c>
      <c r="U165" s="1" t="s">
        <v>141</v>
      </c>
      <c r="V165" s="1" t="s">
        <v>241</v>
      </c>
      <c r="W165" s="1" t="s">
        <v>350</v>
      </c>
      <c r="X165" s="1" t="s">
        <v>76</v>
      </c>
      <c r="Y165" s="1" t="s">
        <v>57</v>
      </c>
      <c r="Z165" s="1" t="s">
        <v>46</v>
      </c>
      <c r="AA165" s="1" t="s">
        <v>69</v>
      </c>
      <c r="AB165" s="1">
        <v>20</v>
      </c>
      <c r="AC165" s="1" t="s">
        <v>151</v>
      </c>
      <c r="AD165" s="1" t="s">
        <v>61</v>
      </c>
      <c r="AE165" s="1">
        <v>4.88</v>
      </c>
      <c r="AF165" s="1">
        <v>3</v>
      </c>
      <c r="AG165" s="1">
        <v>0</v>
      </c>
      <c r="AH165" s="2">
        <v>42773</v>
      </c>
      <c r="AI165" s="1">
        <v>0</v>
      </c>
      <c r="AJ165" s="1">
        <v>17</v>
      </c>
      <c r="AK165">
        <f t="shared" ca="1" si="6"/>
        <v>46</v>
      </c>
      <c r="AL165" t="str">
        <f t="shared" ca="1" si="7"/>
        <v>40-49</v>
      </c>
      <c r="AM165" s="19" t="str">
        <f t="shared" si="8"/>
        <v>60k–80k</v>
      </c>
    </row>
    <row r="166" spans="1:39" ht="13.5" customHeight="1" x14ac:dyDescent="0.2">
      <c r="A166" s="1" t="s">
        <v>503</v>
      </c>
      <c r="B166" s="1">
        <v>10134</v>
      </c>
      <c r="C166" s="1">
        <v>1</v>
      </c>
      <c r="D166" s="1">
        <v>1</v>
      </c>
      <c r="E166" s="1">
        <v>1</v>
      </c>
      <c r="F166" s="1">
        <v>1</v>
      </c>
      <c r="G166" s="1">
        <v>1</v>
      </c>
      <c r="H166" s="1">
        <v>3</v>
      </c>
      <c r="I166" s="1">
        <v>0</v>
      </c>
      <c r="J166" s="1">
        <v>93046</v>
      </c>
      <c r="K166" s="1">
        <v>0</v>
      </c>
      <c r="L166" s="1">
        <v>23</v>
      </c>
      <c r="M166" s="1" t="s">
        <v>504</v>
      </c>
      <c r="N166" s="1" t="s">
        <v>38</v>
      </c>
      <c r="O166" s="1">
        <v>1460</v>
      </c>
      <c r="P166" s="11">
        <v>30961</v>
      </c>
      <c r="Q166" s="1" t="s">
        <v>39</v>
      </c>
      <c r="R166" s="1" t="s">
        <v>53</v>
      </c>
      <c r="S166" s="1" t="s">
        <v>41</v>
      </c>
      <c r="T166" s="1" t="s">
        <v>42</v>
      </c>
      <c r="U166" s="1" t="s">
        <v>43</v>
      </c>
      <c r="V166" s="2">
        <v>42491</v>
      </c>
      <c r="X166" s="1" t="s">
        <v>44</v>
      </c>
      <c r="Y166" s="1" t="s">
        <v>45</v>
      </c>
      <c r="Z166" s="1" t="s">
        <v>165</v>
      </c>
      <c r="AA166" s="1" t="s">
        <v>170</v>
      </c>
      <c r="AB166" s="1">
        <v>2</v>
      </c>
      <c r="AC166" s="1" t="s">
        <v>151</v>
      </c>
      <c r="AD166" s="1" t="s">
        <v>61</v>
      </c>
      <c r="AE166" s="1">
        <v>4.0999999999999996</v>
      </c>
      <c r="AF166" s="1">
        <v>4</v>
      </c>
      <c r="AG166" s="1">
        <v>0</v>
      </c>
      <c r="AH166" s="1" t="s">
        <v>260</v>
      </c>
      <c r="AI166" s="1">
        <v>0</v>
      </c>
      <c r="AJ166" s="1">
        <v>20</v>
      </c>
      <c r="AK166">
        <f t="shared" ca="1" si="6"/>
        <v>40</v>
      </c>
      <c r="AL166" t="str">
        <f t="shared" ca="1" si="7"/>
        <v>40-49</v>
      </c>
      <c r="AM166" s="19" t="str">
        <f t="shared" si="8"/>
        <v>80k–100k</v>
      </c>
    </row>
    <row r="167" spans="1:39" ht="13.5" customHeight="1" x14ac:dyDescent="0.2">
      <c r="A167" s="1" t="s">
        <v>505</v>
      </c>
      <c r="B167" s="1">
        <v>10251</v>
      </c>
      <c r="C167" s="1">
        <v>1</v>
      </c>
      <c r="D167" s="1">
        <v>1</v>
      </c>
      <c r="E167" s="1">
        <v>1</v>
      </c>
      <c r="F167" s="1">
        <v>1</v>
      </c>
      <c r="G167" s="1">
        <v>5</v>
      </c>
      <c r="H167" s="1">
        <v>3</v>
      </c>
      <c r="I167" s="1">
        <v>0</v>
      </c>
      <c r="J167" s="1">
        <v>64738</v>
      </c>
      <c r="K167" s="1">
        <v>0</v>
      </c>
      <c r="L167" s="1">
        <v>19</v>
      </c>
      <c r="M167" s="1" t="s">
        <v>37</v>
      </c>
      <c r="N167" s="1" t="s">
        <v>38</v>
      </c>
      <c r="O167" s="1">
        <v>1776</v>
      </c>
      <c r="P167" s="11">
        <v>29991</v>
      </c>
      <c r="Q167" s="1" t="s">
        <v>39</v>
      </c>
      <c r="R167" s="1" t="s">
        <v>53</v>
      </c>
      <c r="S167" s="1" t="s">
        <v>41</v>
      </c>
      <c r="T167" s="1" t="s">
        <v>42</v>
      </c>
      <c r="U167" s="1" t="s">
        <v>141</v>
      </c>
      <c r="V167" s="1" t="s">
        <v>222</v>
      </c>
      <c r="X167" s="1" t="s">
        <v>44</v>
      </c>
      <c r="Y167" s="1" t="s">
        <v>45</v>
      </c>
      <c r="Z167" s="1" t="s">
        <v>46</v>
      </c>
      <c r="AA167" s="1" t="s">
        <v>73</v>
      </c>
      <c r="AB167" s="1">
        <v>16</v>
      </c>
      <c r="AC167" s="1" t="s">
        <v>78</v>
      </c>
      <c r="AD167" s="1" t="s">
        <v>61</v>
      </c>
      <c r="AE167" s="1">
        <v>4.0999999999999996</v>
      </c>
      <c r="AF167" s="1">
        <v>3</v>
      </c>
      <c r="AG167" s="1">
        <v>0</v>
      </c>
      <c r="AH167" s="1" t="s">
        <v>203</v>
      </c>
      <c r="AI167" s="1">
        <v>0</v>
      </c>
      <c r="AJ167" s="1">
        <v>10</v>
      </c>
      <c r="AK167">
        <f t="shared" ca="1" si="6"/>
        <v>43</v>
      </c>
      <c r="AL167" t="str">
        <f t="shared" ca="1" si="7"/>
        <v>40-49</v>
      </c>
      <c r="AM167" s="19" t="str">
        <f t="shared" si="8"/>
        <v>60k–80k</v>
      </c>
    </row>
    <row r="168" spans="1:39" ht="13.5" customHeight="1" x14ac:dyDescent="0.2">
      <c r="A168" s="1" t="s">
        <v>506</v>
      </c>
      <c r="B168" s="1">
        <v>10103</v>
      </c>
      <c r="C168" s="1">
        <v>0</v>
      </c>
      <c r="D168" s="1">
        <v>3</v>
      </c>
      <c r="E168" s="1">
        <v>1</v>
      </c>
      <c r="F168" s="1">
        <v>1</v>
      </c>
      <c r="G168" s="1">
        <v>6</v>
      </c>
      <c r="H168" s="1">
        <v>3</v>
      </c>
      <c r="I168" s="1">
        <v>0</v>
      </c>
      <c r="J168" s="1">
        <v>70468</v>
      </c>
      <c r="K168" s="1">
        <v>0</v>
      </c>
      <c r="L168" s="1">
        <v>3</v>
      </c>
      <c r="M168" s="1" t="s">
        <v>188</v>
      </c>
      <c r="N168" s="1" t="s">
        <v>507</v>
      </c>
      <c r="O168" s="1">
        <v>84111</v>
      </c>
      <c r="P168" s="10" t="s">
        <v>508</v>
      </c>
      <c r="Q168" s="1" t="s">
        <v>39</v>
      </c>
      <c r="R168" s="1" t="s">
        <v>185</v>
      </c>
      <c r="S168" s="1" t="s">
        <v>41</v>
      </c>
      <c r="T168" s="1" t="s">
        <v>42</v>
      </c>
      <c r="U168" s="1" t="s">
        <v>95</v>
      </c>
      <c r="V168" s="1" t="s">
        <v>509</v>
      </c>
      <c r="X168" s="1" t="s">
        <v>44</v>
      </c>
      <c r="Y168" s="1" t="s">
        <v>45</v>
      </c>
      <c r="Z168" s="1" t="s">
        <v>191</v>
      </c>
      <c r="AA168" s="1" t="s">
        <v>192</v>
      </c>
      <c r="AB168" s="1">
        <v>17</v>
      </c>
      <c r="AC168" s="1" t="s">
        <v>297</v>
      </c>
      <c r="AD168" s="1" t="s">
        <v>61</v>
      </c>
      <c r="AE168" s="1">
        <v>4.53</v>
      </c>
      <c r="AF168" s="1">
        <v>3</v>
      </c>
      <c r="AG168" s="1">
        <v>0</v>
      </c>
      <c r="AH168" s="1" t="s">
        <v>298</v>
      </c>
      <c r="AI168" s="1">
        <v>0</v>
      </c>
      <c r="AJ168" s="1">
        <v>16</v>
      </c>
      <c r="AK168">
        <f t="shared" ca="1" si="6"/>
        <v>36</v>
      </c>
      <c r="AL168" t="str">
        <f t="shared" ca="1" si="7"/>
        <v>30-39</v>
      </c>
      <c r="AM168" s="19" t="str">
        <f t="shared" si="8"/>
        <v>60k–80k</v>
      </c>
    </row>
    <row r="169" spans="1:39" ht="13.5" customHeight="1" x14ac:dyDescent="0.2">
      <c r="A169" s="1" t="s">
        <v>510</v>
      </c>
      <c r="B169" s="1">
        <v>10017</v>
      </c>
      <c r="C169" s="1">
        <v>1</v>
      </c>
      <c r="D169" s="1">
        <v>1</v>
      </c>
      <c r="E169" s="1">
        <v>0</v>
      </c>
      <c r="F169" s="1">
        <v>1</v>
      </c>
      <c r="G169" s="1">
        <v>5</v>
      </c>
      <c r="H169" s="1">
        <v>4</v>
      </c>
      <c r="I169" s="1">
        <v>0</v>
      </c>
      <c r="J169" s="1">
        <v>77915</v>
      </c>
      <c r="K169" s="1">
        <v>0</v>
      </c>
      <c r="L169" s="1">
        <v>18</v>
      </c>
      <c r="M169" s="1" t="s">
        <v>168</v>
      </c>
      <c r="N169" s="1" t="s">
        <v>38</v>
      </c>
      <c r="O169" s="1">
        <v>2110</v>
      </c>
      <c r="P169" s="10" t="s">
        <v>511</v>
      </c>
      <c r="Q169" s="1" t="s">
        <v>66</v>
      </c>
      <c r="R169" s="1" t="s">
        <v>53</v>
      </c>
      <c r="S169" s="1" t="s">
        <v>41</v>
      </c>
      <c r="T169" s="1" t="s">
        <v>42</v>
      </c>
      <c r="U169" s="1" t="s">
        <v>43</v>
      </c>
      <c r="V169" s="1" t="s">
        <v>90</v>
      </c>
      <c r="X169" s="1" t="s">
        <v>44</v>
      </c>
      <c r="Y169" s="1" t="s">
        <v>45</v>
      </c>
      <c r="Z169" s="1" t="s">
        <v>46</v>
      </c>
      <c r="AA169" s="1" t="s">
        <v>170</v>
      </c>
      <c r="AB169" s="1">
        <v>2</v>
      </c>
      <c r="AC169" s="1" t="s">
        <v>297</v>
      </c>
      <c r="AD169" s="1" t="s">
        <v>49</v>
      </c>
      <c r="AE169" s="1">
        <v>4.0999999999999996</v>
      </c>
      <c r="AF169" s="1">
        <v>3</v>
      </c>
      <c r="AG169" s="1">
        <v>0</v>
      </c>
      <c r="AH169" s="1" t="s">
        <v>186</v>
      </c>
      <c r="AI169" s="1">
        <v>0</v>
      </c>
      <c r="AJ169" s="1">
        <v>11</v>
      </c>
      <c r="AK169">
        <f t="shared" ca="1" si="6"/>
        <v>43</v>
      </c>
      <c r="AL169" t="str">
        <f t="shared" ca="1" si="7"/>
        <v>40-49</v>
      </c>
      <c r="AM169" s="19" t="str">
        <f t="shared" si="8"/>
        <v>60k–80k</v>
      </c>
    </row>
    <row r="170" spans="1:39" ht="13.5" customHeight="1" x14ac:dyDescent="0.2">
      <c r="A170" s="1" t="s">
        <v>512</v>
      </c>
      <c r="B170" s="1">
        <v>10186</v>
      </c>
      <c r="C170" s="1">
        <v>1</v>
      </c>
      <c r="D170" s="1">
        <v>1</v>
      </c>
      <c r="E170" s="1">
        <v>0</v>
      </c>
      <c r="F170" s="1">
        <v>5</v>
      </c>
      <c r="G170" s="1">
        <v>5</v>
      </c>
      <c r="H170" s="1">
        <v>3</v>
      </c>
      <c r="I170" s="1">
        <v>0</v>
      </c>
      <c r="J170" s="1">
        <v>52624</v>
      </c>
      <c r="K170" s="1">
        <v>1</v>
      </c>
      <c r="L170" s="1">
        <v>19</v>
      </c>
      <c r="M170" s="1" t="s">
        <v>37</v>
      </c>
      <c r="N170" s="1" t="s">
        <v>38</v>
      </c>
      <c r="O170" s="1">
        <v>1886</v>
      </c>
      <c r="P170" s="10" t="s">
        <v>513</v>
      </c>
      <c r="Q170" s="1" t="s">
        <v>66</v>
      </c>
      <c r="R170" s="1" t="s">
        <v>53</v>
      </c>
      <c r="S170" s="1" t="s">
        <v>41</v>
      </c>
      <c r="T170" s="1" t="s">
        <v>42</v>
      </c>
      <c r="U170" s="1" t="s">
        <v>43</v>
      </c>
      <c r="V170" s="2">
        <v>40670</v>
      </c>
      <c r="W170" s="1" t="s">
        <v>514</v>
      </c>
      <c r="X170" s="1" t="s">
        <v>111</v>
      </c>
      <c r="Y170" s="1" t="s">
        <v>57</v>
      </c>
      <c r="Z170" s="1" t="s">
        <v>46</v>
      </c>
      <c r="AA170" s="1" t="s">
        <v>47</v>
      </c>
      <c r="AB170" s="1">
        <v>22</v>
      </c>
      <c r="AC170" s="1" t="s">
        <v>60</v>
      </c>
      <c r="AD170" s="1" t="s">
        <v>61</v>
      </c>
      <c r="AE170" s="1">
        <v>3.18</v>
      </c>
      <c r="AF170" s="1">
        <v>4</v>
      </c>
      <c r="AG170" s="1">
        <v>0</v>
      </c>
      <c r="AH170" s="2">
        <v>43134</v>
      </c>
      <c r="AI170" s="1">
        <v>0</v>
      </c>
      <c r="AJ170" s="1">
        <v>16</v>
      </c>
      <c r="AK170">
        <f t="shared" ca="1" si="6"/>
        <v>44</v>
      </c>
      <c r="AL170" t="str">
        <f t="shared" ca="1" si="7"/>
        <v>40-49</v>
      </c>
      <c r="AM170" s="19" t="str">
        <f t="shared" si="8"/>
        <v>40k–60k</v>
      </c>
    </row>
    <row r="171" spans="1:39" ht="13.5" customHeight="1" x14ac:dyDescent="0.2">
      <c r="A171" s="1" t="s">
        <v>515</v>
      </c>
      <c r="B171" s="1">
        <v>10137</v>
      </c>
      <c r="C171" s="1">
        <v>1</v>
      </c>
      <c r="D171" s="1">
        <v>1</v>
      </c>
      <c r="E171" s="1">
        <v>1</v>
      </c>
      <c r="F171" s="1">
        <v>3</v>
      </c>
      <c r="G171" s="1">
        <v>5</v>
      </c>
      <c r="H171" s="1">
        <v>3</v>
      </c>
      <c r="I171" s="1">
        <v>0</v>
      </c>
      <c r="J171" s="1">
        <v>63450</v>
      </c>
      <c r="K171" s="1">
        <v>0</v>
      </c>
      <c r="L171" s="1">
        <v>20</v>
      </c>
      <c r="M171" s="1" t="s">
        <v>64</v>
      </c>
      <c r="N171" s="1" t="s">
        <v>38</v>
      </c>
      <c r="O171" s="1">
        <v>1770</v>
      </c>
      <c r="P171" s="10" t="s">
        <v>516</v>
      </c>
      <c r="Q171" s="1" t="s">
        <v>39</v>
      </c>
      <c r="R171" s="1" t="s">
        <v>53</v>
      </c>
      <c r="S171" s="1" t="s">
        <v>41</v>
      </c>
      <c r="T171" s="1" t="s">
        <v>42</v>
      </c>
      <c r="U171" s="1" t="s">
        <v>43</v>
      </c>
      <c r="V171" s="2">
        <v>41493</v>
      </c>
      <c r="X171" s="1" t="s">
        <v>44</v>
      </c>
      <c r="Y171" s="1" t="s">
        <v>45</v>
      </c>
      <c r="Z171" s="1" t="s">
        <v>46</v>
      </c>
      <c r="AA171" s="1" t="s">
        <v>119</v>
      </c>
      <c r="AB171" s="1">
        <v>18</v>
      </c>
      <c r="AC171" s="1" t="s">
        <v>48</v>
      </c>
      <c r="AD171" s="1" t="s">
        <v>61</v>
      </c>
      <c r="AE171" s="1">
        <v>4</v>
      </c>
      <c r="AF171" s="1">
        <v>3</v>
      </c>
      <c r="AG171" s="1">
        <v>0</v>
      </c>
      <c r="AH171" s="1" t="s">
        <v>102</v>
      </c>
      <c r="AI171" s="1">
        <v>0</v>
      </c>
      <c r="AJ171" s="1">
        <v>7</v>
      </c>
      <c r="AK171">
        <f t="shared" ca="1" si="6"/>
        <v>46</v>
      </c>
      <c r="AL171" t="str">
        <f t="shared" ca="1" si="7"/>
        <v>40-49</v>
      </c>
      <c r="AM171" s="19" t="str">
        <f t="shared" si="8"/>
        <v>60k–80k</v>
      </c>
    </row>
    <row r="172" spans="1:39" ht="13.5" customHeight="1" x14ac:dyDescent="0.2">
      <c r="A172" s="1" t="s">
        <v>517</v>
      </c>
      <c r="B172" s="1">
        <v>10008</v>
      </c>
      <c r="C172" s="1">
        <v>0</v>
      </c>
      <c r="D172" s="1">
        <v>0</v>
      </c>
      <c r="E172" s="1">
        <v>0</v>
      </c>
      <c r="F172" s="1">
        <v>1</v>
      </c>
      <c r="G172" s="1">
        <v>3</v>
      </c>
      <c r="H172" s="1">
        <v>4</v>
      </c>
      <c r="I172" s="1">
        <v>1</v>
      </c>
      <c r="J172" s="1">
        <v>51777</v>
      </c>
      <c r="K172" s="1">
        <v>0</v>
      </c>
      <c r="L172" s="1">
        <v>14</v>
      </c>
      <c r="M172" s="1" t="s">
        <v>100</v>
      </c>
      <c r="N172" s="1" t="s">
        <v>157</v>
      </c>
      <c r="O172" s="1">
        <v>6070</v>
      </c>
      <c r="P172" s="11">
        <v>32273</v>
      </c>
      <c r="Q172" s="1" t="s">
        <v>66</v>
      </c>
      <c r="R172" s="1" t="s">
        <v>40</v>
      </c>
      <c r="S172" s="1" t="s">
        <v>41</v>
      </c>
      <c r="T172" s="1" t="s">
        <v>104</v>
      </c>
      <c r="U172" s="1" t="s">
        <v>95</v>
      </c>
      <c r="V172" s="1" t="s">
        <v>518</v>
      </c>
      <c r="X172" s="1" t="s">
        <v>44</v>
      </c>
      <c r="Y172" s="1" t="s">
        <v>45</v>
      </c>
      <c r="Z172" s="1" t="s">
        <v>58</v>
      </c>
      <c r="AA172" s="1" t="s">
        <v>234</v>
      </c>
      <c r="AB172" s="1">
        <v>6</v>
      </c>
      <c r="AC172" s="1" t="s">
        <v>97</v>
      </c>
      <c r="AD172" s="1" t="s">
        <v>49</v>
      </c>
      <c r="AE172" s="1">
        <v>4.6399999999999997</v>
      </c>
      <c r="AF172" s="1">
        <v>4</v>
      </c>
      <c r="AG172" s="1">
        <v>5</v>
      </c>
      <c r="AH172" s="1" t="s">
        <v>98</v>
      </c>
      <c r="AI172" s="1">
        <v>0</v>
      </c>
      <c r="AJ172" s="1">
        <v>14</v>
      </c>
      <c r="AK172">
        <f t="shared" ca="1" si="6"/>
        <v>37</v>
      </c>
      <c r="AL172" t="str">
        <f t="shared" ca="1" si="7"/>
        <v>30-39</v>
      </c>
      <c r="AM172" s="19" t="str">
        <f t="shared" si="8"/>
        <v>40k–60k</v>
      </c>
    </row>
    <row r="173" spans="1:39" ht="13.5" customHeight="1" x14ac:dyDescent="0.2">
      <c r="A173" s="1" t="s">
        <v>519</v>
      </c>
      <c r="B173" s="1">
        <v>10096</v>
      </c>
      <c r="C173" s="1">
        <v>0</v>
      </c>
      <c r="D173" s="1">
        <v>4</v>
      </c>
      <c r="E173" s="1">
        <v>0</v>
      </c>
      <c r="F173" s="1">
        <v>5</v>
      </c>
      <c r="G173" s="1">
        <v>5</v>
      </c>
      <c r="H173" s="1">
        <v>3</v>
      </c>
      <c r="I173" s="1">
        <v>0</v>
      </c>
      <c r="J173" s="1">
        <v>67237</v>
      </c>
      <c r="K173" s="1">
        <v>1</v>
      </c>
      <c r="L173" s="1">
        <v>20</v>
      </c>
      <c r="M173" s="1" t="s">
        <v>64</v>
      </c>
      <c r="N173" s="1" t="s">
        <v>38</v>
      </c>
      <c r="O173" s="1">
        <v>2122</v>
      </c>
      <c r="P173" s="10" t="s">
        <v>520</v>
      </c>
      <c r="Q173" s="1" t="s">
        <v>66</v>
      </c>
      <c r="R173" s="1" t="s">
        <v>89</v>
      </c>
      <c r="S173" s="1" t="s">
        <v>41</v>
      </c>
      <c r="T173" s="1" t="s">
        <v>42</v>
      </c>
      <c r="U173" s="1" t="s">
        <v>43</v>
      </c>
      <c r="V173" s="2">
        <v>41493</v>
      </c>
      <c r="W173" s="1" t="s">
        <v>521</v>
      </c>
      <c r="X173" s="1" t="s">
        <v>284</v>
      </c>
      <c r="Y173" s="1" t="s">
        <v>57</v>
      </c>
      <c r="Z173" s="1" t="s">
        <v>46</v>
      </c>
      <c r="AA173" s="1" t="s">
        <v>47</v>
      </c>
      <c r="AB173" s="1">
        <v>22</v>
      </c>
      <c r="AC173" s="1" t="s">
        <v>48</v>
      </c>
      <c r="AD173" s="1" t="s">
        <v>61</v>
      </c>
      <c r="AE173" s="1">
        <v>4.6500000000000004</v>
      </c>
      <c r="AF173" s="1">
        <v>4</v>
      </c>
      <c r="AG173" s="1">
        <v>0</v>
      </c>
      <c r="AH173" s="2">
        <v>42649</v>
      </c>
      <c r="AI173" s="1">
        <v>0</v>
      </c>
      <c r="AJ173" s="1">
        <v>15</v>
      </c>
      <c r="AK173">
        <f t="shared" ca="1" si="6"/>
        <v>48</v>
      </c>
      <c r="AL173" t="str">
        <f t="shared" ca="1" si="7"/>
        <v>40-49</v>
      </c>
      <c r="AM173" s="19" t="str">
        <f t="shared" si="8"/>
        <v>60k–80k</v>
      </c>
    </row>
    <row r="174" spans="1:39" ht="13.5" customHeight="1" x14ac:dyDescent="0.2">
      <c r="A174" s="1" t="s">
        <v>522</v>
      </c>
      <c r="B174" s="1">
        <v>10035</v>
      </c>
      <c r="C174" s="1">
        <v>0</v>
      </c>
      <c r="D174" s="1">
        <v>0</v>
      </c>
      <c r="E174" s="1">
        <v>0</v>
      </c>
      <c r="F174" s="1">
        <v>1</v>
      </c>
      <c r="G174" s="1">
        <v>5</v>
      </c>
      <c r="H174" s="1">
        <v>4</v>
      </c>
      <c r="I174" s="1">
        <v>0</v>
      </c>
      <c r="J174" s="1">
        <v>73330</v>
      </c>
      <c r="K174" s="1">
        <v>0</v>
      </c>
      <c r="L174" s="1">
        <v>20</v>
      </c>
      <c r="M174" s="1" t="s">
        <v>64</v>
      </c>
      <c r="N174" s="1" t="s">
        <v>38</v>
      </c>
      <c r="O174" s="1">
        <v>2324</v>
      </c>
      <c r="P174" s="10" t="s">
        <v>523</v>
      </c>
      <c r="Q174" s="1" t="s">
        <v>66</v>
      </c>
      <c r="R174" s="1" t="s">
        <v>40</v>
      </c>
      <c r="S174" s="1" t="s">
        <v>41</v>
      </c>
      <c r="T174" s="1" t="s">
        <v>42</v>
      </c>
      <c r="U174" s="1" t="s">
        <v>95</v>
      </c>
      <c r="V174" s="1" t="s">
        <v>146</v>
      </c>
      <c r="X174" s="1" t="s">
        <v>44</v>
      </c>
      <c r="Y174" s="1" t="s">
        <v>45</v>
      </c>
      <c r="Z174" s="1" t="s">
        <v>46</v>
      </c>
      <c r="AA174" s="1" t="s">
        <v>73</v>
      </c>
      <c r="AB174" s="1">
        <v>16</v>
      </c>
      <c r="AC174" s="1" t="s">
        <v>60</v>
      </c>
      <c r="AD174" s="1" t="s">
        <v>49</v>
      </c>
      <c r="AE174" s="1">
        <v>4.2</v>
      </c>
      <c r="AF174" s="1">
        <v>4</v>
      </c>
      <c r="AG174" s="1">
        <v>0</v>
      </c>
      <c r="AH174" s="2">
        <v>43801</v>
      </c>
      <c r="AI174" s="1">
        <v>0</v>
      </c>
      <c r="AJ174" s="1">
        <v>19</v>
      </c>
      <c r="AK174">
        <f t="shared" ca="1" si="6"/>
        <v>43</v>
      </c>
      <c r="AL174" t="str">
        <f t="shared" ca="1" si="7"/>
        <v>40-49</v>
      </c>
      <c r="AM174" s="19" t="str">
        <f t="shared" si="8"/>
        <v>60k–80k</v>
      </c>
    </row>
    <row r="175" spans="1:39" ht="13.5" customHeight="1" x14ac:dyDescent="0.2">
      <c r="A175" s="1" t="s">
        <v>524</v>
      </c>
      <c r="B175" s="1">
        <v>10057</v>
      </c>
      <c r="C175" s="1">
        <v>1</v>
      </c>
      <c r="D175" s="1">
        <v>1</v>
      </c>
      <c r="E175" s="1">
        <v>0</v>
      </c>
      <c r="F175" s="1">
        <v>3</v>
      </c>
      <c r="G175" s="1">
        <v>5</v>
      </c>
      <c r="H175" s="1">
        <v>3</v>
      </c>
      <c r="I175" s="1">
        <v>0</v>
      </c>
      <c r="J175" s="1">
        <v>52057</v>
      </c>
      <c r="K175" s="1">
        <v>0</v>
      </c>
      <c r="L175" s="1">
        <v>19</v>
      </c>
      <c r="M175" s="1" t="s">
        <v>37</v>
      </c>
      <c r="N175" s="1" t="s">
        <v>38</v>
      </c>
      <c r="O175" s="1">
        <v>2122</v>
      </c>
      <c r="P175" s="10" t="s">
        <v>525</v>
      </c>
      <c r="Q175" s="1" t="s">
        <v>66</v>
      </c>
      <c r="R175" s="1" t="s">
        <v>53</v>
      </c>
      <c r="S175" s="1" t="s">
        <v>41</v>
      </c>
      <c r="T175" s="1" t="s">
        <v>42</v>
      </c>
      <c r="U175" s="1" t="s">
        <v>95</v>
      </c>
      <c r="V175" s="1" t="s">
        <v>164</v>
      </c>
      <c r="X175" s="1" t="s">
        <v>44</v>
      </c>
      <c r="Y175" s="1" t="s">
        <v>45</v>
      </c>
      <c r="Z175" s="1" t="s">
        <v>46</v>
      </c>
      <c r="AA175" s="1" t="s">
        <v>73</v>
      </c>
      <c r="AB175" s="1">
        <v>16</v>
      </c>
      <c r="AC175" s="1" t="s">
        <v>297</v>
      </c>
      <c r="AD175" s="1" t="s">
        <v>61</v>
      </c>
      <c r="AE175" s="1">
        <v>5</v>
      </c>
      <c r="AF175" s="1">
        <v>3</v>
      </c>
      <c r="AG175" s="1">
        <v>0</v>
      </c>
      <c r="AH175" s="1" t="s">
        <v>291</v>
      </c>
      <c r="AI175" s="1">
        <v>0</v>
      </c>
      <c r="AJ175" s="1">
        <v>6</v>
      </c>
      <c r="AK175">
        <f t="shared" ca="1" si="6"/>
        <v>49</v>
      </c>
      <c r="AL175" t="str">
        <f t="shared" ca="1" si="7"/>
        <v>40-49</v>
      </c>
      <c r="AM175" s="19" t="str">
        <f t="shared" si="8"/>
        <v>40k–60k</v>
      </c>
    </row>
    <row r="176" spans="1:39" ht="13.5" customHeight="1" x14ac:dyDescent="0.2">
      <c r="A176" s="1" t="s">
        <v>526</v>
      </c>
      <c r="B176" s="1">
        <v>10004</v>
      </c>
      <c r="C176" s="1">
        <v>0</v>
      </c>
      <c r="D176" s="1">
        <v>0</v>
      </c>
      <c r="E176" s="1">
        <v>0</v>
      </c>
      <c r="F176" s="1">
        <v>5</v>
      </c>
      <c r="G176" s="1">
        <v>5</v>
      </c>
      <c r="H176" s="1">
        <v>4</v>
      </c>
      <c r="I176" s="1">
        <v>1</v>
      </c>
      <c r="J176" s="1">
        <v>47434</v>
      </c>
      <c r="K176" s="1">
        <v>1</v>
      </c>
      <c r="L176" s="1">
        <v>19</v>
      </c>
      <c r="M176" s="1" t="s">
        <v>37</v>
      </c>
      <c r="N176" s="1" t="s">
        <v>38</v>
      </c>
      <c r="O176" s="1">
        <v>1844</v>
      </c>
      <c r="P176" s="10" t="s">
        <v>527</v>
      </c>
      <c r="Q176" s="1" t="s">
        <v>66</v>
      </c>
      <c r="R176" s="1" t="s">
        <v>40</v>
      </c>
      <c r="S176" s="1" t="s">
        <v>41</v>
      </c>
      <c r="T176" s="1" t="s">
        <v>104</v>
      </c>
      <c r="U176" s="1" t="s">
        <v>95</v>
      </c>
      <c r="V176" s="2">
        <v>40735</v>
      </c>
      <c r="W176" s="1" t="s">
        <v>528</v>
      </c>
      <c r="X176" s="1" t="s">
        <v>105</v>
      </c>
      <c r="Y176" s="1" t="s">
        <v>57</v>
      </c>
      <c r="Z176" s="1" t="s">
        <v>46</v>
      </c>
      <c r="AA176" s="1" t="s">
        <v>77</v>
      </c>
      <c r="AB176" s="1">
        <v>39</v>
      </c>
      <c r="AC176" s="1" t="s">
        <v>97</v>
      </c>
      <c r="AD176" s="1" t="s">
        <v>49</v>
      </c>
      <c r="AE176" s="1">
        <v>5</v>
      </c>
      <c r="AF176" s="1">
        <v>4</v>
      </c>
      <c r="AG176" s="1">
        <v>0</v>
      </c>
      <c r="AH176" s="2">
        <v>42037</v>
      </c>
      <c r="AI176" s="1">
        <v>0</v>
      </c>
      <c r="AJ176" s="1">
        <v>17</v>
      </c>
      <c r="AK176">
        <f t="shared" ca="1" si="6"/>
        <v>52</v>
      </c>
      <c r="AL176" t="str">
        <f t="shared" ca="1" si="7"/>
        <v>50-59</v>
      </c>
      <c r="AM176" s="19" t="str">
        <f t="shared" si="8"/>
        <v>40k–60k</v>
      </c>
    </row>
    <row r="177" spans="1:39" ht="13.5" customHeight="1" x14ac:dyDescent="0.2">
      <c r="A177" s="1" t="s">
        <v>529</v>
      </c>
      <c r="B177" s="1">
        <v>10191</v>
      </c>
      <c r="C177" s="1">
        <v>0</v>
      </c>
      <c r="D177" s="1">
        <v>4</v>
      </c>
      <c r="E177" s="1">
        <v>1</v>
      </c>
      <c r="F177" s="1">
        <v>5</v>
      </c>
      <c r="G177" s="1">
        <v>5</v>
      </c>
      <c r="H177" s="1">
        <v>3</v>
      </c>
      <c r="I177" s="1">
        <v>0</v>
      </c>
      <c r="J177" s="1">
        <v>52788</v>
      </c>
      <c r="K177" s="1">
        <v>1</v>
      </c>
      <c r="L177" s="1">
        <v>19</v>
      </c>
      <c r="M177" s="1" t="s">
        <v>37</v>
      </c>
      <c r="N177" s="1" t="s">
        <v>38</v>
      </c>
      <c r="O177" s="1">
        <v>1938</v>
      </c>
      <c r="P177" s="11">
        <v>26553</v>
      </c>
      <c r="Q177" s="1" t="s">
        <v>39</v>
      </c>
      <c r="R177" s="1" t="s">
        <v>89</v>
      </c>
      <c r="S177" s="1" t="s">
        <v>41</v>
      </c>
      <c r="T177" s="1" t="s">
        <v>42</v>
      </c>
      <c r="U177" s="1" t="s">
        <v>43</v>
      </c>
      <c r="V177" s="1" t="s">
        <v>67</v>
      </c>
      <c r="W177" s="1" t="s">
        <v>530</v>
      </c>
      <c r="X177" s="1" t="s">
        <v>68</v>
      </c>
      <c r="Y177" s="1" t="s">
        <v>57</v>
      </c>
      <c r="Z177" s="1" t="s">
        <v>46</v>
      </c>
      <c r="AA177" s="1" t="s">
        <v>81</v>
      </c>
      <c r="AB177" s="1">
        <v>11</v>
      </c>
      <c r="AC177" s="1" t="s">
        <v>60</v>
      </c>
      <c r="AD177" s="1" t="s">
        <v>61</v>
      </c>
      <c r="AE177" s="1">
        <v>3.08</v>
      </c>
      <c r="AF177" s="1">
        <v>4</v>
      </c>
      <c r="AG177" s="1">
        <v>0</v>
      </c>
      <c r="AH177" s="2">
        <v>42739</v>
      </c>
      <c r="AI177" s="1">
        <v>0</v>
      </c>
      <c r="AJ177" s="1">
        <v>18</v>
      </c>
      <c r="AK177">
        <f t="shared" ca="1" si="6"/>
        <v>52</v>
      </c>
      <c r="AL177" t="str">
        <f t="shared" ca="1" si="7"/>
        <v>50-59</v>
      </c>
      <c r="AM177" s="19" t="str">
        <f t="shared" si="8"/>
        <v>40k–60k</v>
      </c>
    </row>
    <row r="178" spans="1:39" ht="13.5" customHeight="1" x14ac:dyDescent="0.2">
      <c r="A178" s="1" t="s">
        <v>531</v>
      </c>
      <c r="B178" s="1">
        <v>10219</v>
      </c>
      <c r="C178" s="1">
        <v>0</v>
      </c>
      <c r="D178" s="1">
        <v>0</v>
      </c>
      <c r="E178" s="1">
        <v>0</v>
      </c>
      <c r="F178" s="1">
        <v>1</v>
      </c>
      <c r="G178" s="1">
        <v>5</v>
      </c>
      <c r="H178" s="1">
        <v>3</v>
      </c>
      <c r="I178" s="1">
        <v>0</v>
      </c>
      <c r="J178" s="1">
        <v>45395</v>
      </c>
      <c r="K178" s="1">
        <v>0</v>
      </c>
      <c r="L178" s="1">
        <v>19</v>
      </c>
      <c r="M178" s="1" t="s">
        <v>37</v>
      </c>
      <c r="N178" s="1" t="s">
        <v>38</v>
      </c>
      <c r="O178" s="1">
        <v>2189</v>
      </c>
      <c r="P178" s="11">
        <v>31600</v>
      </c>
      <c r="Q178" s="1" t="s">
        <v>66</v>
      </c>
      <c r="R178" s="1" t="s">
        <v>40</v>
      </c>
      <c r="S178" s="1" t="s">
        <v>41</v>
      </c>
      <c r="T178" s="1" t="s">
        <v>42</v>
      </c>
      <c r="U178" s="1" t="s">
        <v>43</v>
      </c>
      <c r="V178" s="2">
        <v>41791</v>
      </c>
      <c r="X178" s="1" t="s">
        <v>44</v>
      </c>
      <c r="Y178" s="1" t="s">
        <v>45</v>
      </c>
      <c r="Z178" s="1" t="s">
        <v>46</v>
      </c>
      <c r="AA178" s="1" t="s">
        <v>91</v>
      </c>
      <c r="AB178" s="1">
        <v>19</v>
      </c>
      <c r="AC178" s="1" t="s">
        <v>48</v>
      </c>
      <c r="AD178" s="1" t="s">
        <v>61</v>
      </c>
      <c r="AE178" s="1">
        <v>4.5999999999999996</v>
      </c>
      <c r="AF178" s="1">
        <v>4</v>
      </c>
      <c r="AG178" s="1">
        <v>0</v>
      </c>
      <c r="AH178" s="1" t="s">
        <v>366</v>
      </c>
      <c r="AI178" s="1">
        <v>0</v>
      </c>
      <c r="AJ178" s="1">
        <v>14</v>
      </c>
      <c r="AK178">
        <f t="shared" ca="1" si="6"/>
        <v>39</v>
      </c>
      <c r="AL178" t="str">
        <f t="shared" ca="1" si="7"/>
        <v>30-39</v>
      </c>
      <c r="AM178" s="19" t="str">
        <f t="shared" si="8"/>
        <v>40k–60k</v>
      </c>
    </row>
    <row r="179" spans="1:39" ht="13.5" customHeight="1" x14ac:dyDescent="0.2">
      <c r="A179" s="1" t="s">
        <v>532</v>
      </c>
      <c r="B179" s="1">
        <v>10077</v>
      </c>
      <c r="C179" s="1">
        <v>1</v>
      </c>
      <c r="D179" s="1">
        <v>1</v>
      </c>
      <c r="E179" s="1">
        <v>0</v>
      </c>
      <c r="F179" s="1">
        <v>2</v>
      </c>
      <c r="G179" s="1">
        <v>5</v>
      </c>
      <c r="H179" s="1">
        <v>3</v>
      </c>
      <c r="I179" s="1">
        <v>0</v>
      </c>
      <c r="J179" s="1">
        <v>62385</v>
      </c>
      <c r="K179" s="1">
        <v>0</v>
      </c>
      <c r="L179" s="1">
        <v>20</v>
      </c>
      <c r="M179" s="1" t="s">
        <v>64</v>
      </c>
      <c r="N179" s="1" t="s">
        <v>38</v>
      </c>
      <c r="O179" s="1">
        <v>2324</v>
      </c>
      <c r="P179" s="10" t="s">
        <v>533</v>
      </c>
      <c r="Q179" s="1" t="s">
        <v>66</v>
      </c>
      <c r="R179" s="1" t="s">
        <v>53</v>
      </c>
      <c r="S179" s="1" t="s">
        <v>41</v>
      </c>
      <c r="T179" s="1" t="s">
        <v>42</v>
      </c>
      <c r="U179" s="1" t="s">
        <v>43</v>
      </c>
      <c r="V179" s="2">
        <v>42679</v>
      </c>
      <c r="X179" s="1" t="s">
        <v>44</v>
      </c>
      <c r="Y179" s="1" t="s">
        <v>45</v>
      </c>
      <c r="Z179" s="1" t="s">
        <v>46</v>
      </c>
      <c r="AA179" s="1" t="s">
        <v>77</v>
      </c>
      <c r="AC179" s="1" t="s">
        <v>48</v>
      </c>
      <c r="AD179" s="1" t="s">
        <v>61</v>
      </c>
      <c r="AE179" s="1">
        <v>5</v>
      </c>
      <c r="AF179" s="1">
        <v>3</v>
      </c>
      <c r="AG179" s="1">
        <v>0</v>
      </c>
      <c r="AH179" s="1" t="s">
        <v>186</v>
      </c>
      <c r="AI179" s="1">
        <v>0</v>
      </c>
      <c r="AJ179" s="1">
        <v>4</v>
      </c>
      <c r="AK179">
        <f t="shared" ca="1" si="6"/>
        <v>48</v>
      </c>
      <c r="AL179" t="str">
        <f t="shared" ca="1" si="7"/>
        <v>40-49</v>
      </c>
      <c r="AM179" s="19" t="str">
        <f t="shared" si="8"/>
        <v>60k–80k</v>
      </c>
    </row>
    <row r="180" spans="1:39" ht="13.5" customHeight="1" x14ac:dyDescent="0.2">
      <c r="A180" s="1" t="s">
        <v>534</v>
      </c>
      <c r="B180" s="1">
        <v>10073</v>
      </c>
      <c r="C180" s="1">
        <v>1</v>
      </c>
      <c r="D180" s="1">
        <v>1</v>
      </c>
      <c r="E180" s="1">
        <v>0</v>
      </c>
      <c r="F180" s="1">
        <v>5</v>
      </c>
      <c r="G180" s="1">
        <v>5</v>
      </c>
      <c r="H180" s="1">
        <v>3</v>
      </c>
      <c r="I180" s="1">
        <v>0</v>
      </c>
      <c r="J180" s="1">
        <v>68407</v>
      </c>
      <c r="K180" s="1">
        <v>1</v>
      </c>
      <c r="L180" s="1">
        <v>20</v>
      </c>
      <c r="M180" s="1" t="s">
        <v>64</v>
      </c>
      <c r="N180" s="1" t="s">
        <v>38</v>
      </c>
      <c r="O180" s="1">
        <v>2176</v>
      </c>
      <c r="P180" s="11">
        <v>31697</v>
      </c>
      <c r="Q180" s="1" t="s">
        <v>66</v>
      </c>
      <c r="R180" s="1" t="s">
        <v>53</v>
      </c>
      <c r="S180" s="1" t="s">
        <v>41</v>
      </c>
      <c r="T180" s="1" t="s">
        <v>42</v>
      </c>
      <c r="U180" s="1" t="s">
        <v>117</v>
      </c>
      <c r="V180" s="2">
        <v>40670</v>
      </c>
      <c r="W180" s="1" t="s">
        <v>535</v>
      </c>
      <c r="X180" s="1" t="s">
        <v>105</v>
      </c>
      <c r="Y180" s="1" t="s">
        <v>57</v>
      </c>
      <c r="Z180" s="1" t="s">
        <v>46</v>
      </c>
      <c r="AA180" s="1" t="s">
        <v>81</v>
      </c>
      <c r="AB180" s="1">
        <v>11</v>
      </c>
      <c r="AC180" s="1" t="s">
        <v>48</v>
      </c>
      <c r="AD180" s="1" t="s">
        <v>61</v>
      </c>
      <c r="AE180" s="1">
        <v>5</v>
      </c>
      <c r="AF180" s="1">
        <v>4</v>
      </c>
      <c r="AG180" s="1">
        <v>0</v>
      </c>
      <c r="AH180" s="2">
        <v>40946</v>
      </c>
      <c r="AI180" s="1">
        <v>0</v>
      </c>
      <c r="AJ180" s="1">
        <v>16</v>
      </c>
      <c r="AK180">
        <f t="shared" ca="1" si="6"/>
        <v>38</v>
      </c>
      <c r="AL180" t="str">
        <f t="shared" ca="1" si="7"/>
        <v>30-39</v>
      </c>
      <c r="AM180" s="19" t="str">
        <f t="shared" si="8"/>
        <v>60k–80k</v>
      </c>
    </row>
    <row r="181" spans="1:39" ht="13.5" customHeight="1" x14ac:dyDescent="0.2">
      <c r="A181" s="1" t="s">
        <v>536</v>
      </c>
      <c r="B181" s="1">
        <v>10279</v>
      </c>
      <c r="C181" s="1">
        <v>1</v>
      </c>
      <c r="D181" s="1">
        <v>1</v>
      </c>
      <c r="E181" s="1">
        <v>0</v>
      </c>
      <c r="F181" s="1">
        <v>1</v>
      </c>
      <c r="G181" s="1">
        <v>5</v>
      </c>
      <c r="H181" s="1">
        <v>3</v>
      </c>
      <c r="I181" s="1">
        <v>0</v>
      </c>
      <c r="J181" s="1">
        <v>61349</v>
      </c>
      <c r="K181" s="1">
        <v>0</v>
      </c>
      <c r="L181" s="1">
        <v>19</v>
      </c>
      <c r="M181" s="1" t="s">
        <v>37</v>
      </c>
      <c r="N181" s="1" t="s">
        <v>38</v>
      </c>
      <c r="O181" s="1">
        <v>2451</v>
      </c>
      <c r="P181" s="11">
        <v>27221</v>
      </c>
      <c r="Q181" s="1" t="s">
        <v>66</v>
      </c>
      <c r="R181" s="1" t="s">
        <v>53</v>
      </c>
      <c r="S181" s="1" t="s">
        <v>41</v>
      </c>
      <c r="T181" s="1" t="s">
        <v>42</v>
      </c>
      <c r="U181" s="1" t="s">
        <v>43</v>
      </c>
      <c r="V181" s="2">
        <v>41589</v>
      </c>
      <c r="X181" s="1" t="s">
        <v>44</v>
      </c>
      <c r="Y181" s="1" t="s">
        <v>45</v>
      </c>
      <c r="Z181" s="1" t="s">
        <v>46</v>
      </c>
      <c r="AA181" s="1" t="s">
        <v>96</v>
      </c>
      <c r="AB181" s="1">
        <v>12</v>
      </c>
      <c r="AC181" s="1" t="s">
        <v>48</v>
      </c>
      <c r="AD181" s="1" t="s">
        <v>61</v>
      </c>
      <c r="AE181" s="1">
        <v>4.0999999999999996</v>
      </c>
      <c r="AF181" s="1">
        <v>3</v>
      </c>
      <c r="AG181" s="1">
        <v>0</v>
      </c>
      <c r="AH181" s="1" t="s">
        <v>258</v>
      </c>
      <c r="AI181" s="1">
        <v>0</v>
      </c>
      <c r="AJ181" s="1">
        <v>11</v>
      </c>
      <c r="AK181">
        <f t="shared" ca="1" si="6"/>
        <v>51</v>
      </c>
      <c r="AL181" t="str">
        <f t="shared" ca="1" si="7"/>
        <v>50-59</v>
      </c>
      <c r="AM181" s="19" t="str">
        <f t="shared" si="8"/>
        <v>60k–80k</v>
      </c>
    </row>
    <row r="182" spans="1:39" ht="13.5" customHeight="1" x14ac:dyDescent="0.2">
      <c r="A182" s="1" t="s">
        <v>537</v>
      </c>
      <c r="B182" s="1">
        <v>10110</v>
      </c>
      <c r="C182" s="1">
        <v>0</v>
      </c>
      <c r="D182" s="1">
        <v>0</v>
      </c>
      <c r="E182" s="1">
        <v>0</v>
      </c>
      <c r="F182" s="1">
        <v>1</v>
      </c>
      <c r="G182" s="1">
        <v>4</v>
      </c>
      <c r="H182" s="1">
        <v>3</v>
      </c>
      <c r="I182" s="1">
        <v>0</v>
      </c>
      <c r="J182" s="1">
        <v>105688</v>
      </c>
      <c r="K182" s="1">
        <v>0</v>
      </c>
      <c r="L182" s="1">
        <v>24</v>
      </c>
      <c r="M182" s="1" t="s">
        <v>83</v>
      </c>
      <c r="N182" s="1" t="s">
        <v>38</v>
      </c>
      <c r="O182" s="1">
        <v>2135</v>
      </c>
      <c r="P182" s="11">
        <v>31969</v>
      </c>
      <c r="Q182" s="1" t="s">
        <v>66</v>
      </c>
      <c r="R182" s="1" t="s">
        <v>40</v>
      </c>
      <c r="S182" s="1" t="s">
        <v>41</v>
      </c>
      <c r="T182" s="1" t="s">
        <v>42</v>
      </c>
      <c r="U182" s="1" t="s">
        <v>141</v>
      </c>
      <c r="V182" s="2">
        <v>41589</v>
      </c>
      <c r="X182" s="1" t="s">
        <v>44</v>
      </c>
      <c r="Y182" s="1" t="s">
        <v>45</v>
      </c>
      <c r="Z182" s="1" t="s">
        <v>85</v>
      </c>
      <c r="AA182" s="1" t="s">
        <v>86</v>
      </c>
      <c r="AB182" s="1">
        <v>10</v>
      </c>
      <c r="AC182" s="1" t="s">
        <v>78</v>
      </c>
      <c r="AD182" s="1" t="s">
        <v>61</v>
      </c>
      <c r="AE182" s="1">
        <v>4.5</v>
      </c>
      <c r="AF182" s="1">
        <v>5</v>
      </c>
      <c r="AG182" s="1">
        <v>4</v>
      </c>
      <c r="AH182" s="1" t="s">
        <v>132</v>
      </c>
      <c r="AI182" s="1">
        <v>0</v>
      </c>
      <c r="AJ182" s="1">
        <v>14</v>
      </c>
      <c r="AK182">
        <f t="shared" ca="1" si="6"/>
        <v>38</v>
      </c>
      <c r="AL182" t="str">
        <f t="shared" ca="1" si="7"/>
        <v>30-39</v>
      </c>
      <c r="AM182" s="19" t="str">
        <f t="shared" si="8"/>
        <v>100k–120k</v>
      </c>
    </row>
    <row r="183" spans="1:39" ht="13.5" customHeight="1" x14ac:dyDescent="0.2">
      <c r="A183" s="1" t="s">
        <v>538</v>
      </c>
      <c r="B183" s="1">
        <v>10053</v>
      </c>
      <c r="C183" s="1">
        <v>1</v>
      </c>
      <c r="D183" s="1">
        <v>1</v>
      </c>
      <c r="E183" s="1">
        <v>0</v>
      </c>
      <c r="F183" s="1">
        <v>1</v>
      </c>
      <c r="G183" s="1">
        <v>5</v>
      </c>
      <c r="H183" s="1">
        <v>3</v>
      </c>
      <c r="I183" s="1">
        <v>0</v>
      </c>
      <c r="J183" s="1">
        <v>54132</v>
      </c>
      <c r="K183" s="1">
        <v>0</v>
      </c>
      <c r="L183" s="1">
        <v>19</v>
      </c>
      <c r="M183" s="1" t="s">
        <v>37</v>
      </c>
      <c r="N183" s="1" t="s">
        <v>38</v>
      </c>
      <c r="O183" s="1">
        <v>2330</v>
      </c>
      <c r="P183" s="10" t="s">
        <v>539</v>
      </c>
      <c r="Q183" s="1" t="s">
        <v>66</v>
      </c>
      <c r="R183" s="1" t="s">
        <v>53</v>
      </c>
      <c r="S183" s="1" t="s">
        <v>41</v>
      </c>
      <c r="T183" s="1" t="s">
        <v>42</v>
      </c>
      <c r="U183" s="1" t="s">
        <v>43</v>
      </c>
      <c r="V183" s="1" t="s">
        <v>540</v>
      </c>
      <c r="X183" s="1" t="s">
        <v>44</v>
      </c>
      <c r="Y183" s="1" t="s">
        <v>45</v>
      </c>
      <c r="Z183" s="1" t="s">
        <v>46</v>
      </c>
      <c r="AA183" s="1" t="s">
        <v>106</v>
      </c>
      <c r="AB183" s="1">
        <v>14</v>
      </c>
      <c r="AC183" s="1" t="s">
        <v>60</v>
      </c>
      <c r="AD183" s="1" t="s">
        <v>61</v>
      </c>
      <c r="AE183" s="1">
        <v>5</v>
      </c>
      <c r="AF183" s="1">
        <v>4</v>
      </c>
      <c r="AG183" s="1">
        <v>0</v>
      </c>
      <c r="AH183" s="2">
        <v>43739</v>
      </c>
      <c r="AI183" s="1">
        <v>0</v>
      </c>
      <c r="AJ183" s="1">
        <v>8</v>
      </c>
      <c r="AK183">
        <f t="shared" ca="1" si="6"/>
        <v>47</v>
      </c>
      <c r="AL183" t="str">
        <f t="shared" ca="1" si="7"/>
        <v>40-49</v>
      </c>
      <c r="AM183" s="19" t="str">
        <f t="shared" si="8"/>
        <v>40k–60k</v>
      </c>
    </row>
    <row r="184" spans="1:39" ht="13.5" customHeight="1" x14ac:dyDescent="0.2">
      <c r="A184" s="1" t="s">
        <v>541</v>
      </c>
      <c r="B184" s="1">
        <v>10076</v>
      </c>
      <c r="C184" s="1">
        <v>0</v>
      </c>
      <c r="D184" s="1">
        <v>0</v>
      </c>
      <c r="E184" s="1">
        <v>0</v>
      </c>
      <c r="F184" s="1">
        <v>1</v>
      </c>
      <c r="G184" s="1">
        <v>5</v>
      </c>
      <c r="H184" s="1">
        <v>3</v>
      </c>
      <c r="I184" s="1">
        <v>0</v>
      </c>
      <c r="J184" s="1">
        <v>55315</v>
      </c>
      <c r="K184" s="1">
        <v>0</v>
      </c>
      <c r="L184" s="1">
        <v>20</v>
      </c>
      <c r="M184" s="1" t="s">
        <v>64</v>
      </c>
      <c r="N184" s="1" t="s">
        <v>38</v>
      </c>
      <c r="O184" s="1">
        <v>2149</v>
      </c>
      <c r="P184" s="10" t="s">
        <v>542</v>
      </c>
      <c r="Q184" s="1" t="s">
        <v>66</v>
      </c>
      <c r="R184" s="1" t="s">
        <v>40</v>
      </c>
      <c r="S184" s="1" t="s">
        <v>41</v>
      </c>
      <c r="T184" s="1" t="s">
        <v>42</v>
      </c>
      <c r="U184" s="1" t="s">
        <v>95</v>
      </c>
      <c r="V184" s="1" t="s">
        <v>54</v>
      </c>
      <c r="X184" s="1" t="s">
        <v>44</v>
      </c>
      <c r="Y184" s="1" t="s">
        <v>45</v>
      </c>
      <c r="Z184" s="1" t="s">
        <v>46</v>
      </c>
      <c r="AA184" s="1" t="s">
        <v>91</v>
      </c>
      <c r="AB184" s="1">
        <v>19</v>
      </c>
      <c r="AC184" s="1" t="s">
        <v>48</v>
      </c>
      <c r="AD184" s="1" t="s">
        <v>61</v>
      </c>
      <c r="AE184" s="1">
        <v>5</v>
      </c>
      <c r="AF184" s="1">
        <v>5</v>
      </c>
      <c r="AG184" s="1">
        <v>0</v>
      </c>
      <c r="AH184" s="2">
        <v>43648</v>
      </c>
      <c r="AI184" s="1">
        <v>0</v>
      </c>
      <c r="AJ184" s="1">
        <v>16</v>
      </c>
      <c r="AK184">
        <f t="shared" ca="1" si="6"/>
        <v>38</v>
      </c>
      <c r="AL184" t="str">
        <f t="shared" ca="1" si="7"/>
        <v>30-39</v>
      </c>
      <c r="AM184" s="19" t="str">
        <f t="shared" si="8"/>
        <v>40k–60k</v>
      </c>
    </row>
    <row r="185" spans="1:39" ht="13.5" customHeight="1" x14ac:dyDescent="0.2">
      <c r="A185" s="1" t="s">
        <v>543</v>
      </c>
      <c r="B185" s="1">
        <v>10145</v>
      </c>
      <c r="C185" s="1">
        <v>1</v>
      </c>
      <c r="D185" s="1">
        <v>1</v>
      </c>
      <c r="E185" s="1">
        <v>0</v>
      </c>
      <c r="F185" s="1">
        <v>1</v>
      </c>
      <c r="G185" s="1">
        <v>5</v>
      </c>
      <c r="H185" s="1">
        <v>3</v>
      </c>
      <c r="I185" s="1">
        <v>0</v>
      </c>
      <c r="J185" s="1">
        <v>62810</v>
      </c>
      <c r="K185" s="1">
        <v>0</v>
      </c>
      <c r="L185" s="1">
        <v>19</v>
      </c>
      <c r="M185" s="1" t="s">
        <v>37</v>
      </c>
      <c r="N185" s="1" t="s">
        <v>38</v>
      </c>
      <c r="O185" s="1">
        <v>2184</v>
      </c>
      <c r="P185" s="11">
        <v>31959</v>
      </c>
      <c r="Q185" s="1" t="s">
        <v>66</v>
      </c>
      <c r="R185" s="1" t="s">
        <v>53</v>
      </c>
      <c r="S185" s="1" t="s">
        <v>41</v>
      </c>
      <c r="T185" s="1" t="s">
        <v>42</v>
      </c>
      <c r="U185" s="1" t="s">
        <v>95</v>
      </c>
      <c r="V185" s="2">
        <v>41456</v>
      </c>
      <c r="X185" s="1" t="s">
        <v>44</v>
      </c>
      <c r="Y185" s="1" t="s">
        <v>45</v>
      </c>
      <c r="Z185" s="1" t="s">
        <v>46</v>
      </c>
      <c r="AA185" s="1" t="s">
        <v>69</v>
      </c>
      <c r="AB185" s="1">
        <v>20</v>
      </c>
      <c r="AC185" s="1" t="s">
        <v>151</v>
      </c>
      <c r="AD185" s="1" t="s">
        <v>61</v>
      </c>
      <c r="AE185" s="1">
        <v>3.93</v>
      </c>
      <c r="AF185" s="1">
        <v>3</v>
      </c>
      <c r="AG185" s="1">
        <v>0</v>
      </c>
      <c r="AH185" s="1" t="s">
        <v>205</v>
      </c>
      <c r="AI185" s="1">
        <v>0</v>
      </c>
      <c r="AJ185" s="1">
        <v>20</v>
      </c>
      <c r="AK185">
        <f t="shared" ca="1" si="6"/>
        <v>38</v>
      </c>
      <c r="AL185" t="str">
        <f t="shared" ca="1" si="7"/>
        <v>30-39</v>
      </c>
      <c r="AM185" s="19" t="str">
        <f t="shared" si="8"/>
        <v>60k–80k</v>
      </c>
    </row>
    <row r="186" spans="1:39" ht="13.5" customHeight="1" x14ac:dyDescent="0.2">
      <c r="A186" s="1" t="s">
        <v>544</v>
      </c>
      <c r="B186" s="1">
        <v>10202</v>
      </c>
      <c r="C186" s="1">
        <v>1</v>
      </c>
      <c r="D186" s="1">
        <v>1</v>
      </c>
      <c r="E186" s="1">
        <v>1</v>
      </c>
      <c r="F186" s="1">
        <v>2</v>
      </c>
      <c r="G186" s="1">
        <v>6</v>
      </c>
      <c r="H186" s="1">
        <v>3</v>
      </c>
      <c r="I186" s="1">
        <v>0</v>
      </c>
      <c r="J186" s="1">
        <v>63291</v>
      </c>
      <c r="K186" s="1">
        <v>0</v>
      </c>
      <c r="L186" s="1">
        <v>3</v>
      </c>
      <c r="M186" s="1" t="s">
        <v>188</v>
      </c>
      <c r="N186" s="1" t="s">
        <v>114</v>
      </c>
      <c r="O186" s="1">
        <v>78789</v>
      </c>
      <c r="P186" s="11">
        <v>30688</v>
      </c>
      <c r="Q186" s="1" t="s">
        <v>39</v>
      </c>
      <c r="R186" s="1" t="s">
        <v>53</v>
      </c>
      <c r="S186" s="1" t="s">
        <v>41</v>
      </c>
      <c r="T186" s="1" t="s">
        <v>42</v>
      </c>
      <c r="U186" s="1" t="s">
        <v>117</v>
      </c>
      <c r="V186" s="2">
        <v>42528</v>
      </c>
      <c r="X186" s="1" t="s">
        <v>44</v>
      </c>
      <c r="Y186" s="1" t="s">
        <v>45</v>
      </c>
      <c r="Z186" s="1" t="s">
        <v>191</v>
      </c>
      <c r="AA186" s="1" t="s">
        <v>223</v>
      </c>
      <c r="AB186" s="1">
        <v>21</v>
      </c>
      <c r="AC186" s="1" t="s">
        <v>297</v>
      </c>
      <c r="AD186" s="1" t="s">
        <v>61</v>
      </c>
      <c r="AE186" s="1">
        <v>3.4</v>
      </c>
      <c r="AF186" s="1">
        <v>4</v>
      </c>
      <c r="AG186" s="1">
        <v>0</v>
      </c>
      <c r="AH186" s="1" t="s">
        <v>298</v>
      </c>
      <c r="AI186" s="1">
        <v>0</v>
      </c>
      <c r="AJ186" s="1">
        <v>7</v>
      </c>
      <c r="AK186">
        <f t="shared" ca="1" si="6"/>
        <v>41</v>
      </c>
      <c r="AL186" t="str">
        <f t="shared" ca="1" si="7"/>
        <v>40-49</v>
      </c>
      <c r="AM186" s="19" t="str">
        <f t="shared" si="8"/>
        <v>60k–80k</v>
      </c>
    </row>
    <row r="187" spans="1:39" ht="13.5" customHeight="1" x14ac:dyDescent="0.2">
      <c r="A187" s="1" t="s">
        <v>545</v>
      </c>
      <c r="B187" s="1">
        <v>10128</v>
      </c>
      <c r="C187" s="1">
        <v>0</v>
      </c>
      <c r="D187" s="1">
        <v>0</v>
      </c>
      <c r="E187" s="1">
        <v>0</v>
      </c>
      <c r="F187" s="1">
        <v>5</v>
      </c>
      <c r="G187" s="1">
        <v>5</v>
      </c>
      <c r="H187" s="1">
        <v>3</v>
      </c>
      <c r="I187" s="1">
        <v>1</v>
      </c>
      <c r="J187" s="1">
        <v>62659</v>
      </c>
      <c r="K187" s="1">
        <v>1</v>
      </c>
      <c r="L187" s="1">
        <v>19</v>
      </c>
      <c r="M187" s="1" t="s">
        <v>37</v>
      </c>
      <c r="N187" s="1" t="s">
        <v>38</v>
      </c>
      <c r="O187" s="1">
        <v>1760</v>
      </c>
      <c r="P187" s="10" t="s">
        <v>546</v>
      </c>
      <c r="Q187" s="1" t="s">
        <v>66</v>
      </c>
      <c r="R187" s="1" t="s">
        <v>40</v>
      </c>
      <c r="S187" s="1" t="s">
        <v>41</v>
      </c>
      <c r="T187" s="1" t="s">
        <v>42</v>
      </c>
      <c r="U187" s="1" t="s">
        <v>95</v>
      </c>
      <c r="V187" s="2">
        <v>40943</v>
      </c>
      <c r="W187" s="2">
        <v>42685</v>
      </c>
      <c r="X187" s="1" t="s">
        <v>105</v>
      </c>
      <c r="Y187" s="1" t="s">
        <v>57</v>
      </c>
      <c r="Z187" s="1" t="s">
        <v>46</v>
      </c>
      <c r="AA187" s="1" t="s">
        <v>119</v>
      </c>
      <c r="AB187" s="1">
        <v>18</v>
      </c>
      <c r="AC187" s="1" t="s">
        <v>97</v>
      </c>
      <c r="AD187" s="1" t="s">
        <v>61</v>
      </c>
      <c r="AE187" s="1">
        <v>4.18</v>
      </c>
      <c r="AF187" s="1">
        <v>4</v>
      </c>
      <c r="AG187" s="1">
        <v>0</v>
      </c>
      <c r="AH187" s="2">
        <v>42492</v>
      </c>
      <c r="AI187" s="1">
        <v>0</v>
      </c>
      <c r="AJ187" s="1">
        <v>17</v>
      </c>
      <c r="AK187">
        <f t="shared" ca="1" si="6"/>
        <v>57</v>
      </c>
      <c r="AL187" t="str">
        <f t="shared" ca="1" si="7"/>
        <v>50-59</v>
      </c>
      <c r="AM187" s="19" t="str">
        <f t="shared" si="8"/>
        <v>60k–80k</v>
      </c>
    </row>
    <row r="188" spans="1:39" ht="13.5" customHeight="1" x14ac:dyDescent="0.2">
      <c r="A188" s="1" t="s">
        <v>547</v>
      </c>
      <c r="B188" s="1">
        <v>10068</v>
      </c>
      <c r="C188" s="1">
        <v>0</v>
      </c>
      <c r="D188" s="1">
        <v>0</v>
      </c>
      <c r="E188" s="1">
        <v>0</v>
      </c>
      <c r="F188" s="1">
        <v>1</v>
      </c>
      <c r="G188" s="1">
        <v>5</v>
      </c>
      <c r="H188" s="1">
        <v>3</v>
      </c>
      <c r="I188" s="1">
        <v>0</v>
      </c>
      <c r="J188" s="1">
        <v>55688</v>
      </c>
      <c r="K188" s="1">
        <v>0</v>
      </c>
      <c r="L188" s="1">
        <v>19</v>
      </c>
      <c r="M188" s="1" t="s">
        <v>37</v>
      </c>
      <c r="N188" s="1" t="s">
        <v>38</v>
      </c>
      <c r="O188" s="1">
        <v>2346</v>
      </c>
      <c r="P188" s="10" t="s">
        <v>446</v>
      </c>
      <c r="Q188" s="1" t="s">
        <v>66</v>
      </c>
      <c r="R188" s="1" t="s">
        <v>40</v>
      </c>
      <c r="S188" s="1" t="s">
        <v>41</v>
      </c>
      <c r="T188" s="1" t="s">
        <v>42</v>
      </c>
      <c r="U188" s="1" t="s">
        <v>43</v>
      </c>
      <c r="V188" s="1" t="s">
        <v>54</v>
      </c>
      <c r="X188" s="1" t="s">
        <v>44</v>
      </c>
      <c r="Y188" s="1" t="s">
        <v>45</v>
      </c>
      <c r="Z188" s="1" t="s">
        <v>46</v>
      </c>
      <c r="AA188" s="1" t="s">
        <v>47</v>
      </c>
      <c r="AB188" s="1">
        <v>22</v>
      </c>
      <c r="AC188" s="1" t="s">
        <v>151</v>
      </c>
      <c r="AD188" s="1" t="s">
        <v>61</v>
      </c>
      <c r="AE188" s="1">
        <v>5</v>
      </c>
      <c r="AF188" s="1">
        <v>4</v>
      </c>
      <c r="AG188" s="1">
        <v>0</v>
      </c>
      <c r="AH188" s="1" t="s">
        <v>186</v>
      </c>
      <c r="AI188" s="1">
        <v>0</v>
      </c>
      <c r="AJ188" s="1">
        <v>10</v>
      </c>
      <c r="AK188">
        <f t="shared" ca="1" si="6"/>
        <v>48</v>
      </c>
      <c r="AL188" t="str">
        <f t="shared" ca="1" si="7"/>
        <v>40-49</v>
      </c>
      <c r="AM188" s="19" t="str">
        <f t="shared" si="8"/>
        <v>40k–60k</v>
      </c>
    </row>
    <row r="189" spans="1:39" ht="13.5" customHeight="1" x14ac:dyDescent="0.2">
      <c r="A189" s="1" t="s">
        <v>548</v>
      </c>
      <c r="B189" s="1">
        <v>10116</v>
      </c>
      <c r="C189" s="1">
        <v>0</v>
      </c>
      <c r="D189" s="1">
        <v>0</v>
      </c>
      <c r="E189" s="1">
        <v>1</v>
      </c>
      <c r="F189" s="1">
        <v>1</v>
      </c>
      <c r="G189" s="1">
        <v>5</v>
      </c>
      <c r="H189" s="1">
        <v>3</v>
      </c>
      <c r="I189" s="1">
        <v>0</v>
      </c>
      <c r="J189" s="1">
        <v>83667</v>
      </c>
      <c r="K189" s="1">
        <v>0</v>
      </c>
      <c r="L189" s="1">
        <v>18</v>
      </c>
      <c r="M189" s="1" t="s">
        <v>168</v>
      </c>
      <c r="N189" s="1" t="s">
        <v>38</v>
      </c>
      <c r="O189" s="1">
        <v>2045</v>
      </c>
      <c r="P189" s="11">
        <v>29867</v>
      </c>
      <c r="Q189" s="1" t="s">
        <v>39</v>
      </c>
      <c r="R189" s="1" t="s">
        <v>40</v>
      </c>
      <c r="S189" s="1" t="s">
        <v>41</v>
      </c>
      <c r="T189" s="1" t="s">
        <v>549</v>
      </c>
      <c r="U189" s="1" t="s">
        <v>550</v>
      </c>
      <c r="V189" s="1" t="s">
        <v>551</v>
      </c>
      <c r="X189" s="1" t="s">
        <v>44</v>
      </c>
      <c r="Y189" s="1" t="s">
        <v>45</v>
      </c>
      <c r="Z189" s="1" t="s">
        <v>46</v>
      </c>
      <c r="AA189" s="1" t="s">
        <v>170</v>
      </c>
      <c r="AB189" s="1">
        <v>2</v>
      </c>
      <c r="AC189" s="1" t="s">
        <v>60</v>
      </c>
      <c r="AD189" s="1" t="s">
        <v>61</v>
      </c>
      <c r="AE189" s="1">
        <v>4.37</v>
      </c>
      <c r="AF189" s="1">
        <v>3</v>
      </c>
      <c r="AG189" s="1">
        <v>0</v>
      </c>
      <c r="AH189" s="1" t="s">
        <v>132</v>
      </c>
      <c r="AI189" s="1">
        <v>0</v>
      </c>
      <c r="AJ189" s="1">
        <v>2</v>
      </c>
      <c r="AK189">
        <f t="shared" ca="1" si="6"/>
        <v>43</v>
      </c>
      <c r="AL189" t="str">
        <f t="shared" ca="1" si="7"/>
        <v>40-49</v>
      </c>
      <c r="AM189" s="19" t="str">
        <f t="shared" si="8"/>
        <v>80k–100k</v>
      </c>
    </row>
    <row r="190" spans="1:39" ht="13.5" customHeight="1" x14ac:dyDescent="0.2">
      <c r="A190" s="1" t="s">
        <v>552</v>
      </c>
      <c r="B190" s="1">
        <v>10298</v>
      </c>
      <c r="C190" s="1">
        <v>0</v>
      </c>
      <c r="D190" s="1">
        <v>0</v>
      </c>
      <c r="E190" s="1">
        <v>1</v>
      </c>
      <c r="F190" s="1">
        <v>5</v>
      </c>
      <c r="G190" s="1">
        <v>5</v>
      </c>
      <c r="H190" s="1">
        <v>1</v>
      </c>
      <c r="I190" s="1">
        <v>0</v>
      </c>
      <c r="J190" s="1">
        <v>55800</v>
      </c>
      <c r="K190" s="1">
        <v>1</v>
      </c>
      <c r="L190" s="1">
        <v>20</v>
      </c>
      <c r="M190" s="1" t="s">
        <v>64</v>
      </c>
      <c r="N190" s="1" t="s">
        <v>38</v>
      </c>
      <c r="O190" s="1">
        <v>2472</v>
      </c>
      <c r="P190" s="10" t="s">
        <v>553</v>
      </c>
      <c r="Q190" s="1" t="s">
        <v>39</v>
      </c>
      <c r="R190" s="1" t="s">
        <v>40</v>
      </c>
      <c r="S190" s="1" t="s">
        <v>41</v>
      </c>
      <c r="T190" s="1" t="s">
        <v>42</v>
      </c>
      <c r="U190" s="1" t="s">
        <v>43</v>
      </c>
      <c r="V190" s="1" t="s">
        <v>190</v>
      </c>
      <c r="W190" s="2">
        <v>41738</v>
      </c>
      <c r="X190" s="1" t="s">
        <v>111</v>
      </c>
      <c r="Y190" s="1" t="s">
        <v>57</v>
      </c>
      <c r="Z190" s="1" t="s">
        <v>46</v>
      </c>
      <c r="AA190" s="1" t="s">
        <v>96</v>
      </c>
      <c r="AB190" s="1">
        <v>12</v>
      </c>
      <c r="AC190" s="1" t="s">
        <v>48</v>
      </c>
      <c r="AD190" s="1" t="s">
        <v>281</v>
      </c>
      <c r="AE190" s="1">
        <v>3</v>
      </c>
      <c r="AF190" s="1">
        <v>2</v>
      </c>
      <c r="AG190" s="1">
        <v>0</v>
      </c>
      <c r="AH190" s="1" t="s">
        <v>554</v>
      </c>
      <c r="AI190" s="1">
        <v>6</v>
      </c>
      <c r="AJ190" s="1">
        <v>6</v>
      </c>
      <c r="AK190">
        <f t="shared" ca="1" si="6"/>
        <v>40</v>
      </c>
      <c r="AL190" t="str">
        <f t="shared" ca="1" si="7"/>
        <v>40-49</v>
      </c>
      <c r="AM190" s="19" t="str">
        <f t="shared" si="8"/>
        <v>40k–60k</v>
      </c>
    </row>
    <row r="191" spans="1:39" ht="13.5" customHeight="1" x14ac:dyDescent="0.2">
      <c r="A191" s="1" t="s">
        <v>555</v>
      </c>
      <c r="B191" s="1">
        <v>10213</v>
      </c>
      <c r="C191" s="1">
        <v>1</v>
      </c>
      <c r="D191" s="1">
        <v>1</v>
      </c>
      <c r="E191" s="1">
        <v>1</v>
      </c>
      <c r="F191" s="1">
        <v>1</v>
      </c>
      <c r="G191" s="1">
        <v>5</v>
      </c>
      <c r="H191" s="1">
        <v>3</v>
      </c>
      <c r="I191" s="1">
        <v>0</v>
      </c>
      <c r="J191" s="1">
        <v>58207</v>
      </c>
      <c r="K191" s="1">
        <v>0</v>
      </c>
      <c r="L191" s="1">
        <v>20</v>
      </c>
      <c r="M191" s="1" t="s">
        <v>64</v>
      </c>
      <c r="N191" s="1" t="s">
        <v>38</v>
      </c>
      <c r="O191" s="1">
        <v>1450</v>
      </c>
      <c r="P191" s="10" t="s">
        <v>556</v>
      </c>
      <c r="Q191" s="1" t="s">
        <v>39</v>
      </c>
      <c r="R191" s="1" t="s">
        <v>53</v>
      </c>
      <c r="S191" s="1" t="s">
        <v>41</v>
      </c>
      <c r="T191" s="1" t="s">
        <v>42</v>
      </c>
      <c r="U191" s="1" t="s">
        <v>43</v>
      </c>
      <c r="V191" s="2">
        <v>40735</v>
      </c>
      <c r="X191" s="1" t="s">
        <v>44</v>
      </c>
      <c r="Y191" s="1" t="s">
        <v>45</v>
      </c>
      <c r="Z191" s="1" t="s">
        <v>46</v>
      </c>
      <c r="AA191" s="1" t="s">
        <v>106</v>
      </c>
      <c r="AB191" s="1">
        <v>14</v>
      </c>
      <c r="AC191" s="1" t="s">
        <v>48</v>
      </c>
      <c r="AD191" s="1" t="s">
        <v>61</v>
      </c>
      <c r="AE191" s="1">
        <v>3.7</v>
      </c>
      <c r="AF191" s="1">
        <v>3</v>
      </c>
      <c r="AG191" s="1">
        <v>0</v>
      </c>
      <c r="AH191" s="2">
        <v>43678</v>
      </c>
      <c r="AI191" s="1">
        <v>0</v>
      </c>
      <c r="AJ191" s="1">
        <v>14</v>
      </c>
      <c r="AK191">
        <f t="shared" ca="1" si="6"/>
        <v>32</v>
      </c>
      <c r="AL191" t="str">
        <f t="shared" ca="1" si="7"/>
        <v>30-39</v>
      </c>
      <c r="AM191" s="19" t="str">
        <f t="shared" si="8"/>
        <v>40k–60k</v>
      </c>
    </row>
    <row r="192" spans="1:39" ht="13.5" customHeight="1" x14ac:dyDescent="0.2">
      <c r="A192" s="1" t="s">
        <v>557</v>
      </c>
      <c r="B192" s="1">
        <v>10288</v>
      </c>
      <c r="C192" s="1">
        <v>1</v>
      </c>
      <c r="D192" s="1">
        <v>1</v>
      </c>
      <c r="E192" s="1">
        <v>1</v>
      </c>
      <c r="F192" s="1">
        <v>1</v>
      </c>
      <c r="G192" s="1">
        <v>3</v>
      </c>
      <c r="H192" s="1">
        <v>2</v>
      </c>
      <c r="I192" s="1">
        <v>1</v>
      </c>
      <c r="J192" s="1">
        <v>157000</v>
      </c>
      <c r="K192" s="1">
        <v>0</v>
      </c>
      <c r="L192" s="1">
        <v>13</v>
      </c>
      <c r="M192" s="1" t="s">
        <v>558</v>
      </c>
      <c r="N192" s="1" t="s">
        <v>38</v>
      </c>
      <c r="O192" s="1">
        <v>2134</v>
      </c>
      <c r="P192" s="11">
        <v>31542</v>
      </c>
      <c r="Q192" s="1" t="s">
        <v>39</v>
      </c>
      <c r="R192" s="1" t="s">
        <v>53</v>
      </c>
      <c r="S192" s="1" t="s">
        <v>135</v>
      </c>
      <c r="T192" s="1" t="s">
        <v>104</v>
      </c>
      <c r="U192" s="1" t="s">
        <v>95</v>
      </c>
      <c r="V192" s="1" t="s">
        <v>559</v>
      </c>
      <c r="X192" s="1" t="s">
        <v>44</v>
      </c>
      <c r="Y192" s="1" t="s">
        <v>45</v>
      </c>
      <c r="Z192" s="1" t="s">
        <v>58</v>
      </c>
      <c r="AA192" s="1" t="s">
        <v>200</v>
      </c>
      <c r="AB192" s="1">
        <v>5</v>
      </c>
      <c r="AC192" s="1" t="s">
        <v>97</v>
      </c>
      <c r="AD192" s="1" t="s">
        <v>152</v>
      </c>
      <c r="AE192" s="1">
        <v>2.39</v>
      </c>
      <c r="AF192" s="1">
        <v>3</v>
      </c>
      <c r="AG192" s="1">
        <v>6</v>
      </c>
      <c r="AH192" s="1" t="s">
        <v>203</v>
      </c>
      <c r="AI192" s="1">
        <v>4</v>
      </c>
      <c r="AJ192" s="1">
        <v>13</v>
      </c>
      <c r="AK192">
        <f t="shared" ca="1" si="6"/>
        <v>39</v>
      </c>
      <c r="AL192" t="str">
        <f t="shared" ca="1" si="7"/>
        <v>30-39</v>
      </c>
      <c r="AM192" s="19" t="str">
        <f t="shared" si="8"/>
        <v>140k–160k</v>
      </c>
    </row>
    <row r="193" spans="1:39" ht="13.5" customHeight="1" x14ac:dyDescent="0.2">
      <c r="A193" s="1" t="s">
        <v>560</v>
      </c>
      <c r="B193" s="1">
        <v>10025</v>
      </c>
      <c r="C193" s="1">
        <v>0</v>
      </c>
      <c r="D193" s="1">
        <v>0</v>
      </c>
      <c r="E193" s="1">
        <v>0</v>
      </c>
      <c r="F193" s="1">
        <v>1</v>
      </c>
      <c r="G193" s="1">
        <v>5</v>
      </c>
      <c r="H193" s="1">
        <v>4</v>
      </c>
      <c r="I193" s="1">
        <v>0</v>
      </c>
      <c r="J193" s="1">
        <v>72460</v>
      </c>
      <c r="K193" s="1">
        <v>0</v>
      </c>
      <c r="L193" s="1">
        <v>20</v>
      </c>
      <c r="M193" s="1" t="s">
        <v>64</v>
      </c>
      <c r="N193" s="1" t="s">
        <v>38</v>
      </c>
      <c r="O193" s="1">
        <v>2126</v>
      </c>
      <c r="P193" s="10" t="s">
        <v>561</v>
      </c>
      <c r="Q193" s="1" t="s">
        <v>66</v>
      </c>
      <c r="R193" s="1" t="s">
        <v>40</v>
      </c>
      <c r="S193" s="1" t="s">
        <v>41</v>
      </c>
      <c r="T193" s="1" t="s">
        <v>42</v>
      </c>
      <c r="U193" s="1" t="s">
        <v>95</v>
      </c>
      <c r="V193" s="1" t="s">
        <v>562</v>
      </c>
      <c r="X193" s="1" t="s">
        <v>44</v>
      </c>
      <c r="Y193" s="1" t="s">
        <v>45</v>
      </c>
      <c r="Z193" s="1" t="s">
        <v>46</v>
      </c>
      <c r="AA193" s="1" t="s">
        <v>69</v>
      </c>
      <c r="AB193" s="1">
        <v>20</v>
      </c>
      <c r="AC193" s="1" t="s">
        <v>60</v>
      </c>
      <c r="AD193" s="1" t="s">
        <v>49</v>
      </c>
      <c r="AE193" s="1">
        <v>4.7</v>
      </c>
      <c r="AF193" s="1">
        <v>3</v>
      </c>
      <c r="AG193" s="1">
        <v>0</v>
      </c>
      <c r="AH193" s="1" t="s">
        <v>132</v>
      </c>
      <c r="AI193" s="1">
        <v>0</v>
      </c>
      <c r="AJ193" s="1">
        <v>1</v>
      </c>
      <c r="AK193">
        <f t="shared" ca="1" si="6"/>
        <v>55</v>
      </c>
      <c r="AL193" t="str">
        <f t="shared" ca="1" si="7"/>
        <v>50-59</v>
      </c>
      <c r="AM193" s="19" t="str">
        <f t="shared" si="8"/>
        <v>60k–80k</v>
      </c>
    </row>
    <row r="194" spans="1:39" ht="13.5" customHeight="1" x14ac:dyDescent="0.2">
      <c r="A194" s="1" t="s">
        <v>563</v>
      </c>
      <c r="B194" s="1">
        <v>10223</v>
      </c>
      <c r="C194" s="1">
        <v>0</v>
      </c>
      <c r="D194" s="1">
        <v>0</v>
      </c>
      <c r="E194" s="1">
        <v>1</v>
      </c>
      <c r="F194" s="1">
        <v>3</v>
      </c>
      <c r="G194" s="1">
        <v>5</v>
      </c>
      <c r="H194" s="1">
        <v>3</v>
      </c>
      <c r="I194" s="1">
        <v>1</v>
      </c>
      <c r="J194" s="1">
        <v>72106</v>
      </c>
      <c r="K194" s="1">
        <v>0</v>
      </c>
      <c r="L194" s="1">
        <v>20</v>
      </c>
      <c r="M194" s="1" t="s">
        <v>64</v>
      </c>
      <c r="N194" s="1" t="s">
        <v>38</v>
      </c>
      <c r="O194" s="1">
        <v>2127</v>
      </c>
      <c r="P194" s="11">
        <v>27831</v>
      </c>
      <c r="Q194" s="1" t="s">
        <v>39</v>
      </c>
      <c r="R194" s="1" t="s">
        <v>40</v>
      </c>
      <c r="S194" s="1" t="s">
        <v>41</v>
      </c>
      <c r="T194" s="1" t="s">
        <v>42</v>
      </c>
      <c r="U194" s="1" t="s">
        <v>95</v>
      </c>
      <c r="V194" s="2">
        <v>41153</v>
      </c>
      <c r="X194" s="1" t="s">
        <v>44</v>
      </c>
      <c r="Y194" s="1" t="s">
        <v>45</v>
      </c>
      <c r="Z194" s="1" t="s">
        <v>46</v>
      </c>
      <c r="AA194" s="1" t="s">
        <v>119</v>
      </c>
      <c r="AB194" s="1">
        <v>18</v>
      </c>
      <c r="AC194" s="1" t="s">
        <v>97</v>
      </c>
      <c r="AD194" s="1" t="s">
        <v>61</v>
      </c>
      <c r="AE194" s="1">
        <v>4.0999999999999996</v>
      </c>
      <c r="AF194" s="1">
        <v>4</v>
      </c>
      <c r="AG194" s="1">
        <v>0</v>
      </c>
      <c r="AH194" s="1" t="s">
        <v>275</v>
      </c>
      <c r="AI194" s="1">
        <v>0</v>
      </c>
      <c r="AJ194" s="1">
        <v>12</v>
      </c>
      <c r="AK194">
        <f t="shared" ca="1" si="6"/>
        <v>49</v>
      </c>
      <c r="AL194" t="str">
        <f t="shared" ca="1" si="7"/>
        <v>40-49</v>
      </c>
      <c r="AM194" s="19" t="str">
        <f t="shared" si="8"/>
        <v>60k–80k</v>
      </c>
    </row>
    <row r="195" spans="1:39" ht="13.5" customHeight="1" x14ac:dyDescent="0.2">
      <c r="A195" s="1" t="s">
        <v>564</v>
      </c>
      <c r="B195" s="1">
        <v>10151</v>
      </c>
      <c r="C195" s="1">
        <v>1</v>
      </c>
      <c r="D195" s="1">
        <v>1</v>
      </c>
      <c r="E195" s="1">
        <v>0</v>
      </c>
      <c r="F195" s="1">
        <v>1</v>
      </c>
      <c r="G195" s="1">
        <v>3</v>
      </c>
      <c r="H195" s="1">
        <v>3</v>
      </c>
      <c r="I195" s="1">
        <v>0</v>
      </c>
      <c r="J195" s="1">
        <v>52599</v>
      </c>
      <c r="K195" s="1">
        <v>0</v>
      </c>
      <c r="L195" s="1">
        <v>15</v>
      </c>
      <c r="M195" s="1" t="s">
        <v>342</v>
      </c>
      <c r="N195" s="1" t="s">
        <v>38</v>
      </c>
      <c r="O195" s="1">
        <v>2048</v>
      </c>
      <c r="P195" s="11">
        <v>28949</v>
      </c>
      <c r="Q195" s="1" t="s">
        <v>66</v>
      </c>
      <c r="R195" s="1" t="s">
        <v>53</v>
      </c>
      <c r="S195" s="1" t="s">
        <v>41</v>
      </c>
      <c r="T195" s="1" t="s">
        <v>42</v>
      </c>
      <c r="U195" s="1" t="s">
        <v>43</v>
      </c>
      <c r="V195" s="1" t="s">
        <v>164</v>
      </c>
      <c r="X195" s="1" t="s">
        <v>44</v>
      </c>
      <c r="Y195" s="1" t="s">
        <v>45</v>
      </c>
      <c r="Z195" s="1" t="s">
        <v>58</v>
      </c>
      <c r="AA195" s="1" t="s">
        <v>101</v>
      </c>
      <c r="AB195" s="1">
        <v>7</v>
      </c>
      <c r="AC195" s="1" t="s">
        <v>151</v>
      </c>
      <c r="AD195" s="1" t="s">
        <v>61</v>
      </c>
      <c r="AE195" s="1">
        <v>3.81</v>
      </c>
      <c r="AF195" s="1">
        <v>3</v>
      </c>
      <c r="AG195" s="1">
        <v>6</v>
      </c>
      <c r="AH195" s="2">
        <v>43771</v>
      </c>
      <c r="AI195" s="1">
        <v>0</v>
      </c>
      <c r="AJ195" s="1">
        <v>6</v>
      </c>
      <c r="AK195">
        <f t="shared" ref="AK195:AK258" ca="1" si="9">IFERROR(
    IF(
        ISNUMBER(P195),
        DATEDIF(P195, TODAY(), "Y"),
        DATEDIF(
            DATE(
                IF(VALUE(RIGHT(P195,2))&gt;30, 1900+VALUE(RIGHT(P195,2)), 2000+VALUE(RIGHT(P195,2))),
                VALUE(LEFT(P195,FIND("/",P195)-1)),
                VALUE(MID(P195,FIND("/",P195)+1,FIND("/",P195,FIND("/",P195)+1)-FIND("/",P195)-1))
            ),
            TODAY(),
            "Y"
        )
    ),
    ""
)</f>
        <v>46</v>
      </c>
      <c r="AL195" t="str">
        <f t="shared" ref="AL195:AL258" ca="1" si="10">IF(AK195="", "", INT(AK195/10)*10 &amp; "-" &amp; INT(AK195/10)*10+9)</f>
        <v>40-49</v>
      </c>
      <c r="AM195" s="19" t="str">
        <f t="shared" ref="AM195:AM258" si="11">FLOOR(J195, 20000)/1000 &amp; "k–" &amp; (FLOOR(J195, 20000)+20000)/1000 &amp; "k"</f>
        <v>40k–60k</v>
      </c>
    </row>
    <row r="196" spans="1:39" ht="13.5" customHeight="1" x14ac:dyDescent="0.2">
      <c r="A196" s="1" t="s">
        <v>565</v>
      </c>
      <c r="B196" s="1">
        <v>10254</v>
      </c>
      <c r="C196" s="1">
        <v>0</v>
      </c>
      <c r="D196" s="1">
        <v>2</v>
      </c>
      <c r="E196" s="1">
        <v>0</v>
      </c>
      <c r="F196" s="1">
        <v>1</v>
      </c>
      <c r="G196" s="1">
        <v>5</v>
      </c>
      <c r="H196" s="1">
        <v>3</v>
      </c>
      <c r="I196" s="1">
        <v>0</v>
      </c>
      <c r="J196" s="1">
        <v>63430</v>
      </c>
      <c r="K196" s="1">
        <v>0</v>
      </c>
      <c r="L196" s="1">
        <v>19</v>
      </c>
      <c r="M196" s="1" t="s">
        <v>37</v>
      </c>
      <c r="N196" s="1" t="s">
        <v>38</v>
      </c>
      <c r="O196" s="1">
        <v>2453</v>
      </c>
      <c r="P196" s="11">
        <v>30870</v>
      </c>
      <c r="Q196" s="1" t="s">
        <v>66</v>
      </c>
      <c r="R196" s="1" t="s">
        <v>75</v>
      </c>
      <c r="S196" s="1" t="s">
        <v>41</v>
      </c>
      <c r="T196" s="1" t="s">
        <v>42</v>
      </c>
      <c r="U196" s="1" t="s">
        <v>43</v>
      </c>
      <c r="V196" s="2">
        <v>41278</v>
      </c>
      <c r="X196" s="1" t="s">
        <v>44</v>
      </c>
      <c r="Y196" s="1" t="s">
        <v>45</v>
      </c>
      <c r="Z196" s="1" t="s">
        <v>46</v>
      </c>
      <c r="AA196" s="1" t="s">
        <v>73</v>
      </c>
      <c r="AB196" s="1">
        <v>16</v>
      </c>
      <c r="AC196" s="1" t="s">
        <v>48</v>
      </c>
      <c r="AD196" s="1" t="s">
        <v>61</v>
      </c>
      <c r="AE196" s="1">
        <v>4.4000000000000004</v>
      </c>
      <c r="AF196" s="1">
        <v>4</v>
      </c>
      <c r="AG196" s="1">
        <v>0</v>
      </c>
      <c r="AH196" s="1" t="s">
        <v>50</v>
      </c>
      <c r="AI196" s="1">
        <v>0</v>
      </c>
      <c r="AJ196" s="1">
        <v>18</v>
      </c>
      <c r="AK196">
        <f t="shared" ca="1" si="9"/>
        <v>41</v>
      </c>
      <c r="AL196" t="str">
        <f t="shared" ca="1" si="10"/>
        <v>40-49</v>
      </c>
      <c r="AM196" s="19" t="str">
        <f t="shared" si="11"/>
        <v>60k–80k</v>
      </c>
    </row>
    <row r="197" spans="1:39" ht="13.5" customHeight="1" x14ac:dyDescent="0.2">
      <c r="A197" s="1" t="s">
        <v>566</v>
      </c>
      <c r="B197" s="1">
        <v>10120</v>
      </c>
      <c r="C197" s="1">
        <v>0</v>
      </c>
      <c r="D197" s="1">
        <v>3</v>
      </c>
      <c r="E197" s="1">
        <v>1</v>
      </c>
      <c r="F197" s="1">
        <v>1</v>
      </c>
      <c r="G197" s="1">
        <v>5</v>
      </c>
      <c r="H197" s="1">
        <v>3</v>
      </c>
      <c r="I197" s="1">
        <v>0</v>
      </c>
      <c r="J197" s="1">
        <v>74417</v>
      </c>
      <c r="K197" s="1">
        <v>0</v>
      </c>
      <c r="L197" s="1">
        <v>20</v>
      </c>
      <c r="M197" s="1" t="s">
        <v>64</v>
      </c>
      <c r="N197" s="1" t="s">
        <v>38</v>
      </c>
      <c r="O197" s="1">
        <v>1460</v>
      </c>
      <c r="P197" s="11">
        <v>27041</v>
      </c>
      <c r="Q197" s="1" t="s">
        <v>39</v>
      </c>
      <c r="R197" s="1" t="s">
        <v>185</v>
      </c>
      <c r="S197" s="1" t="s">
        <v>41</v>
      </c>
      <c r="T197" s="1" t="s">
        <v>42</v>
      </c>
      <c r="U197" s="1" t="s">
        <v>95</v>
      </c>
      <c r="V197" s="1" t="s">
        <v>562</v>
      </c>
      <c r="X197" s="1" t="s">
        <v>44</v>
      </c>
      <c r="Y197" s="1" t="s">
        <v>45</v>
      </c>
      <c r="Z197" s="1" t="s">
        <v>46</v>
      </c>
      <c r="AA197" s="1" t="s">
        <v>47</v>
      </c>
      <c r="AB197" s="1">
        <v>22</v>
      </c>
      <c r="AC197" s="1" t="s">
        <v>48</v>
      </c>
      <c r="AD197" s="1" t="s">
        <v>61</v>
      </c>
      <c r="AE197" s="1">
        <v>4.29</v>
      </c>
      <c r="AF197" s="1">
        <v>5</v>
      </c>
      <c r="AG197" s="1">
        <v>0</v>
      </c>
      <c r="AH197" s="1" t="s">
        <v>260</v>
      </c>
      <c r="AI197" s="1">
        <v>0</v>
      </c>
      <c r="AJ197" s="1">
        <v>11</v>
      </c>
      <c r="AK197">
        <f t="shared" ca="1" si="9"/>
        <v>51</v>
      </c>
      <c r="AL197" t="str">
        <f t="shared" ca="1" si="10"/>
        <v>50-59</v>
      </c>
      <c r="AM197" s="19" t="str">
        <f t="shared" si="11"/>
        <v>60k–80k</v>
      </c>
    </row>
    <row r="198" spans="1:39" ht="13.5" customHeight="1" x14ac:dyDescent="0.2">
      <c r="A198" s="1" t="s">
        <v>567</v>
      </c>
      <c r="B198" s="1">
        <v>10216</v>
      </c>
      <c r="C198" s="1">
        <v>0</v>
      </c>
      <c r="D198" s="1">
        <v>0</v>
      </c>
      <c r="E198" s="1">
        <v>1</v>
      </c>
      <c r="F198" s="1">
        <v>1</v>
      </c>
      <c r="G198" s="1">
        <v>5</v>
      </c>
      <c r="H198" s="1">
        <v>3</v>
      </c>
      <c r="I198" s="1">
        <v>0</v>
      </c>
      <c r="J198" s="1">
        <v>57575</v>
      </c>
      <c r="K198" s="1">
        <v>0</v>
      </c>
      <c r="L198" s="1">
        <v>19</v>
      </c>
      <c r="M198" s="1" t="s">
        <v>37</v>
      </c>
      <c r="N198" s="1" t="s">
        <v>38</v>
      </c>
      <c r="O198" s="1">
        <v>1550</v>
      </c>
      <c r="P198" s="10" t="s">
        <v>568</v>
      </c>
      <c r="Q198" s="1" t="s">
        <v>39</v>
      </c>
      <c r="R198" s="1" t="s">
        <v>40</v>
      </c>
      <c r="S198" s="1" t="s">
        <v>41</v>
      </c>
      <c r="T198" s="1" t="s">
        <v>42</v>
      </c>
      <c r="U198" s="1" t="s">
        <v>141</v>
      </c>
      <c r="V198" s="2">
        <v>41493</v>
      </c>
      <c r="X198" s="1" t="s">
        <v>44</v>
      </c>
      <c r="Y198" s="1" t="s">
        <v>45</v>
      </c>
      <c r="Z198" s="1" t="s">
        <v>46</v>
      </c>
      <c r="AA198" s="1" t="s">
        <v>69</v>
      </c>
      <c r="AB198" s="1">
        <v>20</v>
      </c>
      <c r="AC198" s="1" t="s">
        <v>48</v>
      </c>
      <c r="AD198" s="1" t="s">
        <v>61</v>
      </c>
      <c r="AE198" s="1">
        <v>4.0999999999999996</v>
      </c>
      <c r="AF198" s="1">
        <v>4</v>
      </c>
      <c r="AG198" s="1">
        <v>0</v>
      </c>
      <c r="AH198" s="1" t="s">
        <v>258</v>
      </c>
      <c r="AI198" s="1">
        <v>0</v>
      </c>
      <c r="AJ198" s="1">
        <v>13</v>
      </c>
      <c r="AK198">
        <f t="shared" ca="1" si="9"/>
        <v>45</v>
      </c>
      <c r="AL198" t="str">
        <f t="shared" ca="1" si="10"/>
        <v>40-49</v>
      </c>
      <c r="AM198" s="19" t="str">
        <f t="shared" si="11"/>
        <v>40k–60k</v>
      </c>
    </row>
    <row r="199" spans="1:39" ht="13.5" customHeight="1" x14ac:dyDescent="0.2">
      <c r="A199" s="1" t="s">
        <v>569</v>
      </c>
      <c r="B199" s="1">
        <v>10079</v>
      </c>
      <c r="C199" s="1">
        <v>0</v>
      </c>
      <c r="D199" s="1">
        <v>0</v>
      </c>
      <c r="E199" s="1">
        <v>1</v>
      </c>
      <c r="F199" s="1">
        <v>1</v>
      </c>
      <c r="G199" s="1">
        <v>3</v>
      </c>
      <c r="H199" s="1">
        <v>3</v>
      </c>
      <c r="I199" s="1">
        <v>0</v>
      </c>
      <c r="J199" s="1">
        <v>87921</v>
      </c>
      <c r="K199" s="1">
        <v>0</v>
      </c>
      <c r="L199" s="1">
        <v>22</v>
      </c>
      <c r="M199" s="1" t="s">
        <v>499</v>
      </c>
      <c r="N199" s="1" t="s">
        <v>38</v>
      </c>
      <c r="O199" s="1">
        <v>2056</v>
      </c>
      <c r="P199" s="10" t="s">
        <v>570</v>
      </c>
      <c r="Q199" s="1" t="s">
        <v>39</v>
      </c>
      <c r="R199" s="1" t="s">
        <v>40</v>
      </c>
      <c r="S199" s="1" t="s">
        <v>41</v>
      </c>
      <c r="T199" s="1" t="s">
        <v>42</v>
      </c>
      <c r="U199" s="1" t="s">
        <v>141</v>
      </c>
      <c r="V199" s="2">
        <v>43010</v>
      </c>
      <c r="X199" s="1" t="s">
        <v>44</v>
      </c>
      <c r="Y199" s="1" t="s">
        <v>45</v>
      </c>
      <c r="Z199" s="1" t="s">
        <v>58</v>
      </c>
      <c r="AA199" s="1" t="s">
        <v>290</v>
      </c>
      <c r="AB199" s="1">
        <v>13</v>
      </c>
      <c r="AC199" s="1" t="s">
        <v>60</v>
      </c>
      <c r="AD199" s="1" t="s">
        <v>61</v>
      </c>
      <c r="AE199" s="1">
        <v>5</v>
      </c>
      <c r="AF199" s="1">
        <v>3</v>
      </c>
      <c r="AG199" s="1">
        <v>6</v>
      </c>
      <c r="AH199" s="1" t="s">
        <v>93</v>
      </c>
      <c r="AI199" s="1">
        <v>0</v>
      </c>
      <c r="AJ199" s="1">
        <v>17</v>
      </c>
      <c r="AK199">
        <f t="shared" ca="1" si="9"/>
        <v>55</v>
      </c>
      <c r="AL199" t="str">
        <f t="shared" ca="1" si="10"/>
        <v>50-59</v>
      </c>
      <c r="AM199" s="19" t="str">
        <f t="shared" si="11"/>
        <v>80k–100k</v>
      </c>
    </row>
    <row r="200" spans="1:39" ht="13.5" customHeight="1" x14ac:dyDescent="0.2">
      <c r="A200" s="1" t="s">
        <v>571</v>
      </c>
      <c r="B200" s="1">
        <v>10215</v>
      </c>
      <c r="C200" s="1">
        <v>0</v>
      </c>
      <c r="D200" s="1">
        <v>0</v>
      </c>
      <c r="E200" s="1">
        <v>1</v>
      </c>
      <c r="F200" s="1">
        <v>5</v>
      </c>
      <c r="G200" s="1">
        <v>5</v>
      </c>
      <c r="H200" s="1">
        <v>3</v>
      </c>
      <c r="I200" s="1">
        <v>1</v>
      </c>
      <c r="J200" s="1">
        <v>50470</v>
      </c>
      <c r="K200" s="1">
        <v>1</v>
      </c>
      <c r="L200" s="1">
        <v>19</v>
      </c>
      <c r="M200" s="1" t="s">
        <v>37</v>
      </c>
      <c r="N200" s="1" t="s">
        <v>38</v>
      </c>
      <c r="O200" s="1">
        <v>2110</v>
      </c>
      <c r="P200" s="11">
        <v>32544</v>
      </c>
      <c r="Q200" s="1" t="s">
        <v>39</v>
      </c>
      <c r="R200" s="1" t="s">
        <v>40</v>
      </c>
      <c r="S200" s="1" t="s">
        <v>41</v>
      </c>
      <c r="T200" s="1" t="s">
        <v>42</v>
      </c>
      <c r="U200" s="1" t="s">
        <v>95</v>
      </c>
      <c r="V200" s="1" t="s">
        <v>241</v>
      </c>
      <c r="W200" s="2">
        <v>41733</v>
      </c>
      <c r="X200" s="1" t="s">
        <v>76</v>
      </c>
      <c r="Y200" s="1" t="s">
        <v>57</v>
      </c>
      <c r="Z200" s="1" t="s">
        <v>46</v>
      </c>
      <c r="AA200" s="1" t="s">
        <v>77</v>
      </c>
      <c r="AB200" s="1">
        <v>39</v>
      </c>
      <c r="AC200" s="1" t="s">
        <v>97</v>
      </c>
      <c r="AD200" s="1" t="s">
        <v>61</v>
      </c>
      <c r="AE200" s="1">
        <v>4.3</v>
      </c>
      <c r="AF200" s="1">
        <v>3</v>
      </c>
      <c r="AG200" s="1">
        <v>0</v>
      </c>
      <c r="AH200" s="2">
        <v>41308</v>
      </c>
      <c r="AI200" s="1">
        <v>0</v>
      </c>
      <c r="AJ200" s="1">
        <v>19</v>
      </c>
      <c r="AK200">
        <f t="shared" ca="1" si="9"/>
        <v>36</v>
      </c>
      <c r="AL200" t="str">
        <f t="shared" ca="1" si="10"/>
        <v>30-39</v>
      </c>
      <c r="AM200" s="19" t="str">
        <f t="shared" si="11"/>
        <v>40k–60k</v>
      </c>
    </row>
    <row r="201" spans="1:39" ht="13.5" customHeight="1" x14ac:dyDescent="0.2">
      <c r="A201" s="1" t="s">
        <v>572</v>
      </c>
      <c r="B201" s="1">
        <v>10185</v>
      </c>
      <c r="C201" s="1">
        <v>1</v>
      </c>
      <c r="D201" s="1">
        <v>1</v>
      </c>
      <c r="E201" s="1">
        <v>1</v>
      </c>
      <c r="F201" s="1">
        <v>5</v>
      </c>
      <c r="G201" s="1">
        <v>5</v>
      </c>
      <c r="H201" s="1">
        <v>3</v>
      </c>
      <c r="I201" s="1">
        <v>0</v>
      </c>
      <c r="J201" s="1">
        <v>46664</v>
      </c>
      <c r="K201" s="1">
        <v>1</v>
      </c>
      <c r="L201" s="1">
        <v>19</v>
      </c>
      <c r="M201" s="1" t="s">
        <v>37</v>
      </c>
      <c r="N201" s="1" t="s">
        <v>38</v>
      </c>
      <c r="O201" s="1">
        <v>2421</v>
      </c>
      <c r="P201" s="10" t="s">
        <v>573</v>
      </c>
      <c r="Q201" s="1" t="s">
        <v>39</v>
      </c>
      <c r="R201" s="1" t="s">
        <v>53</v>
      </c>
      <c r="S201" s="1" t="s">
        <v>41</v>
      </c>
      <c r="T201" s="1" t="s">
        <v>42</v>
      </c>
      <c r="U201" s="1" t="s">
        <v>43</v>
      </c>
      <c r="V201" s="2">
        <v>41278</v>
      </c>
      <c r="W201" s="1" t="s">
        <v>574</v>
      </c>
      <c r="X201" s="1" t="s">
        <v>284</v>
      </c>
      <c r="Y201" s="1" t="s">
        <v>57</v>
      </c>
      <c r="Z201" s="1" t="s">
        <v>46</v>
      </c>
      <c r="AA201" s="1" t="s">
        <v>81</v>
      </c>
      <c r="AB201" s="1">
        <v>11</v>
      </c>
      <c r="AC201" s="1" t="s">
        <v>92</v>
      </c>
      <c r="AD201" s="1" t="s">
        <v>61</v>
      </c>
      <c r="AE201" s="1">
        <v>3.18</v>
      </c>
      <c r="AF201" s="1">
        <v>3</v>
      </c>
      <c r="AG201" s="1">
        <v>0</v>
      </c>
      <c r="AH201" s="2">
        <v>42524</v>
      </c>
      <c r="AI201" s="1">
        <v>0</v>
      </c>
      <c r="AJ201" s="1">
        <v>10</v>
      </c>
      <c r="AK201">
        <f t="shared" ca="1" si="9"/>
        <v>42</v>
      </c>
      <c r="AL201" t="str">
        <f t="shared" ca="1" si="10"/>
        <v>40-49</v>
      </c>
      <c r="AM201" s="19" t="str">
        <f t="shared" si="11"/>
        <v>40k–60k</v>
      </c>
    </row>
    <row r="202" spans="1:39" ht="13.5" customHeight="1" x14ac:dyDescent="0.2">
      <c r="A202" s="1" t="s">
        <v>575</v>
      </c>
      <c r="B202" s="1">
        <v>10063</v>
      </c>
      <c r="C202" s="1">
        <v>1</v>
      </c>
      <c r="D202" s="1">
        <v>1</v>
      </c>
      <c r="E202" s="1">
        <v>1</v>
      </c>
      <c r="F202" s="1">
        <v>3</v>
      </c>
      <c r="G202" s="1">
        <v>5</v>
      </c>
      <c r="H202" s="1">
        <v>3</v>
      </c>
      <c r="I202" s="1">
        <v>0</v>
      </c>
      <c r="J202" s="1">
        <v>48495</v>
      </c>
      <c r="K202" s="1">
        <v>0</v>
      </c>
      <c r="L202" s="1">
        <v>19</v>
      </c>
      <c r="M202" s="1" t="s">
        <v>37</v>
      </c>
      <c r="N202" s="1" t="s">
        <v>38</v>
      </c>
      <c r="O202" s="1">
        <v>2136</v>
      </c>
      <c r="P202" s="11">
        <v>28341</v>
      </c>
      <c r="Q202" s="1" t="s">
        <v>39</v>
      </c>
      <c r="R202" s="1" t="s">
        <v>53</v>
      </c>
      <c r="S202" s="1" t="s">
        <v>41</v>
      </c>
      <c r="T202" s="1" t="s">
        <v>42</v>
      </c>
      <c r="U202" s="1" t="s">
        <v>43</v>
      </c>
      <c r="V202" s="2">
        <v>41978</v>
      </c>
      <c r="X202" s="1" t="s">
        <v>44</v>
      </c>
      <c r="Y202" s="1" t="s">
        <v>45</v>
      </c>
      <c r="Z202" s="1" t="s">
        <v>46</v>
      </c>
      <c r="AA202" s="1" t="s">
        <v>91</v>
      </c>
      <c r="AB202" s="1">
        <v>19</v>
      </c>
      <c r="AC202" s="1" t="s">
        <v>48</v>
      </c>
      <c r="AD202" s="1" t="s">
        <v>61</v>
      </c>
      <c r="AE202" s="1">
        <v>5</v>
      </c>
      <c r="AF202" s="1">
        <v>5</v>
      </c>
      <c r="AG202" s="1">
        <v>0</v>
      </c>
      <c r="AH202" s="1" t="s">
        <v>102</v>
      </c>
      <c r="AI202" s="1">
        <v>0</v>
      </c>
      <c r="AJ202" s="1">
        <v>11</v>
      </c>
      <c r="AK202">
        <f t="shared" ca="1" si="9"/>
        <v>48</v>
      </c>
      <c r="AL202" t="str">
        <f t="shared" ca="1" si="10"/>
        <v>40-49</v>
      </c>
      <c r="AM202" s="19" t="str">
        <f t="shared" si="11"/>
        <v>40k–60k</v>
      </c>
    </row>
    <row r="203" spans="1:39" ht="13.5" customHeight="1" x14ac:dyDescent="0.2">
      <c r="A203" s="1" t="s">
        <v>576</v>
      </c>
      <c r="B203" s="1">
        <v>10037</v>
      </c>
      <c r="C203" s="1">
        <v>0</v>
      </c>
      <c r="D203" s="1">
        <v>3</v>
      </c>
      <c r="E203" s="1">
        <v>0</v>
      </c>
      <c r="F203" s="1">
        <v>1</v>
      </c>
      <c r="G203" s="1">
        <v>5</v>
      </c>
      <c r="H203" s="1">
        <v>4</v>
      </c>
      <c r="I203" s="1">
        <v>1</v>
      </c>
      <c r="J203" s="1">
        <v>52984</v>
      </c>
      <c r="K203" s="1">
        <v>0</v>
      </c>
      <c r="L203" s="1">
        <v>19</v>
      </c>
      <c r="M203" s="1" t="s">
        <v>37</v>
      </c>
      <c r="N203" s="1" t="s">
        <v>38</v>
      </c>
      <c r="O203" s="1">
        <v>1810</v>
      </c>
      <c r="P203" s="11">
        <v>24537</v>
      </c>
      <c r="Q203" s="1" t="s">
        <v>66</v>
      </c>
      <c r="R203" s="1" t="s">
        <v>185</v>
      </c>
      <c r="S203" s="1" t="s">
        <v>41</v>
      </c>
      <c r="T203" s="1" t="s">
        <v>42</v>
      </c>
      <c r="U203" s="1" t="s">
        <v>95</v>
      </c>
      <c r="V203" s="2">
        <v>41278</v>
      </c>
      <c r="X203" s="1" t="s">
        <v>44</v>
      </c>
      <c r="Y203" s="1" t="s">
        <v>45</v>
      </c>
      <c r="Z203" s="1" t="s">
        <v>46</v>
      </c>
      <c r="AA203" s="1" t="s">
        <v>96</v>
      </c>
      <c r="AB203" s="1">
        <v>12</v>
      </c>
      <c r="AC203" s="1" t="s">
        <v>97</v>
      </c>
      <c r="AD203" s="1" t="s">
        <v>49</v>
      </c>
      <c r="AE203" s="1">
        <v>4</v>
      </c>
      <c r="AF203" s="1">
        <v>3</v>
      </c>
      <c r="AG203" s="1">
        <v>0</v>
      </c>
      <c r="AH203" s="1" t="s">
        <v>319</v>
      </c>
      <c r="AI203" s="1">
        <v>0</v>
      </c>
      <c r="AJ203" s="1">
        <v>12</v>
      </c>
      <c r="AK203">
        <f t="shared" ca="1" si="9"/>
        <v>58</v>
      </c>
      <c r="AL203" t="str">
        <f t="shared" ca="1" si="10"/>
        <v>50-59</v>
      </c>
      <c r="AM203" s="19" t="str">
        <f t="shared" si="11"/>
        <v>40k–60k</v>
      </c>
    </row>
    <row r="204" spans="1:39" ht="13.5" customHeight="1" x14ac:dyDescent="0.2">
      <c r="A204" s="1" t="s">
        <v>577</v>
      </c>
      <c r="B204" s="1">
        <v>10042</v>
      </c>
      <c r="C204" s="1">
        <v>0</v>
      </c>
      <c r="D204" s="1">
        <v>0</v>
      </c>
      <c r="E204" s="1">
        <v>0</v>
      </c>
      <c r="F204" s="1">
        <v>1</v>
      </c>
      <c r="G204" s="1">
        <v>6</v>
      </c>
      <c r="H204" s="1">
        <v>3</v>
      </c>
      <c r="I204" s="1">
        <v>0</v>
      </c>
      <c r="J204" s="1">
        <v>63695</v>
      </c>
      <c r="K204" s="1">
        <v>0</v>
      </c>
      <c r="L204" s="1">
        <v>3</v>
      </c>
      <c r="M204" s="1" t="s">
        <v>188</v>
      </c>
      <c r="N204" s="1" t="s">
        <v>578</v>
      </c>
      <c r="O204" s="1">
        <v>30428</v>
      </c>
      <c r="P204" s="10" t="s">
        <v>579</v>
      </c>
      <c r="Q204" s="1" t="s">
        <v>66</v>
      </c>
      <c r="R204" s="1" t="s">
        <v>40</v>
      </c>
      <c r="S204" s="1" t="s">
        <v>41</v>
      </c>
      <c r="T204" s="1" t="s">
        <v>42</v>
      </c>
      <c r="U204" s="1" t="s">
        <v>117</v>
      </c>
      <c r="V204" s="2">
        <v>41493</v>
      </c>
      <c r="X204" s="1" t="s">
        <v>44</v>
      </c>
      <c r="Y204" s="1" t="s">
        <v>45</v>
      </c>
      <c r="Z204" s="1" t="s">
        <v>191</v>
      </c>
      <c r="AA204" s="1" t="s">
        <v>223</v>
      </c>
      <c r="AB204" s="1">
        <v>21</v>
      </c>
      <c r="AC204" s="1" t="s">
        <v>60</v>
      </c>
      <c r="AD204" s="1" t="s">
        <v>61</v>
      </c>
      <c r="AE204" s="1">
        <v>5</v>
      </c>
      <c r="AF204" s="1">
        <v>5</v>
      </c>
      <c r="AG204" s="1">
        <v>0</v>
      </c>
      <c r="AH204" s="1" t="s">
        <v>98</v>
      </c>
      <c r="AI204" s="1">
        <v>0</v>
      </c>
      <c r="AJ204" s="1">
        <v>2</v>
      </c>
      <c r="AK204">
        <f t="shared" ca="1" si="9"/>
        <v>36</v>
      </c>
      <c r="AL204" t="str">
        <f t="shared" ca="1" si="10"/>
        <v>30-39</v>
      </c>
      <c r="AM204" s="19" t="str">
        <f t="shared" si="11"/>
        <v>60k–80k</v>
      </c>
    </row>
    <row r="205" spans="1:39" ht="13.5" customHeight="1" x14ac:dyDescent="0.2">
      <c r="A205" s="1" t="s">
        <v>580</v>
      </c>
      <c r="B205" s="1">
        <v>10206</v>
      </c>
      <c r="C205" s="1">
        <v>0</v>
      </c>
      <c r="D205" s="1">
        <v>0</v>
      </c>
      <c r="E205" s="1">
        <v>0</v>
      </c>
      <c r="F205" s="1">
        <v>1</v>
      </c>
      <c r="G205" s="1">
        <v>5</v>
      </c>
      <c r="H205" s="1">
        <v>3</v>
      </c>
      <c r="I205" s="1">
        <v>0</v>
      </c>
      <c r="J205" s="1">
        <v>62061</v>
      </c>
      <c r="K205" s="1">
        <v>0</v>
      </c>
      <c r="L205" s="1">
        <v>19</v>
      </c>
      <c r="M205" s="1" t="s">
        <v>37</v>
      </c>
      <c r="N205" s="1" t="s">
        <v>38</v>
      </c>
      <c r="O205" s="1">
        <v>2132</v>
      </c>
      <c r="P205" s="11">
        <v>30870</v>
      </c>
      <c r="Q205" s="1" t="s">
        <v>66</v>
      </c>
      <c r="R205" s="1" t="s">
        <v>40</v>
      </c>
      <c r="S205" s="1" t="s">
        <v>41</v>
      </c>
      <c r="T205" s="1" t="s">
        <v>42</v>
      </c>
      <c r="U205" s="1" t="s">
        <v>43</v>
      </c>
      <c r="V205" s="2">
        <v>41493</v>
      </c>
      <c r="X205" s="1" t="s">
        <v>44</v>
      </c>
      <c r="Y205" s="1" t="s">
        <v>45</v>
      </c>
      <c r="Z205" s="1" t="s">
        <v>46</v>
      </c>
      <c r="AA205" s="1" t="s">
        <v>106</v>
      </c>
      <c r="AB205" s="1">
        <v>14</v>
      </c>
      <c r="AC205" s="1" t="s">
        <v>48</v>
      </c>
      <c r="AD205" s="1" t="s">
        <v>61</v>
      </c>
      <c r="AE205" s="1">
        <v>3.6</v>
      </c>
      <c r="AF205" s="1">
        <v>5</v>
      </c>
      <c r="AG205" s="1">
        <v>0</v>
      </c>
      <c r="AH205" s="2">
        <v>43497</v>
      </c>
      <c r="AI205" s="1">
        <v>0</v>
      </c>
      <c r="AJ205" s="1">
        <v>4</v>
      </c>
      <c r="AK205">
        <f t="shared" ca="1" si="9"/>
        <v>41</v>
      </c>
      <c r="AL205" t="str">
        <f t="shared" ca="1" si="10"/>
        <v>40-49</v>
      </c>
      <c r="AM205" s="19" t="str">
        <f t="shared" si="11"/>
        <v>60k–80k</v>
      </c>
    </row>
    <row r="206" spans="1:39" ht="13.5" customHeight="1" x14ac:dyDescent="0.2">
      <c r="A206" s="1" t="s">
        <v>581</v>
      </c>
      <c r="B206" s="1">
        <v>10104</v>
      </c>
      <c r="C206" s="1">
        <v>0</v>
      </c>
      <c r="D206" s="1">
        <v>0</v>
      </c>
      <c r="E206" s="1">
        <v>0</v>
      </c>
      <c r="F206" s="1">
        <v>1</v>
      </c>
      <c r="G206" s="1">
        <v>5</v>
      </c>
      <c r="H206" s="1">
        <v>3</v>
      </c>
      <c r="I206" s="1">
        <v>0</v>
      </c>
      <c r="J206" s="1">
        <v>66738</v>
      </c>
      <c r="K206" s="1">
        <v>0</v>
      </c>
      <c r="L206" s="1">
        <v>20</v>
      </c>
      <c r="M206" s="1" t="s">
        <v>64</v>
      </c>
      <c r="N206" s="1" t="s">
        <v>38</v>
      </c>
      <c r="O206" s="1">
        <v>1040</v>
      </c>
      <c r="P206" s="10" t="s">
        <v>582</v>
      </c>
      <c r="Q206" s="1" t="s">
        <v>66</v>
      </c>
      <c r="R206" s="1" t="s">
        <v>40</v>
      </c>
      <c r="S206" s="1" t="s">
        <v>41</v>
      </c>
      <c r="T206" s="1" t="s">
        <v>42</v>
      </c>
      <c r="U206" s="1" t="s">
        <v>43</v>
      </c>
      <c r="V206" s="2">
        <v>41923</v>
      </c>
      <c r="X206" s="1" t="s">
        <v>44</v>
      </c>
      <c r="Y206" s="1" t="s">
        <v>45</v>
      </c>
      <c r="Z206" s="1" t="s">
        <v>46</v>
      </c>
      <c r="AA206" s="1" t="s">
        <v>73</v>
      </c>
      <c r="AB206" s="1">
        <v>16</v>
      </c>
      <c r="AC206" s="1" t="s">
        <v>60</v>
      </c>
      <c r="AD206" s="1" t="s">
        <v>61</v>
      </c>
      <c r="AE206" s="1">
        <v>4.53</v>
      </c>
      <c r="AF206" s="1">
        <v>5</v>
      </c>
      <c r="AG206" s="1">
        <v>0</v>
      </c>
      <c r="AH206" s="1" t="s">
        <v>368</v>
      </c>
      <c r="AI206" s="1">
        <v>0</v>
      </c>
      <c r="AJ206" s="1">
        <v>5</v>
      </c>
      <c r="AK206">
        <f t="shared" ca="1" si="9"/>
        <v>39</v>
      </c>
      <c r="AL206" t="str">
        <f t="shared" ca="1" si="10"/>
        <v>30-39</v>
      </c>
      <c r="AM206" s="19" t="str">
        <f t="shared" si="11"/>
        <v>60k–80k</v>
      </c>
    </row>
    <row r="207" spans="1:39" ht="13.5" customHeight="1" x14ac:dyDescent="0.2">
      <c r="A207" s="1" t="s">
        <v>583</v>
      </c>
      <c r="B207" s="1">
        <v>10303</v>
      </c>
      <c r="C207" s="1">
        <v>0</v>
      </c>
      <c r="D207" s="1">
        <v>0</v>
      </c>
      <c r="E207" s="1">
        <v>0</v>
      </c>
      <c r="F207" s="1">
        <v>4</v>
      </c>
      <c r="G207" s="1">
        <v>5</v>
      </c>
      <c r="H207" s="1">
        <v>1</v>
      </c>
      <c r="I207" s="1">
        <v>0</v>
      </c>
      <c r="J207" s="1">
        <v>52674</v>
      </c>
      <c r="K207" s="1">
        <v>1</v>
      </c>
      <c r="L207" s="1">
        <v>19</v>
      </c>
      <c r="M207" s="1" t="s">
        <v>37</v>
      </c>
      <c r="N207" s="1" t="s">
        <v>38</v>
      </c>
      <c r="O207" s="1">
        <v>2152</v>
      </c>
      <c r="P207" s="10" t="s">
        <v>584</v>
      </c>
      <c r="Q207" s="1" t="s">
        <v>66</v>
      </c>
      <c r="R207" s="1" t="s">
        <v>40</v>
      </c>
      <c r="S207" s="1" t="s">
        <v>41</v>
      </c>
      <c r="T207" s="1" t="s">
        <v>42</v>
      </c>
      <c r="U207" s="1" t="s">
        <v>117</v>
      </c>
      <c r="V207" s="1" t="s">
        <v>207</v>
      </c>
      <c r="W207" s="2">
        <v>43105</v>
      </c>
      <c r="X207" s="1" t="s">
        <v>138</v>
      </c>
      <c r="Y207" s="1" t="s">
        <v>128</v>
      </c>
      <c r="Z207" s="1" t="s">
        <v>46</v>
      </c>
      <c r="AA207" s="1" t="s">
        <v>69</v>
      </c>
      <c r="AB207" s="1">
        <v>20</v>
      </c>
      <c r="AC207" s="1" t="s">
        <v>48</v>
      </c>
      <c r="AD207" s="1" t="s">
        <v>281</v>
      </c>
      <c r="AE207" s="1">
        <v>2.33</v>
      </c>
      <c r="AF207" s="1">
        <v>2</v>
      </c>
      <c r="AG207" s="1">
        <v>0</v>
      </c>
      <c r="AH207" s="2">
        <v>43346</v>
      </c>
      <c r="AI207" s="1">
        <v>6</v>
      </c>
      <c r="AJ207" s="1">
        <v>3</v>
      </c>
      <c r="AK207">
        <f t="shared" ca="1" si="9"/>
        <v>44</v>
      </c>
      <c r="AL207" t="str">
        <f t="shared" ca="1" si="10"/>
        <v>40-49</v>
      </c>
      <c r="AM207" s="19" t="str">
        <f t="shared" si="11"/>
        <v>40k–60k</v>
      </c>
    </row>
    <row r="208" spans="1:39" ht="13.5" customHeight="1" x14ac:dyDescent="0.2">
      <c r="A208" s="1" t="s">
        <v>585</v>
      </c>
      <c r="B208" s="1">
        <v>10078</v>
      </c>
      <c r="C208" s="1">
        <v>1</v>
      </c>
      <c r="D208" s="1">
        <v>1</v>
      </c>
      <c r="E208" s="1">
        <v>0</v>
      </c>
      <c r="F208" s="1">
        <v>5</v>
      </c>
      <c r="G208" s="1">
        <v>5</v>
      </c>
      <c r="H208" s="1">
        <v>3</v>
      </c>
      <c r="I208" s="1">
        <v>0</v>
      </c>
      <c r="J208" s="1">
        <v>71966</v>
      </c>
      <c r="K208" s="1">
        <v>1</v>
      </c>
      <c r="L208" s="1">
        <v>20</v>
      </c>
      <c r="M208" s="1" t="s">
        <v>64</v>
      </c>
      <c r="N208" s="1" t="s">
        <v>38</v>
      </c>
      <c r="O208" s="1">
        <v>2492</v>
      </c>
      <c r="P208" s="11">
        <v>19300</v>
      </c>
      <c r="Q208" s="1" t="s">
        <v>66</v>
      </c>
      <c r="R208" s="1" t="s">
        <v>53</v>
      </c>
      <c r="S208" s="1" t="s">
        <v>41</v>
      </c>
      <c r="T208" s="1" t="s">
        <v>42</v>
      </c>
      <c r="U208" s="1" t="s">
        <v>141</v>
      </c>
      <c r="V208" s="1" t="s">
        <v>222</v>
      </c>
      <c r="W208" s="1" t="s">
        <v>146</v>
      </c>
      <c r="X208" s="1" t="s">
        <v>111</v>
      </c>
      <c r="Y208" s="1" t="s">
        <v>57</v>
      </c>
      <c r="Z208" s="1" t="s">
        <v>46</v>
      </c>
      <c r="AA208" s="1" t="s">
        <v>77</v>
      </c>
      <c r="AB208" s="1">
        <v>39</v>
      </c>
      <c r="AC208" s="1" t="s">
        <v>48</v>
      </c>
      <c r="AD208" s="1" t="s">
        <v>61</v>
      </c>
      <c r="AE208" s="1">
        <v>5</v>
      </c>
      <c r="AF208" s="1">
        <v>3</v>
      </c>
      <c r="AG208" s="1">
        <v>0</v>
      </c>
      <c r="AH208" s="2">
        <v>41312</v>
      </c>
      <c r="AI208" s="1">
        <v>0</v>
      </c>
      <c r="AJ208" s="1">
        <v>17</v>
      </c>
      <c r="AK208">
        <f t="shared" ca="1" si="9"/>
        <v>72</v>
      </c>
      <c r="AL208" t="str">
        <f t="shared" ca="1" si="10"/>
        <v>70-79</v>
      </c>
      <c r="AM208" s="19" t="str">
        <f t="shared" si="11"/>
        <v>60k–80k</v>
      </c>
    </row>
    <row r="209" spans="1:39" ht="13.5" customHeight="1" x14ac:dyDescent="0.2">
      <c r="A209" s="1" t="s">
        <v>586</v>
      </c>
      <c r="B209" s="1">
        <v>10121</v>
      </c>
      <c r="C209" s="1">
        <v>0</v>
      </c>
      <c r="D209" s="1">
        <v>0</v>
      </c>
      <c r="E209" s="1">
        <v>0</v>
      </c>
      <c r="F209" s="1">
        <v>1</v>
      </c>
      <c r="G209" s="1">
        <v>6</v>
      </c>
      <c r="H209" s="1">
        <v>3</v>
      </c>
      <c r="I209" s="1">
        <v>0</v>
      </c>
      <c r="J209" s="1">
        <v>63051</v>
      </c>
      <c r="K209" s="1">
        <v>0</v>
      </c>
      <c r="L209" s="1">
        <v>3</v>
      </c>
      <c r="M209" s="1" t="s">
        <v>188</v>
      </c>
      <c r="N209" s="1" t="s">
        <v>587</v>
      </c>
      <c r="O209" s="1">
        <v>33174</v>
      </c>
      <c r="P209" s="11">
        <v>33182</v>
      </c>
      <c r="Q209" s="1" t="s">
        <v>66</v>
      </c>
      <c r="R209" s="1" t="s">
        <v>40</v>
      </c>
      <c r="S209" s="1" t="s">
        <v>41</v>
      </c>
      <c r="T209" s="1" t="s">
        <v>104</v>
      </c>
      <c r="U209" s="1" t="s">
        <v>43</v>
      </c>
      <c r="V209" s="1" t="s">
        <v>90</v>
      </c>
      <c r="X209" s="1" t="s">
        <v>44</v>
      </c>
      <c r="Y209" s="1" t="s">
        <v>45</v>
      </c>
      <c r="Z209" s="1" t="s">
        <v>191</v>
      </c>
      <c r="AA209" s="1" t="s">
        <v>223</v>
      </c>
      <c r="AB209" s="1">
        <v>21</v>
      </c>
      <c r="AC209" s="1" t="s">
        <v>60</v>
      </c>
      <c r="AD209" s="1" t="s">
        <v>61</v>
      </c>
      <c r="AE209" s="1">
        <v>4.28</v>
      </c>
      <c r="AF209" s="1">
        <v>3</v>
      </c>
      <c r="AG209" s="1">
        <v>0</v>
      </c>
      <c r="AH209" s="1" t="s">
        <v>98</v>
      </c>
      <c r="AI209" s="1">
        <v>0</v>
      </c>
      <c r="AJ209" s="1">
        <v>1</v>
      </c>
      <c r="AK209">
        <f t="shared" ca="1" si="9"/>
        <v>34</v>
      </c>
      <c r="AL209" t="str">
        <f t="shared" ca="1" si="10"/>
        <v>30-39</v>
      </c>
      <c r="AM209" s="19" t="str">
        <f t="shared" si="11"/>
        <v>60k–80k</v>
      </c>
    </row>
    <row r="210" spans="1:39" ht="13.5" customHeight="1" x14ac:dyDescent="0.2">
      <c r="A210" s="1" t="s">
        <v>588</v>
      </c>
      <c r="B210" s="1">
        <v>10021</v>
      </c>
      <c r="C210" s="1">
        <v>1</v>
      </c>
      <c r="D210" s="1">
        <v>1</v>
      </c>
      <c r="E210" s="1">
        <v>1</v>
      </c>
      <c r="F210" s="1">
        <v>1</v>
      </c>
      <c r="G210" s="1">
        <v>5</v>
      </c>
      <c r="H210" s="1">
        <v>4</v>
      </c>
      <c r="I210" s="1">
        <v>0</v>
      </c>
      <c r="J210" s="1">
        <v>47414</v>
      </c>
      <c r="K210" s="1">
        <v>0</v>
      </c>
      <c r="L210" s="1">
        <v>19</v>
      </c>
      <c r="M210" s="1" t="s">
        <v>37</v>
      </c>
      <c r="N210" s="1" t="s">
        <v>38</v>
      </c>
      <c r="O210" s="1">
        <v>2478</v>
      </c>
      <c r="P210" s="11">
        <v>28076</v>
      </c>
      <c r="Q210" s="1" t="s">
        <v>39</v>
      </c>
      <c r="R210" s="1" t="s">
        <v>53</v>
      </c>
      <c r="S210" s="1" t="s">
        <v>41</v>
      </c>
      <c r="T210" s="1" t="s">
        <v>42</v>
      </c>
      <c r="U210" s="1" t="s">
        <v>43</v>
      </c>
      <c r="V210" s="1" t="s">
        <v>90</v>
      </c>
      <c r="X210" s="1" t="s">
        <v>44</v>
      </c>
      <c r="Y210" s="1" t="s">
        <v>45</v>
      </c>
      <c r="Z210" s="1" t="s">
        <v>46</v>
      </c>
      <c r="AA210" s="1" t="s">
        <v>119</v>
      </c>
      <c r="AB210" s="1">
        <v>18</v>
      </c>
      <c r="AC210" s="1" t="s">
        <v>48</v>
      </c>
      <c r="AD210" s="1" t="s">
        <v>49</v>
      </c>
      <c r="AE210" s="1">
        <v>5</v>
      </c>
      <c r="AF210" s="1">
        <v>3</v>
      </c>
      <c r="AG210" s="1">
        <v>0</v>
      </c>
      <c r="AH210" s="2">
        <v>43648</v>
      </c>
      <c r="AI210" s="1">
        <v>0</v>
      </c>
      <c r="AJ210" s="1">
        <v>13</v>
      </c>
      <c r="AK210">
        <f t="shared" ca="1" si="9"/>
        <v>48</v>
      </c>
      <c r="AL210" t="str">
        <f t="shared" ca="1" si="10"/>
        <v>40-49</v>
      </c>
      <c r="AM210" s="19" t="str">
        <f t="shared" si="11"/>
        <v>40k–60k</v>
      </c>
    </row>
    <row r="211" spans="1:39" ht="13.5" customHeight="1" x14ac:dyDescent="0.2">
      <c r="A211" s="1" t="s">
        <v>589</v>
      </c>
      <c r="B211" s="1">
        <v>10281</v>
      </c>
      <c r="C211" s="1">
        <v>0</v>
      </c>
      <c r="D211" s="1">
        <v>0</v>
      </c>
      <c r="E211" s="1">
        <v>1</v>
      </c>
      <c r="F211" s="1">
        <v>1</v>
      </c>
      <c r="G211" s="1">
        <v>5</v>
      </c>
      <c r="H211" s="1">
        <v>2</v>
      </c>
      <c r="I211" s="1">
        <v>0</v>
      </c>
      <c r="J211" s="1">
        <v>53060</v>
      </c>
      <c r="K211" s="1">
        <v>0</v>
      </c>
      <c r="L211" s="1">
        <v>19</v>
      </c>
      <c r="M211" s="1" t="s">
        <v>37</v>
      </c>
      <c r="N211" s="1" t="s">
        <v>38</v>
      </c>
      <c r="O211" s="1">
        <v>1760</v>
      </c>
      <c r="P211" s="10" t="s">
        <v>590</v>
      </c>
      <c r="Q211" s="1" t="s">
        <v>39</v>
      </c>
      <c r="R211" s="1" t="s">
        <v>40</v>
      </c>
      <c r="S211" s="1" t="s">
        <v>41</v>
      </c>
      <c r="T211" s="1" t="s">
        <v>42</v>
      </c>
      <c r="U211" s="1" t="s">
        <v>95</v>
      </c>
      <c r="V211" s="1" t="s">
        <v>159</v>
      </c>
      <c r="X211" s="1" t="s">
        <v>44</v>
      </c>
      <c r="Y211" s="1" t="s">
        <v>45</v>
      </c>
      <c r="Z211" s="1" t="s">
        <v>46</v>
      </c>
      <c r="AA211" s="1" t="s">
        <v>47</v>
      </c>
      <c r="AB211" s="1">
        <v>22</v>
      </c>
      <c r="AC211" s="1" t="s">
        <v>48</v>
      </c>
      <c r="AD211" s="1" t="s">
        <v>152</v>
      </c>
      <c r="AE211" s="1">
        <v>4.25</v>
      </c>
      <c r="AF211" s="1">
        <v>3</v>
      </c>
      <c r="AG211" s="1">
        <v>0</v>
      </c>
      <c r="AH211" s="2">
        <v>43557</v>
      </c>
      <c r="AI211" s="1">
        <v>4</v>
      </c>
      <c r="AJ211" s="1">
        <v>6</v>
      </c>
      <c r="AK211">
        <f t="shared" ca="1" si="9"/>
        <v>45</v>
      </c>
      <c r="AL211" t="str">
        <f t="shared" ca="1" si="10"/>
        <v>40-49</v>
      </c>
      <c r="AM211" s="19" t="str">
        <f t="shared" si="11"/>
        <v>40k–60k</v>
      </c>
    </row>
    <row r="212" spans="1:39" ht="13.5" customHeight="1" x14ac:dyDescent="0.2">
      <c r="A212" s="1" t="s">
        <v>591</v>
      </c>
      <c r="B212" s="1">
        <v>10041</v>
      </c>
      <c r="C212" s="1">
        <v>0</v>
      </c>
      <c r="D212" s="1">
        <v>0</v>
      </c>
      <c r="E212" s="1">
        <v>1</v>
      </c>
      <c r="F212" s="1">
        <v>1</v>
      </c>
      <c r="G212" s="1">
        <v>6</v>
      </c>
      <c r="H212" s="1">
        <v>3</v>
      </c>
      <c r="I212" s="1">
        <v>0</v>
      </c>
      <c r="J212" s="1">
        <v>68829</v>
      </c>
      <c r="K212" s="1">
        <v>0</v>
      </c>
      <c r="L212" s="1">
        <v>3</v>
      </c>
      <c r="M212" s="1" t="s">
        <v>188</v>
      </c>
      <c r="N212" s="1" t="s">
        <v>592</v>
      </c>
      <c r="O212" s="1">
        <v>27229</v>
      </c>
      <c r="P212" s="10" t="s">
        <v>593</v>
      </c>
      <c r="Q212" s="1" t="s">
        <v>39</v>
      </c>
      <c r="R212" s="1" t="s">
        <v>40</v>
      </c>
      <c r="S212" s="1" t="s">
        <v>41</v>
      </c>
      <c r="T212" s="1" t="s">
        <v>42</v>
      </c>
      <c r="U212" s="1" t="s">
        <v>43</v>
      </c>
      <c r="V212" s="2">
        <v>42125</v>
      </c>
      <c r="X212" s="1" t="s">
        <v>44</v>
      </c>
      <c r="Y212" s="1" t="s">
        <v>45</v>
      </c>
      <c r="Z212" s="1" t="s">
        <v>191</v>
      </c>
      <c r="AA212" s="1" t="s">
        <v>192</v>
      </c>
      <c r="AB212" s="1">
        <v>17</v>
      </c>
      <c r="AC212" s="1" t="s">
        <v>297</v>
      </c>
      <c r="AD212" s="1" t="s">
        <v>61</v>
      </c>
      <c r="AE212" s="1">
        <v>5</v>
      </c>
      <c r="AF212" s="1">
        <v>5</v>
      </c>
      <c r="AG212" s="1">
        <v>0</v>
      </c>
      <c r="AH212" s="1" t="s">
        <v>132</v>
      </c>
      <c r="AI212" s="1">
        <v>0</v>
      </c>
      <c r="AJ212" s="1">
        <v>18</v>
      </c>
      <c r="AK212">
        <f t="shared" ca="1" si="9"/>
        <v>43</v>
      </c>
      <c r="AL212" t="str">
        <f t="shared" ca="1" si="10"/>
        <v>40-49</v>
      </c>
      <c r="AM212" s="19" t="str">
        <f t="shared" si="11"/>
        <v>60k–80k</v>
      </c>
    </row>
    <row r="213" spans="1:39" ht="13.5" customHeight="1" x14ac:dyDescent="0.2">
      <c r="A213" s="1" t="s">
        <v>594</v>
      </c>
      <c r="B213" s="1">
        <v>10148</v>
      </c>
      <c r="C213" s="1">
        <v>1</v>
      </c>
      <c r="D213" s="1">
        <v>1</v>
      </c>
      <c r="E213" s="1">
        <v>0</v>
      </c>
      <c r="F213" s="1">
        <v>5</v>
      </c>
      <c r="G213" s="1">
        <v>5</v>
      </c>
      <c r="H213" s="1">
        <v>3</v>
      </c>
      <c r="I213" s="1">
        <v>0</v>
      </c>
      <c r="J213" s="1">
        <v>63515</v>
      </c>
      <c r="K213" s="1">
        <v>1</v>
      </c>
      <c r="L213" s="1">
        <v>19</v>
      </c>
      <c r="M213" s="1" t="s">
        <v>37</v>
      </c>
      <c r="N213" s="1" t="s">
        <v>38</v>
      </c>
      <c r="O213" s="1">
        <v>2351</v>
      </c>
      <c r="P213" s="11">
        <v>28860</v>
      </c>
      <c r="Q213" s="1" t="s">
        <v>66</v>
      </c>
      <c r="R213" s="1" t="s">
        <v>53</v>
      </c>
      <c r="S213" s="1" t="s">
        <v>41</v>
      </c>
      <c r="T213" s="1" t="s">
        <v>42</v>
      </c>
      <c r="U213" s="1" t="s">
        <v>43</v>
      </c>
      <c r="V213" s="2">
        <v>40726</v>
      </c>
      <c r="W213" s="2">
        <v>41974</v>
      </c>
      <c r="X213" s="1" t="s">
        <v>105</v>
      </c>
      <c r="Y213" s="1" t="s">
        <v>57</v>
      </c>
      <c r="Z213" s="1" t="s">
        <v>46</v>
      </c>
      <c r="AA213" s="1" t="s">
        <v>73</v>
      </c>
      <c r="AB213" s="1">
        <v>16</v>
      </c>
      <c r="AC213" s="1" t="s">
        <v>78</v>
      </c>
      <c r="AD213" s="1" t="s">
        <v>61</v>
      </c>
      <c r="AE213" s="1">
        <v>3.89</v>
      </c>
      <c r="AF213" s="1">
        <v>4</v>
      </c>
      <c r="AG213" s="1">
        <v>0</v>
      </c>
      <c r="AH213" s="2">
        <v>41367</v>
      </c>
      <c r="AI213" s="1">
        <v>0</v>
      </c>
      <c r="AJ213" s="1">
        <v>7</v>
      </c>
      <c r="AK213">
        <f t="shared" ca="1" si="9"/>
        <v>46</v>
      </c>
      <c r="AL213" t="str">
        <f t="shared" ca="1" si="10"/>
        <v>40-49</v>
      </c>
      <c r="AM213" s="19" t="str">
        <f t="shared" si="11"/>
        <v>60k–80k</v>
      </c>
    </row>
    <row r="214" spans="1:39" ht="13.5" customHeight="1" x14ac:dyDescent="0.2">
      <c r="A214" s="1" t="s">
        <v>595</v>
      </c>
      <c r="B214" s="1">
        <v>10005</v>
      </c>
      <c r="C214" s="1">
        <v>0</v>
      </c>
      <c r="D214" s="1">
        <v>0</v>
      </c>
      <c r="E214" s="1">
        <v>1</v>
      </c>
      <c r="F214" s="1">
        <v>5</v>
      </c>
      <c r="G214" s="1">
        <v>4</v>
      </c>
      <c r="H214" s="1">
        <v>4</v>
      </c>
      <c r="I214" s="1">
        <v>1</v>
      </c>
      <c r="J214" s="1">
        <v>108987</v>
      </c>
      <c r="K214" s="1">
        <v>1</v>
      </c>
      <c r="L214" s="1">
        <v>24</v>
      </c>
      <c r="M214" s="1" t="s">
        <v>83</v>
      </c>
      <c r="N214" s="1" t="s">
        <v>38</v>
      </c>
      <c r="O214" s="1">
        <v>1844</v>
      </c>
      <c r="P214" s="10" t="s">
        <v>596</v>
      </c>
      <c r="Q214" s="1" t="s">
        <v>39</v>
      </c>
      <c r="R214" s="1" t="s">
        <v>40</v>
      </c>
      <c r="S214" s="1" t="s">
        <v>41</v>
      </c>
      <c r="T214" s="1" t="s">
        <v>42</v>
      </c>
      <c r="U214" s="1" t="s">
        <v>95</v>
      </c>
      <c r="V214" s="2">
        <v>40735</v>
      </c>
      <c r="W214" s="2">
        <v>42194</v>
      </c>
      <c r="X214" s="1" t="s">
        <v>105</v>
      </c>
      <c r="Y214" s="1" t="s">
        <v>57</v>
      </c>
      <c r="Z214" s="1" t="s">
        <v>85</v>
      </c>
      <c r="AA214" s="1" t="s">
        <v>86</v>
      </c>
      <c r="AB214" s="1">
        <v>10</v>
      </c>
      <c r="AC214" s="1" t="s">
        <v>97</v>
      </c>
      <c r="AD214" s="1" t="s">
        <v>49</v>
      </c>
      <c r="AE214" s="1">
        <v>5</v>
      </c>
      <c r="AF214" s="1">
        <v>5</v>
      </c>
      <c r="AG214" s="1">
        <v>3</v>
      </c>
      <c r="AH214" s="1" t="s">
        <v>597</v>
      </c>
      <c r="AI214" s="1">
        <v>0</v>
      </c>
      <c r="AJ214" s="1">
        <v>13</v>
      </c>
      <c r="AK214">
        <f t="shared" ca="1" si="9"/>
        <v>46</v>
      </c>
      <c r="AL214" t="str">
        <f t="shared" ca="1" si="10"/>
        <v>40-49</v>
      </c>
      <c r="AM214" s="19" t="str">
        <f t="shared" si="11"/>
        <v>100k–120k</v>
      </c>
    </row>
    <row r="215" spans="1:39" ht="13.5" customHeight="1" x14ac:dyDescent="0.2">
      <c r="A215" s="1" t="s">
        <v>598</v>
      </c>
      <c r="B215" s="1">
        <v>10259</v>
      </c>
      <c r="C215" s="1">
        <v>1</v>
      </c>
      <c r="D215" s="1">
        <v>1</v>
      </c>
      <c r="E215" s="1">
        <v>1</v>
      </c>
      <c r="F215" s="1">
        <v>5</v>
      </c>
      <c r="G215" s="1">
        <v>3</v>
      </c>
      <c r="H215" s="1">
        <v>3</v>
      </c>
      <c r="I215" s="1">
        <v>0</v>
      </c>
      <c r="J215" s="1">
        <v>93093</v>
      </c>
      <c r="K215" s="1">
        <v>1</v>
      </c>
      <c r="L215" s="1">
        <v>9</v>
      </c>
      <c r="M215" s="1" t="s">
        <v>113</v>
      </c>
      <c r="N215" s="1" t="s">
        <v>38</v>
      </c>
      <c r="O215" s="1">
        <v>2747</v>
      </c>
      <c r="P215" s="11">
        <v>30811</v>
      </c>
      <c r="Q215" s="1" t="s">
        <v>39</v>
      </c>
      <c r="R215" s="1" t="s">
        <v>53</v>
      </c>
      <c r="S215" s="1" t="s">
        <v>41</v>
      </c>
      <c r="T215" s="1" t="s">
        <v>42</v>
      </c>
      <c r="U215" s="1" t="s">
        <v>43</v>
      </c>
      <c r="V215" s="2">
        <v>41651</v>
      </c>
      <c r="W215" s="2">
        <v>42374</v>
      </c>
      <c r="X215" s="1" t="s">
        <v>138</v>
      </c>
      <c r="Y215" s="1" t="s">
        <v>57</v>
      </c>
      <c r="Z215" s="1" t="s">
        <v>58</v>
      </c>
      <c r="AA215" s="1" t="s">
        <v>59</v>
      </c>
      <c r="AB215" s="1">
        <v>4</v>
      </c>
      <c r="AC215" s="1" t="s">
        <v>92</v>
      </c>
      <c r="AD215" s="1" t="s">
        <v>61</v>
      </c>
      <c r="AE215" s="1">
        <v>4.7</v>
      </c>
      <c r="AF215" s="1">
        <v>4</v>
      </c>
      <c r="AG215" s="1">
        <v>5</v>
      </c>
      <c r="AH215" s="1" t="s">
        <v>599</v>
      </c>
      <c r="AI215" s="1">
        <v>0</v>
      </c>
      <c r="AJ215" s="1">
        <v>19</v>
      </c>
      <c r="AK215">
        <f t="shared" ca="1" si="9"/>
        <v>41</v>
      </c>
      <c r="AL215" t="str">
        <f t="shared" ca="1" si="10"/>
        <v>40-49</v>
      </c>
      <c r="AM215" s="19" t="str">
        <f t="shared" si="11"/>
        <v>80k–100k</v>
      </c>
    </row>
    <row r="216" spans="1:39" ht="13.5" customHeight="1" x14ac:dyDescent="0.2">
      <c r="A216" s="1" t="s">
        <v>600</v>
      </c>
      <c r="B216" s="1">
        <v>10286</v>
      </c>
      <c r="C216" s="1">
        <v>0</v>
      </c>
      <c r="D216" s="1">
        <v>0</v>
      </c>
      <c r="E216" s="1">
        <v>1</v>
      </c>
      <c r="F216" s="1">
        <v>5</v>
      </c>
      <c r="G216" s="1">
        <v>5</v>
      </c>
      <c r="H216" s="1">
        <v>2</v>
      </c>
      <c r="I216" s="1">
        <v>0</v>
      </c>
      <c r="J216" s="1">
        <v>53564</v>
      </c>
      <c r="K216" s="1">
        <v>1</v>
      </c>
      <c r="L216" s="1">
        <v>19</v>
      </c>
      <c r="M216" s="1" t="s">
        <v>37</v>
      </c>
      <c r="N216" s="1" t="s">
        <v>38</v>
      </c>
      <c r="O216" s="1">
        <v>2458</v>
      </c>
      <c r="P216" s="10" t="s">
        <v>601</v>
      </c>
      <c r="Q216" s="1" t="s">
        <v>39</v>
      </c>
      <c r="R216" s="1" t="s">
        <v>40</v>
      </c>
      <c r="S216" s="1" t="s">
        <v>41</v>
      </c>
      <c r="T216" s="1" t="s">
        <v>42</v>
      </c>
      <c r="U216" s="1" t="s">
        <v>95</v>
      </c>
      <c r="V216" s="2">
        <v>40817</v>
      </c>
      <c r="W216" s="1" t="s">
        <v>602</v>
      </c>
      <c r="X216" s="1" t="s">
        <v>56</v>
      </c>
      <c r="Y216" s="1" t="s">
        <v>57</v>
      </c>
      <c r="Z216" s="1" t="s">
        <v>46</v>
      </c>
      <c r="AA216" s="1" t="s">
        <v>77</v>
      </c>
      <c r="AB216" s="1">
        <v>39</v>
      </c>
      <c r="AC216" s="1" t="s">
        <v>78</v>
      </c>
      <c r="AD216" s="1" t="s">
        <v>152</v>
      </c>
      <c r="AE216" s="1">
        <v>3.54</v>
      </c>
      <c r="AF216" s="1">
        <v>5</v>
      </c>
      <c r="AG216" s="1">
        <v>0</v>
      </c>
      <c r="AH216" s="2">
        <v>42890</v>
      </c>
      <c r="AI216" s="1">
        <v>4</v>
      </c>
      <c r="AJ216" s="1">
        <v>15</v>
      </c>
      <c r="AK216">
        <f t="shared" ca="1" si="9"/>
        <v>37</v>
      </c>
      <c r="AL216" t="str">
        <f t="shared" ca="1" si="10"/>
        <v>30-39</v>
      </c>
      <c r="AM216" s="19" t="str">
        <f t="shared" si="11"/>
        <v>40k–60k</v>
      </c>
    </row>
    <row r="217" spans="1:39" ht="13.5" customHeight="1" x14ac:dyDescent="0.2">
      <c r="A217" s="1" t="s">
        <v>603</v>
      </c>
      <c r="B217" s="1">
        <v>10297</v>
      </c>
      <c r="C217" s="1">
        <v>1</v>
      </c>
      <c r="D217" s="1">
        <v>1</v>
      </c>
      <c r="E217" s="1">
        <v>0</v>
      </c>
      <c r="F217" s="1">
        <v>5</v>
      </c>
      <c r="G217" s="1">
        <v>5</v>
      </c>
      <c r="H217" s="1">
        <v>2</v>
      </c>
      <c r="I217" s="1">
        <v>0</v>
      </c>
      <c r="J217" s="1">
        <v>60270</v>
      </c>
      <c r="K217" s="1">
        <v>1</v>
      </c>
      <c r="L217" s="1">
        <v>20</v>
      </c>
      <c r="M217" s="1" t="s">
        <v>64</v>
      </c>
      <c r="N217" s="1" t="s">
        <v>38</v>
      </c>
      <c r="O217" s="1">
        <v>2472</v>
      </c>
      <c r="P217" s="10" t="s">
        <v>604</v>
      </c>
      <c r="Q217" s="1" t="s">
        <v>66</v>
      </c>
      <c r="R217" s="1" t="s">
        <v>53</v>
      </c>
      <c r="S217" s="1" t="s">
        <v>41</v>
      </c>
      <c r="T217" s="1" t="s">
        <v>42</v>
      </c>
      <c r="U217" s="1" t="s">
        <v>141</v>
      </c>
      <c r="V217" s="2">
        <v>40670</v>
      </c>
      <c r="W217" s="1" t="s">
        <v>605</v>
      </c>
      <c r="X217" s="1" t="s">
        <v>111</v>
      </c>
      <c r="Y217" s="1" t="s">
        <v>57</v>
      </c>
      <c r="Z217" s="1" t="s">
        <v>46</v>
      </c>
      <c r="AA217" s="1" t="s">
        <v>81</v>
      </c>
      <c r="AB217" s="1">
        <v>11</v>
      </c>
      <c r="AC217" s="1" t="s">
        <v>151</v>
      </c>
      <c r="AD217" s="1" t="s">
        <v>152</v>
      </c>
      <c r="AE217" s="1">
        <v>2.4</v>
      </c>
      <c r="AF217" s="1">
        <v>5</v>
      </c>
      <c r="AG217" s="1">
        <v>0</v>
      </c>
      <c r="AH217" s="2">
        <v>42157</v>
      </c>
      <c r="AI217" s="1">
        <v>5</v>
      </c>
      <c r="AJ217" s="1">
        <v>2</v>
      </c>
      <c r="AK217">
        <f t="shared" ca="1" si="9"/>
        <v>36</v>
      </c>
      <c r="AL217" t="str">
        <f t="shared" ca="1" si="10"/>
        <v>30-39</v>
      </c>
      <c r="AM217" s="19" t="str">
        <f t="shared" si="11"/>
        <v>60k–80k</v>
      </c>
    </row>
    <row r="218" spans="1:39" ht="13.5" customHeight="1" x14ac:dyDescent="0.2">
      <c r="A218" s="1" t="s">
        <v>606</v>
      </c>
      <c r="B218" s="1">
        <v>10171</v>
      </c>
      <c r="C218" s="1">
        <v>0</v>
      </c>
      <c r="D218" s="1">
        <v>0</v>
      </c>
      <c r="E218" s="1">
        <v>0</v>
      </c>
      <c r="F218" s="1">
        <v>5</v>
      </c>
      <c r="G218" s="1">
        <v>5</v>
      </c>
      <c r="H218" s="1">
        <v>3</v>
      </c>
      <c r="I218" s="1">
        <v>0</v>
      </c>
      <c r="J218" s="1">
        <v>45998</v>
      </c>
      <c r="K218" s="1">
        <v>1</v>
      </c>
      <c r="L218" s="1">
        <v>19</v>
      </c>
      <c r="M218" s="1" t="s">
        <v>37</v>
      </c>
      <c r="N218" s="1" t="s">
        <v>38</v>
      </c>
      <c r="O218" s="1">
        <v>2176</v>
      </c>
      <c r="P218" s="10" t="s">
        <v>607</v>
      </c>
      <c r="Q218" s="1" t="s">
        <v>66</v>
      </c>
      <c r="R218" s="1" t="s">
        <v>40</v>
      </c>
      <c r="S218" s="1" t="s">
        <v>41</v>
      </c>
      <c r="T218" s="1" t="s">
        <v>42</v>
      </c>
      <c r="U218" s="1" t="s">
        <v>43</v>
      </c>
      <c r="V218" s="1" t="s">
        <v>237</v>
      </c>
      <c r="W218" s="1" t="s">
        <v>608</v>
      </c>
      <c r="X218" s="1" t="s">
        <v>609</v>
      </c>
      <c r="Y218" s="1" t="s">
        <v>57</v>
      </c>
      <c r="Z218" s="1" t="s">
        <v>46</v>
      </c>
      <c r="AA218" s="1" t="s">
        <v>81</v>
      </c>
      <c r="AB218" s="1">
        <v>11</v>
      </c>
      <c r="AC218" s="1" t="s">
        <v>48</v>
      </c>
      <c r="AD218" s="1" t="s">
        <v>61</v>
      </c>
      <c r="AE218" s="1">
        <v>3.45</v>
      </c>
      <c r="AF218" s="1">
        <v>4</v>
      </c>
      <c r="AG218" s="1">
        <v>0</v>
      </c>
      <c r="AH218" s="1" t="s">
        <v>610</v>
      </c>
      <c r="AI218" s="1">
        <v>0</v>
      </c>
      <c r="AJ218" s="1">
        <v>5</v>
      </c>
      <c r="AK218">
        <f t="shared" ca="1" si="9"/>
        <v>39</v>
      </c>
      <c r="AL218" t="str">
        <f t="shared" ca="1" si="10"/>
        <v>30-39</v>
      </c>
      <c r="AM218" s="19" t="str">
        <f t="shared" si="11"/>
        <v>40k–60k</v>
      </c>
    </row>
    <row r="219" spans="1:39" ht="13.5" customHeight="1" x14ac:dyDescent="0.2">
      <c r="A219" s="1" t="s">
        <v>611</v>
      </c>
      <c r="B219" s="1">
        <v>10032</v>
      </c>
      <c r="C219" s="1">
        <v>1</v>
      </c>
      <c r="D219" s="1">
        <v>1</v>
      </c>
      <c r="E219" s="1">
        <v>0</v>
      </c>
      <c r="F219" s="1">
        <v>5</v>
      </c>
      <c r="G219" s="1">
        <v>5</v>
      </c>
      <c r="H219" s="1">
        <v>4</v>
      </c>
      <c r="I219" s="1">
        <v>0</v>
      </c>
      <c r="J219" s="1">
        <v>57954</v>
      </c>
      <c r="K219" s="1">
        <v>1</v>
      </c>
      <c r="L219" s="1">
        <v>20</v>
      </c>
      <c r="M219" s="1" t="s">
        <v>64</v>
      </c>
      <c r="N219" s="1" t="s">
        <v>38</v>
      </c>
      <c r="O219" s="1">
        <v>1886</v>
      </c>
      <c r="P219" s="10" t="s">
        <v>612</v>
      </c>
      <c r="Q219" s="1" t="s">
        <v>66</v>
      </c>
      <c r="R219" s="1" t="s">
        <v>53</v>
      </c>
      <c r="S219" s="1" t="s">
        <v>41</v>
      </c>
      <c r="T219" s="1" t="s">
        <v>42</v>
      </c>
      <c r="U219" s="1" t="s">
        <v>43</v>
      </c>
      <c r="V219" s="1" t="s">
        <v>237</v>
      </c>
      <c r="W219" s="2">
        <v>41366</v>
      </c>
      <c r="X219" s="1" t="s">
        <v>284</v>
      </c>
      <c r="Y219" s="1" t="s">
        <v>57</v>
      </c>
      <c r="Z219" s="1" t="s">
        <v>46</v>
      </c>
      <c r="AA219" s="1" t="s">
        <v>91</v>
      </c>
      <c r="AB219" s="1">
        <v>19</v>
      </c>
      <c r="AC219" s="1" t="s">
        <v>60</v>
      </c>
      <c r="AD219" s="1" t="s">
        <v>49</v>
      </c>
      <c r="AE219" s="1">
        <v>4.2</v>
      </c>
      <c r="AF219" s="1">
        <v>5</v>
      </c>
      <c r="AG219" s="1">
        <v>0</v>
      </c>
      <c r="AH219" s="2">
        <v>41548</v>
      </c>
      <c r="AI219" s="1">
        <v>0</v>
      </c>
      <c r="AJ219" s="1">
        <v>12</v>
      </c>
      <c r="AK219">
        <f t="shared" ca="1" si="9"/>
        <v>38</v>
      </c>
      <c r="AL219" t="str">
        <f t="shared" ca="1" si="10"/>
        <v>30-39</v>
      </c>
      <c r="AM219" s="19" t="str">
        <f t="shared" si="11"/>
        <v>40k–60k</v>
      </c>
    </row>
    <row r="220" spans="1:39" ht="13.5" customHeight="1" x14ac:dyDescent="0.2">
      <c r="A220" s="1" t="s">
        <v>613</v>
      </c>
      <c r="B220" s="1">
        <v>10130</v>
      </c>
      <c r="C220" s="1">
        <v>1</v>
      </c>
      <c r="D220" s="1">
        <v>1</v>
      </c>
      <c r="E220" s="1">
        <v>0</v>
      </c>
      <c r="F220" s="1">
        <v>5</v>
      </c>
      <c r="G220" s="1">
        <v>5</v>
      </c>
      <c r="H220" s="1">
        <v>3</v>
      </c>
      <c r="I220" s="1">
        <v>0</v>
      </c>
      <c r="J220" s="1">
        <v>74669</v>
      </c>
      <c r="K220" s="1">
        <v>1</v>
      </c>
      <c r="L220" s="1">
        <v>18</v>
      </c>
      <c r="M220" s="1" t="s">
        <v>168</v>
      </c>
      <c r="N220" s="1" t="s">
        <v>38</v>
      </c>
      <c r="O220" s="1">
        <v>2030</v>
      </c>
      <c r="P220" s="11">
        <v>28373</v>
      </c>
      <c r="Q220" s="1" t="s">
        <v>66</v>
      </c>
      <c r="R220" s="1" t="s">
        <v>53</v>
      </c>
      <c r="S220" s="1" t="s">
        <v>41</v>
      </c>
      <c r="T220" s="1" t="s">
        <v>42</v>
      </c>
      <c r="U220" s="1" t="s">
        <v>43</v>
      </c>
      <c r="V220" s="1" t="s">
        <v>614</v>
      </c>
      <c r="W220" s="1" t="s">
        <v>615</v>
      </c>
      <c r="X220" s="1" t="s">
        <v>105</v>
      </c>
      <c r="Y220" s="1" t="s">
        <v>57</v>
      </c>
      <c r="Z220" s="1" t="s">
        <v>46</v>
      </c>
      <c r="AA220" s="1" t="s">
        <v>170</v>
      </c>
      <c r="AB220" s="1">
        <v>2</v>
      </c>
      <c r="AC220" s="1" t="s">
        <v>60</v>
      </c>
      <c r="AD220" s="1" t="s">
        <v>61</v>
      </c>
      <c r="AE220" s="1">
        <v>4.16</v>
      </c>
      <c r="AF220" s="1">
        <v>5</v>
      </c>
      <c r="AG220" s="1">
        <v>0</v>
      </c>
      <c r="AH220" s="2">
        <v>42127</v>
      </c>
      <c r="AI220" s="1">
        <v>0</v>
      </c>
      <c r="AJ220" s="1">
        <v>6</v>
      </c>
      <c r="AK220">
        <f t="shared" ca="1" si="9"/>
        <v>47</v>
      </c>
      <c r="AL220" t="str">
        <f t="shared" ca="1" si="10"/>
        <v>40-49</v>
      </c>
      <c r="AM220" s="19" t="str">
        <f t="shared" si="11"/>
        <v>60k–80k</v>
      </c>
    </row>
    <row r="221" spans="1:39" ht="13.5" customHeight="1" x14ac:dyDescent="0.2">
      <c r="A221" s="1" t="s">
        <v>616</v>
      </c>
      <c r="B221" s="1">
        <v>10217</v>
      </c>
      <c r="C221" s="1">
        <v>1</v>
      </c>
      <c r="D221" s="1">
        <v>1</v>
      </c>
      <c r="E221" s="1">
        <v>0</v>
      </c>
      <c r="F221" s="1">
        <v>1</v>
      </c>
      <c r="G221" s="1">
        <v>5</v>
      </c>
      <c r="H221" s="1">
        <v>3</v>
      </c>
      <c r="I221" s="1">
        <v>0</v>
      </c>
      <c r="J221" s="1">
        <v>74226</v>
      </c>
      <c r="K221" s="1">
        <v>0</v>
      </c>
      <c r="L221" s="1">
        <v>20</v>
      </c>
      <c r="M221" s="1" t="s">
        <v>64</v>
      </c>
      <c r="N221" s="1" t="s">
        <v>38</v>
      </c>
      <c r="O221" s="1">
        <v>2050</v>
      </c>
      <c r="P221" s="11">
        <v>29131</v>
      </c>
      <c r="Q221" s="1" t="s">
        <v>66</v>
      </c>
      <c r="R221" s="1" t="s">
        <v>53</v>
      </c>
      <c r="S221" s="1" t="s">
        <v>135</v>
      </c>
      <c r="T221" s="1" t="s">
        <v>42</v>
      </c>
      <c r="U221" s="1" t="s">
        <v>141</v>
      </c>
      <c r="V221" s="2">
        <v>40943</v>
      </c>
      <c r="X221" s="1" t="s">
        <v>44</v>
      </c>
      <c r="Y221" s="1" t="s">
        <v>45</v>
      </c>
      <c r="Z221" s="1" t="s">
        <v>46</v>
      </c>
      <c r="AA221" s="1" t="s">
        <v>96</v>
      </c>
      <c r="AB221" s="1">
        <v>12</v>
      </c>
      <c r="AC221" s="1" t="s">
        <v>48</v>
      </c>
      <c r="AD221" s="1" t="s">
        <v>61</v>
      </c>
      <c r="AE221" s="1">
        <v>4.3</v>
      </c>
      <c r="AF221" s="1">
        <v>3</v>
      </c>
      <c r="AG221" s="1">
        <v>0</v>
      </c>
      <c r="AH221" s="1" t="s">
        <v>132</v>
      </c>
      <c r="AI221" s="1">
        <v>0</v>
      </c>
      <c r="AJ221" s="1">
        <v>14</v>
      </c>
      <c r="AK221">
        <f t="shared" ca="1" si="9"/>
        <v>45</v>
      </c>
      <c r="AL221" t="str">
        <f t="shared" ca="1" si="10"/>
        <v>40-49</v>
      </c>
      <c r="AM221" s="19" t="str">
        <f t="shared" si="11"/>
        <v>60k–80k</v>
      </c>
    </row>
    <row r="222" spans="1:39" ht="13.5" customHeight="1" x14ac:dyDescent="0.2">
      <c r="A222" s="1" t="s">
        <v>617</v>
      </c>
      <c r="B222" s="1">
        <v>10016</v>
      </c>
      <c r="C222" s="1">
        <v>1</v>
      </c>
      <c r="D222" s="1">
        <v>1</v>
      </c>
      <c r="E222" s="1">
        <v>0</v>
      </c>
      <c r="F222" s="1">
        <v>1</v>
      </c>
      <c r="G222" s="1">
        <v>3</v>
      </c>
      <c r="H222" s="1">
        <v>4</v>
      </c>
      <c r="I222" s="1">
        <v>0</v>
      </c>
      <c r="J222" s="1">
        <v>93554</v>
      </c>
      <c r="K222" s="1">
        <v>0</v>
      </c>
      <c r="L222" s="1">
        <v>9</v>
      </c>
      <c r="M222" s="1" t="s">
        <v>113</v>
      </c>
      <c r="N222" s="1" t="s">
        <v>38</v>
      </c>
      <c r="O222" s="1">
        <v>1886</v>
      </c>
      <c r="P222" s="10" t="s">
        <v>618</v>
      </c>
      <c r="Q222" s="1" t="s">
        <v>66</v>
      </c>
      <c r="R222" s="1" t="s">
        <v>53</v>
      </c>
      <c r="S222" s="1" t="s">
        <v>41</v>
      </c>
      <c r="T222" s="1" t="s">
        <v>42</v>
      </c>
      <c r="U222" s="1" t="s">
        <v>95</v>
      </c>
      <c r="V222" s="2">
        <v>41923</v>
      </c>
      <c r="X222" s="1" t="s">
        <v>44</v>
      </c>
      <c r="Y222" s="1" t="s">
        <v>45</v>
      </c>
      <c r="Z222" s="1" t="s">
        <v>58</v>
      </c>
      <c r="AA222" s="1" t="s">
        <v>59</v>
      </c>
      <c r="AB222" s="1">
        <v>4</v>
      </c>
      <c r="AC222" s="1" t="s">
        <v>92</v>
      </c>
      <c r="AD222" s="1" t="s">
        <v>49</v>
      </c>
      <c r="AE222" s="1">
        <v>4.5999999999999996</v>
      </c>
      <c r="AF222" s="1">
        <v>5</v>
      </c>
      <c r="AG222" s="1">
        <v>7</v>
      </c>
      <c r="AH222" s="2">
        <v>43556</v>
      </c>
      <c r="AI222" s="1">
        <v>0</v>
      </c>
      <c r="AJ222" s="1">
        <v>16</v>
      </c>
      <c r="AK222">
        <f t="shared" ca="1" si="9"/>
        <v>40</v>
      </c>
      <c r="AL222" t="str">
        <f t="shared" ca="1" si="10"/>
        <v>40-49</v>
      </c>
      <c r="AM222" s="19" t="str">
        <f t="shared" si="11"/>
        <v>80k–100k</v>
      </c>
    </row>
    <row r="223" spans="1:39" ht="13.5" customHeight="1" x14ac:dyDescent="0.2">
      <c r="A223" s="1" t="s">
        <v>619</v>
      </c>
      <c r="B223" s="1">
        <v>10050</v>
      </c>
      <c r="C223" s="1">
        <v>1</v>
      </c>
      <c r="D223" s="1">
        <v>1</v>
      </c>
      <c r="E223" s="1">
        <v>1</v>
      </c>
      <c r="F223" s="1">
        <v>5</v>
      </c>
      <c r="G223" s="1">
        <v>5</v>
      </c>
      <c r="H223" s="1">
        <v>3</v>
      </c>
      <c r="I223" s="1">
        <v>0</v>
      </c>
      <c r="J223" s="1">
        <v>64724</v>
      </c>
      <c r="K223" s="1">
        <v>1</v>
      </c>
      <c r="L223" s="1">
        <v>19</v>
      </c>
      <c r="M223" s="1" t="s">
        <v>37</v>
      </c>
      <c r="N223" s="1" t="s">
        <v>38</v>
      </c>
      <c r="O223" s="1">
        <v>2451</v>
      </c>
      <c r="P223" s="11">
        <v>32297</v>
      </c>
      <c r="Q223" s="1" t="s">
        <v>39</v>
      </c>
      <c r="R223" s="1" t="s">
        <v>53</v>
      </c>
      <c r="S223" s="1" t="s">
        <v>41</v>
      </c>
      <c r="T223" s="1" t="s">
        <v>42</v>
      </c>
      <c r="U223" s="1" t="s">
        <v>141</v>
      </c>
      <c r="V223" s="2">
        <v>40670</v>
      </c>
      <c r="W223" s="1" t="s">
        <v>620</v>
      </c>
      <c r="X223" s="1" t="s">
        <v>284</v>
      </c>
      <c r="Y223" s="1" t="s">
        <v>57</v>
      </c>
      <c r="Z223" s="1" t="s">
        <v>46</v>
      </c>
      <c r="AA223" s="1" t="s">
        <v>96</v>
      </c>
      <c r="AB223" s="1">
        <v>12</v>
      </c>
      <c r="AC223" s="1" t="s">
        <v>78</v>
      </c>
      <c r="AD223" s="1" t="s">
        <v>61</v>
      </c>
      <c r="AE223" s="1">
        <v>5</v>
      </c>
      <c r="AF223" s="1">
        <v>3</v>
      </c>
      <c r="AG223" s="1">
        <v>0</v>
      </c>
      <c r="AH223" s="1" t="s">
        <v>118</v>
      </c>
      <c r="AI223" s="1">
        <v>0</v>
      </c>
      <c r="AJ223" s="1">
        <v>13</v>
      </c>
      <c r="AK223">
        <f t="shared" ca="1" si="9"/>
        <v>37</v>
      </c>
      <c r="AL223" t="str">
        <f t="shared" ca="1" si="10"/>
        <v>30-39</v>
      </c>
      <c r="AM223" s="19" t="str">
        <f t="shared" si="11"/>
        <v>60k–80k</v>
      </c>
    </row>
    <row r="224" spans="1:39" ht="13.5" customHeight="1" x14ac:dyDescent="0.2">
      <c r="A224" s="1" t="s">
        <v>621</v>
      </c>
      <c r="B224" s="1">
        <v>10164</v>
      </c>
      <c r="C224" s="1">
        <v>0</v>
      </c>
      <c r="D224" s="1">
        <v>0</v>
      </c>
      <c r="E224" s="1">
        <v>1</v>
      </c>
      <c r="F224" s="1">
        <v>1</v>
      </c>
      <c r="G224" s="1">
        <v>5</v>
      </c>
      <c r="H224" s="1">
        <v>3</v>
      </c>
      <c r="I224" s="1">
        <v>0</v>
      </c>
      <c r="J224" s="1">
        <v>47001</v>
      </c>
      <c r="K224" s="1">
        <v>0</v>
      </c>
      <c r="L224" s="1">
        <v>19</v>
      </c>
      <c r="M224" s="1" t="s">
        <v>37</v>
      </c>
      <c r="N224" s="1" t="s">
        <v>38</v>
      </c>
      <c r="O224" s="1">
        <v>2451</v>
      </c>
      <c r="P224" s="10" t="s">
        <v>622</v>
      </c>
      <c r="Q224" s="1" t="s">
        <v>39</v>
      </c>
      <c r="R224" s="1" t="s">
        <v>40</v>
      </c>
      <c r="S224" s="1" t="s">
        <v>41</v>
      </c>
      <c r="T224" s="1" t="s">
        <v>42</v>
      </c>
      <c r="U224" s="1" t="s">
        <v>43</v>
      </c>
      <c r="V224" s="2">
        <v>39213</v>
      </c>
      <c r="X224" s="1" t="s">
        <v>44</v>
      </c>
      <c r="Y224" s="1" t="s">
        <v>45</v>
      </c>
      <c r="Z224" s="1" t="s">
        <v>46</v>
      </c>
      <c r="AA224" s="1" t="s">
        <v>106</v>
      </c>
      <c r="AB224" s="1">
        <v>14</v>
      </c>
      <c r="AC224" s="1" t="s">
        <v>78</v>
      </c>
      <c r="AD224" s="1" t="s">
        <v>61</v>
      </c>
      <c r="AE224" s="1">
        <v>3.66</v>
      </c>
      <c r="AF224" s="1">
        <v>3</v>
      </c>
      <c r="AG224" s="1">
        <v>0</v>
      </c>
      <c r="AH224" s="1" t="s">
        <v>93</v>
      </c>
      <c r="AI224" s="1">
        <v>0</v>
      </c>
      <c r="AJ224" s="1">
        <v>15</v>
      </c>
      <c r="AK224">
        <f t="shared" ca="1" si="9"/>
        <v>43</v>
      </c>
      <c r="AL224" t="str">
        <f t="shared" ca="1" si="10"/>
        <v>40-49</v>
      </c>
      <c r="AM224" s="19" t="str">
        <f t="shared" si="11"/>
        <v>40k–60k</v>
      </c>
    </row>
    <row r="225" spans="1:39" ht="13.5" customHeight="1" x14ac:dyDescent="0.2">
      <c r="A225" s="1" t="s">
        <v>623</v>
      </c>
      <c r="B225" s="1">
        <v>10124</v>
      </c>
      <c r="C225" s="1">
        <v>1</v>
      </c>
      <c r="D225" s="1">
        <v>1</v>
      </c>
      <c r="E225" s="1">
        <v>0</v>
      </c>
      <c r="F225" s="1">
        <v>1</v>
      </c>
      <c r="G225" s="1">
        <v>6</v>
      </c>
      <c r="H225" s="1">
        <v>3</v>
      </c>
      <c r="I225" s="1">
        <v>0</v>
      </c>
      <c r="J225" s="1">
        <v>61844</v>
      </c>
      <c r="K225" s="1">
        <v>0</v>
      </c>
      <c r="L225" s="1">
        <v>3</v>
      </c>
      <c r="M225" s="1" t="s">
        <v>188</v>
      </c>
      <c r="N225" s="1" t="s">
        <v>624</v>
      </c>
      <c r="O225" s="1">
        <v>40220</v>
      </c>
      <c r="P225" s="10" t="s">
        <v>625</v>
      </c>
      <c r="Q225" s="1" t="s">
        <v>66</v>
      </c>
      <c r="R225" s="1" t="s">
        <v>53</v>
      </c>
      <c r="S225" s="1" t="s">
        <v>41</v>
      </c>
      <c r="T225" s="1" t="s">
        <v>42</v>
      </c>
      <c r="U225" s="1" t="s">
        <v>95</v>
      </c>
      <c r="V225" s="2">
        <v>41153</v>
      </c>
      <c r="X225" s="1" t="s">
        <v>44</v>
      </c>
      <c r="Y225" s="1" t="s">
        <v>45</v>
      </c>
      <c r="Z225" s="1" t="s">
        <v>191</v>
      </c>
      <c r="AA225" s="1" t="s">
        <v>223</v>
      </c>
      <c r="AB225" s="1">
        <v>21</v>
      </c>
      <c r="AC225" s="1" t="s">
        <v>297</v>
      </c>
      <c r="AD225" s="1" t="s">
        <v>61</v>
      </c>
      <c r="AE225" s="1">
        <v>4.2</v>
      </c>
      <c r="AF225" s="1">
        <v>5</v>
      </c>
      <c r="AG225" s="1">
        <v>0</v>
      </c>
      <c r="AH225" s="2">
        <v>43467</v>
      </c>
      <c r="AI225" s="1">
        <v>0</v>
      </c>
      <c r="AJ225" s="1">
        <v>9</v>
      </c>
      <c r="AK225">
        <f t="shared" ca="1" si="9"/>
        <v>36</v>
      </c>
      <c r="AL225" t="str">
        <f t="shared" ca="1" si="10"/>
        <v>30-39</v>
      </c>
      <c r="AM225" s="19" t="str">
        <f t="shared" si="11"/>
        <v>60k–80k</v>
      </c>
    </row>
    <row r="226" spans="1:39" ht="13.5" customHeight="1" x14ac:dyDescent="0.2">
      <c r="A226" s="1" t="s">
        <v>626</v>
      </c>
      <c r="B226" s="1">
        <v>10187</v>
      </c>
      <c r="C226" s="1">
        <v>0</v>
      </c>
      <c r="D226" s="1">
        <v>2</v>
      </c>
      <c r="E226" s="1">
        <v>0</v>
      </c>
      <c r="F226" s="1">
        <v>5</v>
      </c>
      <c r="G226" s="1">
        <v>5</v>
      </c>
      <c r="H226" s="1">
        <v>3</v>
      </c>
      <c r="I226" s="1">
        <v>0</v>
      </c>
      <c r="J226" s="1">
        <v>46799</v>
      </c>
      <c r="K226" s="1">
        <v>1</v>
      </c>
      <c r="L226" s="1">
        <v>19</v>
      </c>
      <c r="M226" s="1" t="s">
        <v>37</v>
      </c>
      <c r="N226" s="1" t="s">
        <v>38</v>
      </c>
      <c r="O226" s="1">
        <v>1742</v>
      </c>
      <c r="P226" s="10" t="s">
        <v>627</v>
      </c>
      <c r="Q226" s="1" t="s">
        <v>66</v>
      </c>
      <c r="R226" s="1" t="s">
        <v>75</v>
      </c>
      <c r="S226" s="1" t="s">
        <v>135</v>
      </c>
      <c r="T226" s="1" t="s">
        <v>42</v>
      </c>
      <c r="U226" s="1" t="s">
        <v>141</v>
      </c>
      <c r="V226" s="1" t="s">
        <v>237</v>
      </c>
      <c r="W226" s="2">
        <v>43196</v>
      </c>
      <c r="X226" s="1" t="s">
        <v>105</v>
      </c>
      <c r="Y226" s="1" t="s">
        <v>57</v>
      </c>
      <c r="Z226" s="1" t="s">
        <v>46</v>
      </c>
      <c r="AA226" s="1" t="s">
        <v>69</v>
      </c>
      <c r="AB226" s="1">
        <v>20</v>
      </c>
      <c r="AC226" s="1" t="s">
        <v>78</v>
      </c>
      <c r="AD226" s="1" t="s">
        <v>61</v>
      </c>
      <c r="AE226" s="1">
        <v>3.17</v>
      </c>
      <c r="AF226" s="1">
        <v>4</v>
      </c>
      <c r="AG226" s="1">
        <v>0</v>
      </c>
      <c r="AH226" s="2">
        <v>43135</v>
      </c>
      <c r="AI226" s="1">
        <v>0</v>
      </c>
      <c r="AJ226" s="1">
        <v>14</v>
      </c>
      <c r="AK226">
        <f t="shared" ca="1" si="9"/>
        <v>40</v>
      </c>
      <c r="AL226" t="str">
        <f t="shared" ca="1" si="10"/>
        <v>40-49</v>
      </c>
      <c r="AM226" s="19" t="str">
        <f t="shared" si="11"/>
        <v>40k–60k</v>
      </c>
    </row>
    <row r="227" spans="1:39" ht="13.5" customHeight="1" x14ac:dyDescent="0.2">
      <c r="A227" s="1" t="s">
        <v>628</v>
      </c>
      <c r="B227" s="1">
        <v>10225</v>
      </c>
      <c r="C227" s="1">
        <v>0</v>
      </c>
      <c r="D227" s="1">
        <v>0</v>
      </c>
      <c r="E227" s="1">
        <v>1</v>
      </c>
      <c r="F227" s="1">
        <v>1</v>
      </c>
      <c r="G227" s="1">
        <v>5</v>
      </c>
      <c r="H227" s="1">
        <v>3</v>
      </c>
      <c r="I227" s="1">
        <v>0</v>
      </c>
      <c r="J227" s="1">
        <v>59472</v>
      </c>
      <c r="K227" s="1">
        <v>0</v>
      </c>
      <c r="L227" s="1">
        <v>19</v>
      </c>
      <c r="M227" s="1" t="s">
        <v>37</v>
      </c>
      <c r="N227" s="1" t="s">
        <v>38</v>
      </c>
      <c r="O227" s="1">
        <v>2109</v>
      </c>
      <c r="P227" s="10" t="s">
        <v>629</v>
      </c>
      <c r="Q227" s="1" t="s">
        <v>39</v>
      </c>
      <c r="R227" s="1" t="s">
        <v>40</v>
      </c>
      <c r="S227" s="1" t="s">
        <v>41</v>
      </c>
      <c r="T227" s="1" t="s">
        <v>42</v>
      </c>
      <c r="U227" s="1" t="s">
        <v>43</v>
      </c>
      <c r="V227" s="2">
        <v>41791</v>
      </c>
      <c r="X227" s="1" t="s">
        <v>44</v>
      </c>
      <c r="Y227" s="1" t="s">
        <v>45</v>
      </c>
      <c r="Z227" s="1" t="s">
        <v>46</v>
      </c>
      <c r="AA227" s="1" t="s">
        <v>119</v>
      </c>
      <c r="AB227" s="1">
        <v>18</v>
      </c>
      <c r="AC227" s="1" t="s">
        <v>92</v>
      </c>
      <c r="AD227" s="1" t="s">
        <v>61</v>
      </c>
      <c r="AE227" s="1">
        <v>4.8</v>
      </c>
      <c r="AF227" s="1">
        <v>3</v>
      </c>
      <c r="AG227" s="1">
        <v>0</v>
      </c>
      <c r="AH227" s="2">
        <v>43647</v>
      </c>
      <c r="AI227" s="1">
        <v>0</v>
      </c>
      <c r="AJ227" s="1">
        <v>14</v>
      </c>
      <c r="AK227">
        <f t="shared" ca="1" si="9"/>
        <v>64</v>
      </c>
      <c r="AL227" t="str">
        <f t="shared" ca="1" si="10"/>
        <v>60-69</v>
      </c>
      <c r="AM227" s="19" t="str">
        <f t="shared" si="11"/>
        <v>40k–60k</v>
      </c>
    </row>
    <row r="228" spans="1:39" ht="13.5" customHeight="1" x14ac:dyDescent="0.2">
      <c r="A228" s="1" t="s">
        <v>630</v>
      </c>
      <c r="B228" s="1">
        <v>10262</v>
      </c>
      <c r="C228" s="1">
        <v>0</v>
      </c>
      <c r="D228" s="1">
        <v>2</v>
      </c>
      <c r="E228" s="1">
        <v>0</v>
      </c>
      <c r="F228" s="1">
        <v>5</v>
      </c>
      <c r="G228" s="1">
        <v>5</v>
      </c>
      <c r="H228" s="1">
        <v>3</v>
      </c>
      <c r="I228" s="1">
        <v>0</v>
      </c>
      <c r="J228" s="1">
        <v>46430</v>
      </c>
      <c r="K228" s="1">
        <v>1</v>
      </c>
      <c r="L228" s="1">
        <v>19</v>
      </c>
      <c r="M228" s="1" t="s">
        <v>37</v>
      </c>
      <c r="N228" s="1" t="s">
        <v>38</v>
      </c>
      <c r="O228" s="1">
        <v>2474</v>
      </c>
      <c r="P228" s="10" t="s">
        <v>631</v>
      </c>
      <c r="Q228" s="1" t="s">
        <v>66</v>
      </c>
      <c r="R228" s="1" t="s">
        <v>75</v>
      </c>
      <c r="S228" s="1" t="s">
        <v>41</v>
      </c>
      <c r="T228" s="1" t="s">
        <v>42</v>
      </c>
      <c r="U228" s="1" t="s">
        <v>43</v>
      </c>
      <c r="V228" s="1" t="s">
        <v>67</v>
      </c>
      <c r="W228" s="1" t="s">
        <v>425</v>
      </c>
      <c r="X228" s="1" t="s">
        <v>111</v>
      </c>
      <c r="Y228" s="1" t="s">
        <v>57</v>
      </c>
      <c r="Z228" s="1" t="s">
        <v>46</v>
      </c>
      <c r="AA228" s="1" t="s">
        <v>69</v>
      </c>
      <c r="AB228" s="1">
        <v>20</v>
      </c>
      <c r="AC228" s="1" t="s">
        <v>60</v>
      </c>
      <c r="AD228" s="1" t="s">
        <v>61</v>
      </c>
      <c r="AE228" s="1">
        <v>4.5</v>
      </c>
      <c r="AF228" s="1">
        <v>5</v>
      </c>
      <c r="AG228" s="1">
        <v>0</v>
      </c>
      <c r="AH228" s="2">
        <v>41309</v>
      </c>
      <c r="AI228" s="1">
        <v>0</v>
      </c>
      <c r="AJ228" s="1">
        <v>16</v>
      </c>
      <c r="AK228">
        <f t="shared" ca="1" si="9"/>
        <v>54</v>
      </c>
      <c r="AL228" t="str">
        <f t="shared" ca="1" si="10"/>
        <v>50-59</v>
      </c>
      <c r="AM228" s="19" t="str">
        <f t="shared" si="11"/>
        <v>40k–60k</v>
      </c>
    </row>
    <row r="229" spans="1:39" ht="13.5" customHeight="1" x14ac:dyDescent="0.2">
      <c r="A229" s="1" t="s">
        <v>632</v>
      </c>
      <c r="B229" s="1">
        <v>10131</v>
      </c>
      <c r="C229" s="1">
        <v>1</v>
      </c>
      <c r="D229" s="1">
        <v>1</v>
      </c>
      <c r="E229" s="1">
        <v>1</v>
      </c>
      <c r="F229" s="1">
        <v>5</v>
      </c>
      <c r="G229" s="1">
        <v>1</v>
      </c>
      <c r="H229" s="1">
        <v>3</v>
      </c>
      <c r="I229" s="1">
        <v>1</v>
      </c>
      <c r="J229" s="1">
        <v>83363</v>
      </c>
      <c r="K229" s="1">
        <v>1</v>
      </c>
      <c r="L229" s="1">
        <v>23</v>
      </c>
      <c r="M229" s="1" t="s">
        <v>83</v>
      </c>
      <c r="N229" s="1" t="s">
        <v>38</v>
      </c>
      <c r="O229" s="1">
        <v>2045</v>
      </c>
      <c r="P229" s="11">
        <v>30844</v>
      </c>
      <c r="Q229" s="1" t="s">
        <v>39</v>
      </c>
      <c r="R229" s="1" t="s">
        <v>53</v>
      </c>
      <c r="S229" s="1" t="s">
        <v>135</v>
      </c>
      <c r="T229" s="1" t="s">
        <v>42</v>
      </c>
      <c r="U229" s="1" t="s">
        <v>95</v>
      </c>
      <c r="V229" s="1" t="s">
        <v>126</v>
      </c>
      <c r="W229" s="1" t="s">
        <v>633</v>
      </c>
      <c r="X229" s="1" t="s">
        <v>56</v>
      </c>
      <c r="Y229" s="1" t="s">
        <v>57</v>
      </c>
      <c r="Z229" s="1" t="s">
        <v>85</v>
      </c>
      <c r="AA229" s="1" t="s">
        <v>170</v>
      </c>
      <c r="AB229" s="1">
        <v>2</v>
      </c>
      <c r="AC229" s="1" t="s">
        <v>97</v>
      </c>
      <c r="AD229" s="1" t="s">
        <v>61</v>
      </c>
      <c r="AE229" s="1">
        <v>4.1500000000000004</v>
      </c>
      <c r="AF229" s="1">
        <v>4</v>
      </c>
      <c r="AG229" s="1">
        <v>0</v>
      </c>
      <c r="AH229" s="1" t="s">
        <v>634</v>
      </c>
      <c r="AI229" s="1">
        <v>0</v>
      </c>
      <c r="AJ229" s="1">
        <v>4</v>
      </c>
      <c r="AK229">
        <f t="shared" ca="1" si="9"/>
        <v>41</v>
      </c>
      <c r="AL229" t="str">
        <f t="shared" ca="1" si="10"/>
        <v>40-49</v>
      </c>
      <c r="AM229" s="19" t="str">
        <f t="shared" si="11"/>
        <v>80k–100k</v>
      </c>
    </row>
    <row r="230" spans="1:39" ht="13.5" customHeight="1" x14ac:dyDescent="0.2">
      <c r="A230" s="1" t="s">
        <v>635</v>
      </c>
      <c r="B230" s="1">
        <v>10239</v>
      </c>
      <c r="C230" s="1">
        <v>1</v>
      </c>
      <c r="D230" s="1">
        <v>1</v>
      </c>
      <c r="E230" s="1">
        <v>0</v>
      </c>
      <c r="F230" s="1">
        <v>1</v>
      </c>
      <c r="G230" s="1">
        <v>3</v>
      </c>
      <c r="H230" s="1">
        <v>3</v>
      </c>
      <c r="I230" s="1">
        <v>0</v>
      </c>
      <c r="J230" s="1">
        <v>95920</v>
      </c>
      <c r="K230" s="1">
        <v>0</v>
      </c>
      <c r="L230" s="1">
        <v>4</v>
      </c>
      <c r="M230" s="1" t="s">
        <v>288</v>
      </c>
      <c r="N230" s="1" t="s">
        <v>38</v>
      </c>
      <c r="O230" s="1">
        <v>2110</v>
      </c>
      <c r="P230" s="11">
        <v>29560</v>
      </c>
      <c r="Q230" s="1" t="s">
        <v>66</v>
      </c>
      <c r="R230" s="1" t="s">
        <v>53</v>
      </c>
      <c r="S230" s="1" t="s">
        <v>41</v>
      </c>
      <c r="T230" s="1" t="s">
        <v>42</v>
      </c>
      <c r="U230" s="1" t="s">
        <v>95</v>
      </c>
      <c r="V230" s="2">
        <v>42410</v>
      </c>
      <c r="X230" s="1" t="s">
        <v>44</v>
      </c>
      <c r="Y230" s="1" t="s">
        <v>45</v>
      </c>
      <c r="Z230" s="1" t="s">
        <v>58</v>
      </c>
      <c r="AA230" s="1" t="s">
        <v>290</v>
      </c>
      <c r="AB230" s="1">
        <v>13</v>
      </c>
      <c r="AC230" s="1" t="s">
        <v>60</v>
      </c>
      <c r="AD230" s="1" t="s">
        <v>61</v>
      </c>
      <c r="AE230" s="1">
        <v>4.4000000000000004</v>
      </c>
      <c r="AF230" s="1">
        <v>4</v>
      </c>
      <c r="AG230" s="1">
        <v>6</v>
      </c>
      <c r="AH230" s="2">
        <v>43618</v>
      </c>
      <c r="AI230" s="1">
        <v>0</v>
      </c>
      <c r="AJ230" s="1">
        <v>10</v>
      </c>
      <c r="AK230">
        <f t="shared" ca="1" si="9"/>
        <v>44</v>
      </c>
      <c r="AL230" t="str">
        <f t="shared" ca="1" si="10"/>
        <v>40-49</v>
      </c>
      <c r="AM230" s="19" t="str">
        <f t="shared" si="11"/>
        <v>80k–100k</v>
      </c>
    </row>
    <row r="231" spans="1:39" ht="13.5" customHeight="1" x14ac:dyDescent="0.2">
      <c r="A231" s="1" t="s">
        <v>636</v>
      </c>
      <c r="B231" s="1">
        <v>10152</v>
      </c>
      <c r="C231" s="1">
        <v>0</v>
      </c>
      <c r="D231" s="1">
        <v>2</v>
      </c>
      <c r="E231" s="1">
        <v>1</v>
      </c>
      <c r="F231" s="1">
        <v>5</v>
      </c>
      <c r="G231" s="1">
        <v>5</v>
      </c>
      <c r="H231" s="1">
        <v>3</v>
      </c>
      <c r="I231" s="1">
        <v>0</v>
      </c>
      <c r="J231" s="1">
        <v>61729</v>
      </c>
      <c r="K231" s="1">
        <v>1</v>
      </c>
      <c r="L231" s="1">
        <v>19</v>
      </c>
      <c r="M231" s="1" t="s">
        <v>37</v>
      </c>
      <c r="N231" s="1" t="s">
        <v>38</v>
      </c>
      <c r="O231" s="1">
        <v>2478</v>
      </c>
      <c r="P231" s="10" t="s">
        <v>637</v>
      </c>
      <c r="Q231" s="1" t="s">
        <v>39</v>
      </c>
      <c r="R231" s="1" t="s">
        <v>75</v>
      </c>
      <c r="S231" s="1" t="s">
        <v>41</v>
      </c>
      <c r="T231" s="1" t="s">
        <v>42</v>
      </c>
      <c r="U231" s="1" t="s">
        <v>43</v>
      </c>
      <c r="V231" s="1" t="s">
        <v>241</v>
      </c>
      <c r="W231" s="2">
        <v>43285</v>
      </c>
      <c r="X231" s="1" t="s">
        <v>284</v>
      </c>
      <c r="Y231" s="1" t="s">
        <v>57</v>
      </c>
      <c r="Z231" s="1" t="s">
        <v>46</v>
      </c>
      <c r="AA231" s="1" t="s">
        <v>47</v>
      </c>
      <c r="AB231" s="1">
        <v>22</v>
      </c>
      <c r="AC231" s="1" t="s">
        <v>60</v>
      </c>
      <c r="AD231" s="1" t="s">
        <v>61</v>
      </c>
      <c r="AE231" s="1">
        <v>3.8</v>
      </c>
      <c r="AF231" s="1">
        <v>5</v>
      </c>
      <c r="AG231" s="1">
        <v>0</v>
      </c>
      <c r="AH231" s="2">
        <v>43192</v>
      </c>
      <c r="AI231" s="1">
        <v>0</v>
      </c>
      <c r="AJ231" s="1">
        <v>19</v>
      </c>
      <c r="AK231">
        <f t="shared" ca="1" si="9"/>
        <v>40</v>
      </c>
      <c r="AL231" t="str">
        <f t="shared" ca="1" si="10"/>
        <v>40-49</v>
      </c>
      <c r="AM231" s="19" t="str">
        <f t="shared" si="11"/>
        <v>60k–80k</v>
      </c>
    </row>
    <row r="232" spans="1:39" ht="13.5" customHeight="1" x14ac:dyDescent="0.2">
      <c r="A232" s="1" t="s">
        <v>638</v>
      </c>
      <c r="B232" s="1">
        <v>10140</v>
      </c>
      <c r="C232" s="1">
        <v>1</v>
      </c>
      <c r="D232" s="1">
        <v>1</v>
      </c>
      <c r="E232" s="1">
        <v>1</v>
      </c>
      <c r="F232" s="1">
        <v>1</v>
      </c>
      <c r="G232" s="1">
        <v>6</v>
      </c>
      <c r="H232" s="1">
        <v>3</v>
      </c>
      <c r="I232" s="1">
        <v>0</v>
      </c>
      <c r="J232" s="1">
        <v>61809</v>
      </c>
      <c r="K232" s="1">
        <v>0</v>
      </c>
      <c r="L232" s="1">
        <v>3</v>
      </c>
      <c r="M232" s="1" t="s">
        <v>188</v>
      </c>
      <c r="N232" s="1" t="s">
        <v>639</v>
      </c>
      <c r="O232" s="1">
        <v>83706</v>
      </c>
      <c r="P232" s="11">
        <v>20068</v>
      </c>
      <c r="Q232" s="1" t="s">
        <v>39</v>
      </c>
      <c r="R232" s="1" t="s">
        <v>53</v>
      </c>
      <c r="S232" s="1" t="s">
        <v>41</v>
      </c>
      <c r="T232" s="1" t="s">
        <v>42</v>
      </c>
      <c r="U232" s="1" t="s">
        <v>43</v>
      </c>
      <c r="V232" s="2">
        <v>41978</v>
      </c>
      <c r="X232" s="1" t="s">
        <v>44</v>
      </c>
      <c r="Y232" s="1" t="s">
        <v>45</v>
      </c>
      <c r="Z232" s="1" t="s">
        <v>191</v>
      </c>
      <c r="AA232" s="1" t="s">
        <v>192</v>
      </c>
      <c r="AB232" s="1">
        <v>17</v>
      </c>
      <c r="AC232" s="1" t="s">
        <v>151</v>
      </c>
      <c r="AD232" s="1" t="s">
        <v>61</v>
      </c>
      <c r="AE232" s="1">
        <v>3.98</v>
      </c>
      <c r="AF232" s="1">
        <v>3</v>
      </c>
      <c r="AG232" s="1">
        <v>0</v>
      </c>
      <c r="AH232" s="1" t="s">
        <v>260</v>
      </c>
      <c r="AI232" s="1">
        <v>0</v>
      </c>
      <c r="AJ232" s="1">
        <v>4</v>
      </c>
      <c r="AK232">
        <f t="shared" ca="1" si="9"/>
        <v>70</v>
      </c>
      <c r="AL232" t="str">
        <f t="shared" ca="1" si="10"/>
        <v>70-79</v>
      </c>
      <c r="AM232" s="19" t="str">
        <f t="shared" si="11"/>
        <v>60k–80k</v>
      </c>
    </row>
    <row r="233" spans="1:39" ht="13.5" customHeight="1" x14ac:dyDescent="0.2">
      <c r="A233" s="1" t="s">
        <v>640</v>
      </c>
      <c r="B233" s="1">
        <v>10058</v>
      </c>
      <c r="C233" s="1">
        <v>0</v>
      </c>
      <c r="D233" s="1">
        <v>2</v>
      </c>
      <c r="E233" s="1">
        <v>1</v>
      </c>
      <c r="F233" s="1">
        <v>5</v>
      </c>
      <c r="G233" s="1">
        <v>5</v>
      </c>
      <c r="H233" s="1">
        <v>3</v>
      </c>
      <c r="I233" s="1">
        <v>0</v>
      </c>
      <c r="J233" s="1">
        <v>45115</v>
      </c>
      <c r="K233" s="1">
        <v>1</v>
      </c>
      <c r="L233" s="1">
        <v>19</v>
      </c>
      <c r="M233" s="1" t="s">
        <v>37</v>
      </c>
      <c r="N233" s="1" t="s">
        <v>38</v>
      </c>
      <c r="O233" s="1">
        <v>2176</v>
      </c>
      <c r="P233" s="10" t="s">
        <v>641</v>
      </c>
      <c r="Q233" s="1" t="s">
        <v>39</v>
      </c>
      <c r="R233" s="1" t="s">
        <v>75</v>
      </c>
      <c r="S233" s="1" t="s">
        <v>41</v>
      </c>
      <c r="T233" s="1" t="s">
        <v>104</v>
      </c>
      <c r="U233" s="1" t="s">
        <v>43</v>
      </c>
      <c r="V233" s="1" t="s">
        <v>237</v>
      </c>
      <c r="W233" s="1" t="s">
        <v>642</v>
      </c>
      <c r="X233" s="1" t="s">
        <v>169</v>
      </c>
      <c r="Y233" s="1" t="s">
        <v>57</v>
      </c>
      <c r="Z233" s="1" t="s">
        <v>46</v>
      </c>
      <c r="AA233" s="1" t="s">
        <v>73</v>
      </c>
      <c r="AB233" s="1">
        <v>16</v>
      </c>
      <c r="AC233" s="1" t="s">
        <v>48</v>
      </c>
      <c r="AD233" s="1" t="s">
        <v>61</v>
      </c>
      <c r="AE233" s="1">
        <v>5</v>
      </c>
      <c r="AF233" s="1">
        <v>4</v>
      </c>
      <c r="AG233" s="1">
        <v>0</v>
      </c>
      <c r="AH233" s="1" t="s">
        <v>54</v>
      </c>
      <c r="AI233" s="1">
        <v>0</v>
      </c>
      <c r="AJ233" s="1">
        <v>11</v>
      </c>
      <c r="AK233">
        <f t="shared" ca="1" si="9"/>
        <v>43</v>
      </c>
      <c r="AL233" t="str">
        <f t="shared" ca="1" si="10"/>
        <v>40-49</v>
      </c>
      <c r="AM233" s="19" t="str">
        <f t="shared" si="11"/>
        <v>40k–60k</v>
      </c>
    </row>
    <row r="234" spans="1:39" ht="13.5" customHeight="1" x14ac:dyDescent="0.2">
      <c r="A234" s="1" t="s">
        <v>643</v>
      </c>
      <c r="B234" s="1">
        <v>10011</v>
      </c>
      <c r="C234" s="1">
        <v>1</v>
      </c>
      <c r="D234" s="1">
        <v>1</v>
      </c>
      <c r="E234" s="1">
        <v>0</v>
      </c>
      <c r="F234" s="1">
        <v>1</v>
      </c>
      <c r="G234" s="1">
        <v>5</v>
      </c>
      <c r="H234" s="1">
        <v>4</v>
      </c>
      <c r="I234" s="1">
        <v>0</v>
      </c>
      <c r="J234" s="1">
        <v>46738</v>
      </c>
      <c r="K234" s="1">
        <v>0</v>
      </c>
      <c r="L234" s="1">
        <v>19</v>
      </c>
      <c r="M234" s="1" t="s">
        <v>37</v>
      </c>
      <c r="N234" s="1" t="s">
        <v>38</v>
      </c>
      <c r="O234" s="1">
        <v>2171</v>
      </c>
      <c r="P234" s="11">
        <v>26999</v>
      </c>
      <c r="Q234" s="1" t="s">
        <v>66</v>
      </c>
      <c r="R234" s="1" t="s">
        <v>53</v>
      </c>
      <c r="S234" s="1" t="s">
        <v>41</v>
      </c>
      <c r="T234" s="1" t="s">
        <v>42</v>
      </c>
      <c r="U234" s="1" t="s">
        <v>141</v>
      </c>
      <c r="V234" s="1" t="s">
        <v>415</v>
      </c>
      <c r="X234" s="1" t="s">
        <v>44</v>
      </c>
      <c r="Y234" s="1" t="s">
        <v>45</v>
      </c>
      <c r="Z234" s="1" t="s">
        <v>46</v>
      </c>
      <c r="AA234" s="1" t="s">
        <v>77</v>
      </c>
      <c r="AC234" s="1" t="s">
        <v>78</v>
      </c>
      <c r="AD234" s="1" t="s">
        <v>49</v>
      </c>
      <c r="AE234" s="1">
        <v>4.3600000000000003</v>
      </c>
      <c r="AF234" s="1">
        <v>5</v>
      </c>
      <c r="AG234" s="1">
        <v>0</v>
      </c>
      <c r="AH234" s="2">
        <v>43771</v>
      </c>
      <c r="AI234" s="1">
        <v>0</v>
      </c>
      <c r="AJ234" s="1">
        <v>16</v>
      </c>
      <c r="AK234">
        <f t="shared" ca="1" si="9"/>
        <v>51</v>
      </c>
      <c r="AL234" t="str">
        <f t="shared" ca="1" si="10"/>
        <v>50-59</v>
      </c>
      <c r="AM234" s="19" t="str">
        <f t="shared" si="11"/>
        <v>40k–60k</v>
      </c>
    </row>
    <row r="235" spans="1:39" ht="13.5" customHeight="1" x14ac:dyDescent="0.2">
      <c r="A235" s="1" t="s">
        <v>644</v>
      </c>
      <c r="B235" s="1">
        <v>10230</v>
      </c>
      <c r="C235" s="1">
        <v>0</v>
      </c>
      <c r="D235" s="1">
        <v>2</v>
      </c>
      <c r="E235" s="1">
        <v>0</v>
      </c>
      <c r="F235" s="1">
        <v>5</v>
      </c>
      <c r="G235" s="1">
        <v>5</v>
      </c>
      <c r="H235" s="1">
        <v>3</v>
      </c>
      <c r="I235" s="1">
        <v>0</v>
      </c>
      <c r="J235" s="1">
        <v>64971</v>
      </c>
      <c r="K235" s="1">
        <v>1</v>
      </c>
      <c r="L235" s="1">
        <v>20</v>
      </c>
      <c r="M235" s="1" t="s">
        <v>64</v>
      </c>
      <c r="N235" s="1" t="s">
        <v>38</v>
      </c>
      <c r="O235" s="1">
        <v>1902</v>
      </c>
      <c r="P235" s="11">
        <v>29715</v>
      </c>
      <c r="Q235" s="1" t="s">
        <v>66</v>
      </c>
      <c r="R235" s="1" t="s">
        <v>75</v>
      </c>
      <c r="S235" s="1" t="s">
        <v>135</v>
      </c>
      <c r="T235" s="1" t="s">
        <v>42</v>
      </c>
      <c r="U235" s="1" t="s">
        <v>95</v>
      </c>
      <c r="V235" s="1" t="s">
        <v>241</v>
      </c>
      <c r="W235" s="1" t="s">
        <v>645</v>
      </c>
      <c r="X235" s="1" t="s">
        <v>76</v>
      </c>
      <c r="Y235" s="1" t="s">
        <v>57</v>
      </c>
      <c r="Z235" s="1" t="s">
        <v>46</v>
      </c>
      <c r="AA235" s="1" t="s">
        <v>106</v>
      </c>
      <c r="AB235" s="1">
        <v>14</v>
      </c>
      <c r="AC235" s="1" t="s">
        <v>78</v>
      </c>
      <c r="AD235" s="1" t="s">
        <v>61</v>
      </c>
      <c r="AE235" s="1">
        <v>4.5</v>
      </c>
      <c r="AF235" s="1">
        <v>4</v>
      </c>
      <c r="AG235" s="1">
        <v>0</v>
      </c>
      <c r="AH235" s="1" t="s">
        <v>645</v>
      </c>
      <c r="AI235" s="1">
        <v>0</v>
      </c>
      <c r="AJ235" s="1">
        <v>10</v>
      </c>
      <c r="AK235">
        <f t="shared" ca="1" si="9"/>
        <v>44</v>
      </c>
      <c r="AL235" t="str">
        <f t="shared" ca="1" si="10"/>
        <v>40-49</v>
      </c>
      <c r="AM235" s="19" t="str">
        <f t="shared" si="11"/>
        <v>60k–80k</v>
      </c>
    </row>
    <row r="236" spans="1:39" ht="13.5" customHeight="1" x14ac:dyDescent="0.2">
      <c r="A236" s="1" t="s">
        <v>646</v>
      </c>
      <c r="B236" s="1">
        <v>10224</v>
      </c>
      <c r="C236" s="1">
        <v>1</v>
      </c>
      <c r="D236" s="1">
        <v>1</v>
      </c>
      <c r="E236" s="1">
        <v>1</v>
      </c>
      <c r="F236" s="1">
        <v>5</v>
      </c>
      <c r="G236" s="1">
        <v>5</v>
      </c>
      <c r="H236" s="1">
        <v>3</v>
      </c>
      <c r="I236" s="1">
        <v>0</v>
      </c>
      <c r="J236" s="1">
        <v>55578</v>
      </c>
      <c r="K236" s="1">
        <v>1</v>
      </c>
      <c r="L236" s="1">
        <v>20</v>
      </c>
      <c r="M236" s="1" t="s">
        <v>64</v>
      </c>
      <c r="N236" s="1" t="s">
        <v>38</v>
      </c>
      <c r="O236" s="1">
        <v>2138</v>
      </c>
      <c r="P236" s="11">
        <v>26365</v>
      </c>
      <c r="Q236" s="1" t="s">
        <v>39</v>
      </c>
      <c r="R236" s="1" t="s">
        <v>53</v>
      </c>
      <c r="S236" s="1" t="s">
        <v>41</v>
      </c>
      <c r="T236" s="1" t="s">
        <v>42</v>
      </c>
      <c r="U236" s="1" t="s">
        <v>43</v>
      </c>
      <c r="V236" s="2">
        <v>40670</v>
      </c>
      <c r="W236" s="2">
        <v>41123</v>
      </c>
      <c r="X236" s="1" t="s">
        <v>105</v>
      </c>
      <c r="Y236" s="1" t="s">
        <v>57</v>
      </c>
      <c r="Z236" s="1" t="s">
        <v>46</v>
      </c>
      <c r="AA236" s="1" t="s">
        <v>69</v>
      </c>
      <c r="AB236" s="1">
        <v>20</v>
      </c>
      <c r="AC236" s="1" t="s">
        <v>60</v>
      </c>
      <c r="AD236" s="1" t="s">
        <v>61</v>
      </c>
      <c r="AE236" s="1">
        <v>4.2</v>
      </c>
      <c r="AF236" s="1">
        <v>5</v>
      </c>
      <c r="AG236" s="1">
        <v>0</v>
      </c>
      <c r="AH236" s="2">
        <v>41061</v>
      </c>
      <c r="AI236" s="1">
        <v>0</v>
      </c>
      <c r="AJ236" s="1">
        <v>13</v>
      </c>
      <c r="AK236">
        <f t="shared" ca="1" si="9"/>
        <v>53</v>
      </c>
      <c r="AL236" t="str">
        <f t="shared" ca="1" si="10"/>
        <v>50-59</v>
      </c>
      <c r="AM236" s="19" t="str">
        <f t="shared" si="11"/>
        <v>40k–60k</v>
      </c>
    </row>
    <row r="237" spans="1:39" ht="13.5" customHeight="1" x14ac:dyDescent="0.2">
      <c r="A237" s="1" t="s">
        <v>647</v>
      </c>
      <c r="B237" s="1">
        <v>10047</v>
      </c>
      <c r="C237" s="1">
        <v>1</v>
      </c>
      <c r="D237" s="1">
        <v>1</v>
      </c>
      <c r="E237" s="1">
        <v>1</v>
      </c>
      <c r="F237" s="1">
        <v>5</v>
      </c>
      <c r="G237" s="1">
        <v>5</v>
      </c>
      <c r="H237" s="1">
        <v>3</v>
      </c>
      <c r="I237" s="1">
        <v>0</v>
      </c>
      <c r="J237" s="1">
        <v>50428</v>
      </c>
      <c r="K237" s="1">
        <v>1</v>
      </c>
      <c r="L237" s="1">
        <v>19</v>
      </c>
      <c r="M237" s="1" t="s">
        <v>37</v>
      </c>
      <c r="N237" s="1" t="s">
        <v>38</v>
      </c>
      <c r="O237" s="1">
        <v>1420</v>
      </c>
      <c r="P237" s="11">
        <v>27211</v>
      </c>
      <c r="Q237" s="1" t="s">
        <v>39</v>
      </c>
      <c r="R237" s="1" t="s">
        <v>53</v>
      </c>
      <c r="S237" s="1" t="s">
        <v>41</v>
      </c>
      <c r="T237" s="1" t="s">
        <v>42</v>
      </c>
      <c r="U237" s="1" t="s">
        <v>95</v>
      </c>
      <c r="V237" s="2">
        <v>40817</v>
      </c>
      <c r="W237" s="1" t="s">
        <v>648</v>
      </c>
      <c r="X237" s="1" t="s">
        <v>127</v>
      </c>
      <c r="Y237" s="1" t="s">
        <v>57</v>
      </c>
      <c r="Z237" s="1" t="s">
        <v>46</v>
      </c>
      <c r="AA237" s="1" t="s">
        <v>81</v>
      </c>
      <c r="AB237" s="1">
        <v>11</v>
      </c>
      <c r="AC237" s="1" t="s">
        <v>60</v>
      </c>
      <c r="AD237" s="1" t="s">
        <v>61</v>
      </c>
      <c r="AE237" s="1">
        <v>5</v>
      </c>
      <c r="AF237" s="1">
        <v>3</v>
      </c>
      <c r="AG237" s="1">
        <v>0</v>
      </c>
      <c r="AH237" s="2">
        <v>42278</v>
      </c>
      <c r="AI237" s="1">
        <v>0</v>
      </c>
      <c r="AJ237" s="1">
        <v>11</v>
      </c>
      <c r="AK237">
        <f t="shared" ca="1" si="9"/>
        <v>51</v>
      </c>
      <c r="AL237" t="str">
        <f t="shared" ca="1" si="10"/>
        <v>50-59</v>
      </c>
      <c r="AM237" s="19" t="str">
        <f t="shared" si="11"/>
        <v>40k–60k</v>
      </c>
    </row>
    <row r="238" spans="1:39" ht="13.5" customHeight="1" x14ac:dyDescent="0.2">
      <c r="A238" s="1" t="s">
        <v>649</v>
      </c>
      <c r="B238" s="1">
        <v>10285</v>
      </c>
      <c r="C238" s="1">
        <v>1</v>
      </c>
      <c r="D238" s="1">
        <v>1</v>
      </c>
      <c r="E238" s="1">
        <v>0</v>
      </c>
      <c r="F238" s="1">
        <v>4</v>
      </c>
      <c r="G238" s="1">
        <v>5</v>
      </c>
      <c r="H238" s="1">
        <v>2</v>
      </c>
      <c r="I238" s="1">
        <v>0</v>
      </c>
      <c r="J238" s="1">
        <v>61422</v>
      </c>
      <c r="K238" s="1">
        <v>1</v>
      </c>
      <c r="L238" s="1">
        <v>19</v>
      </c>
      <c r="M238" s="1" t="s">
        <v>37</v>
      </c>
      <c r="N238" s="1" t="s">
        <v>38</v>
      </c>
      <c r="O238" s="1">
        <v>1460</v>
      </c>
      <c r="P238" s="11">
        <v>31229</v>
      </c>
      <c r="Q238" s="1" t="s">
        <v>66</v>
      </c>
      <c r="R238" s="1" t="s">
        <v>53</v>
      </c>
      <c r="S238" s="1" t="s">
        <v>41</v>
      </c>
      <c r="T238" s="1" t="s">
        <v>42</v>
      </c>
      <c r="U238" s="1" t="s">
        <v>43</v>
      </c>
      <c r="V238" s="2">
        <v>40817</v>
      </c>
      <c r="W238" s="1" t="s">
        <v>338</v>
      </c>
      <c r="X238" s="1" t="s">
        <v>127</v>
      </c>
      <c r="Y238" s="1" t="s">
        <v>128</v>
      </c>
      <c r="Z238" s="1" t="s">
        <v>46</v>
      </c>
      <c r="AA238" s="1" t="s">
        <v>91</v>
      </c>
      <c r="AB238" s="1">
        <v>19</v>
      </c>
      <c r="AC238" s="1" t="s">
        <v>60</v>
      </c>
      <c r="AD238" s="1" t="s">
        <v>152</v>
      </c>
      <c r="AE238" s="1">
        <v>3.6</v>
      </c>
      <c r="AF238" s="1">
        <v>3</v>
      </c>
      <c r="AG238" s="1">
        <v>0</v>
      </c>
      <c r="AH238" s="2">
        <v>42494</v>
      </c>
      <c r="AI238" s="1">
        <v>4</v>
      </c>
      <c r="AJ238" s="1">
        <v>16</v>
      </c>
      <c r="AK238">
        <f t="shared" ca="1" si="9"/>
        <v>40</v>
      </c>
      <c r="AL238" t="str">
        <f t="shared" ca="1" si="10"/>
        <v>40-49</v>
      </c>
      <c r="AM238" s="19" t="str">
        <f t="shared" si="11"/>
        <v>60k–80k</v>
      </c>
    </row>
    <row r="239" spans="1:39" ht="13.5" customHeight="1" x14ac:dyDescent="0.2">
      <c r="A239" s="1" t="s">
        <v>650</v>
      </c>
      <c r="B239" s="1">
        <v>10020</v>
      </c>
      <c r="C239" s="1">
        <v>0</v>
      </c>
      <c r="D239" s="1">
        <v>4</v>
      </c>
      <c r="E239" s="1">
        <v>1</v>
      </c>
      <c r="F239" s="1">
        <v>1</v>
      </c>
      <c r="G239" s="1">
        <v>5</v>
      </c>
      <c r="H239" s="1">
        <v>4</v>
      </c>
      <c r="I239" s="1">
        <v>0</v>
      </c>
      <c r="J239" s="1">
        <v>63353</v>
      </c>
      <c r="K239" s="1">
        <v>0</v>
      </c>
      <c r="L239" s="1">
        <v>19</v>
      </c>
      <c r="M239" s="1" t="s">
        <v>37</v>
      </c>
      <c r="N239" s="1" t="s">
        <v>38</v>
      </c>
      <c r="O239" s="1">
        <v>1730</v>
      </c>
      <c r="P239" s="10" t="s">
        <v>651</v>
      </c>
      <c r="Q239" s="1" t="s">
        <v>39</v>
      </c>
      <c r="R239" s="1" t="s">
        <v>89</v>
      </c>
      <c r="S239" s="1" t="s">
        <v>41</v>
      </c>
      <c r="T239" s="1" t="s">
        <v>42</v>
      </c>
      <c r="U239" s="1" t="s">
        <v>43</v>
      </c>
      <c r="V239" s="2">
        <v>41493</v>
      </c>
      <c r="X239" s="1" t="s">
        <v>44</v>
      </c>
      <c r="Y239" s="1" t="s">
        <v>45</v>
      </c>
      <c r="Z239" s="1" t="s">
        <v>46</v>
      </c>
      <c r="AA239" s="1" t="s">
        <v>96</v>
      </c>
      <c r="AB239" s="1">
        <v>12</v>
      </c>
      <c r="AC239" s="1" t="s">
        <v>92</v>
      </c>
      <c r="AD239" s="1" t="s">
        <v>49</v>
      </c>
      <c r="AE239" s="1">
        <v>3.6</v>
      </c>
      <c r="AF239" s="1">
        <v>5</v>
      </c>
      <c r="AG239" s="1">
        <v>0</v>
      </c>
      <c r="AH239" s="2">
        <v>43771</v>
      </c>
      <c r="AI239" s="1">
        <v>0</v>
      </c>
      <c r="AJ239" s="1">
        <v>4</v>
      </c>
      <c r="AK239">
        <f t="shared" ca="1" si="9"/>
        <v>40</v>
      </c>
      <c r="AL239" t="str">
        <f t="shared" ca="1" si="10"/>
        <v>40-49</v>
      </c>
      <c r="AM239" s="19" t="str">
        <f t="shared" si="11"/>
        <v>60k–80k</v>
      </c>
    </row>
    <row r="240" spans="1:39" ht="13.5" customHeight="1" x14ac:dyDescent="0.2">
      <c r="A240" s="1" t="s">
        <v>652</v>
      </c>
      <c r="B240" s="1">
        <v>10162</v>
      </c>
      <c r="C240" s="1">
        <v>1</v>
      </c>
      <c r="D240" s="1">
        <v>1</v>
      </c>
      <c r="E240" s="1">
        <v>0</v>
      </c>
      <c r="F240" s="1">
        <v>1</v>
      </c>
      <c r="G240" s="1">
        <v>3</v>
      </c>
      <c r="H240" s="1">
        <v>3</v>
      </c>
      <c r="I240" s="1">
        <v>0</v>
      </c>
      <c r="J240" s="1">
        <v>89883</v>
      </c>
      <c r="K240" s="1">
        <v>0</v>
      </c>
      <c r="L240" s="1">
        <v>9</v>
      </c>
      <c r="M240" s="1" t="s">
        <v>113</v>
      </c>
      <c r="N240" s="1" t="s">
        <v>38</v>
      </c>
      <c r="O240" s="1">
        <v>1886</v>
      </c>
      <c r="P240" s="11">
        <v>29900</v>
      </c>
      <c r="Q240" s="1" t="s">
        <v>66</v>
      </c>
      <c r="R240" s="1" t="s">
        <v>53</v>
      </c>
      <c r="S240" s="1" t="s">
        <v>41</v>
      </c>
      <c r="T240" s="1" t="s">
        <v>42</v>
      </c>
      <c r="U240" s="1" t="s">
        <v>43</v>
      </c>
      <c r="V240" s="1" t="s">
        <v>164</v>
      </c>
      <c r="X240" s="1" t="s">
        <v>44</v>
      </c>
      <c r="Y240" s="1" t="s">
        <v>45</v>
      </c>
      <c r="Z240" s="1" t="s">
        <v>58</v>
      </c>
      <c r="AA240" s="1" t="s">
        <v>59</v>
      </c>
      <c r="AB240" s="1">
        <v>4</v>
      </c>
      <c r="AC240" s="1" t="s">
        <v>92</v>
      </c>
      <c r="AD240" s="1" t="s">
        <v>61</v>
      </c>
      <c r="AE240" s="1">
        <v>3.69</v>
      </c>
      <c r="AF240" s="1">
        <v>5</v>
      </c>
      <c r="AG240" s="1">
        <v>6</v>
      </c>
      <c r="AH240" s="1" t="s">
        <v>120</v>
      </c>
      <c r="AI240" s="1">
        <v>0</v>
      </c>
      <c r="AJ240" s="1">
        <v>15</v>
      </c>
      <c r="AK240">
        <f t="shared" ca="1" si="9"/>
        <v>43</v>
      </c>
      <c r="AL240" t="str">
        <f t="shared" ca="1" si="10"/>
        <v>40-49</v>
      </c>
      <c r="AM240" s="19" t="str">
        <f t="shared" si="11"/>
        <v>80k–100k</v>
      </c>
    </row>
    <row r="241" spans="1:39" ht="13.5" customHeight="1" x14ac:dyDescent="0.2">
      <c r="A241" s="1" t="s">
        <v>653</v>
      </c>
      <c r="B241" s="1">
        <v>10149</v>
      </c>
      <c r="C241" s="1">
        <v>0</v>
      </c>
      <c r="D241" s="1">
        <v>0</v>
      </c>
      <c r="E241" s="1">
        <v>0</v>
      </c>
      <c r="F241" s="1">
        <v>5</v>
      </c>
      <c r="G241" s="1">
        <v>3</v>
      </c>
      <c r="H241" s="1">
        <v>3</v>
      </c>
      <c r="I241" s="1">
        <v>0</v>
      </c>
      <c r="J241" s="1">
        <v>120000</v>
      </c>
      <c r="K241" s="1">
        <v>1</v>
      </c>
      <c r="L241" s="1">
        <v>29</v>
      </c>
      <c r="M241" s="1" t="s">
        <v>654</v>
      </c>
      <c r="N241" s="1" t="s">
        <v>38</v>
      </c>
      <c r="O241" s="1">
        <v>2703</v>
      </c>
      <c r="P241" s="10" t="s">
        <v>655</v>
      </c>
      <c r="Q241" s="1" t="s">
        <v>66</v>
      </c>
      <c r="R241" s="1" t="s">
        <v>40</v>
      </c>
      <c r="S241" s="1" t="s">
        <v>41</v>
      </c>
      <c r="T241" s="1" t="s">
        <v>104</v>
      </c>
      <c r="U241" s="1" t="s">
        <v>43</v>
      </c>
      <c r="V241" s="2">
        <v>42125</v>
      </c>
      <c r="W241" s="2">
        <v>43384</v>
      </c>
      <c r="X241" s="1" t="s">
        <v>105</v>
      </c>
      <c r="Y241" s="1" t="s">
        <v>57</v>
      </c>
      <c r="Z241" s="1" t="s">
        <v>58</v>
      </c>
      <c r="AA241" s="1" t="s">
        <v>59</v>
      </c>
      <c r="AB241" s="1">
        <v>4</v>
      </c>
      <c r="AC241" s="1" t="s">
        <v>48</v>
      </c>
      <c r="AD241" s="1" t="s">
        <v>61</v>
      </c>
      <c r="AE241" s="1">
        <v>3.88</v>
      </c>
      <c r="AF241" s="1">
        <v>3</v>
      </c>
      <c r="AG241" s="1">
        <v>7</v>
      </c>
      <c r="AH241" s="1" t="s">
        <v>656</v>
      </c>
      <c r="AI241" s="1">
        <v>0</v>
      </c>
      <c r="AJ241" s="1">
        <v>12</v>
      </c>
      <c r="AK241">
        <f t="shared" ca="1" si="9"/>
        <v>52</v>
      </c>
      <c r="AL241" t="str">
        <f t="shared" ca="1" si="10"/>
        <v>50-59</v>
      </c>
      <c r="AM241" s="19" t="str">
        <f t="shared" si="11"/>
        <v>120k–140k</v>
      </c>
    </row>
    <row r="242" spans="1:39" ht="13.5" customHeight="1" x14ac:dyDescent="0.2">
      <c r="A242" s="1" t="s">
        <v>657</v>
      </c>
      <c r="B242" s="1">
        <v>10086</v>
      </c>
      <c r="C242" s="1">
        <v>0</v>
      </c>
      <c r="D242" s="1">
        <v>0</v>
      </c>
      <c r="E242" s="1">
        <v>0</v>
      </c>
      <c r="F242" s="1">
        <v>1</v>
      </c>
      <c r="G242" s="1">
        <v>3</v>
      </c>
      <c r="H242" s="1">
        <v>3</v>
      </c>
      <c r="I242" s="1">
        <v>0</v>
      </c>
      <c r="J242" s="1">
        <v>150290</v>
      </c>
      <c r="K242" s="1">
        <v>0</v>
      </c>
      <c r="L242" s="1">
        <v>7</v>
      </c>
      <c r="M242" s="1" t="s">
        <v>658</v>
      </c>
      <c r="N242" s="1" t="s">
        <v>38</v>
      </c>
      <c r="O242" s="1">
        <v>2056</v>
      </c>
      <c r="P242" s="10" t="s">
        <v>659</v>
      </c>
      <c r="Q242" s="1" t="s">
        <v>66</v>
      </c>
      <c r="R242" s="1" t="s">
        <v>40</v>
      </c>
      <c r="S242" s="1" t="s">
        <v>41</v>
      </c>
      <c r="T242" s="1" t="s">
        <v>42</v>
      </c>
      <c r="U242" s="1" t="s">
        <v>95</v>
      </c>
      <c r="V242" s="2">
        <v>42917</v>
      </c>
      <c r="X242" s="1" t="s">
        <v>44</v>
      </c>
      <c r="Y242" s="1" t="s">
        <v>45</v>
      </c>
      <c r="Z242" s="1" t="s">
        <v>58</v>
      </c>
      <c r="AA242" s="1" t="s">
        <v>290</v>
      </c>
      <c r="AB242" s="1">
        <v>13</v>
      </c>
      <c r="AC242" s="1" t="s">
        <v>60</v>
      </c>
      <c r="AD242" s="1" t="s">
        <v>61</v>
      </c>
      <c r="AE242" s="1">
        <v>4.9400000000000004</v>
      </c>
      <c r="AF242" s="1">
        <v>3</v>
      </c>
      <c r="AG242" s="1">
        <v>5</v>
      </c>
      <c r="AH242" s="2">
        <v>43618</v>
      </c>
      <c r="AI242" s="1">
        <v>0</v>
      </c>
      <c r="AJ242" s="1">
        <v>17</v>
      </c>
      <c r="AK242">
        <f t="shared" ca="1" si="9"/>
        <v>52</v>
      </c>
      <c r="AL242" t="str">
        <f t="shared" ca="1" si="10"/>
        <v>50-59</v>
      </c>
      <c r="AM242" s="19" t="str">
        <f t="shared" si="11"/>
        <v>140k–160k</v>
      </c>
    </row>
    <row r="243" spans="1:39" ht="13.5" customHeight="1" x14ac:dyDescent="0.2">
      <c r="A243" s="1" t="s">
        <v>660</v>
      </c>
      <c r="B243" s="1">
        <v>10054</v>
      </c>
      <c r="C243" s="1">
        <v>0</v>
      </c>
      <c r="D243" s="1">
        <v>3</v>
      </c>
      <c r="E243" s="1">
        <v>0</v>
      </c>
      <c r="F243" s="1">
        <v>1</v>
      </c>
      <c r="G243" s="1">
        <v>5</v>
      </c>
      <c r="H243" s="1">
        <v>3</v>
      </c>
      <c r="I243" s="1">
        <v>0</v>
      </c>
      <c r="J243" s="1">
        <v>60627</v>
      </c>
      <c r="K243" s="1">
        <v>0</v>
      </c>
      <c r="L243" s="1">
        <v>19</v>
      </c>
      <c r="M243" s="1" t="s">
        <v>37</v>
      </c>
      <c r="N243" s="1" t="s">
        <v>38</v>
      </c>
      <c r="O243" s="1">
        <v>1886</v>
      </c>
      <c r="P243" s="11">
        <v>27161</v>
      </c>
      <c r="Q243" s="1" t="s">
        <v>66</v>
      </c>
      <c r="R243" s="1" t="s">
        <v>185</v>
      </c>
      <c r="S243" s="1" t="s">
        <v>41</v>
      </c>
      <c r="T243" s="1" t="s">
        <v>42</v>
      </c>
      <c r="U243" s="1" t="s">
        <v>43</v>
      </c>
      <c r="V243" s="2">
        <v>41791</v>
      </c>
      <c r="X243" s="1" t="s">
        <v>44</v>
      </c>
      <c r="Y243" s="1" t="s">
        <v>45</v>
      </c>
      <c r="Z243" s="1" t="s">
        <v>46</v>
      </c>
      <c r="AA243" s="1" t="s">
        <v>106</v>
      </c>
      <c r="AB243" s="1">
        <v>14</v>
      </c>
      <c r="AC243" s="1" t="s">
        <v>297</v>
      </c>
      <c r="AD243" s="1" t="s">
        <v>61</v>
      </c>
      <c r="AE243" s="1">
        <v>5</v>
      </c>
      <c r="AF243" s="1">
        <v>4</v>
      </c>
      <c r="AG243" s="1">
        <v>0</v>
      </c>
      <c r="AH243" s="1" t="s">
        <v>275</v>
      </c>
      <c r="AI243" s="1">
        <v>0</v>
      </c>
      <c r="AJ243" s="1">
        <v>8</v>
      </c>
      <c r="AK243">
        <f t="shared" ca="1" si="9"/>
        <v>51</v>
      </c>
      <c r="AL243" t="str">
        <f t="shared" ca="1" si="10"/>
        <v>50-59</v>
      </c>
      <c r="AM243" s="19" t="str">
        <f t="shared" si="11"/>
        <v>60k–80k</v>
      </c>
    </row>
    <row r="244" spans="1:39" ht="13.5" customHeight="1" x14ac:dyDescent="0.2">
      <c r="A244" s="1" t="s">
        <v>661</v>
      </c>
      <c r="B244" s="1">
        <v>10065</v>
      </c>
      <c r="C244" s="1">
        <v>0</v>
      </c>
      <c r="D244" s="1">
        <v>0</v>
      </c>
      <c r="E244" s="1">
        <v>1</v>
      </c>
      <c r="F244" s="1">
        <v>5</v>
      </c>
      <c r="G244" s="1">
        <v>5</v>
      </c>
      <c r="H244" s="1">
        <v>3</v>
      </c>
      <c r="I244" s="1">
        <v>0</v>
      </c>
      <c r="J244" s="1">
        <v>53180</v>
      </c>
      <c r="K244" s="1">
        <v>1</v>
      </c>
      <c r="L244" s="1">
        <v>19</v>
      </c>
      <c r="M244" s="1" t="s">
        <v>37</v>
      </c>
      <c r="N244" s="1" t="s">
        <v>38</v>
      </c>
      <c r="O244" s="1">
        <v>2155</v>
      </c>
      <c r="P244" s="10" t="s">
        <v>662</v>
      </c>
      <c r="Q244" s="1" t="s">
        <v>39</v>
      </c>
      <c r="R244" s="1" t="s">
        <v>40</v>
      </c>
      <c r="S244" s="1" t="s">
        <v>41</v>
      </c>
      <c r="T244" s="1" t="s">
        <v>42</v>
      </c>
      <c r="U244" s="1" t="s">
        <v>43</v>
      </c>
      <c r="V244" s="2">
        <v>40637</v>
      </c>
      <c r="W244" s="1" t="s">
        <v>663</v>
      </c>
      <c r="X244" s="1" t="s">
        <v>105</v>
      </c>
      <c r="Y244" s="1" t="s">
        <v>57</v>
      </c>
      <c r="Z244" s="1" t="s">
        <v>46</v>
      </c>
      <c r="AA244" s="1" t="s">
        <v>69</v>
      </c>
      <c r="AB244" s="1">
        <v>20</v>
      </c>
      <c r="AC244" s="1" t="s">
        <v>78</v>
      </c>
      <c r="AD244" s="1" t="s">
        <v>61</v>
      </c>
      <c r="AE244" s="1">
        <v>5</v>
      </c>
      <c r="AF244" s="1">
        <v>5</v>
      </c>
      <c r="AG244" s="1">
        <v>0</v>
      </c>
      <c r="AH244" s="2">
        <v>43138</v>
      </c>
      <c r="AI244" s="1">
        <v>0</v>
      </c>
      <c r="AJ244" s="1">
        <v>4</v>
      </c>
      <c r="AK244">
        <f t="shared" ca="1" si="9"/>
        <v>38</v>
      </c>
      <c r="AL244" t="str">
        <f t="shared" ca="1" si="10"/>
        <v>30-39</v>
      </c>
      <c r="AM244" s="19" t="str">
        <f t="shared" si="11"/>
        <v>40k–60k</v>
      </c>
    </row>
    <row r="245" spans="1:39" ht="13.5" customHeight="1" x14ac:dyDescent="0.2">
      <c r="A245" s="1" t="s">
        <v>664</v>
      </c>
      <c r="B245" s="1">
        <v>10198</v>
      </c>
      <c r="C245" s="1">
        <v>0</v>
      </c>
      <c r="D245" s="1">
        <v>0</v>
      </c>
      <c r="E245" s="1">
        <v>1</v>
      </c>
      <c r="F245" s="1">
        <v>1</v>
      </c>
      <c r="G245" s="1">
        <v>3</v>
      </c>
      <c r="H245" s="1">
        <v>3</v>
      </c>
      <c r="I245" s="1">
        <v>0</v>
      </c>
      <c r="J245" s="1">
        <v>140920</v>
      </c>
      <c r="K245" s="1">
        <v>0</v>
      </c>
      <c r="L245" s="1">
        <v>13</v>
      </c>
      <c r="M245" s="1" t="s">
        <v>665</v>
      </c>
      <c r="N245" s="1" t="s">
        <v>38</v>
      </c>
      <c r="O245" s="1">
        <v>2481</v>
      </c>
      <c r="P245" s="11">
        <v>26788</v>
      </c>
      <c r="Q245" s="1" t="s">
        <v>39</v>
      </c>
      <c r="R245" s="1" t="s">
        <v>40</v>
      </c>
      <c r="S245" s="1" t="s">
        <v>41</v>
      </c>
      <c r="T245" s="1" t="s">
        <v>42</v>
      </c>
      <c r="U245" s="1" t="s">
        <v>43</v>
      </c>
      <c r="V245" s="1" t="s">
        <v>666</v>
      </c>
      <c r="X245" s="1" t="s">
        <v>44</v>
      </c>
      <c r="Y245" s="1" t="s">
        <v>45</v>
      </c>
      <c r="Z245" s="1" t="s">
        <v>58</v>
      </c>
      <c r="AA245" s="1" t="s">
        <v>200</v>
      </c>
      <c r="AB245" s="1">
        <v>5</v>
      </c>
      <c r="AC245" s="1" t="s">
        <v>60</v>
      </c>
      <c r="AD245" s="1" t="s">
        <v>61</v>
      </c>
      <c r="AE245" s="1">
        <v>3.6</v>
      </c>
      <c r="AF245" s="1">
        <v>5</v>
      </c>
      <c r="AG245" s="1">
        <v>7</v>
      </c>
      <c r="AH245" s="1" t="s">
        <v>102</v>
      </c>
      <c r="AI245" s="1">
        <v>0</v>
      </c>
      <c r="AJ245" s="1">
        <v>13</v>
      </c>
      <c r="AK245">
        <f t="shared" ca="1" si="9"/>
        <v>52</v>
      </c>
      <c r="AL245" t="str">
        <f t="shared" ca="1" si="10"/>
        <v>50-59</v>
      </c>
      <c r="AM245" s="19" t="str">
        <f t="shared" si="11"/>
        <v>140k–160k</v>
      </c>
    </row>
    <row r="246" spans="1:39" ht="13.5" customHeight="1" x14ac:dyDescent="0.2">
      <c r="A246" s="1" t="s">
        <v>667</v>
      </c>
      <c r="B246" s="1">
        <v>10222</v>
      </c>
      <c r="C246" s="1">
        <v>0</v>
      </c>
      <c r="D246" s="1">
        <v>2</v>
      </c>
      <c r="E246" s="1">
        <v>1</v>
      </c>
      <c r="F246" s="1">
        <v>5</v>
      </c>
      <c r="G246" s="1">
        <v>3</v>
      </c>
      <c r="H246" s="1">
        <v>3</v>
      </c>
      <c r="I246" s="1">
        <v>1</v>
      </c>
      <c r="J246" s="1">
        <v>148999</v>
      </c>
      <c r="K246" s="1">
        <v>1</v>
      </c>
      <c r="L246" s="1">
        <v>13</v>
      </c>
      <c r="M246" s="1" t="s">
        <v>665</v>
      </c>
      <c r="N246" s="1" t="s">
        <v>38</v>
      </c>
      <c r="O246" s="1">
        <v>1915</v>
      </c>
      <c r="P246" s="11">
        <v>23468</v>
      </c>
      <c r="Q246" s="1" t="s">
        <v>39</v>
      </c>
      <c r="R246" s="1" t="s">
        <v>75</v>
      </c>
      <c r="S246" s="1" t="s">
        <v>41</v>
      </c>
      <c r="T246" s="1" t="s">
        <v>42</v>
      </c>
      <c r="U246" s="1" t="s">
        <v>95</v>
      </c>
      <c r="V246" s="2">
        <v>41153</v>
      </c>
      <c r="W246" s="2">
        <v>42105</v>
      </c>
      <c r="X246" s="1" t="s">
        <v>68</v>
      </c>
      <c r="Y246" s="1" t="s">
        <v>57</v>
      </c>
      <c r="Z246" s="1" t="s">
        <v>58</v>
      </c>
      <c r="AA246" s="1" t="s">
        <v>200</v>
      </c>
      <c r="AB246" s="1">
        <v>5</v>
      </c>
      <c r="AC246" s="1" t="s">
        <v>97</v>
      </c>
      <c r="AD246" s="1" t="s">
        <v>61</v>
      </c>
      <c r="AE246" s="1">
        <v>4.3</v>
      </c>
      <c r="AF246" s="1">
        <v>4</v>
      </c>
      <c r="AG246" s="1">
        <v>6</v>
      </c>
      <c r="AH246" s="2">
        <v>42095</v>
      </c>
      <c r="AI246" s="1">
        <v>0</v>
      </c>
      <c r="AJ246" s="1">
        <v>8</v>
      </c>
      <c r="AK246">
        <f t="shared" ca="1" si="9"/>
        <v>61</v>
      </c>
      <c r="AL246" t="str">
        <f t="shared" ca="1" si="10"/>
        <v>60-69</v>
      </c>
      <c r="AM246" s="19" t="str">
        <f t="shared" si="11"/>
        <v>140k–160k</v>
      </c>
    </row>
    <row r="247" spans="1:39" ht="13.5" customHeight="1" x14ac:dyDescent="0.2">
      <c r="A247" s="1" t="s">
        <v>668</v>
      </c>
      <c r="B247" s="1">
        <v>10126</v>
      </c>
      <c r="C247" s="1">
        <v>1</v>
      </c>
      <c r="D247" s="1">
        <v>1</v>
      </c>
      <c r="E247" s="1">
        <v>0</v>
      </c>
      <c r="F247" s="1">
        <v>1</v>
      </c>
      <c r="G247" s="1">
        <v>4</v>
      </c>
      <c r="H247" s="1">
        <v>3</v>
      </c>
      <c r="I247" s="1">
        <v>0</v>
      </c>
      <c r="J247" s="1">
        <v>86214</v>
      </c>
      <c r="K247" s="1">
        <v>0</v>
      </c>
      <c r="L247" s="1">
        <v>24</v>
      </c>
      <c r="M247" s="1" t="s">
        <v>83</v>
      </c>
      <c r="N247" s="1" t="s">
        <v>38</v>
      </c>
      <c r="O247" s="1">
        <v>2132</v>
      </c>
      <c r="P247" s="10" t="s">
        <v>669</v>
      </c>
      <c r="Q247" s="1" t="s">
        <v>66</v>
      </c>
      <c r="R247" s="1" t="s">
        <v>53</v>
      </c>
      <c r="S247" s="1" t="s">
        <v>41</v>
      </c>
      <c r="T247" s="1" t="s">
        <v>42</v>
      </c>
      <c r="U247" s="1" t="s">
        <v>43</v>
      </c>
      <c r="V247" s="2">
        <v>41040</v>
      </c>
      <c r="X247" s="1" t="s">
        <v>44</v>
      </c>
      <c r="Y247" s="1" t="s">
        <v>45</v>
      </c>
      <c r="Z247" s="1" t="s">
        <v>85</v>
      </c>
      <c r="AA247" s="1" t="s">
        <v>86</v>
      </c>
      <c r="AB247" s="1">
        <v>10</v>
      </c>
      <c r="AC247" s="1" t="s">
        <v>60</v>
      </c>
      <c r="AD247" s="1" t="s">
        <v>61</v>
      </c>
      <c r="AE247" s="1">
        <v>4.2</v>
      </c>
      <c r="AF247" s="1">
        <v>3</v>
      </c>
      <c r="AG247" s="1">
        <v>6</v>
      </c>
      <c r="AH247" s="1" t="s">
        <v>319</v>
      </c>
      <c r="AI247" s="1">
        <v>0</v>
      </c>
      <c r="AJ247" s="1">
        <v>2</v>
      </c>
      <c r="AK247">
        <f t="shared" ca="1" si="9"/>
        <v>39</v>
      </c>
      <c r="AL247" t="str">
        <f t="shared" ca="1" si="10"/>
        <v>30-39</v>
      </c>
      <c r="AM247" s="19" t="str">
        <f t="shared" si="11"/>
        <v>80k–100k</v>
      </c>
    </row>
    <row r="248" spans="1:39" ht="13.5" customHeight="1" x14ac:dyDescent="0.2">
      <c r="A248" s="1" t="s">
        <v>670</v>
      </c>
      <c r="B248" s="1">
        <v>10295</v>
      </c>
      <c r="C248" s="1">
        <v>0</v>
      </c>
      <c r="D248" s="1">
        <v>0</v>
      </c>
      <c r="E248" s="1">
        <v>0</v>
      </c>
      <c r="F248" s="1">
        <v>2</v>
      </c>
      <c r="G248" s="1">
        <v>5</v>
      </c>
      <c r="H248" s="1">
        <v>2</v>
      </c>
      <c r="I248" s="1">
        <v>1</v>
      </c>
      <c r="J248" s="1">
        <v>47750</v>
      </c>
      <c r="K248" s="1">
        <v>0</v>
      </c>
      <c r="L248" s="1">
        <v>19</v>
      </c>
      <c r="M248" s="1" t="s">
        <v>37</v>
      </c>
      <c r="N248" s="1" t="s">
        <v>38</v>
      </c>
      <c r="O248" s="1">
        <v>1801</v>
      </c>
      <c r="P248" s="11">
        <v>24995</v>
      </c>
      <c r="Q248" s="1" t="s">
        <v>66</v>
      </c>
      <c r="R248" s="1" t="s">
        <v>40</v>
      </c>
      <c r="S248" s="1" t="s">
        <v>41</v>
      </c>
      <c r="T248" s="1" t="s">
        <v>42</v>
      </c>
      <c r="U248" s="1" t="s">
        <v>95</v>
      </c>
      <c r="V248" s="2">
        <v>42467</v>
      </c>
      <c r="X248" s="1" t="s">
        <v>44</v>
      </c>
      <c r="Y248" s="1" t="s">
        <v>45</v>
      </c>
      <c r="Z248" s="1" t="s">
        <v>46</v>
      </c>
      <c r="AA248" s="1" t="s">
        <v>119</v>
      </c>
      <c r="AB248" s="1">
        <v>18</v>
      </c>
      <c r="AC248" s="1" t="s">
        <v>97</v>
      </c>
      <c r="AD248" s="1" t="s">
        <v>152</v>
      </c>
      <c r="AE248" s="1">
        <v>2.6</v>
      </c>
      <c r="AF248" s="1">
        <v>4</v>
      </c>
      <c r="AG248" s="1">
        <v>0</v>
      </c>
      <c r="AH248" s="1" t="s">
        <v>102</v>
      </c>
      <c r="AI248" s="1">
        <v>5</v>
      </c>
      <c r="AJ248" s="1">
        <v>4</v>
      </c>
      <c r="AK248">
        <f t="shared" ca="1" si="9"/>
        <v>57</v>
      </c>
      <c r="AL248" t="str">
        <f t="shared" ca="1" si="10"/>
        <v>50-59</v>
      </c>
      <c r="AM248" s="19" t="str">
        <f t="shared" si="11"/>
        <v>40k–60k</v>
      </c>
    </row>
    <row r="249" spans="1:39" ht="13.5" customHeight="1" x14ac:dyDescent="0.2">
      <c r="A249" s="1" t="s">
        <v>671</v>
      </c>
      <c r="B249" s="1">
        <v>10260</v>
      </c>
      <c r="C249" s="1">
        <v>0</v>
      </c>
      <c r="D249" s="1">
        <v>0</v>
      </c>
      <c r="E249" s="1">
        <v>1</v>
      </c>
      <c r="F249" s="1">
        <v>5</v>
      </c>
      <c r="G249" s="1">
        <v>5</v>
      </c>
      <c r="H249" s="1">
        <v>3</v>
      </c>
      <c r="I249" s="1">
        <v>0</v>
      </c>
      <c r="J249" s="1">
        <v>46428</v>
      </c>
      <c r="K249" s="1">
        <v>1</v>
      </c>
      <c r="L249" s="1">
        <v>19</v>
      </c>
      <c r="M249" s="1" t="s">
        <v>37</v>
      </c>
      <c r="N249" s="1" t="s">
        <v>38</v>
      </c>
      <c r="O249" s="1">
        <v>2148</v>
      </c>
      <c r="P249" s="10" t="s">
        <v>672</v>
      </c>
      <c r="Q249" s="1" t="s">
        <v>39</v>
      </c>
      <c r="R249" s="1" t="s">
        <v>40</v>
      </c>
      <c r="S249" s="1" t="s">
        <v>41</v>
      </c>
      <c r="T249" s="1" t="s">
        <v>42</v>
      </c>
      <c r="U249" s="1" t="s">
        <v>43</v>
      </c>
      <c r="V249" s="2">
        <v>39934</v>
      </c>
      <c r="W249" s="1" t="s">
        <v>673</v>
      </c>
      <c r="X249" s="1" t="s">
        <v>229</v>
      </c>
      <c r="Y249" s="1" t="s">
        <v>57</v>
      </c>
      <c r="Z249" s="1" t="s">
        <v>46</v>
      </c>
      <c r="AA249" s="1" t="s">
        <v>47</v>
      </c>
      <c r="AB249" s="1">
        <v>22</v>
      </c>
      <c r="AC249" s="1" t="s">
        <v>78</v>
      </c>
      <c r="AD249" s="1" t="s">
        <v>61</v>
      </c>
      <c r="AE249" s="1">
        <v>4.5999999999999996</v>
      </c>
      <c r="AF249" s="1">
        <v>5</v>
      </c>
      <c r="AG249" s="1">
        <v>0</v>
      </c>
      <c r="AH249" s="2">
        <v>43222</v>
      </c>
      <c r="AI249" s="1">
        <v>0</v>
      </c>
      <c r="AJ249" s="1">
        <v>7</v>
      </c>
      <c r="AK249">
        <f t="shared" ca="1" si="9"/>
        <v>50</v>
      </c>
      <c r="AL249" t="str">
        <f t="shared" ca="1" si="10"/>
        <v>50-59</v>
      </c>
      <c r="AM249" s="19" t="str">
        <f t="shared" si="11"/>
        <v>40k–60k</v>
      </c>
    </row>
    <row r="250" spans="1:39" ht="13.5" customHeight="1" x14ac:dyDescent="0.2">
      <c r="A250" s="1" t="s">
        <v>674</v>
      </c>
      <c r="B250" s="1">
        <v>10233</v>
      </c>
      <c r="C250" s="1">
        <v>1</v>
      </c>
      <c r="D250" s="1">
        <v>1</v>
      </c>
      <c r="E250" s="1">
        <v>1</v>
      </c>
      <c r="F250" s="1">
        <v>1</v>
      </c>
      <c r="G250" s="1">
        <v>5</v>
      </c>
      <c r="H250" s="1">
        <v>3</v>
      </c>
      <c r="I250" s="1">
        <v>0</v>
      </c>
      <c r="J250" s="1">
        <v>57975</v>
      </c>
      <c r="K250" s="1">
        <v>0</v>
      </c>
      <c r="L250" s="1">
        <v>20</v>
      </c>
      <c r="M250" s="1" t="s">
        <v>64</v>
      </c>
      <c r="N250" s="1" t="s">
        <v>38</v>
      </c>
      <c r="O250" s="1">
        <v>2062</v>
      </c>
      <c r="P250" s="10" t="s">
        <v>675</v>
      </c>
      <c r="Q250" s="1" t="s">
        <v>39</v>
      </c>
      <c r="R250" s="1" t="s">
        <v>53</v>
      </c>
      <c r="S250" s="1" t="s">
        <v>41</v>
      </c>
      <c r="T250" s="1" t="s">
        <v>42</v>
      </c>
      <c r="U250" s="1" t="s">
        <v>43</v>
      </c>
      <c r="V250" s="1" t="s">
        <v>240</v>
      </c>
      <c r="X250" s="1" t="s">
        <v>44</v>
      </c>
      <c r="Y250" s="1" t="s">
        <v>45</v>
      </c>
      <c r="Z250" s="1" t="s">
        <v>46</v>
      </c>
      <c r="AA250" s="1" t="s">
        <v>119</v>
      </c>
      <c r="AB250" s="1">
        <v>18</v>
      </c>
      <c r="AC250" s="1" t="s">
        <v>151</v>
      </c>
      <c r="AD250" s="1" t="s">
        <v>61</v>
      </c>
      <c r="AE250" s="1">
        <v>4.0999999999999996</v>
      </c>
      <c r="AF250" s="1">
        <v>3</v>
      </c>
      <c r="AG250" s="1">
        <v>0</v>
      </c>
      <c r="AH250" s="2">
        <v>43739</v>
      </c>
      <c r="AI250" s="1">
        <v>0</v>
      </c>
      <c r="AJ250" s="1">
        <v>13</v>
      </c>
      <c r="AK250">
        <f t="shared" ca="1" si="9"/>
        <v>39</v>
      </c>
      <c r="AL250" t="str">
        <f t="shared" ca="1" si="10"/>
        <v>30-39</v>
      </c>
      <c r="AM250" s="19" t="str">
        <f t="shared" si="11"/>
        <v>40k–60k</v>
      </c>
    </row>
    <row r="251" spans="1:39" ht="13.5" customHeight="1" x14ac:dyDescent="0.2">
      <c r="A251" s="1" t="s">
        <v>676</v>
      </c>
      <c r="B251" s="1">
        <v>10229</v>
      </c>
      <c r="C251" s="1">
        <v>0</v>
      </c>
      <c r="D251" s="1">
        <v>2</v>
      </c>
      <c r="E251" s="1">
        <v>1</v>
      </c>
      <c r="F251" s="1">
        <v>5</v>
      </c>
      <c r="G251" s="1">
        <v>3</v>
      </c>
      <c r="H251" s="1">
        <v>3</v>
      </c>
      <c r="I251" s="1">
        <v>0</v>
      </c>
      <c r="J251" s="1">
        <v>88527</v>
      </c>
      <c r="K251" s="1">
        <v>1</v>
      </c>
      <c r="L251" s="1">
        <v>9</v>
      </c>
      <c r="M251" s="1" t="s">
        <v>677</v>
      </c>
      <c r="N251" s="1" t="s">
        <v>38</v>
      </c>
      <c r="O251" s="1">
        <v>2452</v>
      </c>
      <c r="P251" s="10" t="s">
        <v>678</v>
      </c>
      <c r="Q251" s="1" t="s">
        <v>39</v>
      </c>
      <c r="R251" s="1" t="s">
        <v>75</v>
      </c>
      <c r="S251" s="1" t="s">
        <v>41</v>
      </c>
      <c r="T251" s="1" t="s">
        <v>42</v>
      </c>
      <c r="U251" s="1" t="s">
        <v>95</v>
      </c>
      <c r="V251" s="2">
        <v>42125</v>
      </c>
      <c r="W251" s="1" t="s">
        <v>679</v>
      </c>
      <c r="X251" s="1" t="s">
        <v>68</v>
      </c>
      <c r="Y251" s="1" t="s">
        <v>57</v>
      </c>
      <c r="Z251" s="1" t="s">
        <v>58</v>
      </c>
      <c r="AA251" s="1" t="s">
        <v>59</v>
      </c>
      <c r="AB251" s="1">
        <v>4</v>
      </c>
      <c r="AC251" s="1" t="s">
        <v>48</v>
      </c>
      <c r="AD251" s="1" t="s">
        <v>61</v>
      </c>
      <c r="AE251" s="1">
        <v>4.2</v>
      </c>
      <c r="AF251" s="1">
        <v>3</v>
      </c>
      <c r="AG251" s="1">
        <v>5</v>
      </c>
      <c r="AH251" s="1" t="s">
        <v>680</v>
      </c>
      <c r="AI251" s="1">
        <v>0</v>
      </c>
      <c r="AJ251" s="1">
        <v>2</v>
      </c>
      <c r="AK251">
        <f t="shared" ca="1" si="9"/>
        <v>37</v>
      </c>
      <c r="AL251" t="str">
        <f t="shared" ca="1" si="10"/>
        <v>30-39</v>
      </c>
      <c r="AM251" s="19" t="str">
        <f t="shared" si="11"/>
        <v>80k–100k</v>
      </c>
    </row>
    <row r="252" spans="1:39" ht="13.5" customHeight="1" x14ac:dyDescent="0.2">
      <c r="A252" s="1" t="s">
        <v>681</v>
      </c>
      <c r="B252" s="1">
        <v>10169</v>
      </c>
      <c r="C252" s="1">
        <v>1</v>
      </c>
      <c r="D252" s="1">
        <v>1</v>
      </c>
      <c r="E252" s="1">
        <v>0</v>
      </c>
      <c r="F252" s="1">
        <v>1</v>
      </c>
      <c r="G252" s="1">
        <v>5</v>
      </c>
      <c r="H252" s="1">
        <v>3</v>
      </c>
      <c r="I252" s="1">
        <v>0</v>
      </c>
      <c r="J252" s="1">
        <v>56147</v>
      </c>
      <c r="K252" s="1">
        <v>0</v>
      </c>
      <c r="L252" s="1">
        <v>19</v>
      </c>
      <c r="M252" s="1" t="s">
        <v>37</v>
      </c>
      <c r="N252" s="1" t="s">
        <v>38</v>
      </c>
      <c r="O252" s="1">
        <v>2154</v>
      </c>
      <c r="P252" s="11">
        <v>32423</v>
      </c>
      <c r="Q252" s="1" t="s">
        <v>66</v>
      </c>
      <c r="R252" s="1" t="s">
        <v>53</v>
      </c>
      <c r="S252" s="1" t="s">
        <v>41</v>
      </c>
      <c r="T252" s="1" t="s">
        <v>42</v>
      </c>
      <c r="U252" s="1" t="s">
        <v>95</v>
      </c>
      <c r="V252" s="1" t="s">
        <v>182</v>
      </c>
      <c r="X252" s="1" t="s">
        <v>44</v>
      </c>
      <c r="Y252" s="1" t="s">
        <v>45</v>
      </c>
      <c r="Z252" s="1" t="s">
        <v>46</v>
      </c>
      <c r="AA252" s="1" t="s">
        <v>73</v>
      </c>
      <c r="AB252" s="1">
        <v>16</v>
      </c>
      <c r="AC252" s="1" t="s">
        <v>48</v>
      </c>
      <c r="AD252" s="1" t="s">
        <v>61</v>
      </c>
      <c r="AE252" s="1">
        <v>3.51</v>
      </c>
      <c r="AF252" s="1">
        <v>3</v>
      </c>
      <c r="AG252" s="1">
        <v>0</v>
      </c>
      <c r="AH252" s="1" t="s">
        <v>102</v>
      </c>
      <c r="AI252" s="1">
        <v>0</v>
      </c>
      <c r="AJ252" s="1">
        <v>2</v>
      </c>
      <c r="AK252">
        <f t="shared" ca="1" si="9"/>
        <v>36</v>
      </c>
      <c r="AL252" t="str">
        <f t="shared" ca="1" si="10"/>
        <v>30-39</v>
      </c>
      <c r="AM252" s="19" t="str">
        <f t="shared" si="11"/>
        <v>40k–60k</v>
      </c>
    </row>
    <row r="253" spans="1:39" ht="13.5" customHeight="1" x14ac:dyDescent="0.2">
      <c r="A253" s="1" t="s">
        <v>682</v>
      </c>
      <c r="B253" s="1">
        <v>10071</v>
      </c>
      <c r="C253" s="1">
        <v>0</v>
      </c>
      <c r="D253" s="1">
        <v>0</v>
      </c>
      <c r="E253" s="1">
        <v>0</v>
      </c>
      <c r="F253" s="1">
        <v>3</v>
      </c>
      <c r="G253" s="1">
        <v>5</v>
      </c>
      <c r="H253" s="1">
        <v>3</v>
      </c>
      <c r="I253" s="1">
        <v>0</v>
      </c>
      <c r="J253" s="1">
        <v>50923</v>
      </c>
      <c r="K253" s="1">
        <v>0</v>
      </c>
      <c r="L253" s="1">
        <v>19</v>
      </c>
      <c r="M253" s="1" t="s">
        <v>37</v>
      </c>
      <c r="N253" s="1" t="s">
        <v>38</v>
      </c>
      <c r="O253" s="1">
        <v>2191</v>
      </c>
      <c r="P253" s="11">
        <v>27670</v>
      </c>
      <c r="Q253" s="1" t="s">
        <v>66</v>
      </c>
      <c r="R253" s="1" t="s">
        <v>40</v>
      </c>
      <c r="S253" s="1" t="s">
        <v>41</v>
      </c>
      <c r="T253" s="1" t="s">
        <v>42</v>
      </c>
      <c r="U253" s="1" t="s">
        <v>141</v>
      </c>
      <c r="V253" s="1" t="s">
        <v>90</v>
      </c>
      <c r="X253" s="1" t="s">
        <v>44</v>
      </c>
      <c r="Y253" s="1" t="s">
        <v>45</v>
      </c>
      <c r="Z253" s="1" t="s">
        <v>46</v>
      </c>
      <c r="AA253" s="1" t="s">
        <v>77</v>
      </c>
      <c r="AC253" s="1" t="s">
        <v>78</v>
      </c>
      <c r="AD253" s="1" t="s">
        <v>61</v>
      </c>
      <c r="AE253" s="1">
        <v>5</v>
      </c>
      <c r="AF253" s="1">
        <v>5</v>
      </c>
      <c r="AG253" s="1">
        <v>0</v>
      </c>
      <c r="AH253" s="2">
        <v>43618</v>
      </c>
      <c r="AI253" s="1">
        <v>0</v>
      </c>
      <c r="AJ253" s="1">
        <v>14</v>
      </c>
      <c r="AK253">
        <f t="shared" ca="1" si="9"/>
        <v>49</v>
      </c>
      <c r="AL253" t="str">
        <f t="shared" ca="1" si="10"/>
        <v>40-49</v>
      </c>
      <c r="AM253" s="19" t="str">
        <f t="shared" si="11"/>
        <v>40k–60k</v>
      </c>
    </row>
    <row r="254" spans="1:39" ht="13.5" customHeight="1" x14ac:dyDescent="0.2">
      <c r="A254" s="1" t="s">
        <v>683</v>
      </c>
      <c r="B254" s="1">
        <v>10179</v>
      </c>
      <c r="C254" s="1">
        <v>1</v>
      </c>
      <c r="D254" s="1">
        <v>1</v>
      </c>
      <c r="E254" s="1">
        <v>0</v>
      </c>
      <c r="F254" s="1">
        <v>1</v>
      </c>
      <c r="G254" s="1">
        <v>3</v>
      </c>
      <c r="H254" s="1">
        <v>3</v>
      </c>
      <c r="I254" s="1">
        <v>0</v>
      </c>
      <c r="J254" s="1">
        <v>50750</v>
      </c>
      <c r="K254" s="1">
        <v>0</v>
      </c>
      <c r="L254" s="1">
        <v>15</v>
      </c>
      <c r="M254" s="1" t="s">
        <v>342</v>
      </c>
      <c r="N254" s="1" t="s">
        <v>38</v>
      </c>
      <c r="O254" s="1">
        <v>1773</v>
      </c>
      <c r="P254" s="10" t="s">
        <v>684</v>
      </c>
      <c r="Q254" s="1" t="s">
        <v>66</v>
      </c>
      <c r="R254" s="1" t="s">
        <v>53</v>
      </c>
      <c r="S254" s="1" t="s">
        <v>41</v>
      </c>
      <c r="T254" s="1" t="s">
        <v>42</v>
      </c>
      <c r="U254" s="1" t="s">
        <v>43</v>
      </c>
      <c r="V254" s="1" t="s">
        <v>685</v>
      </c>
      <c r="X254" s="1" t="s">
        <v>44</v>
      </c>
      <c r="Y254" s="1" t="s">
        <v>45</v>
      </c>
      <c r="Z254" s="1" t="s">
        <v>58</v>
      </c>
      <c r="AA254" s="1" t="s">
        <v>101</v>
      </c>
      <c r="AB254" s="1">
        <v>7</v>
      </c>
      <c r="AC254" s="1" t="s">
        <v>48</v>
      </c>
      <c r="AD254" s="1" t="s">
        <v>61</v>
      </c>
      <c r="AE254" s="1">
        <v>3.31</v>
      </c>
      <c r="AF254" s="1">
        <v>3</v>
      </c>
      <c r="AG254" s="1">
        <v>6</v>
      </c>
      <c r="AH254" s="2">
        <v>43647</v>
      </c>
      <c r="AI254" s="1">
        <v>0</v>
      </c>
      <c r="AJ254" s="1">
        <v>7</v>
      </c>
      <c r="AK254">
        <f t="shared" ca="1" si="9"/>
        <v>44</v>
      </c>
      <c r="AL254" t="str">
        <f t="shared" ca="1" si="10"/>
        <v>40-49</v>
      </c>
      <c r="AM254" s="19" t="str">
        <f t="shared" si="11"/>
        <v>40k–60k</v>
      </c>
    </row>
    <row r="255" spans="1:39" ht="13.5" customHeight="1" x14ac:dyDescent="0.2">
      <c r="A255" s="1" t="s">
        <v>686</v>
      </c>
      <c r="B255" s="1">
        <v>10091</v>
      </c>
      <c r="C255" s="1">
        <v>1</v>
      </c>
      <c r="D255" s="1">
        <v>1</v>
      </c>
      <c r="E255" s="1">
        <v>0</v>
      </c>
      <c r="F255" s="1">
        <v>1</v>
      </c>
      <c r="G255" s="1">
        <v>5</v>
      </c>
      <c r="H255" s="1">
        <v>3</v>
      </c>
      <c r="I255" s="1">
        <v>0</v>
      </c>
      <c r="J255" s="1">
        <v>52087</v>
      </c>
      <c r="K255" s="1">
        <v>0</v>
      </c>
      <c r="L255" s="1">
        <v>19</v>
      </c>
      <c r="M255" s="1" t="s">
        <v>37</v>
      </c>
      <c r="N255" s="1" t="s">
        <v>38</v>
      </c>
      <c r="O255" s="1">
        <v>2149</v>
      </c>
      <c r="P255" s="10" t="s">
        <v>687</v>
      </c>
      <c r="Q255" s="1" t="s">
        <v>66</v>
      </c>
      <c r="R255" s="1" t="s">
        <v>53</v>
      </c>
      <c r="S255" s="1" t="s">
        <v>41</v>
      </c>
      <c r="T255" s="1" t="s">
        <v>42</v>
      </c>
      <c r="U255" s="1" t="s">
        <v>43</v>
      </c>
      <c r="V255" s="1" t="s">
        <v>146</v>
      </c>
      <c r="X255" s="1" t="s">
        <v>44</v>
      </c>
      <c r="Y255" s="1" t="s">
        <v>45</v>
      </c>
      <c r="Z255" s="1" t="s">
        <v>46</v>
      </c>
      <c r="AA255" s="1" t="s">
        <v>81</v>
      </c>
      <c r="AB255" s="1">
        <v>11</v>
      </c>
      <c r="AC255" s="1" t="s">
        <v>48</v>
      </c>
      <c r="AD255" s="1" t="s">
        <v>61</v>
      </c>
      <c r="AE255" s="1">
        <v>4.8099999999999996</v>
      </c>
      <c r="AF255" s="1">
        <v>4</v>
      </c>
      <c r="AG255" s="1">
        <v>0</v>
      </c>
      <c r="AH255" s="1" t="s">
        <v>403</v>
      </c>
      <c r="AI255" s="1">
        <v>0</v>
      </c>
      <c r="AJ255" s="1">
        <v>15</v>
      </c>
      <c r="AK255">
        <f t="shared" ca="1" si="9"/>
        <v>39</v>
      </c>
      <c r="AL255" t="str">
        <f t="shared" ca="1" si="10"/>
        <v>30-39</v>
      </c>
      <c r="AM255" s="19" t="str">
        <f t="shared" si="11"/>
        <v>40k–60k</v>
      </c>
    </row>
    <row r="256" spans="1:39" ht="13.5" customHeight="1" x14ac:dyDescent="0.2">
      <c r="A256" s="1" t="s">
        <v>688</v>
      </c>
      <c r="B256" s="1">
        <v>10178</v>
      </c>
      <c r="C256" s="1">
        <v>1</v>
      </c>
      <c r="D256" s="1">
        <v>1</v>
      </c>
      <c r="E256" s="1">
        <v>1</v>
      </c>
      <c r="F256" s="1">
        <v>1</v>
      </c>
      <c r="G256" s="1">
        <v>3</v>
      </c>
      <c r="H256" s="1">
        <v>3</v>
      </c>
      <c r="I256" s="1">
        <v>0</v>
      </c>
      <c r="J256" s="1">
        <v>87826</v>
      </c>
      <c r="K256" s="1">
        <v>0</v>
      </c>
      <c r="L256" s="1">
        <v>9</v>
      </c>
      <c r="M256" s="1" t="s">
        <v>113</v>
      </c>
      <c r="N256" s="1" t="s">
        <v>38</v>
      </c>
      <c r="O256" s="1">
        <v>2110</v>
      </c>
      <c r="P256" s="11">
        <v>25782</v>
      </c>
      <c r="Q256" s="1" t="s">
        <v>39</v>
      </c>
      <c r="R256" s="1" t="s">
        <v>53</v>
      </c>
      <c r="S256" s="1" t="s">
        <v>41</v>
      </c>
      <c r="T256" s="1" t="s">
        <v>104</v>
      </c>
      <c r="U256" s="1" t="s">
        <v>43</v>
      </c>
      <c r="V256" s="2">
        <v>42125</v>
      </c>
      <c r="X256" s="1" t="s">
        <v>44</v>
      </c>
      <c r="Y256" s="1" t="s">
        <v>45</v>
      </c>
      <c r="Z256" s="1" t="s">
        <v>58</v>
      </c>
      <c r="AA256" s="1" t="s">
        <v>59</v>
      </c>
      <c r="AB256" s="1">
        <v>4</v>
      </c>
      <c r="AC256" s="1" t="s">
        <v>92</v>
      </c>
      <c r="AD256" s="1" t="s">
        <v>61</v>
      </c>
      <c r="AE256" s="1">
        <v>3.32</v>
      </c>
      <c r="AF256" s="1">
        <v>3</v>
      </c>
      <c r="AG256" s="1">
        <v>7</v>
      </c>
      <c r="AH256" s="1" t="s">
        <v>132</v>
      </c>
      <c r="AI256" s="1">
        <v>0</v>
      </c>
      <c r="AJ256" s="1">
        <v>16</v>
      </c>
      <c r="AK256">
        <f t="shared" ca="1" si="9"/>
        <v>55</v>
      </c>
      <c r="AL256" t="str">
        <f t="shared" ca="1" si="10"/>
        <v>50-59</v>
      </c>
      <c r="AM256" s="19" t="str">
        <f t="shared" si="11"/>
        <v>80k–100k</v>
      </c>
    </row>
    <row r="257" spans="1:39" ht="13.5" customHeight="1" x14ac:dyDescent="0.2">
      <c r="A257" s="1" t="s">
        <v>689</v>
      </c>
      <c r="B257" s="1">
        <v>10039</v>
      </c>
      <c r="C257" s="1">
        <v>0</v>
      </c>
      <c r="D257" s="1">
        <v>0</v>
      </c>
      <c r="E257" s="1">
        <v>0</v>
      </c>
      <c r="F257" s="1">
        <v>1</v>
      </c>
      <c r="G257" s="1">
        <v>1</v>
      </c>
      <c r="H257" s="1">
        <v>3</v>
      </c>
      <c r="I257" s="1">
        <v>0</v>
      </c>
      <c r="J257" s="1">
        <v>51920</v>
      </c>
      <c r="K257" s="1">
        <v>0</v>
      </c>
      <c r="L257" s="1">
        <v>2</v>
      </c>
      <c r="M257" s="1" t="s">
        <v>439</v>
      </c>
      <c r="N257" s="1" t="s">
        <v>38</v>
      </c>
      <c r="O257" s="1">
        <v>2330</v>
      </c>
      <c r="P257" s="10" t="s">
        <v>690</v>
      </c>
      <c r="Q257" s="1" t="s">
        <v>66</v>
      </c>
      <c r="R257" s="1" t="s">
        <v>40</v>
      </c>
      <c r="S257" s="1" t="s">
        <v>41</v>
      </c>
      <c r="T257" s="1" t="s">
        <v>42</v>
      </c>
      <c r="U257" s="1" t="s">
        <v>43</v>
      </c>
      <c r="V257" s="2">
        <v>42009</v>
      </c>
      <c r="X257" s="1" t="s">
        <v>44</v>
      </c>
      <c r="Y257" s="1" t="s">
        <v>45</v>
      </c>
      <c r="Z257" s="1" t="s">
        <v>165</v>
      </c>
      <c r="AA257" s="1" t="s">
        <v>166</v>
      </c>
      <c r="AB257" s="1">
        <v>1</v>
      </c>
      <c r="AC257" s="1" t="s">
        <v>297</v>
      </c>
      <c r="AD257" s="1" t="s">
        <v>61</v>
      </c>
      <c r="AE257" s="1">
        <v>5</v>
      </c>
      <c r="AF257" s="1">
        <v>3</v>
      </c>
      <c r="AG257" s="1">
        <v>5</v>
      </c>
      <c r="AH257" s="1" t="s">
        <v>179</v>
      </c>
      <c r="AI257" s="1">
        <v>0</v>
      </c>
      <c r="AJ257" s="1">
        <v>2</v>
      </c>
      <c r="AK257">
        <f t="shared" ca="1" si="9"/>
        <v>37</v>
      </c>
      <c r="AL257" t="str">
        <f t="shared" ca="1" si="10"/>
        <v>30-39</v>
      </c>
      <c r="AM257" s="19" t="str">
        <f t="shared" si="11"/>
        <v>40k–60k</v>
      </c>
    </row>
    <row r="258" spans="1:39" ht="13.5" customHeight="1" x14ac:dyDescent="0.2">
      <c r="A258" s="1" t="s">
        <v>691</v>
      </c>
      <c r="B258" s="1">
        <v>10095</v>
      </c>
      <c r="C258" s="1">
        <v>0</v>
      </c>
      <c r="D258" s="1">
        <v>0</v>
      </c>
      <c r="E258" s="1">
        <v>0</v>
      </c>
      <c r="F258" s="1">
        <v>5</v>
      </c>
      <c r="G258" s="1">
        <v>5</v>
      </c>
      <c r="H258" s="1">
        <v>3</v>
      </c>
      <c r="I258" s="1">
        <v>0</v>
      </c>
      <c r="J258" s="1">
        <v>63878</v>
      </c>
      <c r="K258" s="1">
        <v>1</v>
      </c>
      <c r="L258" s="1">
        <v>20</v>
      </c>
      <c r="M258" s="1" t="s">
        <v>64</v>
      </c>
      <c r="N258" s="1" t="s">
        <v>38</v>
      </c>
      <c r="O258" s="1">
        <v>1851</v>
      </c>
      <c r="P258" s="10" t="s">
        <v>692</v>
      </c>
      <c r="Q258" s="1" t="s">
        <v>66</v>
      </c>
      <c r="R258" s="1" t="s">
        <v>40</v>
      </c>
      <c r="S258" s="1" t="s">
        <v>41</v>
      </c>
      <c r="T258" s="1" t="s">
        <v>42</v>
      </c>
      <c r="U258" s="1" t="s">
        <v>43</v>
      </c>
      <c r="V258" s="1" t="s">
        <v>693</v>
      </c>
      <c r="W258" s="2">
        <v>42220</v>
      </c>
      <c r="X258" s="1" t="s">
        <v>468</v>
      </c>
      <c r="Y258" s="1" t="s">
        <v>57</v>
      </c>
      <c r="Z258" s="1" t="s">
        <v>46</v>
      </c>
      <c r="AA258" s="1" t="s">
        <v>47</v>
      </c>
      <c r="AB258" s="1">
        <v>22</v>
      </c>
      <c r="AC258" s="1" t="s">
        <v>151</v>
      </c>
      <c r="AD258" s="1" t="s">
        <v>61</v>
      </c>
      <c r="AE258" s="1">
        <v>4.68</v>
      </c>
      <c r="AF258" s="1">
        <v>4</v>
      </c>
      <c r="AG258" s="1">
        <v>0</v>
      </c>
      <c r="AH258" s="2">
        <v>42039</v>
      </c>
      <c r="AI258" s="1">
        <v>0</v>
      </c>
      <c r="AJ258" s="1">
        <v>20</v>
      </c>
      <c r="AK258">
        <f t="shared" ca="1" si="9"/>
        <v>37</v>
      </c>
      <c r="AL258" t="str">
        <f t="shared" ca="1" si="10"/>
        <v>30-39</v>
      </c>
      <c r="AM258" s="19" t="str">
        <f t="shared" si="11"/>
        <v>60k–80k</v>
      </c>
    </row>
    <row r="259" spans="1:39" ht="13.5" customHeight="1" x14ac:dyDescent="0.2">
      <c r="A259" s="1" t="s">
        <v>694</v>
      </c>
      <c r="B259" s="1">
        <v>10027</v>
      </c>
      <c r="C259" s="1">
        <v>0</v>
      </c>
      <c r="D259" s="1">
        <v>0</v>
      </c>
      <c r="E259" s="1">
        <v>1</v>
      </c>
      <c r="F259" s="1">
        <v>1</v>
      </c>
      <c r="G259" s="1">
        <v>5</v>
      </c>
      <c r="H259" s="1">
        <v>4</v>
      </c>
      <c r="I259" s="1">
        <v>0</v>
      </c>
      <c r="J259" s="1">
        <v>60656</v>
      </c>
      <c r="K259" s="1">
        <v>0</v>
      </c>
      <c r="L259" s="1">
        <v>20</v>
      </c>
      <c r="M259" s="1" t="s">
        <v>64</v>
      </c>
      <c r="N259" s="1" t="s">
        <v>38</v>
      </c>
      <c r="O259" s="1">
        <v>2045</v>
      </c>
      <c r="P259" s="10" t="s">
        <v>695</v>
      </c>
      <c r="Q259" s="1" t="s">
        <v>39</v>
      </c>
      <c r="R259" s="1" t="s">
        <v>40</v>
      </c>
      <c r="S259" s="1" t="s">
        <v>41</v>
      </c>
      <c r="T259" s="1" t="s">
        <v>42</v>
      </c>
      <c r="U259" s="1" t="s">
        <v>43</v>
      </c>
      <c r="V259" s="1" t="s">
        <v>182</v>
      </c>
      <c r="X259" s="1" t="s">
        <v>44</v>
      </c>
      <c r="Y259" s="1" t="s">
        <v>45</v>
      </c>
      <c r="Z259" s="1" t="s">
        <v>46</v>
      </c>
      <c r="AA259" s="1" t="s">
        <v>73</v>
      </c>
      <c r="AB259" s="1">
        <v>16</v>
      </c>
      <c r="AC259" s="1" t="s">
        <v>60</v>
      </c>
      <c r="AD259" s="1" t="s">
        <v>49</v>
      </c>
      <c r="AE259" s="1">
        <v>4.3</v>
      </c>
      <c r="AF259" s="1">
        <v>3</v>
      </c>
      <c r="AG259" s="1">
        <v>0</v>
      </c>
      <c r="AH259" s="1" t="s">
        <v>260</v>
      </c>
      <c r="AI259" s="1">
        <v>0</v>
      </c>
      <c r="AJ259" s="1">
        <v>4</v>
      </c>
      <c r="AK259">
        <f t="shared" ref="AK259:AK312" ca="1" si="12">IFERROR(
    IF(
        ISNUMBER(P259),
        DATEDIF(P259, TODAY(), "Y"),
        DATEDIF(
            DATE(
                IF(VALUE(RIGHT(P259,2))&gt;30, 1900+VALUE(RIGHT(P259,2)), 2000+VALUE(RIGHT(P259,2))),
                VALUE(LEFT(P259,FIND("/",P259)-1)),
                VALUE(MID(P259,FIND("/",P259)+1,FIND("/",P259,FIND("/",P259)+1)-FIND("/",P259)-1))
            ),
            TODAY(),
            "Y"
        )
    ),
    ""
)</f>
        <v>61</v>
      </c>
      <c r="AL259" t="str">
        <f t="shared" ref="AL259:AL311" ca="1" si="13">IF(AK259="", "", INT(AK259/10)*10 &amp; "-" &amp; INT(AK259/10)*10+9)</f>
        <v>60-69</v>
      </c>
      <c r="AM259" s="19" t="str">
        <f t="shared" ref="AM259:AM312" si="14">FLOOR(J259, 20000)/1000 &amp; "k–" &amp; (FLOOR(J259, 20000)+20000)/1000 &amp; "k"</f>
        <v>60k–80k</v>
      </c>
    </row>
    <row r="260" spans="1:39" ht="13.5" customHeight="1" x14ac:dyDescent="0.2">
      <c r="A260" s="1" t="s">
        <v>696</v>
      </c>
      <c r="B260" s="1">
        <v>10291</v>
      </c>
      <c r="C260" s="1">
        <v>0</v>
      </c>
      <c r="D260" s="1">
        <v>2</v>
      </c>
      <c r="E260" s="1">
        <v>1</v>
      </c>
      <c r="F260" s="1">
        <v>1</v>
      </c>
      <c r="G260" s="1">
        <v>6</v>
      </c>
      <c r="H260" s="1">
        <v>2</v>
      </c>
      <c r="I260" s="1">
        <v>1</v>
      </c>
      <c r="J260" s="1">
        <v>72992</v>
      </c>
      <c r="K260" s="1">
        <v>0</v>
      </c>
      <c r="L260" s="1">
        <v>21</v>
      </c>
      <c r="M260" s="1" t="s">
        <v>264</v>
      </c>
      <c r="N260" s="1" t="s">
        <v>38</v>
      </c>
      <c r="O260" s="1">
        <v>1886</v>
      </c>
      <c r="P260" s="10" t="s">
        <v>697</v>
      </c>
      <c r="Q260" s="1" t="s">
        <v>39</v>
      </c>
      <c r="R260" s="1" t="s">
        <v>75</v>
      </c>
      <c r="S260" s="1" t="s">
        <v>41</v>
      </c>
      <c r="T260" s="1" t="s">
        <v>42</v>
      </c>
      <c r="U260" s="1" t="s">
        <v>95</v>
      </c>
      <c r="V260" s="1" t="s">
        <v>698</v>
      </c>
      <c r="X260" s="1" t="s">
        <v>44</v>
      </c>
      <c r="Y260" s="1" t="s">
        <v>45</v>
      </c>
      <c r="Z260" s="1" t="s">
        <v>191</v>
      </c>
      <c r="AA260" s="1" t="s">
        <v>266</v>
      </c>
      <c r="AB260" s="1">
        <v>15</v>
      </c>
      <c r="AC260" s="1" t="s">
        <v>97</v>
      </c>
      <c r="AD260" s="1" t="s">
        <v>152</v>
      </c>
      <c r="AE260" s="1">
        <v>2.4</v>
      </c>
      <c r="AF260" s="1">
        <v>4</v>
      </c>
      <c r="AG260" s="1">
        <v>0</v>
      </c>
      <c r="AH260" s="1" t="s">
        <v>368</v>
      </c>
      <c r="AI260" s="1">
        <v>2</v>
      </c>
      <c r="AJ260" s="1">
        <v>16</v>
      </c>
      <c r="AK260">
        <f t="shared" ca="1" si="12"/>
        <v>40</v>
      </c>
      <c r="AL260" t="str">
        <f t="shared" ca="1" si="13"/>
        <v>40-49</v>
      </c>
      <c r="AM260" s="19" t="str">
        <f t="shared" si="14"/>
        <v>60k–80k</v>
      </c>
    </row>
    <row r="261" spans="1:39" ht="13.5" customHeight="1" x14ac:dyDescent="0.2">
      <c r="A261" s="1" t="s">
        <v>699</v>
      </c>
      <c r="B261" s="1">
        <v>10153</v>
      </c>
      <c r="C261" s="1">
        <v>1</v>
      </c>
      <c r="D261" s="1">
        <v>1</v>
      </c>
      <c r="E261" s="1">
        <v>0</v>
      </c>
      <c r="F261" s="1">
        <v>5</v>
      </c>
      <c r="G261" s="1">
        <v>1</v>
      </c>
      <c r="H261" s="1">
        <v>3</v>
      </c>
      <c r="I261" s="1">
        <v>1</v>
      </c>
      <c r="J261" s="1">
        <v>55000</v>
      </c>
      <c r="K261" s="1">
        <v>1</v>
      </c>
      <c r="L261" s="1">
        <v>2</v>
      </c>
      <c r="M261" s="1" t="s">
        <v>439</v>
      </c>
      <c r="N261" s="1" t="s">
        <v>38</v>
      </c>
      <c r="O261" s="1">
        <v>1844</v>
      </c>
      <c r="P261" s="10" t="s">
        <v>500</v>
      </c>
      <c r="Q261" s="1" t="s">
        <v>66</v>
      </c>
      <c r="R261" s="1" t="s">
        <v>53</v>
      </c>
      <c r="S261" s="1" t="s">
        <v>41</v>
      </c>
      <c r="T261" s="1" t="s">
        <v>42</v>
      </c>
      <c r="U261" s="1" t="s">
        <v>95</v>
      </c>
      <c r="V261" s="1" t="s">
        <v>241</v>
      </c>
      <c r="W261" s="1" t="s">
        <v>700</v>
      </c>
      <c r="X261" s="1" t="s">
        <v>56</v>
      </c>
      <c r="Y261" s="1" t="s">
        <v>57</v>
      </c>
      <c r="Z261" s="1" t="s">
        <v>165</v>
      </c>
      <c r="AA261" s="1" t="s">
        <v>166</v>
      </c>
      <c r="AB261" s="1">
        <v>1</v>
      </c>
      <c r="AC261" s="1" t="s">
        <v>97</v>
      </c>
      <c r="AD261" s="1" t="s">
        <v>61</v>
      </c>
      <c r="AE261" s="1">
        <v>3.8</v>
      </c>
      <c r="AF261" s="1">
        <v>4</v>
      </c>
      <c r="AG261" s="1">
        <v>4</v>
      </c>
      <c r="AH261" s="1" t="s">
        <v>701</v>
      </c>
      <c r="AI261" s="1">
        <v>0</v>
      </c>
      <c r="AJ261" s="1">
        <v>17</v>
      </c>
      <c r="AK261">
        <f t="shared" ca="1" si="12"/>
        <v>38</v>
      </c>
      <c r="AL261" t="str">
        <f t="shared" ca="1" si="13"/>
        <v>30-39</v>
      </c>
      <c r="AM261" s="19" t="str">
        <f t="shared" si="14"/>
        <v>40k–60k</v>
      </c>
    </row>
    <row r="262" spans="1:39" ht="13.5" customHeight="1" x14ac:dyDescent="0.2">
      <c r="A262" s="1" t="s">
        <v>702</v>
      </c>
      <c r="B262" s="1">
        <v>10157</v>
      </c>
      <c r="C262" s="1">
        <v>0</v>
      </c>
      <c r="D262" s="1">
        <v>0</v>
      </c>
      <c r="E262" s="1">
        <v>0</v>
      </c>
      <c r="F262" s="1">
        <v>1</v>
      </c>
      <c r="G262" s="1">
        <v>5</v>
      </c>
      <c r="H262" s="1">
        <v>3</v>
      </c>
      <c r="I262" s="1">
        <v>0</v>
      </c>
      <c r="J262" s="1">
        <v>58939</v>
      </c>
      <c r="K262" s="1">
        <v>0</v>
      </c>
      <c r="L262" s="1">
        <v>19</v>
      </c>
      <c r="M262" s="1" t="s">
        <v>37</v>
      </c>
      <c r="N262" s="1" t="s">
        <v>38</v>
      </c>
      <c r="O262" s="1">
        <v>2130</v>
      </c>
      <c r="P262" s="11">
        <v>23775</v>
      </c>
      <c r="Q262" s="1" t="s">
        <v>66</v>
      </c>
      <c r="R262" s="1" t="s">
        <v>40</v>
      </c>
      <c r="S262" s="1" t="s">
        <v>41</v>
      </c>
      <c r="T262" s="1" t="s">
        <v>42</v>
      </c>
      <c r="U262" s="1" t="s">
        <v>43</v>
      </c>
      <c r="V262" s="2">
        <v>41589</v>
      </c>
      <c r="X262" s="1" t="s">
        <v>44</v>
      </c>
      <c r="Y262" s="1" t="s">
        <v>45</v>
      </c>
      <c r="Z262" s="1" t="s">
        <v>46</v>
      </c>
      <c r="AA262" s="1" t="s">
        <v>91</v>
      </c>
      <c r="AB262" s="1">
        <v>19</v>
      </c>
      <c r="AC262" s="1" t="s">
        <v>92</v>
      </c>
      <c r="AD262" s="1" t="s">
        <v>61</v>
      </c>
      <c r="AE262" s="1">
        <v>3.73</v>
      </c>
      <c r="AF262" s="1">
        <v>3</v>
      </c>
      <c r="AG262" s="1">
        <v>0</v>
      </c>
      <c r="AH262" s="1" t="s">
        <v>267</v>
      </c>
      <c r="AI262" s="1">
        <v>0</v>
      </c>
      <c r="AJ262" s="1">
        <v>16</v>
      </c>
      <c r="AK262">
        <f t="shared" ca="1" si="12"/>
        <v>60</v>
      </c>
      <c r="AL262" t="str">
        <f t="shared" ca="1" si="13"/>
        <v>60-69</v>
      </c>
      <c r="AM262" s="19" t="str">
        <f t="shared" si="14"/>
        <v>40k–60k</v>
      </c>
    </row>
    <row r="263" spans="1:39" ht="13.5" customHeight="1" x14ac:dyDescent="0.2">
      <c r="A263" s="1" t="s">
        <v>703</v>
      </c>
      <c r="B263" s="1">
        <v>10119</v>
      </c>
      <c r="C263" s="1">
        <v>1</v>
      </c>
      <c r="D263" s="1">
        <v>1</v>
      </c>
      <c r="E263" s="1">
        <v>0</v>
      </c>
      <c r="F263" s="1">
        <v>1</v>
      </c>
      <c r="G263" s="1">
        <v>3</v>
      </c>
      <c r="H263" s="1">
        <v>3</v>
      </c>
      <c r="I263" s="1">
        <v>0</v>
      </c>
      <c r="J263" s="1">
        <v>66593</v>
      </c>
      <c r="K263" s="1">
        <v>0</v>
      </c>
      <c r="L263" s="1">
        <v>14</v>
      </c>
      <c r="M263" s="1" t="s">
        <v>100</v>
      </c>
      <c r="N263" s="1" t="s">
        <v>38</v>
      </c>
      <c r="O263" s="1">
        <v>2360</v>
      </c>
      <c r="P263" s="11">
        <v>27001</v>
      </c>
      <c r="Q263" s="1" t="s">
        <v>66</v>
      </c>
      <c r="R263" s="1" t="s">
        <v>53</v>
      </c>
      <c r="S263" s="1" t="s">
        <v>41</v>
      </c>
      <c r="T263" s="1" t="s">
        <v>42</v>
      </c>
      <c r="U263" s="1" t="s">
        <v>95</v>
      </c>
      <c r="V263" s="2">
        <v>40822</v>
      </c>
      <c r="X263" s="1" t="s">
        <v>44</v>
      </c>
      <c r="Y263" s="1" t="s">
        <v>45</v>
      </c>
      <c r="Z263" s="1" t="s">
        <v>58</v>
      </c>
      <c r="AA263" s="1" t="s">
        <v>234</v>
      </c>
      <c r="AB263" s="1">
        <v>6</v>
      </c>
      <c r="AC263" s="1" t="s">
        <v>48</v>
      </c>
      <c r="AD263" s="1" t="s">
        <v>61</v>
      </c>
      <c r="AE263" s="1">
        <v>4.3</v>
      </c>
      <c r="AF263" s="1">
        <v>3</v>
      </c>
      <c r="AG263" s="1">
        <v>5</v>
      </c>
      <c r="AH263" s="2">
        <v>43679</v>
      </c>
      <c r="AI263" s="1">
        <v>0</v>
      </c>
      <c r="AJ263" s="1">
        <v>19</v>
      </c>
      <c r="AK263">
        <f t="shared" ca="1" si="12"/>
        <v>51</v>
      </c>
      <c r="AL263" t="str">
        <f t="shared" ca="1" si="13"/>
        <v>50-59</v>
      </c>
      <c r="AM263" s="19" t="str">
        <f t="shared" si="14"/>
        <v>60k–80k</v>
      </c>
    </row>
    <row r="264" spans="1:39" ht="13.5" customHeight="1" x14ac:dyDescent="0.2">
      <c r="A264" s="1" t="s">
        <v>704</v>
      </c>
      <c r="B264" s="1">
        <v>10180</v>
      </c>
      <c r="C264" s="1">
        <v>1</v>
      </c>
      <c r="D264" s="1">
        <v>1</v>
      </c>
      <c r="E264" s="1">
        <v>1</v>
      </c>
      <c r="F264" s="1">
        <v>2</v>
      </c>
      <c r="G264" s="1">
        <v>3</v>
      </c>
      <c r="H264" s="1">
        <v>3</v>
      </c>
      <c r="I264" s="1">
        <v>0</v>
      </c>
      <c r="J264" s="1">
        <v>87565</v>
      </c>
      <c r="K264" s="1">
        <v>0</v>
      </c>
      <c r="L264" s="1">
        <v>28</v>
      </c>
      <c r="M264" s="1" t="s">
        <v>262</v>
      </c>
      <c r="N264" s="1" t="s">
        <v>38</v>
      </c>
      <c r="O264" s="1">
        <v>1545</v>
      </c>
      <c r="P264" s="11">
        <v>30561</v>
      </c>
      <c r="Q264" s="1" t="s">
        <v>39</v>
      </c>
      <c r="R264" s="1" t="s">
        <v>53</v>
      </c>
      <c r="S264" s="1" t="s">
        <v>41</v>
      </c>
      <c r="T264" s="1" t="s">
        <v>42</v>
      </c>
      <c r="U264" s="1" t="s">
        <v>141</v>
      </c>
      <c r="V264" s="1" t="s">
        <v>209</v>
      </c>
      <c r="X264" s="1" t="s">
        <v>44</v>
      </c>
      <c r="Y264" s="1" t="s">
        <v>45</v>
      </c>
      <c r="Z264" s="1" t="s">
        <v>58</v>
      </c>
      <c r="AA264" s="1" t="s">
        <v>101</v>
      </c>
      <c r="AB264" s="1">
        <v>7</v>
      </c>
      <c r="AC264" s="1" t="s">
        <v>48</v>
      </c>
      <c r="AD264" s="1" t="s">
        <v>61</v>
      </c>
      <c r="AE264" s="1">
        <v>3.27</v>
      </c>
      <c r="AF264" s="1">
        <v>4</v>
      </c>
      <c r="AG264" s="1">
        <v>5</v>
      </c>
      <c r="AH264" s="1" t="s">
        <v>132</v>
      </c>
      <c r="AI264" s="1">
        <v>0</v>
      </c>
      <c r="AJ264" s="1">
        <v>13</v>
      </c>
      <c r="AK264">
        <f t="shared" ca="1" si="12"/>
        <v>41</v>
      </c>
      <c r="AL264" t="str">
        <f t="shared" ca="1" si="13"/>
        <v>40-49</v>
      </c>
      <c r="AM264" s="19" t="str">
        <f t="shared" si="14"/>
        <v>80k–100k</v>
      </c>
    </row>
    <row r="265" spans="1:39" ht="13.5" customHeight="1" x14ac:dyDescent="0.2">
      <c r="A265" s="1" t="s">
        <v>705</v>
      </c>
      <c r="B265" s="1">
        <v>10302</v>
      </c>
      <c r="C265" s="1">
        <v>1</v>
      </c>
      <c r="D265" s="1">
        <v>1</v>
      </c>
      <c r="E265" s="1">
        <v>0</v>
      </c>
      <c r="F265" s="1">
        <v>1</v>
      </c>
      <c r="G265" s="1">
        <v>5</v>
      </c>
      <c r="H265" s="1">
        <v>1</v>
      </c>
      <c r="I265" s="1">
        <v>0</v>
      </c>
      <c r="J265" s="1">
        <v>64021</v>
      </c>
      <c r="K265" s="1">
        <v>0</v>
      </c>
      <c r="L265" s="1">
        <v>19</v>
      </c>
      <c r="M265" s="1" t="s">
        <v>37</v>
      </c>
      <c r="N265" s="1" t="s">
        <v>38</v>
      </c>
      <c r="O265" s="1">
        <v>2093</v>
      </c>
      <c r="P265" s="10" t="s">
        <v>706</v>
      </c>
      <c r="Q265" s="1" t="s">
        <v>66</v>
      </c>
      <c r="R265" s="1" t="s">
        <v>53</v>
      </c>
      <c r="S265" s="1" t="s">
        <v>41</v>
      </c>
      <c r="T265" s="1" t="s">
        <v>42</v>
      </c>
      <c r="U265" s="1" t="s">
        <v>43</v>
      </c>
      <c r="V265" s="1" t="s">
        <v>118</v>
      </c>
      <c r="X265" s="1" t="s">
        <v>44</v>
      </c>
      <c r="Y265" s="1" t="s">
        <v>45</v>
      </c>
      <c r="Z265" s="1" t="s">
        <v>46</v>
      </c>
      <c r="AA265" s="1" t="s">
        <v>96</v>
      </c>
      <c r="AB265" s="1">
        <v>12</v>
      </c>
      <c r="AC265" s="1" t="s">
        <v>60</v>
      </c>
      <c r="AD265" s="1" t="s">
        <v>281</v>
      </c>
      <c r="AE265" s="1">
        <v>2.4</v>
      </c>
      <c r="AF265" s="1">
        <v>2</v>
      </c>
      <c r="AG265" s="1">
        <v>1</v>
      </c>
      <c r="AH265" s="1" t="s">
        <v>93</v>
      </c>
      <c r="AI265" s="1">
        <v>6</v>
      </c>
      <c r="AJ265" s="1">
        <v>20</v>
      </c>
      <c r="AK265">
        <f t="shared" ca="1" si="12"/>
        <v>57</v>
      </c>
      <c r="AL265" t="str">
        <f t="shared" ca="1" si="13"/>
        <v>50-59</v>
      </c>
      <c r="AM265" s="19" t="str">
        <f t="shared" si="14"/>
        <v>60k–80k</v>
      </c>
    </row>
    <row r="266" spans="1:39" ht="13.5" customHeight="1" x14ac:dyDescent="0.2">
      <c r="A266" s="1" t="s">
        <v>707</v>
      </c>
      <c r="B266" s="1">
        <v>10090</v>
      </c>
      <c r="C266" s="1">
        <v>1</v>
      </c>
      <c r="D266" s="1">
        <v>1</v>
      </c>
      <c r="E266" s="1">
        <v>0</v>
      </c>
      <c r="F266" s="1">
        <v>1</v>
      </c>
      <c r="G266" s="1">
        <v>5</v>
      </c>
      <c r="H266" s="1">
        <v>3</v>
      </c>
      <c r="I266" s="1">
        <v>0</v>
      </c>
      <c r="J266" s="1">
        <v>65714</v>
      </c>
      <c r="K266" s="1">
        <v>0</v>
      </c>
      <c r="L266" s="1">
        <v>18</v>
      </c>
      <c r="M266" s="1" t="s">
        <v>168</v>
      </c>
      <c r="N266" s="1" t="s">
        <v>38</v>
      </c>
      <c r="O266" s="1">
        <v>2451</v>
      </c>
      <c r="P266" s="10" t="s">
        <v>708</v>
      </c>
      <c r="Q266" s="1" t="s">
        <v>66</v>
      </c>
      <c r="R266" s="1" t="s">
        <v>53</v>
      </c>
      <c r="S266" s="1" t="s">
        <v>41</v>
      </c>
      <c r="T266" s="1" t="s">
        <v>42</v>
      </c>
      <c r="U266" s="1" t="s">
        <v>43</v>
      </c>
      <c r="V266" s="2">
        <v>40949</v>
      </c>
      <c r="X266" s="1" t="s">
        <v>44</v>
      </c>
      <c r="Y266" s="1" t="s">
        <v>45</v>
      </c>
      <c r="Z266" s="1" t="s">
        <v>46</v>
      </c>
      <c r="AA266" s="1" t="s">
        <v>170</v>
      </c>
      <c r="AB266" s="1">
        <v>2</v>
      </c>
      <c r="AC266" s="1" t="s">
        <v>48</v>
      </c>
      <c r="AD266" s="1" t="s">
        <v>61</v>
      </c>
      <c r="AE266" s="1">
        <v>4.83</v>
      </c>
      <c r="AF266" s="1">
        <v>5</v>
      </c>
      <c r="AG266" s="1">
        <v>0</v>
      </c>
      <c r="AH266" s="1" t="s">
        <v>120</v>
      </c>
      <c r="AI266" s="1">
        <v>0</v>
      </c>
      <c r="AJ266" s="1">
        <v>15</v>
      </c>
      <c r="AK266">
        <f t="shared" ca="1" si="12"/>
        <v>49</v>
      </c>
      <c r="AL266" t="str">
        <f t="shared" ca="1" si="13"/>
        <v>40-49</v>
      </c>
      <c r="AM266" s="19" t="str">
        <f t="shared" si="14"/>
        <v>60k–80k</v>
      </c>
    </row>
    <row r="267" spans="1:39" ht="13.5" customHeight="1" x14ac:dyDescent="0.2">
      <c r="A267" s="1" t="s">
        <v>709</v>
      </c>
      <c r="B267" s="1">
        <v>10030</v>
      </c>
      <c r="C267" s="1">
        <v>0</v>
      </c>
      <c r="D267" s="1">
        <v>2</v>
      </c>
      <c r="E267" s="1">
        <v>0</v>
      </c>
      <c r="F267" s="1">
        <v>5</v>
      </c>
      <c r="G267" s="1">
        <v>5</v>
      </c>
      <c r="H267" s="1">
        <v>4</v>
      </c>
      <c r="I267" s="1">
        <v>0</v>
      </c>
      <c r="J267" s="1">
        <v>62425</v>
      </c>
      <c r="K267" s="1">
        <v>1</v>
      </c>
      <c r="L267" s="1">
        <v>19</v>
      </c>
      <c r="M267" s="1" t="s">
        <v>37</v>
      </c>
      <c r="N267" s="1" t="s">
        <v>38</v>
      </c>
      <c r="O267" s="1">
        <v>2359</v>
      </c>
      <c r="P267" s="10" t="s">
        <v>710</v>
      </c>
      <c r="Q267" s="1" t="s">
        <v>66</v>
      </c>
      <c r="R267" s="1" t="s">
        <v>75</v>
      </c>
      <c r="S267" s="1" t="s">
        <v>41</v>
      </c>
      <c r="T267" s="1" t="s">
        <v>42</v>
      </c>
      <c r="U267" s="1" t="s">
        <v>43</v>
      </c>
      <c r="V267" s="1" t="s">
        <v>562</v>
      </c>
      <c r="W267" s="1" t="s">
        <v>711</v>
      </c>
      <c r="X267" s="1" t="s">
        <v>111</v>
      </c>
      <c r="Y267" s="1" t="s">
        <v>57</v>
      </c>
      <c r="Z267" s="1" t="s">
        <v>46</v>
      </c>
      <c r="AA267" s="1" t="s">
        <v>106</v>
      </c>
      <c r="AB267" s="1">
        <v>14</v>
      </c>
      <c r="AC267" s="1" t="s">
        <v>48</v>
      </c>
      <c r="AD267" s="1" t="s">
        <v>49</v>
      </c>
      <c r="AE267" s="1">
        <v>4.0999999999999996</v>
      </c>
      <c r="AF267" s="1">
        <v>4</v>
      </c>
      <c r="AG267" s="1">
        <v>0</v>
      </c>
      <c r="AH267" s="2">
        <v>42038</v>
      </c>
      <c r="AI267" s="1">
        <v>0</v>
      </c>
      <c r="AJ267" s="1">
        <v>16</v>
      </c>
      <c r="AK267">
        <f t="shared" ca="1" si="12"/>
        <v>52</v>
      </c>
      <c r="AL267" t="str">
        <f t="shared" ca="1" si="13"/>
        <v>50-59</v>
      </c>
      <c r="AM267" s="19" t="str">
        <f t="shared" si="14"/>
        <v>60k–80k</v>
      </c>
    </row>
    <row r="268" spans="1:39" ht="13.5" customHeight="1" x14ac:dyDescent="0.2">
      <c r="A268" s="1" t="s">
        <v>712</v>
      </c>
      <c r="B268" s="1">
        <v>10278</v>
      </c>
      <c r="C268" s="1">
        <v>0</v>
      </c>
      <c r="D268" s="1">
        <v>2</v>
      </c>
      <c r="E268" s="1">
        <v>0</v>
      </c>
      <c r="F268" s="1">
        <v>1</v>
      </c>
      <c r="G268" s="1">
        <v>5</v>
      </c>
      <c r="H268" s="1">
        <v>3</v>
      </c>
      <c r="I268" s="1">
        <v>0</v>
      </c>
      <c r="J268" s="1">
        <v>47961</v>
      </c>
      <c r="K268" s="1">
        <v>0</v>
      </c>
      <c r="L268" s="1">
        <v>19</v>
      </c>
      <c r="M268" s="1" t="s">
        <v>37</v>
      </c>
      <c r="N268" s="1" t="s">
        <v>38</v>
      </c>
      <c r="O268" s="1">
        <v>2050</v>
      </c>
      <c r="P268" s="10" t="s">
        <v>713</v>
      </c>
      <c r="Q268" s="1" t="s">
        <v>66</v>
      </c>
      <c r="R268" s="1" t="s">
        <v>75</v>
      </c>
      <c r="S268" s="1" t="s">
        <v>41</v>
      </c>
      <c r="T268" s="1" t="s">
        <v>42</v>
      </c>
      <c r="U268" s="1" t="s">
        <v>117</v>
      </c>
      <c r="V268" s="2">
        <v>40817</v>
      </c>
      <c r="X268" s="1" t="s">
        <v>44</v>
      </c>
      <c r="Y268" s="1" t="s">
        <v>45</v>
      </c>
      <c r="Z268" s="1" t="s">
        <v>46</v>
      </c>
      <c r="AA268" s="1" t="s">
        <v>69</v>
      </c>
      <c r="AB268" s="1">
        <v>20</v>
      </c>
      <c r="AC268" s="1" t="s">
        <v>78</v>
      </c>
      <c r="AD268" s="1" t="s">
        <v>61</v>
      </c>
      <c r="AE268" s="1">
        <v>4.0999999999999996</v>
      </c>
      <c r="AF268" s="1">
        <v>4</v>
      </c>
      <c r="AG268" s="1">
        <v>0</v>
      </c>
      <c r="AH268" s="2">
        <v>43648</v>
      </c>
      <c r="AI268" s="1">
        <v>0</v>
      </c>
      <c r="AJ268" s="1">
        <v>9</v>
      </c>
      <c r="AK268">
        <f t="shared" ca="1" si="12"/>
        <v>42</v>
      </c>
      <c r="AL268" t="str">
        <f t="shared" ca="1" si="13"/>
        <v>40-49</v>
      </c>
      <c r="AM268" s="19" t="str">
        <f t="shared" si="14"/>
        <v>40k–60k</v>
      </c>
    </row>
    <row r="269" spans="1:39" ht="13.5" customHeight="1" x14ac:dyDescent="0.2">
      <c r="A269" s="1" t="s">
        <v>714</v>
      </c>
      <c r="B269" s="1">
        <v>10307</v>
      </c>
      <c r="C269" s="1">
        <v>1</v>
      </c>
      <c r="D269" s="1">
        <v>1</v>
      </c>
      <c r="E269" s="1">
        <v>1</v>
      </c>
      <c r="F269" s="1">
        <v>1</v>
      </c>
      <c r="G269" s="1">
        <v>6</v>
      </c>
      <c r="H269" s="1">
        <v>1</v>
      </c>
      <c r="I269" s="1">
        <v>0</v>
      </c>
      <c r="J269" s="1">
        <v>58273</v>
      </c>
      <c r="K269" s="1">
        <v>0</v>
      </c>
      <c r="L269" s="1">
        <v>3</v>
      </c>
      <c r="M269" s="1" t="s">
        <v>188</v>
      </c>
      <c r="N269" s="1" t="s">
        <v>715</v>
      </c>
      <c r="O269" s="1">
        <v>89139</v>
      </c>
      <c r="P269" s="11">
        <v>27277</v>
      </c>
      <c r="Q269" s="1" t="s">
        <v>39</v>
      </c>
      <c r="R269" s="1" t="s">
        <v>53</v>
      </c>
      <c r="S269" s="1" t="s">
        <v>41</v>
      </c>
      <c r="T269" s="1" t="s">
        <v>42</v>
      </c>
      <c r="U269" s="1" t="s">
        <v>43</v>
      </c>
      <c r="V269" s="2">
        <v>41978</v>
      </c>
      <c r="X269" s="1" t="s">
        <v>44</v>
      </c>
      <c r="Y269" s="1" t="s">
        <v>45</v>
      </c>
      <c r="Z269" s="1" t="s">
        <v>191</v>
      </c>
      <c r="AA269" s="1" t="s">
        <v>223</v>
      </c>
      <c r="AB269" s="1">
        <v>21</v>
      </c>
      <c r="AC269" s="1" t="s">
        <v>297</v>
      </c>
      <c r="AD269" s="1" t="s">
        <v>281</v>
      </c>
      <c r="AE269" s="1">
        <v>1.81</v>
      </c>
      <c r="AF269" s="1">
        <v>2</v>
      </c>
      <c r="AG269" s="1">
        <v>0</v>
      </c>
      <c r="AH269" s="1" t="s">
        <v>50</v>
      </c>
      <c r="AI269" s="1">
        <v>3</v>
      </c>
      <c r="AJ269" s="1">
        <v>5</v>
      </c>
      <c r="AK269">
        <f t="shared" ca="1" si="12"/>
        <v>50</v>
      </c>
      <c r="AL269" t="str">
        <f t="shared" ca="1" si="13"/>
        <v>50-59</v>
      </c>
      <c r="AM269" s="19" t="str">
        <f t="shared" si="14"/>
        <v>40k–60k</v>
      </c>
    </row>
    <row r="270" spans="1:39" ht="13.5" customHeight="1" x14ac:dyDescent="0.2">
      <c r="A270" s="1" t="s">
        <v>716</v>
      </c>
      <c r="B270" s="1">
        <v>10147</v>
      </c>
      <c r="C270" s="1">
        <v>0</v>
      </c>
      <c r="D270" s="1">
        <v>0</v>
      </c>
      <c r="E270" s="1">
        <v>1</v>
      </c>
      <c r="F270" s="1">
        <v>1</v>
      </c>
      <c r="G270" s="1">
        <v>1</v>
      </c>
      <c r="H270" s="1">
        <v>3</v>
      </c>
      <c r="I270" s="1">
        <v>0</v>
      </c>
      <c r="J270" s="1">
        <v>63003</v>
      </c>
      <c r="K270" s="1">
        <v>0</v>
      </c>
      <c r="L270" s="1">
        <v>1</v>
      </c>
      <c r="M270" s="1" t="s">
        <v>176</v>
      </c>
      <c r="N270" s="1" t="s">
        <v>38</v>
      </c>
      <c r="O270" s="1">
        <v>2703</v>
      </c>
      <c r="P270" s="11">
        <v>31421</v>
      </c>
      <c r="Q270" s="1" t="s">
        <v>39</v>
      </c>
      <c r="R270" s="1" t="s">
        <v>40</v>
      </c>
      <c r="S270" s="1" t="s">
        <v>41</v>
      </c>
      <c r="T270" s="1" t="s">
        <v>42</v>
      </c>
      <c r="U270" s="1" t="s">
        <v>43</v>
      </c>
      <c r="V270" s="1" t="s">
        <v>182</v>
      </c>
      <c r="X270" s="1" t="s">
        <v>44</v>
      </c>
      <c r="Y270" s="1" t="s">
        <v>45</v>
      </c>
      <c r="Z270" s="1" t="s">
        <v>165</v>
      </c>
      <c r="AA270" s="1" t="s">
        <v>166</v>
      </c>
      <c r="AB270" s="1">
        <v>1</v>
      </c>
      <c r="AC270" s="1" t="s">
        <v>60</v>
      </c>
      <c r="AD270" s="1" t="s">
        <v>61</v>
      </c>
      <c r="AE270" s="1">
        <v>3.9</v>
      </c>
      <c r="AF270" s="1">
        <v>5</v>
      </c>
      <c r="AG270" s="1">
        <v>5</v>
      </c>
      <c r="AH270" s="1" t="s">
        <v>300</v>
      </c>
      <c r="AI270" s="1">
        <v>0</v>
      </c>
      <c r="AJ270" s="1">
        <v>9</v>
      </c>
      <c r="AK270">
        <f t="shared" ca="1" si="12"/>
        <v>39</v>
      </c>
      <c r="AL270" t="str">
        <f t="shared" ca="1" si="13"/>
        <v>30-39</v>
      </c>
      <c r="AM270" s="19" t="str">
        <f t="shared" si="14"/>
        <v>60k–80k</v>
      </c>
    </row>
    <row r="271" spans="1:39" ht="13.5" customHeight="1" x14ac:dyDescent="0.2">
      <c r="A271" s="1" t="s">
        <v>717</v>
      </c>
      <c r="B271" s="1">
        <v>10266</v>
      </c>
      <c r="C271" s="1">
        <v>1</v>
      </c>
      <c r="D271" s="1">
        <v>1</v>
      </c>
      <c r="E271" s="1">
        <v>1</v>
      </c>
      <c r="F271" s="1">
        <v>1</v>
      </c>
      <c r="G271" s="1">
        <v>5</v>
      </c>
      <c r="H271" s="1">
        <v>3</v>
      </c>
      <c r="I271" s="1">
        <v>0</v>
      </c>
      <c r="J271" s="1">
        <v>61355</v>
      </c>
      <c r="K271" s="1">
        <v>0</v>
      </c>
      <c r="L271" s="1">
        <v>19</v>
      </c>
      <c r="M271" s="1" t="s">
        <v>37</v>
      </c>
      <c r="N271" s="1" t="s">
        <v>38</v>
      </c>
      <c r="O271" s="1">
        <v>2301</v>
      </c>
      <c r="P271" s="10" t="s">
        <v>718</v>
      </c>
      <c r="Q271" s="1" t="s">
        <v>39</v>
      </c>
      <c r="R271" s="1" t="s">
        <v>53</v>
      </c>
      <c r="S271" s="1" t="s">
        <v>41</v>
      </c>
      <c r="T271" s="1" t="s">
        <v>42</v>
      </c>
      <c r="U271" s="1" t="s">
        <v>141</v>
      </c>
      <c r="V271" s="1" t="s">
        <v>159</v>
      </c>
      <c r="X271" s="1" t="s">
        <v>44</v>
      </c>
      <c r="Y271" s="1" t="s">
        <v>45</v>
      </c>
      <c r="Z271" s="1" t="s">
        <v>46</v>
      </c>
      <c r="AA271" s="1" t="s">
        <v>119</v>
      </c>
      <c r="AB271" s="1">
        <v>18</v>
      </c>
      <c r="AC271" s="1" t="s">
        <v>48</v>
      </c>
      <c r="AD271" s="1" t="s">
        <v>61</v>
      </c>
      <c r="AE271" s="1">
        <v>4.7</v>
      </c>
      <c r="AF271" s="1">
        <v>3</v>
      </c>
      <c r="AG271" s="1">
        <v>0</v>
      </c>
      <c r="AH271" s="2">
        <v>43770</v>
      </c>
      <c r="AI271" s="1">
        <v>0</v>
      </c>
      <c r="AJ271" s="1">
        <v>4</v>
      </c>
      <c r="AK271">
        <f t="shared" ca="1" si="12"/>
        <v>40</v>
      </c>
      <c r="AL271" t="str">
        <f t="shared" ca="1" si="13"/>
        <v>40-49</v>
      </c>
      <c r="AM271" s="19" t="str">
        <f t="shared" si="14"/>
        <v>60k–80k</v>
      </c>
    </row>
    <row r="272" spans="1:39" ht="13.5" customHeight="1" x14ac:dyDescent="0.2">
      <c r="A272" s="1" t="s">
        <v>719</v>
      </c>
      <c r="B272" s="1">
        <v>10241</v>
      </c>
      <c r="C272" s="1">
        <v>1</v>
      </c>
      <c r="D272" s="1">
        <v>1</v>
      </c>
      <c r="E272" s="1">
        <v>0</v>
      </c>
      <c r="F272" s="1">
        <v>1</v>
      </c>
      <c r="G272" s="1">
        <v>6</v>
      </c>
      <c r="H272" s="1">
        <v>3</v>
      </c>
      <c r="I272" s="1">
        <v>0</v>
      </c>
      <c r="J272" s="1">
        <v>60120</v>
      </c>
      <c r="K272" s="1">
        <v>0</v>
      </c>
      <c r="L272" s="1">
        <v>3</v>
      </c>
      <c r="M272" s="1" t="s">
        <v>188</v>
      </c>
      <c r="N272" s="1" t="s">
        <v>720</v>
      </c>
      <c r="O272" s="1">
        <v>59102</v>
      </c>
      <c r="P272" s="11">
        <v>32847</v>
      </c>
      <c r="Q272" s="1" t="s">
        <v>66</v>
      </c>
      <c r="R272" s="1" t="s">
        <v>53</v>
      </c>
      <c r="S272" s="1" t="s">
        <v>41</v>
      </c>
      <c r="T272" s="1" t="s">
        <v>42</v>
      </c>
      <c r="U272" s="1" t="s">
        <v>95</v>
      </c>
      <c r="V272" s="1" t="s">
        <v>721</v>
      </c>
      <c r="X272" s="1" t="s">
        <v>44</v>
      </c>
      <c r="Y272" s="1" t="s">
        <v>45</v>
      </c>
      <c r="Z272" s="1" t="s">
        <v>191</v>
      </c>
      <c r="AA272" s="1" t="s">
        <v>192</v>
      </c>
      <c r="AB272" s="1">
        <v>17</v>
      </c>
      <c r="AC272" s="1" t="s">
        <v>60</v>
      </c>
      <c r="AD272" s="1" t="s">
        <v>61</v>
      </c>
      <c r="AE272" s="1">
        <v>4.0999999999999996</v>
      </c>
      <c r="AF272" s="1">
        <v>4</v>
      </c>
      <c r="AG272" s="1">
        <v>0</v>
      </c>
      <c r="AH272" s="1" t="s">
        <v>275</v>
      </c>
      <c r="AI272" s="1">
        <v>0</v>
      </c>
      <c r="AJ272" s="1">
        <v>18</v>
      </c>
      <c r="AK272">
        <f t="shared" ca="1" si="12"/>
        <v>35</v>
      </c>
      <c r="AL272" t="str">
        <f t="shared" ca="1" si="13"/>
        <v>30-39</v>
      </c>
      <c r="AM272" s="19" t="str">
        <f t="shared" si="14"/>
        <v>60k–80k</v>
      </c>
    </row>
    <row r="273" spans="1:39" ht="13.5" customHeight="1" x14ac:dyDescent="0.2">
      <c r="A273" s="1" t="s">
        <v>722</v>
      </c>
      <c r="B273" s="1">
        <v>10158</v>
      </c>
      <c r="C273" s="1">
        <v>1</v>
      </c>
      <c r="D273" s="1">
        <v>1</v>
      </c>
      <c r="E273" s="1">
        <v>0</v>
      </c>
      <c r="F273" s="1">
        <v>1</v>
      </c>
      <c r="G273" s="1">
        <v>5</v>
      </c>
      <c r="H273" s="1">
        <v>3</v>
      </c>
      <c r="I273" s="1">
        <v>0</v>
      </c>
      <c r="J273" s="1">
        <v>63682</v>
      </c>
      <c r="K273" s="1">
        <v>0</v>
      </c>
      <c r="L273" s="1">
        <v>18</v>
      </c>
      <c r="M273" s="1" t="s">
        <v>168</v>
      </c>
      <c r="N273" s="1" t="s">
        <v>38</v>
      </c>
      <c r="O273" s="1">
        <v>1776</v>
      </c>
      <c r="P273" s="10" t="s">
        <v>723</v>
      </c>
      <c r="Q273" s="1" t="s">
        <v>66</v>
      </c>
      <c r="R273" s="1" t="s">
        <v>53</v>
      </c>
      <c r="S273" s="1" t="s">
        <v>41</v>
      </c>
      <c r="T273" s="1" t="s">
        <v>42</v>
      </c>
      <c r="U273" s="1" t="s">
        <v>95</v>
      </c>
      <c r="V273" s="2">
        <v>40026</v>
      </c>
      <c r="X273" s="1" t="s">
        <v>44</v>
      </c>
      <c r="Y273" s="1" t="s">
        <v>45</v>
      </c>
      <c r="Z273" s="1" t="s">
        <v>46</v>
      </c>
      <c r="AA273" s="1" t="s">
        <v>170</v>
      </c>
      <c r="AB273" s="1">
        <v>2</v>
      </c>
      <c r="AC273" s="1" t="s">
        <v>60</v>
      </c>
      <c r="AD273" s="1" t="s">
        <v>61</v>
      </c>
      <c r="AE273" s="1">
        <v>3.73</v>
      </c>
      <c r="AF273" s="1">
        <v>4</v>
      </c>
      <c r="AG273" s="1">
        <v>0</v>
      </c>
      <c r="AH273" s="1" t="s">
        <v>267</v>
      </c>
      <c r="AI273" s="1">
        <v>0</v>
      </c>
      <c r="AJ273" s="1">
        <v>12</v>
      </c>
      <c r="AK273">
        <f t="shared" ca="1" si="12"/>
        <v>47</v>
      </c>
      <c r="AL273" t="str">
        <f t="shared" ca="1" si="13"/>
        <v>40-49</v>
      </c>
      <c r="AM273" s="19" t="str">
        <f t="shared" si="14"/>
        <v>60k–80k</v>
      </c>
    </row>
    <row r="274" spans="1:39" ht="13.5" customHeight="1" x14ac:dyDescent="0.2">
      <c r="A274" s="1" t="s">
        <v>724</v>
      </c>
      <c r="B274" s="1">
        <v>10117</v>
      </c>
      <c r="C274" s="1">
        <v>1</v>
      </c>
      <c r="D274" s="1">
        <v>1</v>
      </c>
      <c r="E274" s="1">
        <v>1</v>
      </c>
      <c r="F274" s="1">
        <v>1</v>
      </c>
      <c r="G274" s="1">
        <v>5</v>
      </c>
      <c r="H274" s="1">
        <v>3</v>
      </c>
      <c r="I274" s="1">
        <v>0</v>
      </c>
      <c r="J274" s="1">
        <v>63025</v>
      </c>
      <c r="K274" s="1">
        <v>0</v>
      </c>
      <c r="L274" s="1">
        <v>19</v>
      </c>
      <c r="M274" s="1" t="s">
        <v>37</v>
      </c>
      <c r="N274" s="1" t="s">
        <v>38</v>
      </c>
      <c r="O274" s="1">
        <v>2747</v>
      </c>
      <c r="P274" s="11">
        <v>30142</v>
      </c>
      <c r="Q274" s="1" t="s">
        <v>39</v>
      </c>
      <c r="R274" s="1" t="s">
        <v>53</v>
      </c>
      <c r="S274" s="1" t="s">
        <v>41</v>
      </c>
      <c r="T274" s="1" t="s">
        <v>104</v>
      </c>
      <c r="U274" s="1" t="s">
        <v>43</v>
      </c>
      <c r="V274" s="2">
        <v>42125</v>
      </c>
      <c r="X274" s="1" t="s">
        <v>44</v>
      </c>
      <c r="Y274" s="1" t="s">
        <v>45</v>
      </c>
      <c r="Z274" s="1" t="s">
        <v>46</v>
      </c>
      <c r="AA274" s="1" t="s">
        <v>47</v>
      </c>
      <c r="AB274" s="1">
        <v>22</v>
      </c>
      <c r="AC274" s="1" t="s">
        <v>78</v>
      </c>
      <c r="AD274" s="1" t="s">
        <v>61</v>
      </c>
      <c r="AE274" s="1">
        <v>4.3600000000000003</v>
      </c>
      <c r="AF274" s="1">
        <v>5</v>
      </c>
      <c r="AG274" s="1">
        <v>0</v>
      </c>
      <c r="AH274" s="1" t="s">
        <v>267</v>
      </c>
      <c r="AI274" s="1">
        <v>0</v>
      </c>
      <c r="AJ274" s="1">
        <v>10</v>
      </c>
      <c r="AK274">
        <f t="shared" ca="1" si="12"/>
        <v>43</v>
      </c>
      <c r="AL274" t="str">
        <f t="shared" ca="1" si="13"/>
        <v>40-49</v>
      </c>
      <c r="AM274" s="19" t="str">
        <f t="shared" si="14"/>
        <v>60k–80k</v>
      </c>
    </row>
    <row r="275" spans="1:39" ht="13.5" customHeight="1" x14ac:dyDescent="0.2">
      <c r="A275" s="1" t="s">
        <v>725</v>
      </c>
      <c r="B275" s="1">
        <v>10209</v>
      </c>
      <c r="C275" s="1">
        <v>0</v>
      </c>
      <c r="D275" s="1">
        <v>0</v>
      </c>
      <c r="E275" s="1">
        <v>0</v>
      </c>
      <c r="F275" s="1">
        <v>1</v>
      </c>
      <c r="G275" s="1">
        <v>5</v>
      </c>
      <c r="H275" s="1">
        <v>3</v>
      </c>
      <c r="I275" s="1">
        <v>0</v>
      </c>
      <c r="J275" s="1">
        <v>59238</v>
      </c>
      <c r="K275" s="1">
        <v>0</v>
      </c>
      <c r="L275" s="1">
        <v>19</v>
      </c>
      <c r="M275" s="1" t="s">
        <v>37</v>
      </c>
      <c r="N275" s="1" t="s">
        <v>38</v>
      </c>
      <c r="O275" s="1">
        <v>2718</v>
      </c>
      <c r="P275" s="10" t="s">
        <v>726</v>
      </c>
      <c r="Q275" s="1" t="s">
        <v>66</v>
      </c>
      <c r="R275" s="1" t="s">
        <v>40</v>
      </c>
      <c r="S275" s="1" t="s">
        <v>135</v>
      </c>
      <c r="T275" s="1" t="s">
        <v>42</v>
      </c>
      <c r="U275" s="1" t="s">
        <v>141</v>
      </c>
      <c r="V275" s="1" t="s">
        <v>222</v>
      </c>
      <c r="X275" s="1" t="s">
        <v>44</v>
      </c>
      <c r="Y275" s="1" t="s">
        <v>45</v>
      </c>
      <c r="Z275" s="1" t="s">
        <v>46</v>
      </c>
      <c r="AA275" s="1" t="s">
        <v>73</v>
      </c>
      <c r="AB275" s="1">
        <v>16</v>
      </c>
      <c r="AC275" s="1" t="s">
        <v>60</v>
      </c>
      <c r="AD275" s="1" t="s">
        <v>61</v>
      </c>
      <c r="AE275" s="1">
        <v>3.4</v>
      </c>
      <c r="AF275" s="1">
        <v>5</v>
      </c>
      <c r="AG275" s="1">
        <v>0</v>
      </c>
      <c r="AH275" s="1" t="s">
        <v>275</v>
      </c>
      <c r="AI275" s="1">
        <v>0</v>
      </c>
      <c r="AJ275" s="1">
        <v>13</v>
      </c>
      <c r="AK275">
        <f t="shared" ca="1" si="12"/>
        <v>57</v>
      </c>
      <c r="AL275" t="str">
        <f t="shared" ca="1" si="13"/>
        <v>50-59</v>
      </c>
      <c r="AM275" s="19" t="str">
        <f t="shared" si="14"/>
        <v>40k–60k</v>
      </c>
    </row>
    <row r="276" spans="1:39" ht="13.5" customHeight="1" x14ac:dyDescent="0.2">
      <c r="A276" s="1" t="s">
        <v>727</v>
      </c>
      <c r="B276" s="1">
        <v>10024</v>
      </c>
      <c r="C276" s="1">
        <v>0</v>
      </c>
      <c r="D276" s="1">
        <v>0</v>
      </c>
      <c r="E276" s="1">
        <v>1</v>
      </c>
      <c r="F276" s="1">
        <v>1</v>
      </c>
      <c r="G276" s="1">
        <v>4</v>
      </c>
      <c r="H276" s="1">
        <v>4</v>
      </c>
      <c r="I276" s="1">
        <v>0</v>
      </c>
      <c r="J276" s="1">
        <v>92989</v>
      </c>
      <c r="K276" s="1">
        <v>0</v>
      </c>
      <c r="L276" s="1">
        <v>24</v>
      </c>
      <c r="M276" s="1" t="s">
        <v>83</v>
      </c>
      <c r="N276" s="1" t="s">
        <v>38</v>
      </c>
      <c r="O276" s="1">
        <v>2140</v>
      </c>
      <c r="P276" s="11">
        <v>30472</v>
      </c>
      <c r="Q276" s="1" t="s">
        <v>39</v>
      </c>
      <c r="R276" s="1" t="s">
        <v>40</v>
      </c>
      <c r="S276" s="1" t="s">
        <v>41</v>
      </c>
      <c r="T276" s="1" t="s">
        <v>42</v>
      </c>
      <c r="U276" s="1" t="s">
        <v>43</v>
      </c>
      <c r="V276" s="2">
        <v>41827</v>
      </c>
      <c r="X276" s="1" t="s">
        <v>44</v>
      </c>
      <c r="Y276" s="1" t="s">
        <v>45</v>
      </c>
      <c r="Z276" s="1" t="s">
        <v>85</v>
      </c>
      <c r="AA276" s="1" t="s">
        <v>86</v>
      </c>
      <c r="AB276" s="1">
        <v>10</v>
      </c>
      <c r="AC276" s="1" t="s">
        <v>48</v>
      </c>
      <c r="AD276" s="1" t="s">
        <v>49</v>
      </c>
      <c r="AE276" s="1">
        <v>4.5</v>
      </c>
      <c r="AF276" s="1">
        <v>5</v>
      </c>
      <c r="AG276" s="1">
        <v>5</v>
      </c>
      <c r="AH276" s="1" t="s">
        <v>102</v>
      </c>
      <c r="AI276" s="1">
        <v>0</v>
      </c>
      <c r="AJ276" s="1">
        <v>1</v>
      </c>
      <c r="AK276">
        <f t="shared" ca="1" si="12"/>
        <v>42</v>
      </c>
      <c r="AL276" t="str">
        <f t="shared" ca="1" si="13"/>
        <v>40-49</v>
      </c>
      <c r="AM276" s="19" t="str">
        <f t="shared" si="14"/>
        <v>80k–100k</v>
      </c>
    </row>
    <row r="277" spans="1:39" ht="13.5" customHeight="1" x14ac:dyDescent="0.2">
      <c r="A277" s="1" t="s">
        <v>728</v>
      </c>
      <c r="B277" s="1">
        <v>10173</v>
      </c>
      <c r="C277" s="1">
        <v>1</v>
      </c>
      <c r="D277" s="1">
        <v>1</v>
      </c>
      <c r="E277" s="1">
        <v>1</v>
      </c>
      <c r="F277" s="1">
        <v>1</v>
      </c>
      <c r="G277" s="1">
        <v>3</v>
      </c>
      <c r="H277" s="1">
        <v>3</v>
      </c>
      <c r="I277" s="1">
        <v>0</v>
      </c>
      <c r="J277" s="1">
        <v>90100</v>
      </c>
      <c r="K277" s="1">
        <v>0</v>
      </c>
      <c r="L277" s="1">
        <v>4</v>
      </c>
      <c r="M277" s="1" t="s">
        <v>288</v>
      </c>
      <c r="N277" s="1" t="s">
        <v>38</v>
      </c>
      <c r="O277" s="1">
        <v>2134</v>
      </c>
      <c r="P277" s="10" t="s">
        <v>729</v>
      </c>
      <c r="Q277" s="1" t="s">
        <v>39</v>
      </c>
      <c r="R277" s="1" t="s">
        <v>53</v>
      </c>
      <c r="S277" s="1" t="s">
        <v>41</v>
      </c>
      <c r="T277" s="1" t="s">
        <v>42</v>
      </c>
      <c r="U277" s="1" t="s">
        <v>43</v>
      </c>
      <c r="V277" s="1" t="s">
        <v>409</v>
      </c>
      <c r="X277" s="1" t="s">
        <v>44</v>
      </c>
      <c r="Y277" s="1" t="s">
        <v>45</v>
      </c>
      <c r="Z277" s="1" t="s">
        <v>58</v>
      </c>
      <c r="AA277" s="1" t="s">
        <v>290</v>
      </c>
      <c r="AB277" s="1">
        <v>13</v>
      </c>
      <c r="AC277" s="1" t="s">
        <v>60</v>
      </c>
      <c r="AD277" s="1" t="s">
        <v>61</v>
      </c>
      <c r="AE277" s="1">
        <v>3.4</v>
      </c>
      <c r="AF277" s="1">
        <v>3</v>
      </c>
      <c r="AG277" s="1">
        <v>6</v>
      </c>
      <c r="AH277" s="2">
        <v>43497</v>
      </c>
      <c r="AI277" s="1">
        <v>0</v>
      </c>
      <c r="AJ277" s="1">
        <v>14</v>
      </c>
      <c r="AK277">
        <f t="shared" ca="1" si="12"/>
        <v>37</v>
      </c>
      <c r="AL277" t="str">
        <f t="shared" ca="1" si="13"/>
        <v>30-39</v>
      </c>
      <c r="AM277" s="19" t="str">
        <f t="shared" si="14"/>
        <v>80k–100k</v>
      </c>
    </row>
    <row r="278" spans="1:39" ht="13.5" customHeight="1" x14ac:dyDescent="0.2">
      <c r="A278" s="1" t="s">
        <v>730</v>
      </c>
      <c r="B278" s="1">
        <v>10221</v>
      </c>
      <c r="C278" s="1">
        <v>1</v>
      </c>
      <c r="D278" s="1">
        <v>1</v>
      </c>
      <c r="E278" s="1">
        <v>0</v>
      </c>
      <c r="F278" s="1">
        <v>5</v>
      </c>
      <c r="G278" s="1">
        <v>5</v>
      </c>
      <c r="H278" s="1">
        <v>3</v>
      </c>
      <c r="I278" s="1">
        <v>1</v>
      </c>
      <c r="J278" s="1">
        <v>60754</v>
      </c>
      <c r="K278" s="1">
        <v>1</v>
      </c>
      <c r="L278" s="1">
        <v>19</v>
      </c>
      <c r="M278" s="1" t="s">
        <v>37</v>
      </c>
      <c r="N278" s="1" t="s">
        <v>38</v>
      </c>
      <c r="O278" s="1">
        <v>1801</v>
      </c>
      <c r="P278" s="11">
        <v>27457</v>
      </c>
      <c r="Q278" s="1" t="s">
        <v>66</v>
      </c>
      <c r="R278" s="1" t="s">
        <v>53</v>
      </c>
      <c r="S278" s="1" t="s">
        <v>232</v>
      </c>
      <c r="T278" s="1" t="s">
        <v>42</v>
      </c>
      <c r="U278" s="1" t="s">
        <v>95</v>
      </c>
      <c r="V278" s="1" t="s">
        <v>731</v>
      </c>
      <c r="W278" s="2">
        <v>41278</v>
      </c>
      <c r="X278" s="1" t="s">
        <v>105</v>
      </c>
      <c r="Y278" s="1" t="s">
        <v>57</v>
      </c>
      <c r="Z278" s="1" t="s">
        <v>46</v>
      </c>
      <c r="AA278" s="1" t="s">
        <v>77</v>
      </c>
      <c r="AB278" s="1">
        <v>39</v>
      </c>
      <c r="AC278" s="1" t="s">
        <v>97</v>
      </c>
      <c r="AD278" s="1" t="s">
        <v>61</v>
      </c>
      <c r="AE278" s="1">
        <v>4.5</v>
      </c>
      <c r="AF278" s="1">
        <v>5</v>
      </c>
      <c r="AG278" s="1">
        <v>0</v>
      </c>
      <c r="AH278" s="1" t="s">
        <v>559</v>
      </c>
      <c r="AI278" s="1">
        <v>0</v>
      </c>
      <c r="AJ278" s="1">
        <v>11</v>
      </c>
      <c r="AK278">
        <f t="shared" ca="1" si="12"/>
        <v>50</v>
      </c>
      <c r="AL278" t="str">
        <f t="shared" ca="1" si="13"/>
        <v>50-59</v>
      </c>
      <c r="AM278" s="19" t="str">
        <f t="shared" si="14"/>
        <v>60k–80k</v>
      </c>
    </row>
    <row r="279" spans="1:39" ht="13.5" customHeight="1" x14ac:dyDescent="0.2">
      <c r="A279" s="1" t="s">
        <v>732</v>
      </c>
      <c r="B279" s="1">
        <v>10146</v>
      </c>
      <c r="C279" s="1">
        <v>1</v>
      </c>
      <c r="D279" s="1">
        <v>1</v>
      </c>
      <c r="E279" s="1">
        <v>0</v>
      </c>
      <c r="F279" s="1">
        <v>5</v>
      </c>
      <c r="G279" s="1">
        <v>5</v>
      </c>
      <c r="H279" s="1">
        <v>3</v>
      </c>
      <c r="I279" s="1">
        <v>0</v>
      </c>
      <c r="J279" s="1">
        <v>72202</v>
      </c>
      <c r="K279" s="1">
        <v>1</v>
      </c>
      <c r="L279" s="1">
        <v>20</v>
      </c>
      <c r="M279" s="1" t="s">
        <v>64</v>
      </c>
      <c r="N279" s="1" t="s">
        <v>38</v>
      </c>
      <c r="O279" s="1">
        <v>2129</v>
      </c>
      <c r="P279" s="10" t="s">
        <v>733</v>
      </c>
      <c r="Q279" s="1" t="s">
        <v>66</v>
      </c>
      <c r="R279" s="1" t="s">
        <v>53</v>
      </c>
      <c r="S279" s="1" t="s">
        <v>41</v>
      </c>
      <c r="T279" s="1" t="s">
        <v>42</v>
      </c>
      <c r="U279" s="1" t="s">
        <v>43</v>
      </c>
      <c r="V279" s="1" t="s">
        <v>237</v>
      </c>
      <c r="W279" s="2">
        <v>42954</v>
      </c>
      <c r="X279" s="1" t="s">
        <v>105</v>
      </c>
      <c r="Y279" s="1" t="s">
        <v>57</v>
      </c>
      <c r="Z279" s="1" t="s">
        <v>46</v>
      </c>
      <c r="AA279" s="1" t="s">
        <v>73</v>
      </c>
      <c r="AB279" s="1">
        <v>16</v>
      </c>
      <c r="AC279" s="1" t="s">
        <v>78</v>
      </c>
      <c r="AD279" s="1" t="s">
        <v>61</v>
      </c>
      <c r="AE279" s="1">
        <v>3.93</v>
      </c>
      <c r="AF279" s="1">
        <v>3</v>
      </c>
      <c r="AG279" s="1">
        <v>0</v>
      </c>
      <c r="AH279" s="1" t="s">
        <v>734</v>
      </c>
      <c r="AI279" s="1">
        <v>0</v>
      </c>
      <c r="AJ279" s="1">
        <v>3</v>
      </c>
      <c r="AK279">
        <f t="shared" ca="1" si="12"/>
        <v>72</v>
      </c>
      <c r="AL279" t="str">
        <f t="shared" ca="1" si="13"/>
        <v>70-79</v>
      </c>
      <c r="AM279" s="19" t="str">
        <f t="shared" si="14"/>
        <v>60k–80k</v>
      </c>
    </row>
    <row r="280" spans="1:39" ht="13.5" customHeight="1" x14ac:dyDescent="0.2">
      <c r="A280" s="1" t="s">
        <v>735</v>
      </c>
      <c r="B280" s="1">
        <v>10161</v>
      </c>
      <c r="C280" s="1">
        <v>0</v>
      </c>
      <c r="D280" s="1">
        <v>0</v>
      </c>
      <c r="E280" s="1">
        <v>0</v>
      </c>
      <c r="F280" s="1">
        <v>1</v>
      </c>
      <c r="G280" s="1">
        <v>6</v>
      </c>
      <c r="H280" s="1">
        <v>3</v>
      </c>
      <c r="I280" s="1">
        <v>0</v>
      </c>
      <c r="J280" s="1">
        <v>58370</v>
      </c>
      <c r="K280" s="1">
        <v>0</v>
      </c>
      <c r="L280" s="1">
        <v>3</v>
      </c>
      <c r="M280" s="1" t="s">
        <v>188</v>
      </c>
      <c r="N280" s="1" t="s">
        <v>736</v>
      </c>
      <c r="O280" s="1">
        <v>97756</v>
      </c>
      <c r="P280" s="11">
        <v>23928</v>
      </c>
      <c r="Q280" s="1" t="s">
        <v>66</v>
      </c>
      <c r="R280" s="1" t="s">
        <v>40</v>
      </c>
      <c r="S280" s="1" t="s">
        <v>41</v>
      </c>
      <c r="T280" s="1" t="s">
        <v>42</v>
      </c>
      <c r="U280" s="1" t="s">
        <v>95</v>
      </c>
      <c r="V280" s="1" t="s">
        <v>182</v>
      </c>
      <c r="X280" s="1" t="s">
        <v>44</v>
      </c>
      <c r="Y280" s="1" t="s">
        <v>45</v>
      </c>
      <c r="Z280" s="1" t="s">
        <v>191</v>
      </c>
      <c r="AA280" s="1" t="s">
        <v>223</v>
      </c>
      <c r="AB280" s="1">
        <v>21</v>
      </c>
      <c r="AC280" s="1" t="s">
        <v>60</v>
      </c>
      <c r="AD280" s="1" t="s">
        <v>61</v>
      </c>
      <c r="AE280" s="1">
        <v>3.69</v>
      </c>
      <c r="AF280" s="1">
        <v>3</v>
      </c>
      <c r="AG280" s="1">
        <v>0</v>
      </c>
      <c r="AH280" s="1" t="s">
        <v>260</v>
      </c>
      <c r="AI280" s="1">
        <v>0</v>
      </c>
      <c r="AJ280" s="1">
        <v>18</v>
      </c>
      <c r="AK280">
        <f t="shared" ca="1" si="12"/>
        <v>60</v>
      </c>
      <c r="AL280" t="str">
        <f t="shared" ca="1" si="13"/>
        <v>60-69</v>
      </c>
      <c r="AM280" s="19" t="str">
        <f t="shared" si="14"/>
        <v>40k–60k</v>
      </c>
    </row>
    <row r="281" spans="1:39" ht="13.5" customHeight="1" x14ac:dyDescent="0.2">
      <c r="A281" s="1" t="s">
        <v>737</v>
      </c>
      <c r="B281" s="1">
        <v>10141</v>
      </c>
      <c r="C281" s="1">
        <v>0</v>
      </c>
      <c r="D281" s="1">
        <v>0</v>
      </c>
      <c r="E281" s="1">
        <v>0</v>
      </c>
      <c r="F281" s="1">
        <v>5</v>
      </c>
      <c r="G281" s="1">
        <v>5</v>
      </c>
      <c r="H281" s="1">
        <v>3</v>
      </c>
      <c r="I281" s="1">
        <v>0</v>
      </c>
      <c r="J281" s="1">
        <v>48413</v>
      </c>
      <c r="K281" s="1">
        <v>1</v>
      </c>
      <c r="L281" s="1">
        <v>19</v>
      </c>
      <c r="M281" s="1" t="s">
        <v>37</v>
      </c>
      <c r="N281" s="1" t="s">
        <v>38</v>
      </c>
      <c r="O281" s="1">
        <v>2066</v>
      </c>
      <c r="P281" s="11">
        <v>23990</v>
      </c>
      <c r="Q281" s="1" t="s">
        <v>66</v>
      </c>
      <c r="R281" s="1" t="s">
        <v>40</v>
      </c>
      <c r="S281" s="1" t="s">
        <v>41</v>
      </c>
      <c r="T281" s="1" t="s">
        <v>42</v>
      </c>
      <c r="U281" s="1" t="s">
        <v>43</v>
      </c>
      <c r="V281" s="2">
        <v>40670</v>
      </c>
      <c r="W281" s="2">
        <v>42499</v>
      </c>
      <c r="X281" s="1" t="s">
        <v>76</v>
      </c>
      <c r="Y281" s="1" t="s">
        <v>57</v>
      </c>
      <c r="Z281" s="1" t="s">
        <v>46</v>
      </c>
      <c r="AA281" s="1" t="s">
        <v>81</v>
      </c>
      <c r="AB281" s="1">
        <v>11</v>
      </c>
      <c r="AC281" s="1" t="s">
        <v>60</v>
      </c>
      <c r="AD281" s="1" t="s">
        <v>61</v>
      </c>
      <c r="AE281" s="1">
        <v>3.98</v>
      </c>
      <c r="AF281" s="1">
        <v>4</v>
      </c>
      <c r="AG281" s="1">
        <v>0</v>
      </c>
      <c r="AH281" s="2">
        <v>42403</v>
      </c>
      <c r="AI281" s="1">
        <v>0</v>
      </c>
      <c r="AJ281" s="1">
        <v>1</v>
      </c>
      <c r="AK281">
        <f t="shared" ca="1" si="12"/>
        <v>59</v>
      </c>
      <c r="AL281" t="str">
        <f t="shared" ca="1" si="13"/>
        <v>50-59</v>
      </c>
      <c r="AM281" s="19" t="str">
        <f t="shared" si="14"/>
        <v>40k–60k</v>
      </c>
    </row>
    <row r="282" spans="1:39" ht="13.5" customHeight="1" x14ac:dyDescent="0.2">
      <c r="A282" s="1" t="s">
        <v>738</v>
      </c>
      <c r="B282" s="1">
        <v>10268</v>
      </c>
      <c r="C282" s="1">
        <v>0</v>
      </c>
      <c r="D282" s="1">
        <v>4</v>
      </c>
      <c r="E282" s="1">
        <v>1</v>
      </c>
      <c r="F282" s="1">
        <v>5</v>
      </c>
      <c r="G282" s="1">
        <v>5</v>
      </c>
      <c r="H282" s="1">
        <v>3</v>
      </c>
      <c r="I282" s="1">
        <v>0</v>
      </c>
      <c r="J282" s="1">
        <v>67176</v>
      </c>
      <c r="K282" s="1">
        <v>1</v>
      </c>
      <c r="L282" s="1">
        <v>20</v>
      </c>
      <c r="M282" s="1" t="s">
        <v>64</v>
      </c>
      <c r="N282" s="1" t="s">
        <v>38</v>
      </c>
      <c r="O282" s="1">
        <v>2472</v>
      </c>
      <c r="P282" s="10" t="s">
        <v>739</v>
      </c>
      <c r="Q282" s="1" t="s">
        <v>39</v>
      </c>
      <c r="R282" s="1" t="s">
        <v>89</v>
      </c>
      <c r="S282" s="1" t="s">
        <v>41</v>
      </c>
      <c r="T282" s="1" t="s">
        <v>42</v>
      </c>
      <c r="U282" s="1" t="s">
        <v>43</v>
      </c>
      <c r="V282" s="1" t="s">
        <v>740</v>
      </c>
      <c r="W282" s="1" t="s">
        <v>240</v>
      </c>
      <c r="X282" s="1" t="s">
        <v>316</v>
      </c>
      <c r="Y282" s="1" t="s">
        <v>57</v>
      </c>
      <c r="Z282" s="1" t="s">
        <v>46</v>
      </c>
      <c r="AA282" s="1" t="s">
        <v>77</v>
      </c>
      <c r="AB282" s="1">
        <v>39</v>
      </c>
      <c r="AC282" s="1" t="s">
        <v>359</v>
      </c>
      <c r="AD282" s="1" t="s">
        <v>61</v>
      </c>
      <c r="AE282" s="1">
        <v>4.0999999999999996</v>
      </c>
      <c r="AF282" s="1">
        <v>4</v>
      </c>
      <c r="AG282" s="1">
        <v>0</v>
      </c>
      <c r="AH282" s="1" t="s">
        <v>741</v>
      </c>
      <c r="AI282" s="1">
        <v>0</v>
      </c>
      <c r="AJ282" s="1">
        <v>15</v>
      </c>
      <c r="AK282">
        <f t="shared" ca="1" si="12"/>
        <v>49</v>
      </c>
      <c r="AL282" t="str">
        <f t="shared" ca="1" si="13"/>
        <v>40-49</v>
      </c>
      <c r="AM282" s="19" t="str">
        <f t="shared" si="14"/>
        <v>60k–80k</v>
      </c>
    </row>
    <row r="283" spans="1:39" ht="13.5" customHeight="1" x14ac:dyDescent="0.2">
      <c r="A283" s="1" t="s">
        <v>742</v>
      </c>
      <c r="B283" s="1">
        <v>10123</v>
      </c>
      <c r="C283" s="1">
        <v>0</v>
      </c>
      <c r="D283" s="1">
        <v>2</v>
      </c>
      <c r="E283" s="1">
        <v>0</v>
      </c>
      <c r="F283" s="1">
        <v>1</v>
      </c>
      <c r="G283" s="1">
        <v>5</v>
      </c>
      <c r="H283" s="1">
        <v>3</v>
      </c>
      <c r="I283" s="1">
        <v>0</v>
      </c>
      <c r="J283" s="1">
        <v>56339</v>
      </c>
      <c r="K283" s="1">
        <v>0</v>
      </c>
      <c r="L283" s="1">
        <v>19</v>
      </c>
      <c r="M283" s="1" t="s">
        <v>37</v>
      </c>
      <c r="N283" s="1" t="s">
        <v>38</v>
      </c>
      <c r="O283" s="1">
        <v>2093</v>
      </c>
      <c r="P283" s="11">
        <v>24598</v>
      </c>
      <c r="Q283" s="1" t="s">
        <v>66</v>
      </c>
      <c r="R283" s="1" t="s">
        <v>75</v>
      </c>
      <c r="S283" s="1" t="s">
        <v>41</v>
      </c>
      <c r="T283" s="1" t="s">
        <v>42</v>
      </c>
      <c r="U283" s="1" t="s">
        <v>95</v>
      </c>
      <c r="V283" s="1" t="s">
        <v>743</v>
      </c>
      <c r="X283" s="1" t="s">
        <v>44</v>
      </c>
      <c r="Y283" s="1" t="s">
        <v>45</v>
      </c>
      <c r="Z283" s="1" t="s">
        <v>46</v>
      </c>
      <c r="AA283" s="1" t="s">
        <v>96</v>
      </c>
      <c r="AB283" s="1">
        <v>12</v>
      </c>
      <c r="AC283" s="1" t="s">
        <v>60</v>
      </c>
      <c r="AD283" s="1" t="s">
        <v>61</v>
      </c>
      <c r="AE283" s="1">
        <v>4.21</v>
      </c>
      <c r="AF283" s="1">
        <v>5</v>
      </c>
      <c r="AG283" s="1">
        <v>0</v>
      </c>
      <c r="AH283" s="1" t="s">
        <v>132</v>
      </c>
      <c r="AI283" s="1">
        <v>0</v>
      </c>
      <c r="AJ283" s="1">
        <v>4</v>
      </c>
      <c r="AK283">
        <f t="shared" ca="1" si="12"/>
        <v>58</v>
      </c>
      <c r="AL283" t="str">
        <f t="shared" ca="1" si="13"/>
        <v>50-59</v>
      </c>
      <c r="AM283" s="19" t="str">
        <f t="shared" si="14"/>
        <v>40k–60k</v>
      </c>
    </row>
    <row r="284" spans="1:39" ht="13.5" customHeight="1" x14ac:dyDescent="0.2">
      <c r="A284" s="1" t="s">
        <v>744</v>
      </c>
      <c r="B284" s="1">
        <v>10013</v>
      </c>
      <c r="C284" s="1">
        <v>0</v>
      </c>
      <c r="D284" s="1">
        <v>3</v>
      </c>
      <c r="E284" s="1">
        <v>1</v>
      </c>
      <c r="F284" s="1">
        <v>1</v>
      </c>
      <c r="G284" s="1">
        <v>6</v>
      </c>
      <c r="H284" s="1">
        <v>4</v>
      </c>
      <c r="I284" s="1">
        <v>0</v>
      </c>
      <c r="J284" s="1">
        <v>64397</v>
      </c>
      <c r="K284" s="1">
        <v>0</v>
      </c>
      <c r="L284" s="1">
        <v>3</v>
      </c>
      <c r="M284" s="1" t="s">
        <v>188</v>
      </c>
      <c r="N284" s="1" t="s">
        <v>745</v>
      </c>
      <c r="O284" s="1">
        <v>58782</v>
      </c>
      <c r="P284" s="10" t="s">
        <v>746</v>
      </c>
      <c r="Q284" s="1" t="s">
        <v>39</v>
      </c>
      <c r="R284" s="1" t="s">
        <v>185</v>
      </c>
      <c r="S284" s="1" t="s">
        <v>41</v>
      </c>
      <c r="T284" s="1" t="s">
        <v>42</v>
      </c>
      <c r="U284" s="1" t="s">
        <v>43</v>
      </c>
      <c r="V284" s="2">
        <v>38961</v>
      </c>
      <c r="X284" s="1" t="s">
        <v>44</v>
      </c>
      <c r="Y284" s="1" t="s">
        <v>45</v>
      </c>
      <c r="Z284" s="1" t="s">
        <v>191</v>
      </c>
      <c r="AA284" s="1" t="s">
        <v>223</v>
      </c>
      <c r="AB284" s="1">
        <v>21</v>
      </c>
      <c r="AC284" s="1" t="s">
        <v>60</v>
      </c>
      <c r="AD284" s="1" t="s">
        <v>49</v>
      </c>
      <c r="AE284" s="1">
        <v>4.0999999999999996</v>
      </c>
      <c r="AF284" s="1">
        <v>3</v>
      </c>
      <c r="AG284" s="1">
        <v>0</v>
      </c>
      <c r="AH284" s="2">
        <v>43556</v>
      </c>
      <c r="AI284" s="1">
        <v>0</v>
      </c>
      <c r="AJ284" s="1">
        <v>6</v>
      </c>
      <c r="AK284">
        <f t="shared" ca="1" si="12"/>
        <v>57</v>
      </c>
      <c r="AL284" t="str">
        <f t="shared" ca="1" si="13"/>
        <v>50-59</v>
      </c>
      <c r="AM284" s="19" t="str">
        <f t="shared" si="14"/>
        <v>60k–80k</v>
      </c>
    </row>
    <row r="285" spans="1:39" ht="13.5" customHeight="1" x14ac:dyDescent="0.2">
      <c r="A285" s="1" t="s">
        <v>747</v>
      </c>
      <c r="B285" s="1">
        <v>10287</v>
      </c>
      <c r="C285" s="1">
        <v>0</v>
      </c>
      <c r="D285" s="1">
        <v>0</v>
      </c>
      <c r="E285" s="1">
        <v>0</v>
      </c>
      <c r="F285" s="1">
        <v>1</v>
      </c>
      <c r="G285" s="1">
        <v>5</v>
      </c>
      <c r="H285" s="1">
        <v>2</v>
      </c>
      <c r="I285" s="1">
        <v>0</v>
      </c>
      <c r="J285" s="1">
        <v>63025</v>
      </c>
      <c r="K285" s="1">
        <v>0</v>
      </c>
      <c r="L285" s="1">
        <v>19</v>
      </c>
      <c r="M285" s="1" t="s">
        <v>37</v>
      </c>
      <c r="N285" s="1" t="s">
        <v>38</v>
      </c>
      <c r="O285" s="1">
        <v>2021</v>
      </c>
      <c r="P285" s="10" t="s">
        <v>748</v>
      </c>
      <c r="Q285" s="1" t="s">
        <v>66</v>
      </c>
      <c r="R285" s="1" t="s">
        <v>40</v>
      </c>
      <c r="S285" s="1" t="s">
        <v>41</v>
      </c>
      <c r="T285" s="1" t="s">
        <v>42</v>
      </c>
      <c r="U285" s="1" t="s">
        <v>43</v>
      </c>
      <c r="V285" s="1" t="s">
        <v>159</v>
      </c>
      <c r="X285" s="1" t="s">
        <v>44</v>
      </c>
      <c r="Y285" s="1" t="s">
        <v>45</v>
      </c>
      <c r="Z285" s="1" t="s">
        <v>46</v>
      </c>
      <c r="AA285" s="1" t="s">
        <v>106</v>
      </c>
      <c r="AB285" s="1">
        <v>14</v>
      </c>
      <c r="AC285" s="1" t="s">
        <v>48</v>
      </c>
      <c r="AD285" s="1" t="s">
        <v>152</v>
      </c>
      <c r="AE285" s="1">
        <v>2.44</v>
      </c>
      <c r="AF285" s="1">
        <v>5</v>
      </c>
      <c r="AG285" s="1">
        <v>0</v>
      </c>
      <c r="AH285" s="2">
        <v>43771</v>
      </c>
      <c r="AI285" s="1">
        <v>4</v>
      </c>
      <c r="AJ285" s="1">
        <v>18</v>
      </c>
      <c r="AK285">
        <f t="shared" ca="1" si="12"/>
        <v>42</v>
      </c>
      <c r="AL285" t="str">
        <f t="shared" ca="1" si="13"/>
        <v>40-49</v>
      </c>
      <c r="AM285" s="19" t="str">
        <f t="shared" si="14"/>
        <v>60k–80k</v>
      </c>
    </row>
    <row r="286" spans="1:39" ht="13.5" customHeight="1" x14ac:dyDescent="0.2">
      <c r="A286" s="1" t="s">
        <v>749</v>
      </c>
      <c r="B286" s="1">
        <v>10044</v>
      </c>
      <c r="C286" s="1">
        <v>1</v>
      </c>
      <c r="D286" s="1">
        <v>1</v>
      </c>
      <c r="E286" s="1">
        <v>1</v>
      </c>
      <c r="F286" s="1">
        <v>5</v>
      </c>
      <c r="G286" s="1">
        <v>3</v>
      </c>
      <c r="H286" s="1">
        <v>3</v>
      </c>
      <c r="I286" s="1">
        <v>0</v>
      </c>
      <c r="J286" s="1">
        <v>75281</v>
      </c>
      <c r="K286" s="1">
        <v>1</v>
      </c>
      <c r="L286" s="1">
        <v>15</v>
      </c>
      <c r="M286" s="1" t="s">
        <v>342</v>
      </c>
      <c r="N286" s="1" t="s">
        <v>38</v>
      </c>
      <c r="O286" s="1">
        <v>1420</v>
      </c>
      <c r="P286" s="11">
        <v>32268</v>
      </c>
      <c r="Q286" s="1" t="s">
        <v>39</v>
      </c>
      <c r="R286" s="1" t="s">
        <v>53</v>
      </c>
      <c r="S286" s="1" t="s">
        <v>41</v>
      </c>
      <c r="T286" s="1" t="s">
        <v>42</v>
      </c>
      <c r="U286" s="1" t="s">
        <v>43</v>
      </c>
      <c r="V286" s="2">
        <v>42125</v>
      </c>
      <c r="W286" s="2">
        <v>42706</v>
      </c>
      <c r="X286" s="1" t="s">
        <v>609</v>
      </c>
      <c r="Y286" s="1" t="s">
        <v>57</v>
      </c>
      <c r="Z286" s="1" t="s">
        <v>58</v>
      </c>
      <c r="AA286" s="1" t="s">
        <v>101</v>
      </c>
      <c r="AB286" s="1">
        <v>7</v>
      </c>
      <c r="AC286" s="1" t="s">
        <v>151</v>
      </c>
      <c r="AD286" s="1" t="s">
        <v>61</v>
      </c>
      <c r="AE286" s="1">
        <v>5</v>
      </c>
      <c r="AF286" s="1">
        <v>3</v>
      </c>
      <c r="AG286" s="1">
        <v>5</v>
      </c>
      <c r="AH286" s="1" t="s">
        <v>441</v>
      </c>
      <c r="AI286" s="1">
        <v>0</v>
      </c>
      <c r="AJ286" s="1">
        <v>11</v>
      </c>
      <c r="AK286">
        <f t="shared" ca="1" si="12"/>
        <v>37</v>
      </c>
      <c r="AL286" t="str">
        <f t="shared" ca="1" si="13"/>
        <v>30-39</v>
      </c>
      <c r="AM286" s="19" t="str">
        <f t="shared" si="14"/>
        <v>60k–80k</v>
      </c>
    </row>
    <row r="287" spans="1:39" ht="13.5" customHeight="1" x14ac:dyDescent="0.2">
      <c r="A287" s="1" t="s">
        <v>750</v>
      </c>
      <c r="B287" s="1">
        <v>10102</v>
      </c>
      <c r="C287" s="1">
        <v>0</v>
      </c>
      <c r="D287" s="1">
        <v>0</v>
      </c>
      <c r="E287" s="1">
        <v>1</v>
      </c>
      <c r="F287" s="1">
        <v>5</v>
      </c>
      <c r="G287" s="1">
        <v>4</v>
      </c>
      <c r="H287" s="1">
        <v>3</v>
      </c>
      <c r="I287" s="1">
        <v>1</v>
      </c>
      <c r="J287" s="1">
        <v>100416</v>
      </c>
      <c r="K287" s="1">
        <v>1</v>
      </c>
      <c r="L287" s="1">
        <v>24</v>
      </c>
      <c r="M287" s="1" t="s">
        <v>83</v>
      </c>
      <c r="N287" s="1" t="s">
        <v>38</v>
      </c>
      <c r="O287" s="1">
        <v>2451</v>
      </c>
      <c r="P287" s="10" t="s">
        <v>751</v>
      </c>
      <c r="Q287" s="1" t="s">
        <v>39</v>
      </c>
      <c r="R287" s="1" t="s">
        <v>40</v>
      </c>
      <c r="S287" s="1" t="s">
        <v>232</v>
      </c>
      <c r="T287" s="1" t="s">
        <v>42</v>
      </c>
      <c r="U287" s="1" t="s">
        <v>95</v>
      </c>
      <c r="V287" s="1" t="s">
        <v>743</v>
      </c>
      <c r="W287" s="1" t="s">
        <v>752</v>
      </c>
      <c r="X287" s="1" t="s">
        <v>609</v>
      </c>
      <c r="Y287" s="1" t="s">
        <v>57</v>
      </c>
      <c r="Z287" s="1" t="s">
        <v>85</v>
      </c>
      <c r="AA287" s="1" t="s">
        <v>86</v>
      </c>
      <c r="AB287" s="1">
        <v>10</v>
      </c>
      <c r="AC287" s="1" t="s">
        <v>97</v>
      </c>
      <c r="AD287" s="1" t="s">
        <v>61</v>
      </c>
      <c r="AE287" s="1">
        <v>4.5999999999999996</v>
      </c>
      <c r="AF287" s="1">
        <v>3</v>
      </c>
      <c r="AG287" s="1">
        <v>4</v>
      </c>
      <c r="AH287" s="2">
        <v>43071</v>
      </c>
      <c r="AI287" s="1">
        <v>0</v>
      </c>
      <c r="AJ287" s="1">
        <v>9</v>
      </c>
      <c r="AK287">
        <f t="shared" ca="1" si="12"/>
        <v>42</v>
      </c>
      <c r="AL287" t="str">
        <f t="shared" ca="1" si="13"/>
        <v>40-49</v>
      </c>
      <c r="AM287" s="19" t="str">
        <f t="shared" si="14"/>
        <v>100k–120k</v>
      </c>
    </row>
    <row r="288" spans="1:39" ht="13.5" customHeight="1" x14ac:dyDescent="0.2">
      <c r="A288" s="1" t="s">
        <v>753</v>
      </c>
      <c r="B288" s="1">
        <v>10270</v>
      </c>
      <c r="C288" s="1">
        <v>0</v>
      </c>
      <c r="D288" s="1">
        <v>0</v>
      </c>
      <c r="E288" s="1">
        <v>0</v>
      </c>
      <c r="F288" s="1">
        <v>5</v>
      </c>
      <c r="G288" s="1">
        <v>5</v>
      </c>
      <c r="H288" s="1">
        <v>3</v>
      </c>
      <c r="I288" s="1">
        <v>0</v>
      </c>
      <c r="J288" s="1">
        <v>74813</v>
      </c>
      <c r="K288" s="1">
        <v>1</v>
      </c>
      <c r="L288" s="1">
        <v>20</v>
      </c>
      <c r="M288" s="1" t="s">
        <v>64</v>
      </c>
      <c r="N288" s="1" t="s">
        <v>38</v>
      </c>
      <c r="O288" s="1">
        <v>1778</v>
      </c>
      <c r="P288" s="10" t="s">
        <v>754</v>
      </c>
      <c r="Q288" s="1" t="s">
        <v>66</v>
      </c>
      <c r="R288" s="1" t="s">
        <v>40</v>
      </c>
      <c r="S288" s="1" t="s">
        <v>41</v>
      </c>
      <c r="T288" s="1" t="s">
        <v>42</v>
      </c>
      <c r="U288" s="1" t="s">
        <v>43</v>
      </c>
      <c r="V288" s="2">
        <v>40817</v>
      </c>
      <c r="W288" s="2">
        <v>41677</v>
      </c>
      <c r="X288" s="1" t="s">
        <v>111</v>
      </c>
      <c r="Y288" s="1" t="s">
        <v>57</v>
      </c>
      <c r="Z288" s="1" t="s">
        <v>46</v>
      </c>
      <c r="AA288" s="1" t="s">
        <v>81</v>
      </c>
      <c r="AB288" s="1">
        <v>11</v>
      </c>
      <c r="AC288" s="1" t="s">
        <v>48</v>
      </c>
      <c r="AD288" s="1" t="s">
        <v>61</v>
      </c>
      <c r="AE288" s="1">
        <v>4.4000000000000004</v>
      </c>
      <c r="AF288" s="1">
        <v>3</v>
      </c>
      <c r="AG288" s="1">
        <v>0</v>
      </c>
      <c r="AH288" s="2">
        <v>41760</v>
      </c>
      <c r="AI288" s="1">
        <v>0</v>
      </c>
      <c r="AJ288" s="1">
        <v>5</v>
      </c>
      <c r="AK288">
        <f t="shared" ca="1" si="12"/>
        <v>40</v>
      </c>
      <c r="AL288" t="str">
        <f t="shared" ca="1" si="13"/>
        <v>40-49</v>
      </c>
      <c r="AM288" s="19" t="str">
        <f t="shared" si="14"/>
        <v>60k–80k</v>
      </c>
    </row>
    <row r="289" spans="1:39" ht="13.5" customHeight="1" x14ac:dyDescent="0.2">
      <c r="A289" s="1" t="s">
        <v>755</v>
      </c>
      <c r="B289" s="1">
        <v>10045</v>
      </c>
      <c r="C289" s="1">
        <v>1</v>
      </c>
      <c r="D289" s="1">
        <v>1</v>
      </c>
      <c r="E289" s="1">
        <v>1</v>
      </c>
      <c r="F289" s="1">
        <v>1</v>
      </c>
      <c r="G289" s="1">
        <v>3</v>
      </c>
      <c r="H289" s="1">
        <v>3</v>
      </c>
      <c r="I289" s="1">
        <v>0</v>
      </c>
      <c r="J289" s="1">
        <v>76029</v>
      </c>
      <c r="K289" s="1">
        <v>0</v>
      </c>
      <c r="L289" s="1">
        <v>15</v>
      </c>
      <c r="M289" s="1" t="s">
        <v>342</v>
      </c>
      <c r="N289" s="1" t="s">
        <v>38</v>
      </c>
      <c r="O289" s="1">
        <v>2343</v>
      </c>
      <c r="P289" s="10" t="s">
        <v>756</v>
      </c>
      <c r="Q289" s="1" t="s">
        <v>39</v>
      </c>
      <c r="R289" s="1" t="s">
        <v>53</v>
      </c>
      <c r="S289" s="1" t="s">
        <v>135</v>
      </c>
      <c r="T289" s="1" t="s">
        <v>42</v>
      </c>
      <c r="U289" s="1" t="s">
        <v>43</v>
      </c>
      <c r="V289" s="1" t="s">
        <v>54</v>
      </c>
      <c r="X289" s="1" t="s">
        <v>44</v>
      </c>
      <c r="Y289" s="1" t="s">
        <v>45</v>
      </c>
      <c r="Z289" s="1" t="s">
        <v>58</v>
      </c>
      <c r="AA289" s="1" t="s">
        <v>101</v>
      </c>
      <c r="AB289" s="1">
        <v>7</v>
      </c>
      <c r="AC289" s="1" t="s">
        <v>92</v>
      </c>
      <c r="AD289" s="1" t="s">
        <v>61</v>
      </c>
      <c r="AE289" s="1">
        <v>5</v>
      </c>
      <c r="AF289" s="1">
        <v>4</v>
      </c>
      <c r="AG289" s="1">
        <v>7</v>
      </c>
      <c r="AH289" s="1" t="s">
        <v>132</v>
      </c>
      <c r="AI289" s="1">
        <v>0</v>
      </c>
      <c r="AJ289" s="1">
        <v>8</v>
      </c>
      <c r="AK289">
        <f t="shared" ca="1" si="12"/>
        <v>56</v>
      </c>
      <c r="AL289" t="str">
        <f t="shared" ca="1" si="13"/>
        <v>50-59</v>
      </c>
      <c r="AM289" s="19" t="str">
        <f t="shared" si="14"/>
        <v>60k–80k</v>
      </c>
    </row>
    <row r="290" spans="1:39" ht="13.5" customHeight="1" x14ac:dyDescent="0.2">
      <c r="A290" s="1" t="s">
        <v>757</v>
      </c>
      <c r="B290" s="1">
        <v>10205</v>
      </c>
      <c r="C290" s="1">
        <v>1</v>
      </c>
      <c r="D290" s="1">
        <v>1</v>
      </c>
      <c r="E290" s="1">
        <v>0</v>
      </c>
      <c r="F290" s="1">
        <v>1</v>
      </c>
      <c r="G290" s="1">
        <v>6</v>
      </c>
      <c r="H290" s="1">
        <v>3</v>
      </c>
      <c r="I290" s="1">
        <v>0</v>
      </c>
      <c r="J290" s="1">
        <v>57859</v>
      </c>
      <c r="K290" s="1">
        <v>0</v>
      </c>
      <c r="L290" s="1">
        <v>3</v>
      </c>
      <c r="M290" s="1" t="s">
        <v>188</v>
      </c>
      <c r="N290" s="1" t="s">
        <v>758</v>
      </c>
      <c r="O290" s="1">
        <v>85006</v>
      </c>
      <c r="P290" s="10" t="s">
        <v>759</v>
      </c>
      <c r="Q290" s="1" t="s">
        <v>66</v>
      </c>
      <c r="R290" s="1" t="s">
        <v>53</v>
      </c>
      <c r="S290" s="1" t="s">
        <v>41</v>
      </c>
      <c r="T290" s="1" t="s">
        <v>42</v>
      </c>
      <c r="U290" s="1" t="s">
        <v>117</v>
      </c>
      <c r="V290" s="2">
        <v>40670</v>
      </c>
      <c r="X290" s="1" t="s">
        <v>44</v>
      </c>
      <c r="Y290" s="1" t="s">
        <v>45</v>
      </c>
      <c r="Z290" s="1" t="s">
        <v>191</v>
      </c>
      <c r="AA290" s="1" t="s">
        <v>192</v>
      </c>
      <c r="AB290" s="1">
        <v>17</v>
      </c>
      <c r="AC290" s="1" t="s">
        <v>60</v>
      </c>
      <c r="AD290" s="1" t="s">
        <v>61</v>
      </c>
      <c r="AE290" s="1">
        <v>2.81</v>
      </c>
      <c r="AF290" s="1">
        <v>3</v>
      </c>
      <c r="AG290" s="1">
        <v>0</v>
      </c>
      <c r="AH290" s="1" t="s">
        <v>50</v>
      </c>
      <c r="AI290" s="1">
        <v>0</v>
      </c>
      <c r="AJ290" s="1">
        <v>16</v>
      </c>
      <c r="AK290">
        <f t="shared" ca="1" si="12"/>
        <v>34</v>
      </c>
      <c r="AL290" t="str">
        <f t="shared" ca="1" si="13"/>
        <v>30-39</v>
      </c>
      <c r="AM290" s="19" t="str">
        <f t="shared" si="14"/>
        <v>40k–60k</v>
      </c>
    </row>
    <row r="291" spans="1:39" ht="13.5" customHeight="1" x14ac:dyDescent="0.2">
      <c r="A291" s="1" t="s">
        <v>760</v>
      </c>
      <c r="B291" s="1">
        <v>10014</v>
      </c>
      <c r="C291" s="1">
        <v>0</v>
      </c>
      <c r="D291" s="1">
        <v>2</v>
      </c>
      <c r="E291" s="1">
        <v>1</v>
      </c>
      <c r="F291" s="1">
        <v>5</v>
      </c>
      <c r="G291" s="1">
        <v>5</v>
      </c>
      <c r="H291" s="1">
        <v>4</v>
      </c>
      <c r="I291" s="1">
        <v>0</v>
      </c>
      <c r="J291" s="1">
        <v>58523</v>
      </c>
      <c r="K291" s="1">
        <v>1</v>
      </c>
      <c r="L291" s="1">
        <v>19</v>
      </c>
      <c r="M291" s="1" t="s">
        <v>37</v>
      </c>
      <c r="N291" s="1" t="s">
        <v>38</v>
      </c>
      <c r="O291" s="1">
        <v>2171</v>
      </c>
      <c r="P291" s="10" t="s">
        <v>761</v>
      </c>
      <c r="Q291" s="1" t="s">
        <v>39</v>
      </c>
      <c r="R291" s="1" t="s">
        <v>75</v>
      </c>
      <c r="S291" s="1" t="s">
        <v>41</v>
      </c>
      <c r="T291" s="1" t="s">
        <v>42</v>
      </c>
      <c r="U291" s="1" t="s">
        <v>43</v>
      </c>
      <c r="V291" s="1" t="s">
        <v>422</v>
      </c>
      <c r="W291" s="2">
        <v>42492</v>
      </c>
      <c r="X291" s="1" t="s">
        <v>468</v>
      </c>
      <c r="Y291" s="1" t="s">
        <v>57</v>
      </c>
      <c r="Z291" s="1" t="s">
        <v>46</v>
      </c>
      <c r="AA291" s="1" t="s">
        <v>69</v>
      </c>
      <c r="AB291" s="1">
        <v>20</v>
      </c>
      <c r="AC291" s="1" t="s">
        <v>48</v>
      </c>
      <c r="AD291" s="1" t="s">
        <v>49</v>
      </c>
      <c r="AE291" s="1">
        <v>4.5</v>
      </c>
      <c r="AF291" s="1">
        <v>5</v>
      </c>
      <c r="AG291" s="1">
        <v>0</v>
      </c>
      <c r="AH291" s="2">
        <v>42371</v>
      </c>
      <c r="AI291" s="1">
        <v>0</v>
      </c>
      <c r="AJ291" s="1">
        <v>15</v>
      </c>
      <c r="AK291">
        <f t="shared" ca="1" si="12"/>
        <v>38</v>
      </c>
      <c r="AL291" t="str">
        <f t="shared" ca="1" si="13"/>
        <v>30-39</v>
      </c>
      <c r="AM291" s="19" t="str">
        <f t="shared" si="14"/>
        <v>40k–60k</v>
      </c>
    </row>
    <row r="292" spans="1:39" ht="13.5" customHeight="1" x14ac:dyDescent="0.2">
      <c r="A292" s="1" t="s">
        <v>762</v>
      </c>
      <c r="B292" s="1">
        <v>10144</v>
      </c>
      <c r="C292" s="1">
        <v>0</v>
      </c>
      <c r="D292" s="1">
        <v>2</v>
      </c>
      <c r="E292" s="1">
        <v>1</v>
      </c>
      <c r="F292" s="1">
        <v>1</v>
      </c>
      <c r="G292" s="1">
        <v>5</v>
      </c>
      <c r="H292" s="1">
        <v>3</v>
      </c>
      <c r="I292" s="1">
        <v>0</v>
      </c>
      <c r="J292" s="1">
        <v>88976</v>
      </c>
      <c r="K292" s="1">
        <v>0</v>
      </c>
      <c r="L292" s="1">
        <v>17</v>
      </c>
      <c r="M292" s="1" t="s">
        <v>168</v>
      </c>
      <c r="N292" s="1" t="s">
        <v>38</v>
      </c>
      <c r="O292" s="1">
        <v>2169</v>
      </c>
      <c r="P292" s="11">
        <v>25121</v>
      </c>
      <c r="Q292" s="1" t="s">
        <v>39</v>
      </c>
      <c r="R292" s="1" t="s">
        <v>75</v>
      </c>
      <c r="S292" s="1" t="s">
        <v>41</v>
      </c>
      <c r="T292" s="1" t="s">
        <v>42</v>
      </c>
      <c r="U292" s="1" t="s">
        <v>43</v>
      </c>
      <c r="V292" s="2">
        <v>40551</v>
      </c>
      <c r="X292" s="1" t="s">
        <v>44</v>
      </c>
      <c r="Y292" s="1" t="s">
        <v>45</v>
      </c>
      <c r="Z292" s="1" t="s">
        <v>46</v>
      </c>
      <c r="AA292" s="1" t="s">
        <v>170</v>
      </c>
      <c r="AB292" s="1">
        <v>2</v>
      </c>
      <c r="AC292" s="1" t="s">
        <v>92</v>
      </c>
      <c r="AD292" s="1" t="s">
        <v>61</v>
      </c>
      <c r="AE292" s="1">
        <v>3.93</v>
      </c>
      <c r="AF292" s="1">
        <v>3</v>
      </c>
      <c r="AG292" s="1">
        <v>0</v>
      </c>
      <c r="AH292" s="1" t="s">
        <v>148</v>
      </c>
      <c r="AI292" s="1">
        <v>0</v>
      </c>
      <c r="AJ292" s="1">
        <v>19</v>
      </c>
      <c r="AK292">
        <f t="shared" ca="1" si="12"/>
        <v>56</v>
      </c>
      <c r="AL292" t="str">
        <f t="shared" ca="1" si="13"/>
        <v>50-59</v>
      </c>
      <c r="AM292" s="19" t="str">
        <f t="shared" si="14"/>
        <v>80k–100k</v>
      </c>
    </row>
    <row r="293" spans="1:39" ht="13.5" customHeight="1" x14ac:dyDescent="0.2">
      <c r="A293" s="1" t="s">
        <v>763</v>
      </c>
      <c r="B293" s="1">
        <v>10253</v>
      </c>
      <c r="C293" s="1">
        <v>0</v>
      </c>
      <c r="D293" s="1">
        <v>0</v>
      </c>
      <c r="E293" s="1">
        <v>1</v>
      </c>
      <c r="F293" s="1">
        <v>1</v>
      </c>
      <c r="G293" s="1">
        <v>6</v>
      </c>
      <c r="H293" s="1">
        <v>3</v>
      </c>
      <c r="I293" s="1">
        <v>0</v>
      </c>
      <c r="J293" s="1">
        <v>55875</v>
      </c>
      <c r="K293" s="1">
        <v>0</v>
      </c>
      <c r="L293" s="1">
        <v>3</v>
      </c>
      <c r="M293" s="1" t="s">
        <v>188</v>
      </c>
      <c r="N293" s="1" t="s">
        <v>764</v>
      </c>
      <c r="O293" s="1">
        <v>4063</v>
      </c>
      <c r="P293" s="11">
        <v>32819</v>
      </c>
      <c r="Q293" s="1" t="s">
        <v>39</v>
      </c>
      <c r="R293" s="1" t="s">
        <v>40</v>
      </c>
      <c r="S293" s="1" t="s">
        <v>41</v>
      </c>
      <c r="T293" s="1" t="s">
        <v>42</v>
      </c>
      <c r="U293" s="1" t="s">
        <v>141</v>
      </c>
      <c r="V293" s="2">
        <v>41032</v>
      </c>
      <c r="X293" s="1" t="s">
        <v>44</v>
      </c>
      <c r="Y293" s="1" t="s">
        <v>45</v>
      </c>
      <c r="Z293" s="1" t="s">
        <v>191</v>
      </c>
      <c r="AA293" s="1" t="s">
        <v>192</v>
      </c>
      <c r="AB293" s="1">
        <v>17</v>
      </c>
      <c r="AC293" s="1" t="s">
        <v>297</v>
      </c>
      <c r="AD293" s="1" t="s">
        <v>61</v>
      </c>
      <c r="AE293" s="1">
        <v>4.5</v>
      </c>
      <c r="AF293" s="1">
        <v>4</v>
      </c>
      <c r="AG293" s="1">
        <v>0</v>
      </c>
      <c r="AH293" s="1" t="s">
        <v>300</v>
      </c>
      <c r="AI293" s="1">
        <v>0</v>
      </c>
      <c r="AJ293" s="1">
        <v>11</v>
      </c>
      <c r="AK293">
        <f t="shared" ca="1" si="12"/>
        <v>35</v>
      </c>
      <c r="AL293" t="str">
        <f t="shared" ca="1" si="13"/>
        <v>30-39</v>
      </c>
      <c r="AM293" s="19" t="str">
        <f t="shared" si="14"/>
        <v>40k–60k</v>
      </c>
    </row>
    <row r="294" spans="1:39" ht="13.5" customHeight="1" x14ac:dyDescent="0.2">
      <c r="A294" s="1" t="s">
        <v>765</v>
      </c>
      <c r="B294" s="1">
        <v>10118</v>
      </c>
      <c r="C294" s="1">
        <v>1</v>
      </c>
      <c r="D294" s="1">
        <v>1</v>
      </c>
      <c r="E294" s="1">
        <v>1</v>
      </c>
      <c r="F294" s="1">
        <v>4</v>
      </c>
      <c r="G294" s="1">
        <v>3</v>
      </c>
      <c r="H294" s="1">
        <v>3</v>
      </c>
      <c r="I294" s="1">
        <v>0</v>
      </c>
      <c r="J294" s="1">
        <v>113999</v>
      </c>
      <c r="K294" s="1">
        <v>1</v>
      </c>
      <c r="L294" s="1">
        <v>8</v>
      </c>
      <c r="M294" s="1" t="s">
        <v>137</v>
      </c>
      <c r="N294" s="1" t="s">
        <v>38</v>
      </c>
      <c r="O294" s="1">
        <v>1960</v>
      </c>
      <c r="P294" s="11">
        <v>31601</v>
      </c>
      <c r="Q294" s="1" t="s">
        <v>39</v>
      </c>
      <c r="R294" s="1" t="s">
        <v>53</v>
      </c>
      <c r="S294" s="1" t="s">
        <v>41</v>
      </c>
      <c r="T294" s="1" t="s">
        <v>42</v>
      </c>
      <c r="U294" s="1" t="s">
        <v>95</v>
      </c>
      <c r="V294" s="1" t="s">
        <v>164</v>
      </c>
      <c r="W294" s="1" t="s">
        <v>766</v>
      </c>
      <c r="X294" s="1" t="s">
        <v>328</v>
      </c>
      <c r="Y294" s="1" t="s">
        <v>128</v>
      </c>
      <c r="Z294" s="1" t="s">
        <v>58</v>
      </c>
      <c r="AA294" s="1" t="s">
        <v>59</v>
      </c>
      <c r="AB294" s="1">
        <v>4</v>
      </c>
      <c r="AC294" s="1" t="s">
        <v>92</v>
      </c>
      <c r="AD294" s="1" t="s">
        <v>61</v>
      </c>
      <c r="AE294" s="1">
        <v>4.33</v>
      </c>
      <c r="AF294" s="1">
        <v>3</v>
      </c>
      <c r="AG294" s="1">
        <v>7</v>
      </c>
      <c r="AH294" s="1" t="s">
        <v>289</v>
      </c>
      <c r="AI294" s="1">
        <v>0</v>
      </c>
      <c r="AJ294" s="1">
        <v>9</v>
      </c>
      <c r="AK294">
        <f t="shared" ca="1" si="12"/>
        <v>39</v>
      </c>
      <c r="AL294" t="str">
        <f t="shared" ca="1" si="13"/>
        <v>30-39</v>
      </c>
      <c r="AM294" s="19" t="str">
        <f t="shared" si="14"/>
        <v>100k–120k</v>
      </c>
    </row>
    <row r="295" spans="1:39" ht="13.5" customHeight="1" x14ac:dyDescent="0.2">
      <c r="A295" s="1" t="s">
        <v>767</v>
      </c>
      <c r="B295" s="1">
        <v>10022</v>
      </c>
      <c r="C295" s="1">
        <v>1</v>
      </c>
      <c r="D295" s="1">
        <v>1</v>
      </c>
      <c r="E295" s="1">
        <v>0</v>
      </c>
      <c r="F295" s="1">
        <v>4</v>
      </c>
      <c r="G295" s="1">
        <v>5</v>
      </c>
      <c r="H295" s="1">
        <v>4</v>
      </c>
      <c r="I295" s="1">
        <v>0</v>
      </c>
      <c r="J295" s="1">
        <v>49773</v>
      </c>
      <c r="K295" s="1">
        <v>1</v>
      </c>
      <c r="L295" s="1">
        <v>19</v>
      </c>
      <c r="M295" s="1" t="s">
        <v>37</v>
      </c>
      <c r="N295" s="1" t="s">
        <v>38</v>
      </c>
      <c r="O295" s="1">
        <v>2747</v>
      </c>
      <c r="P295" s="11">
        <v>31477</v>
      </c>
      <c r="Q295" s="1" t="s">
        <v>66</v>
      </c>
      <c r="R295" s="1" t="s">
        <v>53</v>
      </c>
      <c r="S295" s="1" t="s">
        <v>41</v>
      </c>
      <c r="T295" s="1" t="s">
        <v>42</v>
      </c>
      <c r="U295" s="1" t="s">
        <v>43</v>
      </c>
      <c r="V295" s="1" t="s">
        <v>241</v>
      </c>
      <c r="W295" s="2">
        <v>42584</v>
      </c>
      <c r="X295" s="1" t="s">
        <v>768</v>
      </c>
      <c r="Y295" s="1" t="s">
        <v>128</v>
      </c>
      <c r="Z295" s="1" t="s">
        <v>46</v>
      </c>
      <c r="AA295" s="1" t="s">
        <v>119</v>
      </c>
      <c r="AB295" s="1">
        <v>18</v>
      </c>
      <c r="AC295" s="1" t="s">
        <v>78</v>
      </c>
      <c r="AD295" s="1" t="s">
        <v>49</v>
      </c>
      <c r="AE295" s="1">
        <v>4.3</v>
      </c>
      <c r="AF295" s="1">
        <v>5</v>
      </c>
      <c r="AG295" s="1">
        <v>0</v>
      </c>
      <c r="AH295" s="2">
        <v>42006</v>
      </c>
      <c r="AI295" s="1">
        <v>0</v>
      </c>
      <c r="AJ295" s="1">
        <v>18</v>
      </c>
      <c r="AK295">
        <f t="shared" ca="1" si="12"/>
        <v>39</v>
      </c>
      <c r="AL295" t="str">
        <f t="shared" ca="1" si="13"/>
        <v>30-39</v>
      </c>
      <c r="AM295" s="19" t="str">
        <f t="shared" si="14"/>
        <v>40k–60k</v>
      </c>
    </row>
    <row r="296" spans="1:39" ht="13.5" customHeight="1" x14ac:dyDescent="0.2">
      <c r="A296" s="1" t="s">
        <v>769</v>
      </c>
      <c r="B296" s="1">
        <v>10183</v>
      </c>
      <c r="C296" s="1">
        <v>0</v>
      </c>
      <c r="D296" s="1">
        <v>0</v>
      </c>
      <c r="E296" s="1">
        <v>0</v>
      </c>
      <c r="F296" s="1">
        <v>2</v>
      </c>
      <c r="G296" s="1">
        <v>5</v>
      </c>
      <c r="H296" s="1">
        <v>3</v>
      </c>
      <c r="I296" s="1">
        <v>0</v>
      </c>
      <c r="J296" s="1">
        <v>62068</v>
      </c>
      <c r="K296" s="1">
        <v>0</v>
      </c>
      <c r="L296" s="1">
        <v>19</v>
      </c>
      <c r="M296" s="1" t="s">
        <v>37</v>
      </c>
      <c r="N296" s="1" t="s">
        <v>38</v>
      </c>
      <c r="O296" s="1">
        <v>2124</v>
      </c>
      <c r="P296" s="11">
        <v>31202</v>
      </c>
      <c r="Q296" s="1" t="s">
        <v>66</v>
      </c>
      <c r="R296" s="1" t="s">
        <v>40</v>
      </c>
      <c r="S296" s="1" t="s">
        <v>41</v>
      </c>
      <c r="T296" s="1" t="s">
        <v>42</v>
      </c>
      <c r="U296" s="1" t="s">
        <v>43</v>
      </c>
      <c r="V296" s="2">
        <v>42131</v>
      </c>
      <c r="X296" s="1" t="s">
        <v>44</v>
      </c>
      <c r="Y296" s="1" t="s">
        <v>45</v>
      </c>
      <c r="Z296" s="1" t="s">
        <v>46</v>
      </c>
      <c r="AA296" s="1" t="s">
        <v>47</v>
      </c>
      <c r="AB296" s="1">
        <v>22</v>
      </c>
      <c r="AC296" s="1" t="s">
        <v>48</v>
      </c>
      <c r="AD296" s="1" t="s">
        <v>61</v>
      </c>
      <c r="AE296" s="1">
        <v>3.21</v>
      </c>
      <c r="AF296" s="1">
        <v>3</v>
      </c>
      <c r="AG296" s="1">
        <v>0</v>
      </c>
      <c r="AH296" s="1" t="s">
        <v>298</v>
      </c>
      <c r="AI296" s="1">
        <v>0</v>
      </c>
      <c r="AJ296" s="1">
        <v>7</v>
      </c>
      <c r="AK296">
        <f t="shared" ca="1" si="12"/>
        <v>40</v>
      </c>
      <c r="AL296" t="str">
        <f t="shared" ca="1" si="13"/>
        <v>40-49</v>
      </c>
      <c r="AM296" s="19" t="str">
        <f t="shared" si="14"/>
        <v>60k–80k</v>
      </c>
    </row>
    <row r="297" spans="1:39" ht="13.5" customHeight="1" x14ac:dyDescent="0.2">
      <c r="A297" s="1" t="s">
        <v>770</v>
      </c>
      <c r="B297" s="1">
        <v>10190</v>
      </c>
      <c r="C297" s="1">
        <v>0</v>
      </c>
      <c r="D297" s="1">
        <v>0</v>
      </c>
      <c r="E297" s="1">
        <v>1</v>
      </c>
      <c r="F297" s="1">
        <v>1</v>
      </c>
      <c r="G297" s="1">
        <v>5</v>
      </c>
      <c r="H297" s="1">
        <v>3</v>
      </c>
      <c r="I297" s="1">
        <v>0</v>
      </c>
      <c r="J297" s="1">
        <v>66541</v>
      </c>
      <c r="K297" s="1">
        <v>0</v>
      </c>
      <c r="L297" s="1">
        <v>20</v>
      </c>
      <c r="M297" s="1" t="s">
        <v>64</v>
      </c>
      <c r="N297" s="1" t="s">
        <v>38</v>
      </c>
      <c r="O297" s="1">
        <v>2459</v>
      </c>
      <c r="P297" s="11">
        <v>28035</v>
      </c>
      <c r="Q297" s="1" t="s">
        <v>39</v>
      </c>
      <c r="R297" s="1" t="s">
        <v>40</v>
      </c>
      <c r="S297" s="1" t="s">
        <v>41</v>
      </c>
      <c r="T297" s="1" t="s">
        <v>42</v>
      </c>
      <c r="U297" s="1" t="s">
        <v>95</v>
      </c>
      <c r="V297" s="1" t="s">
        <v>213</v>
      </c>
      <c r="X297" s="1" t="s">
        <v>44</v>
      </c>
      <c r="Y297" s="1" t="s">
        <v>45</v>
      </c>
      <c r="Z297" s="1" t="s">
        <v>46</v>
      </c>
      <c r="AA297" s="1" t="s">
        <v>91</v>
      </c>
      <c r="AB297" s="1">
        <v>19</v>
      </c>
      <c r="AC297" s="1" t="s">
        <v>92</v>
      </c>
      <c r="AD297" s="1" t="s">
        <v>61</v>
      </c>
      <c r="AE297" s="1">
        <v>3.11</v>
      </c>
      <c r="AF297" s="1">
        <v>5</v>
      </c>
      <c r="AG297" s="1">
        <v>0</v>
      </c>
      <c r="AH297" s="2">
        <v>43801</v>
      </c>
      <c r="AI297" s="1">
        <v>0</v>
      </c>
      <c r="AJ297" s="1">
        <v>4</v>
      </c>
      <c r="AK297">
        <f t="shared" ca="1" si="12"/>
        <v>48</v>
      </c>
      <c r="AL297" t="str">
        <f t="shared" ca="1" si="13"/>
        <v>40-49</v>
      </c>
      <c r="AM297" s="19" t="str">
        <f t="shared" si="14"/>
        <v>60k–80k</v>
      </c>
    </row>
    <row r="298" spans="1:39" ht="13.5" customHeight="1" x14ac:dyDescent="0.2">
      <c r="A298" s="1" t="s">
        <v>771</v>
      </c>
      <c r="B298" s="1">
        <v>10274</v>
      </c>
      <c r="C298" s="1">
        <v>1</v>
      </c>
      <c r="D298" s="1">
        <v>1</v>
      </c>
      <c r="E298" s="1">
        <v>0</v>
      </c>
      <c r="F298" s="1">
        <v>5</v>
      </c>
      <c r="G298" s="1">
        <v>5</v>
      </c>
      <c r="H298" s="1">
        <v>3</v>
      </c>
      <c r="I298" s="1">
        <v>1</v>
      </c>
      <c r="J298" s="1">
        <v>80512</v>
      </c>
      <c r="K298" s="1">
        <v>1</v>
      </c>
      <c r="L298" s="1">
        <v>18</v>
      </c>
      <c r="M298" s="1" t="s">
        <v>168</v>
      </c>
      <c r="N298" s="1" t="s">
        <v>38</v>
      </c>
      <c r="O298" s="1">
        <v>2478</v>
      </c>
      <c r="P298" s="10" t="s">
        <v>772</v>
      </c>
      <c r="Q298" s="1" t="s">
        <v>66</v>
      </c>
      <c r="R298" s="1" t="s">
        <v>53</v>
      </c>
      <c r="S298" s="1" t="s">
        <v>41</v>
      </c>
      <c r="T298" s="1" t="s">
        <v>42</v>
      </c>
      <c r="U298" s="1" t="s">
        <v>95</v>
      </c>
      <c r="V298" s="1" t="s">
        <v>241</v>
      </c>
      <c r="W298" s="2">
        <v>40940</v>
      </c>
      <c r="X298" s="1" t="s">
        <v>105</v>
      </c>
      <c r="Y298" s="1" t="s">
        <v>57</v>
      </c>
      <c r="Z298" s="1" t="s">
        <v>46</v>
      </c>
      <c r="AA298" s="1" t="s">
        <v>170</v>
      </c>
      <c r="AB298" s="1">
        <v>2</v>
      </c>
      <c r="AC298" s="1" t="s">
        <v>97</v>
      </c>
      <c r="AD298" s="1" t="s">
        <v>61</v>
      </c>
      <c r="AE298" s="1">
        <v>4.5</v>
      </c>
      <c r="AF298" s="1">
        <v>3</v>
      </c>
      <c r="AG298" s="1">
        <v>0</v>
      </c>
      <c r="AH298" s="2">
        <v>40940</v>
      </c>
      <c r="AI298" s="1">
        <v>0</v>
      </c>
      <c r="AJ298" s="1">
        <v>5</v>
      </c>
      <c r="AK298">
        <f t="shared" ca="1" si="12"/>
        <v>69</v>
      </c>
      <c r="AL298" t="str">
        <f t="shared" ca="1" si="13"/>
        <v>60-69</v>
      </c>
      <c r="AM298" s="19" t="str">
        <f t="shared" si="14"/>
        <v>80k–100k</v>
      </c>
    </row>
    <row r="299" spans="1:39" ht="13.5" customHeight="1" x14ac:dyDescent="0.2">
      <c r="A299" s="1" t="s">
        <v>773</v>
      </c>
      <c r="B299" s="1">
        <v>10293</v>
      </c>
      <c r="C299" s="1">
        <v>0</v>
      </c>
      <c r="D299" s="1">
        <v>0</v>
      </c>
      <c r="E299" s="1">
        <v>0</v>
      </c>
      <c r="F299" s="1">
        <v>5</v>
      </c>
      <c r="G299" s="1">
        <v>5</v>
      </c>
      <c r="H299" s="1">
        <v>2</v>
      </c>
      <c r="I299" s="1">
        <v>0</v>
      </c>
      <c r="J299" s="1">
        <v>50274</v>
      </c>
      <c r="K299" s="1">
        <v>1</v>
      </c>
      <c r="L299" s="1">
        <v>19</v>
      </c>
      <c r="M299" s="1" t="s">
        <v>37</v>
      </c>
      <c r="N299" s="1" t="s">
        <v>38</v>
      </c>
      <c r="O299" s="1">
        <v>1887</v>
      </c>
      <c r="P299" s="11">
        <v>29259</v>
      </c>
      <c r="Q299" s="1" t="s">
        <v>66</v>
      </c>
      <c r="R299" s="1" t="s">
        <v>40</v>
      </c>
      <c r="S299" s="1" t="s">
        <v>41</v>
      </c>
      <c r="T299" s="1" t="s">
        <v>42</v>
      </c>
      <c r="U299" s="1" t="s">
        <v>43</v>
      </c>
      <c r="V299" s="1" t="s">
        <v>422</v>
      </c>
      <c r="W299" s="2">
        <v>42013</v>
      </c>
      <c r="X299" s="1" t="s">
        <v>56</v>
      </c>
      <c r="Y299" s="1" t="s">
        <v>57</v>
      </c>
      <c r="Z299" s="1" t="s">
        <v>46</v>
      </c>
      <c r="AA299" s="1" t="s">
        <v>73</v>
      </c>
      <c r="AB299" s="1">
        <v>16</v>
      </c>
      <c r="AC299" s="1" t="s">
        <v>151</v>
      </c>
      <c r="AD299" s="1" t="s">
        <v>152</v>
      </c>
      <c r="AE299" s="1">
        <v>2.5</v>
      </c>
      <c r="AF299" s="1">
        <v>3</v>
      </c>
      <c r="AG299" s="1">
        <v>0</v>
      </c>
      <c r="AH299" s="2">
        <v>41768</v>
      </c>
      <c r="AI299" s="1">
        <v>6</v>
      </c>
      <c r="AJ299" s="1">
        <v>13</v>
      </c>
      <c r="AK299">
        <f t="shared" ca="1" si="12"/>
        <v>45</v>
      </c>
      <c r="AL299" t="str">
        <f t="shared" ca="1" si="13"/>
        <v>40-49</v>
      </c>
      <c r="AM299" s="19" t="str">
        <f t="shared" si="14"/>
        <v>40k–60k</v>
      </c>
    </row>
    <row r="300" spans="1:39" ht="13.5" customHeight="1" x14ac:dyDescent="0.2">
      <c r="A300" s="1" t="s">
        <v>774</v>
      </c>
      <c r="B300" s="1">
        <v>10172</v>
      </c>
      <c r="C300" s="1">
        <v>0</v>
      </c>
      <c r="D300" s="1">
        <v>0</v>
      </c>
      <c r="E300" s="1">
        <v>1</v>
      </c>
      <c r="F300" s="1">
        <v>1</v>
      </c>
      <c r="G300" s="1">
        <v>3</v>
      </c>
      <c r="H300" s="1">
        <v>3</v>
      </c>
      <c r="I300" s="1">
        <v>0</v>
      </c>
      <c r="J300" s="1">
        <v>84903</v>
      </c>
      <c r="K300" s="1">
        <v>0</v>
      </c>
      <c r="L300" s="1">
        <v>22</v>
      </c>
      <c r="M300" s="1" t="s">
        <v>499</v>
      </c>
      <c r="N300" s="1" t="s">
        <v>38</v>
      </c>
      <c r="O300" s="1">
        <v>1887</v>
      </c>
      <c r="P300" s="11">
        <v>29805</v>
      </c>
      <c r="Q300" s="1" t="s">
        <v>39</v>
      </c>
      <c r="R300" s="1" t="s">
        <v>40</v>
      </c>
      <c r="S300" s="1" t="s">
        <v>41</v>
      </c>
      <c r="T300" s="1" t="s">
        <v>42</v>
      </c>
      <c r="U300" s="1" t="s">
        <v>141</v>
      </c>
      <c r="V300" s="1" t="s">
        <v>289</v>
      </c>
      <c r="X300" s="1" t="s">
        <v>44</v>
      </c>
      <c r="Y300" s="1" t="s">
        <v>45</v>
      </c>
      <c r="Z300" s="1" t="s">
        <v>58</v>
      </c>
      <c r="AA300" s="1" t="s">
        <v>290</v>
      </c>
      <c r="AB300" s="1">
        <v>13</v>
      </c>
      <c r="AC300" s="1" t="s">
        <v>60</v>
      </c>
      <c r="AD300" s="1" t="s">
        <v>61</v>
      </c>
      <c r="AE300" s="1">
        <v>3.42</v>
      </c>
      <c r="AF300" s="1">
        <v>4</v>
      </c>
      <c r="AG300" s="1">
        <v>7</v>
      </c>
      <c r="AH300" s="2">
        <v>43556</v>
      </c>
      <c r="AI300" s="1">
        <v>0</v>
      </c>
      <c r="AJ300" s="1">
        <v>17</v>
      </c>
      <c r="AK300">
        <f t="shared" ca="1" si="12"/>
        <v>44</v>
      </c>
      <c r="AL300" t="str">
        <f t="shared" ca="1" si="13"/>
        <v>40-49</v>
      </c>
      <c r="AM300" s="19" t="str">
        <f t="shared" si="14"/>
        <v>80k–100k</v>
      </c>
    </row>
    <row r="301" spans="1:39" ht="13.5" customHeight="1" x14ac:dyDescent="0.2">
      <c r="A301" s="1" t="s">
        <v>775</v>
      </c>
      <c r="B301" s="1">
        <v>10127</v>
      </c>
      <c r="C301" s="1">
        <v>0</v>
      </c>
      <c r="D301" s="1">
        <v>4</v>
      </c>
      <c r="E301" s="1">
        <v>0</v>
      </c>
      <c r="F301" s="1">
        <v>1</v>
      </c>
      <c r="G301" s="1">
        <v>3</v>
      </c>
      <c r="H301" s="1">
        <v>3</v>
      </c>
      <c r="I301" s="1">
        <v>0</v>
      </c>
      <c r="J301" s="1">
        <v>107226</v>
      </c>
      <c r="K301" s="1">
        <v>0</v>
      </c>
      <c r="L301" s="1">
        <v>28</v>
      </c>
      <c r="M301" s="1" t="s">
        <v>262</v>
      </c>
      <c r="N301" s="1" t="s">
        <v>38</v>
      </c>
      <c r="O301" s="1">
        <v>2453</v>
      </c>
      <c r="P301" s="11">
        <v>28526</v>
      </c>
      <c r="Q301" s="1" t="s">
        <v>66</v>
      </c>
      <c r="R301" s="1" t="s">
        <v>89</v>
      </c>
      <c r="S301" s="1" t="s">
        <v>41</v>
      </c>
      <c r="T301" s="1" t="s">
        <v>42</v>
      </c>
      <c r="U301" s="1" t="s">
        <v>141</v>
      </c>
      <c r="V301" s="1" t="s">
        <v>54</v>
      </c>
      <c r="X301" s="1" t="s">
        <v>44</v>
      </c>
      <c r="Y301" s="1" t="s">
        <v>45</v>
      </c>
      <c r="Z301" s="1" t="s">
        <v>58</v>
      </c>
      <c r="AA301" s="1" t="s">
        <v>101</v>
      </c>
      <c r="AB301" s="1">
        <v>7</v>
      </c>
      <c r="AC301" s="1" t="s">
        <v>92</v>
      </c>
      <c r="AD301" s="1" t="s">
        <v>61</v>
      </c>
      <c r="AE301" s="1">
        <v>4.2</v>
      </c>
      <c r="AF301" s="1">
        <v>4</v>
      </c>
      <c r="AG301" s="1">
        <v>8</v>
      </c>
      <c r="AH301" s="2">
        <v>43587</v>
      </c>
      <c r="AI301" s="1">
        <v>0</v>
      </c>
      <c r="AJ301" s="1">
        <v>7</v>
      </c>
      <c r="AK301">
        <f t="shared" ca="1" si="12"/>
        <v>47</v>
      </c>
      <c r="AL301" t="str">
        <f t="shared" ca="1" si="13"/>
        <v>40-49</v>
      </c>
      <c r="AM301" s="19" t="str">
        <f t="shared" si="14"/>
        <v>100k–120k</v>
      </c>
    </row>
    <row r="302" spans="1:39" ht="13.5" customHeight="1" x14ac:dyDescent="0.2">
      <c r="A302" s="1" t="s">
        <v>776</v>
      </c>
      <c r="B302" s="1">
        <v>10072</v>
      </c>
      <c r="C302" s="1">
        <v>0</v>
      </c>
      <c r="D302" s="1">
        <v>0</v>
      </c>
      <c r="E302" s="1">
        <v>1</v>
      </c>
      <c r="F302" s="1">
        <v>5</v>
      </c>
      <c r="G302" s="1">
        <v>5</v>
      </c>
      <c r="H302" s="1">
        <v>3</v>
      </c>
      <c r="I302" s="1">
        <v>0</v>
      </c>
      <c r="J302" s="1">
        <v>58371</v>
      </c>
      <c r="K302" s="1">
        <v>1</v>
      </c>
      <c r="L302" s="1">
        <v>19</v>
      </c>
      <c r="M302" s="1" t="s">
        <v>37</v>
      </c>
      <c r="N302" s="1" t="s">
        <v>38</v>
      </c>
      <c r="O302" s="1">
        <v>2030</v>
      </c>
      <c r="P302" s="10" t="s">
        <v>777</v>
      </c>
      <c r="Q302" s="1" t="s">
        <v>39</v>
      </c>
      <c r="R302" s="1" t="s">
        <v>40</v>
      </c>
      <c r="S302" s="1" t="s">
        <v>41</v>
      </c>
      <c r="T302" s="1" t="s">
        <v>104</v>
      </c>
      <c r="U302" s="1" t="s">
        <v>43</v>
      </c>
      <c r="V302" s="2">
        <v>40817</v>
      </c>
      <c r="W302" s="1" t="s">
        <v>778</v>
      </c>
      <c r="X302" s="1" t="s">
        <v>68</v>
      </c>
      <c r="Y302" s="1" t="s">
        <v>57</v>
      </c>
      <c r="Z302" s="1" t="s">
        <v>46</v>
      </c>
      <c r="AA302" s="1" t="s">
        <v>77</v>
      </c>
      <c r="AB302" s="1">
        <v>39</v>
      </c>
      <c r="AC302" s="1" t="s">
        <v>48</v>
      </c>
      <c r="AD302" s="1" t="s">
        <v>61</v>
      </c>
      <c r="AE302" s="1">
        <v>5</v>
      </c>
      <c r="AF302" s="1">
        <v>5</v>
      </c>
      <c r="AG302" s="1">
        <v>0</v>
      </c>
      <c r="AH302" s="1" t="s">
        <v>778</v>
      </c>
      <c r="AI302" s="1">
        <v>0</v>
      </c>
      <c r="AJ302" s="1">
        <v>11</v>
      </c>
      <c r="AK302">
        <f t="shared" ca="1" si="12"/>
        <v>38</v>
      </c>
      <c r="AL302" t="str">
        <f t="shared" ca="1" si="13"/>
        <v>30-39</v>
      </c>
      <c r="AM302" s="19" t="str">
        <f t="shared" si="14"/>
        <v>40k–60k</v>
      </c>
    </row>
    <row r="303" spans="1:39" ht="13.5" customHeight="1" x14ac:dyDescent="0.2">
      <c r="A303" s="1" t="s">
        <v>779</v>
      </c>
      <c r="B303" s="1">
        <v>10048</v>
      </c>
      <c r="C303" s="1">
        <v>1</v>
      </c>
      <c r="D303" s="1">
        <v>1</v>
      </c>
      <c r="E303" s="1">
        <v>1</v>
      </c>
      <c r="F303" s="1">
        <v>5</v>
      </c>
      <c r="G303" s="1">
        <v>5</v>
      </c>
      <c r="H303" s="1">
        <v>3</v>
      </c>
      <c r="I303" s="1">
        <v>0</v>
      </c>
      <c r="J303" s="1">
        <v>55140</v>
      </c>
      <c r="K303" s="1">
        <v>1</v>
      </c>
      <c r="L303" s="1">
        <v>19</v>
      </c>
      <c r="M303" s="1" t="s">
        <v>37</v>
      </c>
      <c r="N303" s="1" t="s">
        <v>38</v>
      </c>
      <c r="O303" s="1">
        <v>2324</v>
      </c>
      <c r="P303" s="11">
        <v>23994</v>
      </c>
      <c r="Q303" s="1" t="s">
        <v>39</v>
      </c>
      <c r="R303" s="1" t="s">
        <v>53</v>
      </c>
      <c r="S303" s="1" t="s">
        <v>135</v>
      </c>
      <c r="T303" s="1" t="s">
        <v>42</v>
      </c>
      <c r="U303" s="1" t="s">
        <v>43</v>
      </c>
      <c r="V303" s="1" t="s">
        <v>237</v>
      </c>
      <c r="W303" s="2">
        <v>42194</v>
      </c>
      <c r="X303" s="1" t="s">
        <v>111</v>
      </c>
      <c r="Y303" s="1" t="s">
        <v>57</v>
      </c>
      <c r="Z303" s="1" t="s">
        <v>46</v>
      </c>
      <c r="AA303" s="1" t="s">
        <v>81</v>
      </c>
      <c r="AB303" s="1">
        <v>11</v>
      </c>
      <c r="AC303" s="1" t="s">
        <v>297</v>
      </c>
      <c r="AD303" s="1" t="s">
        <v>61</v>
      </c>
      <c r="AE303" s="1">
        <v>5</v>
      </c>
      <c r="AF303" s="1">
        <v>3</v>
      </c>
      <c r="AG303" s="1">
        <v>0</v>
      </c>
      <c r="AH303" s="1" t="s">
        <v>489</v>
      </c>
      <c r="AI303" s="1">
        <v>0</v>
      </c>
      <c r="AJ303" s="1">
        <v>7</v>
      </c>
      <c r="AK303">
        <f t="shared" ca="1" si="12"/>
        <v>59</v>
      </c>
      <c r="AL303" t="str">
        <f t="shared" ca="1" si="13"/>
        <v>50-59</v>
      </c>
      <c r="AM303" s="19" t="str">
        <f t="shared" si="14"/>
        <v>40k–60k</v>
      </c>
    </row>
    <row r="304" spans="1:39" ht="13.5" customHeight="1" x14ac:dyDescent="0.2">
      <c r="A304" s="1" t="s">
        <v>780</v>
      </c>
      <c r="B304" s="1">
        <v>10204</v>
      </c>
      <c r="C304" s="1">
        <v>0</v>
      </c>
      <c r="D304" s="1">
        <v>2</v>
      </c>
      <c r="E304" s="1">
        <v>0</v>
      </c>
      <c r="F304" s="1">
        <v>5</v>
      </c>
      <c r="G304" s="1">
        <v>5</v>
      </c>
      <c r="H304" s="1">
        <v>3</v>
      </c>
      <c r="I304" s="1">
        <v>0</v>
      </c>
      <c r="J304" s="1">
        <v>58062</v>
      </c>
      <c r="K304" s="1">
        <v>1</v>
      </c>
      <c r="L304" s="1">
        <v>19</v>
      </c>
      <c r="M304" s="1" t="s">
        <v>37</v>
      </c>
      <c r="N304" s="1" t="s">
        <v>38</v>
      </c>
      <c r="O304" s="1">
        <v>1876</v>
      </c>
      <c r="P304" s="10" t="s">
        <v>781</v>
      </c>
      <c r="Q304" s="1" t="s">
        <v>66</v>
      </c>
      <c r="R304" s="1" t="s">
        <v>75</v>
      </c>
      <c r="S304" s="1" t="s">
        <v>41</v>
      </c>
      <c r="T304" s="1" t="s">
        <v>42</v>
      </c>
      <c r="U304" s="1" t="s">
        <v>43</v>
      </c>
      <c r="V304" s="2">
        <v>40817</v>
      </c>
      <c r="W304" s="1" t="s">
        <v>222</v>
      </c>
      <c r="X304" s="1" t="s">
        <v>105</v>
      </c>
      <c r="Y304" s="1" t="s">
        <v>57</v>
      </c>
      <c r="Z304" s="1" t="s">
        <v>46</v>
      </c>
      <c r="AA304" s="1" t="s">
        <v>91</v>
      </c>
      <c r="AB304" s="1">
        <v>19</v>
      </c>
      <c r="AC304" s="1" t="s">
        <v>78</v>
      </c>
      <c r="AD304" s="1" t="s">
        <v>61</v>
      </c>
      <c r="AE304" s="1">
        <v>3.6</v>
      </c>
      <c r="AF304" s="1">
        <v>5</v>
      </c>
      <c r="AG304" s="1">
        <v>0</v>
      </c>
      <c r="AH304" s="2">
        <v>40696</v>
      </c>
      <c r="AI304" s="1">
        <v>0</v>
      </c>
      <c r="AJ304" s="1">
        <v>9</v>
      </c>
      <c r="AK304">
        <f t="shared" ca="1" si="12"/>
        <v>42</v>
      </c>
      <c r="AL304" t="str">
        <f t="shared" ca="1" si="13"/>
        <v>40-49</v>
      </c>
      <c r="AM304" s="19" t="str">
        <f t="shared" si="14"/>
        <v>40k–60k</v>
      </c>
    </row>
    <row r="305" spans="1:39" ht="13.5" customHeight="1" x14ac:dyDescent="0.2">
      <c r="A305" s="1" t="s">
        <v>782</v>
      </c>
      <c r="B305" s="1">
        <v>10264</v>
      </c>
      <c r="C305" s="1">
        <v>0</v>
      </c>
      <c r="D305" s="1">
        <v>0</v>
      </c>
      <c r="E305" s="1">
        <v>0</v>
      </c>
      <c r="F305" s="1">
        <v>5</v>
      </c>
      <c r="G305" s="1">
        <v>5</v>
      </c>
      <c r="H305" s="1">
        <v>3</v>
      </c>
      <c r="I305" s="1">
        <v>1</v>
      </c>
      <c r="J305" s="1">
        <v>59728</v>
      </c>
      <c r="K305" s="1">
        <v>1</v>
      </c>
      <c r="L305" s="1">
        <v>19</v>
      </c>
      <c r="M305" s="1" t="s">
        <v>37</v>
      </c>
      <c r="N305" s="1" t="s">
        <v>38</v>
      </c>
      <c r="O305" s="1">
        <v>2109</v>
      </c>
      <c r="P305" s="11">
        <v>25244</v>
      </c>
      <c r="Q305" s="1" t="s">
        <v>66</v>
      </c>
      <c r="R305" s="1" t="s">
        <v>40</v>
      </c>
      <c r="S305" s="1" t="s">
        <v>41</v>
      </c>
      <c r="T305" s="1" t="s">
        <v>104</v>
      </c>
      <c r="U305" s="1" t="s">
        <v>95</v>
      </c>
      <c r="V305" s="2">
        <v>41153</v>
      </c>
      <c r="W305" s="1" t="s">
        <v>783</v>
      </c>
      <c r="X305" s="1" t="s">
        <v>229</v>
      </c>
      <c r="Y305" s="1" t="s">
        <v>57</v>
      </c>
      <c r="Z305" s="1" t="s">
        <v>46</v>
      </c>
      <c r="AA305" s="1" t="s">
        <v>91</v>
      </c>
      <c r="AB305" s="1">
        <v>19</v>
      </c>
      <c r="AC305" s="1" t="s">
        <v>97</v>
      </c>
      <c r="AD305" s="1" t="s">
        <v>61</v>
      </c>
      <c r="AE305" s="1">
        <v>4.3</v>
      </c>
      <c r="AF305" s="1">
        <v>4</v>
      </c>
      <c r="AG305" s="1">
        <v>0</v>
      </c>
      <c r="AH305" s="2">
        <v>41676</v>
      </c>
      <c r="AI305" s="1">
        <v>0</v>
      </c>
      <c r="AJ305" s="1">
        <v>16</v>
      </c>
      <c r="AK305">
        <f t="shared" ca="1" si="12"/>
        <v>56</v>
      </c>
      <c r="AL305" t="str">
        <f t="shared" ca="1" si="13"/>
        <v>50-59</v>
      </c>
      <c r="AM305" s="19" t="str">
        <f t="shared" si="14"/>
        <v>40k–60k</v>
      </c>
    </row>
    <row r="306" spans="1:39" ht="13.5" customHeight="1" x14ac:dyDescent="0.2">
      <c r="A306" s="1" t="s">
        <v>784</v>
      </c>
      <c r="B306" s="1">
        <v>10033</v>
      </c>
      <c r="C306" s="1">
        <v>0</v>
      </c>
      <c r="D306" s="1">
        <v>0</v>
      </c>
      <c r="E306" s="1">
        <v>1</v>
      </c>
      <c r="F306" s="1">
        <v>5</v>
      </c>
      <c r="G306" s="1">
        <v>5</v>
      </c>
      <c r="H306" s="1">
        <v>4</v>
      </c>
      <c r="I306" s="1">
        <v>0</v>
      </c>
      <c r="J306" s="1">
        <v>70507</v>
      </c>
      <c r="K306" s="1">
        <v>1</v>
      </c>
      <c r="L306" s="1">
        <v>20</v>
      </c>
      <c r="M306" s="1" t="s">
        <v>64</v>
      </c>
      <c r="N306" s="1" t="s">
        <v>38</v>
      </c>
      <c r="O306" s="1">
        <v>2045</v>
      </c>
      <c r="P306" s="11">
        <v>21377</v>
      </c>
      <c r="Q306" s="1" t="s">
        <v>39</v>
      </c>
      <c r="R306" s="1" t="s">
        <v>40</v>
      </c>
      <c r="S306" s="1" t="s">
        <v>41</v>
      </c>
      <c r="T306" s="1" t="s">
        <v>42</v>
      </c>
      <c r="U306" s="1" t="s">
        <v>43</v>
      </c>
      <c r="V306" s="2">
        <v>41456</v>
      </c>
      <c r="W306" s="1" t="s">
        <v>785</v>
      </c>
      <c r="X306" s="1" t="s">
        <v>169</v>
      </c>
      <c r="Y306" s="1" t="s">
        <v>57</v>
      </c>
      <c r="Z306" s="1" t="s">
        <v>46</v>
      </c>
      <c r="AA306" s="1" t="s">
        <v>96</v>
      </c>
      <c r="AB306" s="1">
        <v>12</v>
      </c>
      <c r="AC306" s="1" t="s">
        <v>48</v>
      </c>
      <c r="AD306" s="1" t="s">
        <v>49</v>
      </c>
      <c r="AE306" s="1">
        <v>5</v>
      </c>
      <c r="AF306" s="1">
        <v>3</v>
      </c>
      <c r="AG306" s="1">
        <v>0</v>
      </c>
      <c r="AH306" s="1" t="s">
        <v>786</v>
      </c>
      <c r="AI306" s="1">
        <v>0</v>
      </c>
      <c r="AJ306" s="1">
        <v>7</v>
      </c>
      <c r="AK306">
        <f t="shared" ca="1" si="12"/>
        <v>67</v>
      </c>
      <c r="AL306" t="str">
        <f t="shared" ca="1" si="13"/>
        <v>60-69</v>
      </c>
      <c r="AM306" s="19" t="str">
        <f t="shared" si="14"/>
        <v>60k–80k</v>
      </c>
    </row>
    <row r="307" spans="1:39" ht="13.5" customHeight="1" x14ac:dyDescent="0.2">
      <c r="A307" s="1" t="s">
        <v>787</v>
      </c>
      <c r="B307" s="1">
        <v>10174</v>
      </c>
      <c r="C307" s="1">
        <v>0</v>
      </c>
      <c r="D307" s="1">
        <v>0</v>
      </c>
      <c r="E307" s="1">
        <v>0</v>
      </c>
      <c r="F307" s="1">
        <v>1</v>
      </c>
      <c r="G307" s="1">
        <v>5</v>
      </c>
      <c r="H307" s="1">
        <v>3</v>
      </c>
      <c r="I307" s="1">
        <v>0</v>
      </c>
      <c r="J307" s="1">
        <v>60446</v>
      </c>
      <c r="K307" s="1">
        <v>0</v>
      </c>
      <c r="L307" s="1">
        <v>20</v>
      </c>
      <c r="M307" s="1" t="s">
        <v>64</v>
      </c>
      <c r="N307" s="1" t="s">
        <v>38</v>
      </c>
      <c r="O307" s="1">
        <v>2302</v>
      </c>
      <c r="P307" s="10" t="s">
        <v>788</v>
      </c>
      <c r="Q307" s="1" t="s">
        <v>66</v>
      </c>
      <c r="R307" s="1" t="s">
        <v>40</v>
      </c>
      <c r="S307" s="1" t="s">
        <v>41</v>
      </c>
      <c r="T307" s="1" t="s">
        <v>42</v>
      </c>
      <c r="U307" s="1" t="s">
        <v>43</v>
      </c>
      <c r="V307" s="1" t="s">
        <v>182</v>
      </c>
      <c r="X307" s="1" t="s">
        <v>44</v>
      </c>
      <c r="Y307" s="1" t="s">
        <v>45</v>
      </c>
      <c r="Z307" s="1" t="s">
        <v>46</v>
      </c>
      <c r="AA307" s="1" t="s">
        <v>106</v>
      </c>
      <c r="AB307" s="1">
        <v>14</v>
      </c>
      <c r="AC307" s="1" t="s">
        <v>48</v>
      </c>
      <c r="AD307" s="1" t="s">
        <v>61</v>
      </c>
      <c r="AE307" s="1">
        <v>3.4</v>
      </c>
      <c r="AF307" s="1">
        <v>4</v>
      </c>
      <c r="AG307" s="1">
        <v>0</v>
      </c>
      <c r="AH307" s="1" t="s">
        <v>194</v>
      </c>
      <c r="AI307" s="1">
        <v>0</v>
      </c>
      <c r="AJ307" s="1">
        <v>14</v>
      </c>
      <c r="AK307">
        <f t="shared" ca="1" si="12"/>
        <v>40</v>
      </c>
      <c r="AL307" t="str">
        <f t="shared" ca="1" si="13"/>
        <v>40-49</v>
      </c>
      <c r="AM307" s="19" t="str">
        <f t="shared" si="14"/>
        <v>60k–80k</v>
      </c>
    </row>
    <row r="308" spans="1:39" ht="13.5" customHeight="1" x14ac:dyDescent="0.2">
      <c r="A308" s="1" t="s">
        <v>789</v>
      </c>
      <c r="B308" s="1">
        <v>10135</v>
      </c>
      <c r="C308" s="1">
        <v>0</v>
      </c>
      <c r="D308" s="1">
        <v>0</v>
      </c>
      <c r="E308" s="1">
        <v>1</v>
      </c>
      <c r="F308" s="1">
        <v>1</v>
      </c>
      <c r="G308" s="1">
        <v>5</v>
      </c>
      <c r="H308" s="1">
        <v>3</v>
      </c>
      <c r="I308" s="1">
        <v>0</v>
      </c>
      <c r="J308" s="1">
        <v>65893</v>
      </c>
      <c r="K308" s="1">
        <v>0</v>
      </c>
      <c r="L308" s="1">
        <v>20</v>
      </c>
      <c r="M308" s="1" t="s">
        <v>64</v>
      </c>
      <c r="N308" s="1" t="s">
        <v>38</v>
      </c>
      <c r="O308" s="1">
        <v>1810</v>
      </c>
      <c r="P308" s="11">
        <v>31356</v>
      </c>
      <c r="Q308" s="1" t="s">
        <v>39</v>
      </c>
      <c r="R308" s="1" t="s">
        <v>40</v>
      </c>
      <c r="S308" s="1" t="s">
        <v>41</v>
      </c>
      <c r="T308" s="1" t="s">
        <v>42</v>
      </c>
      <c r="U308" s="1" t="s">
        <v>43</v>
      </c>
      <c r="V308" s="2">
        <v>41827</v>
      </c>
      <c r="X308" s="1" t="s">
        <v>44</v>
      </c>
      <c r="Y308" s="1" t="s">
        <v>45</v>
      </c>
      <c r="Z308" s="1" t="s">
        <v>46</v>
      </c>
      <c r="AA308" s="1" t="s">
        <v>69</v>
      </c>
      <c r="AB308" s="1">
        <v>20</v>
      </c>
      <c r="AC308" s="1" t="s">
        <v>48</v>
      </c>
      <c r="AD308" s="1" t="s">
        <v>61</v>
      </c>
      <c r="AE308" s="1">
        <v>4.07</v>
      </c>
      <c r="AF308" s="1">
        <v>4</v>
      </c>
      <c r="AG308" s="1">
        <v>0</v>
      </c>
      <c r="AH308" s="1" t="s">
        <v>244</v>
      </c>
      <c r="AI308" s="1">
        <v>0</v>
      </c>
      <c r="AJ308" s="1">
        <v>13</v>
      </c>
      <c r="AK308">
        <f t="shared" ca="1" si="12"/>
        <v>39</v>
      </c>
      <c r="AL308" t="str">
        <f t="shared" ca="1" si="13"/>
        <v>30-39</v>
      </c>
      <c r="AM308" s="19" t="str">
        <f t="shared" si="14"/>
        <v>60k–80k</v>
      </c>
    </row>
    <row r="309" spans="1:39" ht="13.5" customHeight="1" x14ac:dyDescent="0.2">
      <c r="A309" s="1" t="s">
        <v>790</v>
      </c>
      <c r="B309" s="1">
        <v>10301</v>
      </c>
      <c r="C309" s="1">
        <v>0</v>
      </c>
      <c r="D309" s="1">
        <v>0</v>
      </c>
      <c r="E309" s="1">
        <v>0</v>
      </c>
      <c r="F309" s="1">
        <v>5</v>
      </c>
      <c r="G309" s="1">
        <v>5</v>
      </c>
      <c r="H309" s="1">
        <v>1</v>
      </c>
      <c r="I309" s="1">
        <v>0</v>
      </c>
      <c r="J309" s="1">
        <v>48513</v>
      </c>
      <c r="K309" s="1">
        <v>1</v>
      </c>
      <c r="L309" s="1">
        <v>19</v>
      </c>
      <c r="M309" s="1" t="s">
        <v>37</v>
      </c>
      <c r="N309" s="1" t="s">
        <v>38</v>
      </c>
      <c r="O309" s="1">
        <v>2458</v>
      </c>
      <c r="P309" s="11">
        <v>30046</v>
      </c>
      <c r="Q309" s="1" t="s">
        <v>66</v>
      </c>
      <c r="R309" s="1" t="s">
        <v>40</v>
      </c>
      <c r="S309" s="1" t="s">
        <v>41</v>
      </c>
      <c r="T309" s="1" t="s">
        <v>42</v>
      </c>
      <c r="U309" s="1" t="s">
        <v>141</v>
      </c>
      <c r="V309" s="2">
        <v>39487</v>
      </c>
      <c r="W309" s="1" t="s">
        <v>791</v>
      </c>
      <c r="X309" s="1" t="s">
        <v>105</v>
      </c>
      <c r="Y309" s="1" t="s">
        <v>57</v>
      </c>
      <c r="Z309" s="1" t="s">
        <v>46</v>
      </c>
      <c r="AA309" s="1" t="s">
        <v>96</v>
      </c>
      <c r="AB309" s="1">
        <v>12</v>
      </c>
      <c r="AC309" s="1" t="s">
        <v>78</v>
      </c>
      <c r="AD309" s="1" t="s">
        <v>281</v>
      </c>
      <c r="AE309" s="1">
        <v>3.2</v>
      </c>
      <c r="AF309" s="1">
        <v>2</v>
      </c>
      <c r="AG309" s="1">
        <v>0</v>
      </c>
      <c r="AH309" s="2">
        <v>42044</v>
      </c>
      <c r="AI309" s="1">
        <v>5</v>
      </c>
      <c r="AJ309" s="1">
        <v>4</v>
      </c>
      <c r="AK309">
        <f t="shared" ca="1" si="12"/>
        <v>43</v>
      </c>
      <c r="AL309" t="str">
        <f t="shared" ca="1" si="13"/>
        <v>40-49</v>
      </c>
      <c r="AM309" s="19" t="str">
        <f t="shared" si="14"/>
        <v>40k–60k</v>
      </c>
    </row>
    <row r="310" spans="1:39" ht="13.5" customHeight="1" x14ac:dyDescent="0.2">
      <c r="A310" s="1" t="s">
        <v>792</v>
      </c>
      <c r="B310" s="1">
        <v>10010</v>
      </c>
      <c r="C310" s="1">
        <v>0</v>
      </c>
      <c r="D310" s="1">
        <v>0</v>
      </c>
      <c r="E310" s="1">
        <v>0</v>
      </c>
      <c r="F310" s="1">
        <v>1</v>
      </c>
      <c r="G310" s="1">
        <v>3</v>
      </c>
      <c r="H310" s="1">
        <v>4</v>
      </c>
      <c r="I310" s="1">
        <v>0</v>
      </c>
      <c r="J310" s="1">
        <v>220450</v>
      </c>
      <c r="K310" s="1">
        <v>0</v>
      </c>
      <c r="L310" s="1">
        <v>6</v>
      </c>
      <c r="M310" s="1" t="s">
        <v>793</v>
      </c>
      <c r="N310" s="1" t="s">
        <v>38</v>
      </c>
      <c r="O310" s="1">
        <v>2067</v>
      </c>
      <c r="P310" s="10" t="s">
        <v>794</v>
      </c>
      <c r="Q310" s="1" t="s">
        <v>66</v>
      </c>
      <c r="R310" s="1" t="s">
        <v>40</v>
      </c>
      <c r="S310" s="1" t="s">
        <v>41</v>
      </c>
      <c r="T310" s="1" t="s">
        <v>42</v>
      </c>
      <c r="U310" s="1" t="s">
        <v>43</v>
      </c>
      <c r="V310" s="2">
        <v>40455</v>
      </c>
      <c r="X310" s="1" t="s">
        <v>44</v>
      </c>
      <c r="Y310" s="1" t="s">
        <v>45</v>
      </c>
      <c r="Z310" s="1" t="s">
        <v>58</v>
      </c>
      <c r="AA310" s="1" t="s">
        <v>170</v>
      </c>
      <c r="AB310" s="1">
        <v>2</v>
      </c>
      <c r="AC310" s="1" t="s">
        <v>92</v>
      </c>
      <c r="AD310" s="1" t="s">
        <v>49</v>
      </c>
      <c r="AE310" s="1">
        <v>4.5999999999999996</v>
      </c>
      <c r="AF310" s="1">
        <v>5</v>
      </c>
      <c r="AG310" s="1">
        <v>6</v>
      </c>
      <c r="AH310" s="1" t="s">
        <v>194</v>
      </c>
      <c r="AI310" s="1">
        <v>0</v>
      </c>
      <c r="AJ310" s="1">
        <v>16</v>
      </c>
      <c r="AK310">
        <f t="shared" ca="1" si="12"/>
        <v>45</v>
      </c>
      <c r="AL310" t="str">
        <f t="shared" ca="1" si="13"/>
        <v>40-49</v>
      </c>
      <c r="AM310" s="19" t="str">
        <f t="shared" si="14"/>
        <v>220k–240k</v>
      </c>
    </row>
    <row r="311" spans="1:39" ht="13.5" customHeight="1" x14ac:dyDescent="0.2">
      <c r="A311" s="1" t="s">
        <v>795</v>
      </c>
      <c r="B311" s="1">
        <v>10043</v>
      </c>
      <c r="C311" s="1">
        <v>0</v>
      </c>
      <c r="D311" s="1">
        <v>0</v>
      </c>
      <c r="E311" s="1">
        <v>0</v>
      </c>
      <c r="F311" s="1">
        <v>1</v>
      </c>
      <c r="G311" s="1">
        <v>3</v>
      </c>
      <c r="H311" s="1">
        <v>3</v>
      </c>
      <c r="I311" s="1">
        <v>0</v>
      </c>
      <c r="J311" s="1">
        <v>89292</v>
      </c>
      <c r="K311" s="1">
        <v>0</v>
      </c>
      <c r="L311" s="1">
        <v>9</v>
      </c>
      <c r="M311" s="1" t="s">
        <v>113</v>
      </c>
      <c r="N311" s="1" t="s">
        <v>38</v>
      </c>
      <c r="O311" s="1">
        <v>2148</v>
      </c>
      <c r="P311" s="10" t="s">
        <v>796</v>
      </c>
      <c r="Q311" s="1" t="s">
        <v>66</v>
      </c>
      <c r="R311" s="1" t="s">
        <v>40</v>
      </c>
      <c r="S311" s="1" t="s">
        <v>41</v>
      </c>
      <c r="T311" s="1" t="s">
        <v>42</v>
      </c>
      <c r="U311" s="1" t="s">
        <v>43</v>
      </c>
      <c r="V311" s="1" t="s">
        <v>54</v>
      </c>
      <c r="X311" s="1" t="s">
        <v>44</v>
      </c>
      <c r="Y311" s="1" t="s">
        <v>45</v>
      </c>
      <c r="Z311" s="1" t="s">
        <v>58</v>
      </c>
      <c r="AA311" s="1" t="s">
        <v>59</v>
      </c>
      <c r="AB311" s="1">
        <v>4</v>
      </c>
      <c r="AC311" s="1" t="s">
        <v>92</v>
      </c>
      <c r="AD311" s="1" t="s">
        <v>61</v>
      </c>
      <c r="AE311" s="1">
        <v>5</v>
      </c>
      <c r="AF311" s="1">
        <v>3</v>
      </c>
      <c r="AG311" s="1">
        <v>5</v>
      </c>
      <c r="AH311" s="2">
        <v>43467</v>
      </c>
      <c r="AI311" s="1">
        <v>0</v>
      </c>
      <c r="AJ311" s="1">
        <v>11</v>
      </c>
      <c r="AK311">
        <f t="shared" ca="1" si="12"/>
        <v>46</v>
      </c>
      <c r="AL311" t="str">
        <f t="shared" ca="1" si="13"/>
        <v>40-49</v>
      </c>
      <c r="AM311" s="19" t="str">
        <f t="shared" si="14"/>
        <v>80k–100k</v>
      </c>
    </row>
    <row r="312" spans="1:39" ht="13.5" customHeight="1" x14ac:dyDescent="0.2">
      <c r="A312" s="1" t="s">
        <v>797</v>
      </c>
      <c r="B312" s="1">
        <v>10271</v>
      </c>
      <c r="C312" s="1">
        <v>0</v>
      </c>
      <c r="D312" s="1">
        <v>4</v>
      </c>
      <c r="E312" s="1">
        <v>0</v>
      </c>
      <c r="F312" s="1">
        <v>1</v>
      </c>
      <c r="G312" s="1">
        <v>5</v>
      </c>
      <c r="H312" s="1">
        <v>3</v>
      </c>
      <c r="I312" s="1">
        <v>0</v>
      </c>
      <c r="J312" s="1">
        <v>45046</v>
      </c>
      <c r="K312" s="1">
        <v>0</v>
      </c>
      <c r="L312" s="1">
        <v>19</v>
      </c>
      <c r="M312" s="1" t="s">
        <v>37</v>
      </c>
      <c r="N312" s="1" t="s">
        <v>38</v>
      </c>
      <c r="O312" s="1">
        <v>1730</v>
      </c>
      <c r="P312" s="10" t="s">
        <v>798</v>
      </c>
      <c r="Q312" s="1" t="s">
        <v>66</v>
      </c>
      <c r="R312" s="1" t="s">
        <v>89</v>
      </c>
      <c r="S312" s="1" t="s">
        <v>41</v>
      </c>
      <c r="T312" s="1" t="s">
        <v>42</v>
      </c>
      <c r="U312" s="1" t="s">
        <v>141</v>
      </c>
      <c r="V312" s="1" t="s">
        <v>182</v>
      </c>
      <c r="X312" s="1" t="s">
        <v>44</v>
      </c>
      <c r="Y312" s="1" t="s">
        <v>45</v>
      </c>
      <c r="Z312" s="1" t="s">
        <v>46</v>
      </c>
      <c r="AA312" s="1" t="s">
        <v>106</v>
      </c>
      <c r="AB312" s="1">
        <v>14</v>
      </c>
      <c r="AC312" s="1" t="s">
        <v>48</v>
      </c>
      <c r="AD312" s="1" t="s">
        <v>61</v>
      </c>
      <c r="AE312" s="1">
        <v>4.5</v>
      </c>
      <c r="AF312" s="1">
        <v>5</v>
      </c>
      <c r="AG312" s="1">
        <v>0</v>
      </c>
      <c r="AH312" s="1" t="s">
        <v>205</v>
      </c>
      <c r="AI312" s="1">
        <v>0</v>
      </c>
      <c r="AJ312" s="1">
        <v>2</v>
      </c>
      <c r="AK312">
        <f t="shared" ca="1" si="12"/>
        <v>46</v>
      </c>
      <c r="AL312" t="str">
        <f ca="1">IF(AK312="", "", INT(AK312/10)*10 &amp; "-" &amp; INT(AK312/10)*10+9)</f>
        <v>40-49</v>
      </c>
      <c r="AM312" s="19" t="str">
        <f t="shared" si="14"/>
        <v>40k–60k</v>
      </c>
    </row>
    <row r="313" spans="1:39" ht="13.5" customHeight="1" x14ac:dyDescent="0.2"/>
    <row r="314" spans="1:39" ht="13.5" customHeight="1" x14ac:dyDescent="0.2"/>
    <row r="315" spans="1:39" ht="13.5" customHeight="1" x14ac:dyDescent="0.2"/>
    <row r="316" spans="1:39" ht="13.5" customHeight="1" x14ac:dyDescent="0.2"/>
    <row r="317" spans="1:39" ht="13.5" customHeight="1" x14ac:dyDescent="0.2"/>
    <row r="318" spans="1:39" ht="13.5" customHeight="1" x14ac:dyDescent="0.2"/>
    <row r="319" spans="1:39" ht="13.5" customHeight="1" x14ac:dyDescent="0.2"/>
    <row r="320" spans="1:39"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AJ312"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83DD6-0F98-484C-A72E-242DCED816E7}">
  <dimension ref="A1:Z1000"/>
  <sheetViews>
    <sheetView tabSelected="1" zoomScale="115" zoomScaleNormal="115" workbookViewId="0">
      <selection activeCell="F16" sqref="F16"/>
    </sheetView>
  </sheetViews>
  <sheetFormatPr defaultRowHeight="14.25" x14ac:dyDescent="0.2"/>
  <sheetData>
    <row r="1" spans="1:26" ht="15.75" thickBot="1" x14ac:dyDescent="0.25">
      <c r="A1" s="60"/>
      <c r="B1" s="61" t="s">
        <v>935</v>
      </c>
      <c r="C1" s="60"/>
      <c r="D1" s="60"/>
      <c r="E1" s="60"/>
      <c r="F1" s="60"/>
      <c r="G1" s="60"/>
      <c r="H1" s="60"/>
      <c r="I1" s="60"/>
      <c r="J1" s="60"/>
      <c r="K1" s="60"/>
      <c r="L1" s="60"/>
      <c r="M1" s="60"/>
      <c r="N1" s="60"/>
      <c r="O1" s="60"/>
      <c r="P1" s="60"/>
      <c r="Q1" s="60"/>
      <c r="R1" s="60"/>
      <c r="S1" s="60"/>
      <c r="T1" s="60"/>
      <c r="U1" s="60"/>
      <c r="V1" s="60"/>
      <c r="W1" s="60"/>
      <c r="X1" s="60"/>
      <c r="Y1" s="60"/>
      <c r="Z1" s="60"/>
    </row>
    <row r="2" spans="1:26" ht="15.75" thickBot="1" x14ac:dyDescent="0.25">
      <c r="A2" s="60"/>
      <c r="B2" s="62" t="s">
        <v>936</v>
      </c>
      <c r="C2" s="60"/>
      <c r="D2" s="60"/>
      <c r="E2" s="60"/>
      <c r="F2" s="60"/>
      <c r="G2" s="60"/>
      <c r="H2" s="60"/>
      <c r="I2" s="60"/>
      <c r="J2" s="60"/>
      <c r="K2" s="60"/>
      <c r="L2" s="60"/>
      <c r="M2" s="60"/>
      <c r="N2" s="60"/>
      <c r="O2" s="60"/>
      <c r="P2" s="60"/>
      <c r="Q2" s="60"/>
      <c r="R2" s="60"/>
      <c r="S2" s="60"/>
      <c r="T2" s="60"/>
      <c r="U2" s="60"/>
      <c r="V2" s="60"/>
      <c r="W2" s="60"/>
      <c r="X2" s="60"/>
      <c r="Y2" s="60"/>
      <c r="Z2" s="60"/>
    </row>
    <row r="3" spans="1:26" ht="15.75" thickBot="1" x14ac:dyDescent="0.3">
      <c r="A3" s="60"/>
      <c r="B3" s="63" t="s">
        <v>937</v>
      </c>
      <c r="C3" s="60"/>
      <c r="D3" s="60"/>
      <c r="E3" s="60"/>
      <c r="F3" s="60"/>
      <c r="G3" s="60"/>
      <c r="H3" s="60"/>
      <c r="I3" s="60"/>
      <c r="J3" s="60"/>
      <c r="K3" s="60"/>
      <c r="L3" s="60"/>
      <c r="M3" s="60"/>
      <c r="N3" s="60"/>
      <c r="O3" s="60"/>
      <c r="P3" s="60"/>
      <c r="Q3" s="60"/>
      <c r="R3" s="60"/>
      <c r="S3" s="60"/>
      <c r="T3" s="60"/>
      <c r="U3" s="60"/>
      <c r="V3" s="60"/>
      <c r="W3" s="60"/>
      <c r="X3" s="60"/>
      <c r="Y3" s="60"/>
      <c r="Z3" s="60"/>
    </row>
    <row r="4" spans="1:26" ht="15.75" thickBot="1" x14ac:dyDescent="0.3">
      <c r="A4" s="64">
        <v>1</v>
      </c>
      <c r="B4" s="65" t="s">
        <v>938</v>
      </c>
      <c r="C4" s="60"/>
      <c r="D4" s="60"/>
      <c r="E4" s="60"/>
      <c r="F4" s="60"/>
      <c r="G4" s="60"/>
      <c r="H4" s="60"/>
      <c r="I4" s="60"/>
      <c r="J4" s="60"/>
      <c r="K4" s="60"/>
      <c r="L4" s="60"/>
      <c r="M4" s="60"/>
      <c r="N4" s="60"/>
      <c r="O4" s="60"/>
      <c r="P4" s="60"/>
      <c r="Q4" s="60"/>
      <c r="R4" s="60"/>
      <c r="S4" s="60"/>
      <c r="T4" s="60"/>
      <c r="U4" s="60"/>
      <c r="V4" s="60"/>
      <c r="W4" s="60"/>
      <c r="X4" s="60"/>
      <c r="Y4" s="60"/>
      <c r="Z4" s="60"/>
    </row>
    <row r="5" spans="1:26" ht="15.75" thickBot="1" x14ac:dyDescent="0.3">
      <c r="A5" s="64">
        <v>2</v>
      </c>
      <c r="B5" s="65" t="s">
        <v>939</v>
      </c>
      <c r="C5" s="60"/>
      <c r="D5" s="60"/>
      <c r="E5" s="60"/>
      <c r="F5" s="60"/>
      <c r="G5" s="60"/>
      <c r="H5" s="60"/>
      <c r="I5" s="60"/>
      <c r="J5" s="60"/>
      <c r="K5" s="60"/>
      <c r="L5" s="60"/>
      <c r="M5" s="60"/>
      <c r="N5" s="60"/>
      <c r="O5" s="60"/>
      <c r="P5" s="60"/>
      <c r="Q5" s="60"/>
      <c r="R5" s="60"/>
      <c r="S5" s="60"/>
      <c r="T5" s="60"/>
      <c r="U5" s="60"/>
      <c r="V5" s="60"/>
      <c r="W5" s="60"/>
      <c r="X5" s="60"/>
      <c r="Y5" s="60"/>
      <c r="Z5" s="60"/>
    </row>
    <row r="6" spans="1:26" ht="15.75" thickBot="1" x14ac:dyDescent="0.3">
      <c r="A6" s="64">
        <v>3</v>
      </c>
      <c r="B6" s="65" t="s">
        <v>940</v>
      </c>
      <c r="C6" s="60"/>
      <c r="D6" s="60"/>
      <c r="E6" s="60"/>
      <c r="F6" s="60"/>
      <c r="G6" s="60"/>
      <c r="H6" s="60"/>
      <c r="I6" s="60"/>
      <c r="J6" s="60"/>
      <c r="K6" s="60"/>
      <c r="L6" s="60"/>
      <c r="M6" s="60"/>
      <c r="N6" s="60"/>
      <c r="O6" s="60"/>
      <c r="P6" s="60"/>
      <c r="Q6" s="60"/>
      <c r="R6" s="60"/>
      <c r="S6" s="60"/>
      <c r="T6" s="60"/>
      <c r="U6" s="60"/>
      <c r="V6" s="60"/>
      <c r="W6" s="60"/>
      <c r="X6" s="60"/>
      <c r="Y6" s="60"/>
      <c r="Z6" s="60"/>
    </row>
    <row r="7" spans="1:26" ht="15.75" thickBot="1" x14ac:dyDescent="0.3">
      <c r="A7" s="64">
        <v>4</v>
      </c>
      <c r="B7" s="65" t="s">
        <v>941</v>
      </c>
      <c r="C7" s="60"/>
      <c r="D7" s="60"/>
      <c r="E7" s="60"/>
      <c r="F7" s="60"/>
      <c r="G7" s="60"/>
      <c r="H7" s="60"/>
      <c r="I7" s="60"/>
      <c r="J7" s="60"/>
      <c r="K7" s="60"/>
      <c r="L7" s="60"/>
      <c r="M7" s="60"/>
      <c r="N7" s="60"/>
      <c r="O7" s="60"/>
      <c r="P7" s="60"/>
      <c r="Q7" s="60"/>
      <c r="R7" s="60"/>
      <c r="S7" s="60"/>
      <c r="T7" s="60"/>
      <c r="U7" s="60"/>
      <c r="V7" s="60"/>
      <c r="W7" s="60"/>
      <c r="X7" s="60"/>
      <c r="Y7" s="60"/>
      <c r="Z7" s="60"/>
    </row>
    <row r="8" spans="1:26" ht="15.75" thickBot="1" x14ac:dyDescent="0.25">
      <c r="A8" s="60"/>
      <c r="B8" s="65" t="s">
        <v>942</v>
      </c>
      <c r="C8" s="60"/>
      <c r="D8" s="60"/>
      <c r="E8" s="60"/>
      <c r="F8" s="60"/>
      <c r="G8" s="60"/>
      <c r="H8" s="60"/>
      <c r="I8" s="60"/>
      <c r="J8" s="60"/>
      <c r="K8" s="60"/>
      <c r="L8" s="60"/>
      <c r="M8" s="60"/>
      <c r="N8" s="60"/>
      <c r="O8" s="60"/>
      <c r="P8" s="60"/>
      <c r="Q8" s="60"/>
      <c r="R8" s="60"/>
      <c r="S8" s="60"/>
      <c r="T8" s="60"/>
      <c r="U8" s="60"/>
      <c r="V8" s="60"/>
      <c r="W8" s="60"/>
      <c r="X8" s="60"/>
      <c r="Y8" s="60"/>
      <c r="Z8" s="60"/>
    </row>
    <row r="9" spans="1:26" ht="15.75" thickBot="1" x14ac:dyDescent="0.3">
      <c r="A9" s="64">
        <v>5</v>
      </c>
      <c r="B9" s="65" t="s">
        <v>943</v>
      </c>
      <c r="C9" s="60"/>
      <c r="D9" s="60"/>
      <c r="E9" s="60"/>
      <c r="F9" s="60"/>
      <c r="G9" s="60"/>
      <c r="H9" s="60"/>
      <c r="I9" s="60"/>
      <c r="J9" s="60"/>
      <c r="K9" s="60"/>
      <c r="L9" s="60"/>
      <c r="M9" s="60"/>
      <c r="N9" s="60"/>
      <c r="O9" s="60"/>
      <c r="P9" s="60"/>
      <c r="Q9" s="60"/>
      <c r="R9" s="60"/>
      <c r="S9" s="60"/>
      <c r="T9" s="60"/>
      <c r="U9" s="60"/>
      <c r="V9" s="60"/>
      <c r="W9" s="60"/>
      <c r="X9" s="60"/>
      <c r="Y9" s="60"/>
      <c r="Z9" s="60"/>
    </row>
    <row r="10" spans="1:26" ht="15.75" thickBot="1" x14ac:dyDescent="0.3">
      <c r="A10" s="64">
        <v>6</v>
      </c>
      <c r="B10" s="65" t="s">
        <v>944</v>
      </c>
      <c r="C10" s="60"/>
      <c r="D10" s="60"/>
      <c r="E10" s="60"/>
      <c r="F10" s="60"/>
      <c r="G10" s="60"/>
      <c r="H10" s="60"/>
      <c r="I10" s="60"/>
      <c r="J10" s="60"/>
      <c r="K10" s="60"/>
      <c r="L10" s="60"/>
      <c r="M10" s="60"/>
      <c r="N10" s="60"/>
      <c r="O10" s="60"/>
      <c r="P10" s="60"/>
      <c r="Q10" s="60"/>
      <c r="R10" s="60"/>
      <c r="S10" s="60"/>
      <c r="T10" s="60"/>
      <c r="U10" s="60"/>
      <c r="V10" s="60"/>
      <c r="W10" s="60"/>
      <c r="X10" s="60"/>
      <c r="Y10" s="60"/>
      <c r="Z10" s="60"/>
    </row>
    <row r="11" spans="1:26" ht="15.75" thickBot="1" x14ac:dyDescent="0.25">
      <c r="A11" s="60"/>
      <c r="B11" s="65" t="s">
        <v>945</v>
      </c>
      <c r="C11" s="60"/>
      <c r="D11" s="60"/>
      <c r="E11" s="60"/>
      <c r="F11" s="60"/>
      <c r="G11" s="60"/>
      <c r="H11" s="60"/>
      <c r="I11" s="60"/>
      <c r="J11" s="60"/>
      <c r="K11" s="60"/>
      <c r="L11" s="60"/>
      <c r="M11" s="60"/>
      <c r="N11" s="60"/>
      <c r="O11" s="60"/>
      <c r="P11" s="60"/>
      <c r="Q11" s="60"/>
      <c r="R11" s="60"/>
      <c r="S11" s="60"/>
      <c r="T11" s="60"/>
      <c r="U11" s="60"/>
      <c r="V11" s="60"/>
      <c r="W11" s="60"/>
      <c r="X11" s="60"/>
      <c r="Y11" s="60"/>
      <c r="Z11" s="60"/>
    </row>
    <row r="12" spans="1:26" ht="15" thickBot="1" x14ac:dyDescent="0.25">
      <c r="A12" s="60"/>
      <c r="B12" s="60"/>
      <c r="C12" s="60"/>
      <c r="D12" s="60"/>
      <c r="E12" s="60"/>
      <c r="F12" s="60"/>
      <c r="G12" s="60"/>
      <c r="H12" s="60"/>
      <c r="I12" s="60"/>
      <c r="J12" s="60"/>
      <c r="K12" s="60"/>
      <c r="L12" s="60"/>
      <c r="M12" s="60"/>
      <c r="N12" s="60"/>
      <c r="O12" s="60"/>
      <c r="P12" s="60"/>
      <c r="Q12" s="60"/>
      <c r="R12" s="60"/>
      <c r="S12" s="60"/>
      <c r="T12" s="60"/>
      <c r="U12" s="60"/>
      <c r="V12" s="60"/>
      <c r="W12" s="60"/>
      <c r="X12" s="60"/>
      <c r="Y12" s="60"/>
      <c r="Z12" s="60"/>
    </row>
    <row r="13" spans="1:26" ht="15.75" thickBot="1" x14ac:dyDescent="0.3">
      <c r="A13" s="60"/>
      <c r="B13" s="63" t="s">
        <v>946</v>
      </c>
      <c r="C13" s="60"/>
      <c r="D13" s="60"/>
      <c r="E13" s="60"/>
      <c r="F13" s="60"/>
      <c r="G13" s="60"/>
      <c r="H13" s="60"/>
      <c r="I13" s="60"/>
      <c r="J13" s="60"/>
      <c r="K13" s="60"/>
      <c r="L13" s="60"/>
      <c r="M13" s="60"/>
      <c r="N13" s="60"/>
      <c r="O13" s="60"/>
      <c r="P13" s="60"/>
      <c r="Q13" s="60"/>
      <c r="R13" s="60"/>
      <c r="S13" s="60"/>
      <c r="T13" s="60"/>
      <c r="U13" s="60"/>
      <c r="V13" s="60"/>
      <c r="W13" s="60"/>
      <c r="X13" s="60"/>
      <c r="Y13" s="60"/>
      <c r="Z13" s="60"/>
    </row>
    <row r="14" spans="1:26" ht="15.75" thickBot="1" x14ac:dyDescent="0.25">
      <c r="A14" s="60"/>
      <c r="B14" s="65" t="s">
        <v>947</v>
      </c>
      <c r="C14" s="60"/>
      <c r="D14" s="60"/>
      <c r="E14" s="60"/>
      <c r="F14" s="60"/>
      <c r="G14" s="60"/>
      <c r="H14" s="60"/>
      <c r="I14" s="60"/>
      <c r="J14" s="60"/>
      <c r="K14" s="60"/>
      <c r="L14" s="60"/>
      <c r="M14" s="60"/>
      <c r="N14" s="60"/>
      <c r="O14" s="60"/>
      <c r="P14" s="60"/>
      <c r="Q14" s="60"/>
      <c r="R14" s="60"/>
      <c r="S14" s="60"/>
      <c r="T14" s="60"/>
      <c r="U14" s="60"/>
      <c r="V14" s="60"/>
      <c r="W14" s="60"/>
      <c r="X14" s="60"/>
      <c r="Y14" s="60"/>
      <c r="Z14" s="60"/>
    </row>
    <row r="15" spans="1:26" ht="15.75" thickBot="1" x14ac:dyDescent="0.25">
      <c r="A15" s="60"/>
      <c r="B15" s="65" t="s">
        <v>948</v>
      </c>
      <c r="C15" s="60"/>
      <c r="D15" s="60"/>
      <c r="E15" s="60"/>
      <c r="F15" s="60"/>
      <c r="G15" s="60"/>
      <c r="H15" s="60"/>
      <c r="I15" s="60"/>
      <c r="J15" s="60"/>
      <c r="K15" s="60"/>
      <c r="L15" s="60"/>
      <c r="M15" s="60"/>
      <c r="N15" s="60"/>
      <c r="O15" s="60"/>
      <c r="P15" s="60"/>
      <c r="Q15" s="60"/>
      <c r="R15" s="60"/>
      <c r="S15" s="60"/>
      <c r="T15" s="60"/>
      <c r="U15" s="60"/>
      <c r="V15" s="60"/>
      <c r="W15" s="60"/>
      <c r="X15" s="60"/>
      <c r="Y15" s="60"/>
      <c r="Z15" s="60"/>
    </row>
    <row r="16" spans="1:26" ht="15.75" thickBot="1" x14ac:dyDescent="0.25">
      <c r="A16" s="60"/>
      <c r="B16" s="65" t="s">
        <v>949</v>
      </c>
      <c r="C16" s="60"/>
      <c r="D16" s="60"/>
      <c r="E16" s="60"/>
      <c r="F16" s="60"/>
      <c r="G16" s="60"/>
      <c r="H16" s="60"/>
      <c r="I16" s="60"/>
      <c r="J16" s="60"/>
      <c r="K16" s="60"/>
      <c r="L16" s="60"/>
      <c r="M16" s="60"/>
      <c r="N16" s="60"/>
      <c r="O16" s="60"/>
      <c r="P16" s="60"/>
      <c r="Q16" s="60"/>
      <c r="R16" s="60"/>
      <c r="S16" s="60"/>
      <c r="T16" s="60"/>
      <c r="U16" s="60"/>
      <c r="V16" s="60"/>
      <c r="W16" s="60"/>
      <c r="X16" s="60"/>
      <c r="Y16" s="60"/>
      <c r="Z16" s="60"/>
    </row>
    <row r="17" spans="1:26" ht="15" thickBot="1" x14ac:dyDescent="0.25">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spans="1:26" ht="15.75" thickBot="1" x14ac:dyDescent="0.25">
      <c r="A18" s="60"/>
      <c r="B18" s="65" t="s">
        <v>950</v>
      </c>
      <c r="C18" s="60"/>
      <c r="D18" s="60"/>
      <c r="E18" s="60"/>
      <c r="F18" s="60"/>
      <c r="G18" s="60"/>
      <c r="H18" s="60"/>
      <c r="I18" s="60"/>
      <c r="J18" s="60"/>
      <c r="K18" s="60"/>
      <c r="L18" s="60"/>
      <c r="M18" s="60"/>
      <c r="N18" s="60"/>
      <c r="O18" s="60"/>
      <c r="P18" s="60"/>
      <c r="Q18" s="60"/>
      <c r="R18" s="60"/>
      <c r="S18" s="60"/>
      <c r="T18" s="60"/>
      <c r="U18" s="60"/>
      <c r="V18" s="60"/>
      <c r="W18" s="60"/>
      <c r="X18" s="60"/>
      <c r="Y18" s="60"/>
      <c r="Z18" s="60"/>
    </row>
    <row r="19" spans="1:26" ht="15" thickBot="1" x14ac:dyDescent="0.25">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spans="1:26" ht="15" thickBot="1" x14ac:dyDescent="0.25">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spans="1:26" ht="15" thickBot="1" x14ac:dyDescent="0.25">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spans="1:26" ht="15" thickBot="1" x14ac:dyDescent="0.25">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spans="1:26" ht="15" thickBot="1" x14ac:dyDescent="0.25">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spans="1:26" ht="15" thickBot="1" x14ac:dyDescent="0.25">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spans="1:26" ht="15" thickBot="1" x14ac:dyDescent="0.25">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spans="1:26" ht="15" thickBot="1" x14ac:dyDescent="0.25">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spans="1:26" ht="15" thickBot="1" x14ac:dyDescent="0.25">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spans="1:26" ht="15" thickBot="1" x14ac:dyDescent="0.25">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spans="1:26" ht="15" thickBot="1" x14ac:dyDescent="0.25">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spans="1:26" ht="15" thickBot="1" x14ac:dyDescent="0.25">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ht="15" thickBot="1" x14ac:dyDescent="0.25">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spans="1:26" ht="15" thickBot="1" x14ac:dyDescent="0.25">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spans="1:26" ht="15" thickBot="1" x14ac:dyDescent="0.25">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spans="1:26" ht="15" thickBot="1" x14ac:dyDescent="0.25">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spans="1:26" ht="15" thickBot="1" x14ac:dyDescent="0.25">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spans="1:26" ht="15" thickBot="1" x14ac:dyDescent="0.25">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spans="1:26" ht="15" thickBot="1" x14ac:dyDescent="0.25">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spans="1:26" ht="15" thickBot="1" x14ac:dyDescent="0.25">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ht="15" thickBot="1" x14ac:dyDescent="0.25">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spans="1:26" ht="15" thickBot="1" x14ac:dyDescent="0.25">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spans="1:26" ht="15" thickBot="1" x14ac:dyDescent="0.25">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spans="1:26" ht="15" thickBot="1" x14ac:dyDescent="0.25">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spans="1:26" ht="15" thickBot="1" x14ac:dyDescent="0.25">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spans="1:26" ht="15" thickBot="1" x14ac:dyDescent="0.25">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spans="1:26" ht="15" thickBot="1" x14ac:dyDescent="0.2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spans="1:26" ht="15" thickBot="1" x14ac:dyDescent="0.25">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spans="1:26" ht="15" thickBot="1" x14ac:dyDescent="0.25">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spans="1:26" ht="15" thickBot="1" x14ac:dyDescent="0.25">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spans="1:26" ht="15" thickBot="1" x14ac:dyDescent="0.25">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spans="1:26" ht="15" thickBot="1" x14ac:dyDescent="0.25">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spans="1:26" ht="15" thickBot="1" x14ac:dyDescent="0.25">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spans="1:26" ht="15" thickBot="1"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spans="1:26" ht="15" thickBot="1" x14ac:dyDescent="0.25">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spans="1:26" ht="15" thickBot="1" x14ac:dyDescent="0.2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spans="1:26" ht="15" thickBot="1" x14ac:dyDescent="0.2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spans="1:26" ht="15" thickBot="1" x14ac:dyDescent="0.25">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spans="1:26" ht="15" thickBot="1" x14ac:dyDescent="0.25">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spans="1:26" ht="15" thickBot="1" x14ac:dyDescent="0.25">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spans="1:26" ht="15" thickBot="1" x14ac:dyDescent="0.25">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spans="1:26" ht="15" thickBot="1" x14ac:dyDescent="0.25">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spans="1:26" ht="15" thickBot="1" x14ac:dyDescent="0.25">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spans="1:26" ht="15" thickBot="1" x14ac:dyDescent="0.25">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spans="1:26" ht="15" thickBot="1" x14ac:dyDescent="0.25">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spans="1:26" ht="15" thickBot="1" x14ac:dyDescent="0.25">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spans="1:26" ht="15" thickBot="1" x14ac:dyDescent="0.2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spans="1:26" ht="15" thickBot="1" x14ac:dyDescent="0.25">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spans="1:26" ht="15" thickBot="1" x14ac:dyDescent="0.25">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spans="1:26" ht="15" thickBot="1" x14ac:dyDescent="0.25">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1:26" ht="15" thickBot="1" x14ac:dyDescent="0.25">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1:26" ht="15" thickBot="1" x14ac:dyDescent="0.25">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1:26" ht="15" thickBot="1" x14ac:dyDescent="0.25">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1:26" ht="15" thickBot="1" x14ac:dyDescent="0.25">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1:26" ht="15" thickBot="1" x14ac:dyDescent="0.25">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1:26" ht="15" thickBot="1" x14ac:dyDescent="0.25">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1:26" ht="15" thickBot="1" x14ac:dyDescent="0.2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1:26" ht="15" thickBot="1" x14ac:dyDescent="0.25">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1:26" ht="15" thickBot="1" x14ac:dyDescent="0.25">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1:26" ht="15" thickBot="1" x14ac:dyDescent="0.25">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ht="15" thickBot="1" x14ac:dyDescent="0.25">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1:26" ht="15" thickBot="1" x14ac:dyDescent="0.25">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1:26" ht="15" thickBot="1" x14ac:dyDescent="0.25">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1:26" ht="15" thickBot="1" x14ac:dyDescent="0.25">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1:26" ht="15" thickBot="1" x14ac:dyDescent="0.25">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1:26" ht="15" thickBot="1" x14ac:dyDescent="0.25">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1:26" ht="15" thickBot="1" x14ac:dyDescent="0.2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1:26" ht="15" thickBot="1" x14ac:dyDescent="0.25">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1:26" ht="15" thickBot="1" x14ac:dyDescent="0.25">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1:26" ht="15" thickBot="1" x14ac:dyDescent="0.25">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1:26" ht="15" thickBot="1" x14ac:dyDescent="0.25">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1:26" ht="15" thickBot="1" x14ac:dyDescent="0.25">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1:26" ht="15" thickBot="1" x14ac:dyDescent="0.25">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1:26" ht="15" thickBot="1" x14ac:dyDescent="0.25">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1:26" ht="15" thickBot="1" x14ac:dyDescent="0.25">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1:26" ht="15" thickBot="1" x14ac:dyDescent="0.25">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1:26" ht="15" thickBot="1" x14ac:dyDescent="0.2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1:26" ht="15" thickBot="1" x14ac:dyDescent="0.25">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1:26" ht="15" thickBot="1" x14ac:dyDescent="0.25">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1:26" ht="15" thickBot="1" x14ac:dyDescent="0.25">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1:26" ht="15" thickBot="1" x14ac:dyDescent="0.25">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1:26" ht="15" thickBot="1" x14ac:dyDescent="0.25">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1:26" ht="15" thickBot="1" x14ac:dyDescent="0.25">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1:26" ht="15" thickBot="1" x14ac:dyDescent="0.25">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1:26" ht="15" thickBot="1" x14ac:dyDescent="0.25">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ht="15" thickBot="1" x14ac:dyDescent="0.25">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1:26" ht="15" thickBot="1" x14ac:dyDescent="0.2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1:26" ht="15" thickBot="1" x14ac:dyDescent="0.25">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ht="15" thickBot="1" x14ac:dyDescent="0.25">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1:26" ht="15" thickBot="1" x14ac:dyDescent="0.25">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1:26" ht="15" thickBot="1" x14ac:dyDescent="0.25">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1:26" ht="15" thickBot="1" x14ac:dyDescent="0.25">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1:26" ht="15" thickBot="1" x14ac:dyDescent="0.25">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ht="15" thickBot="1" x14ac:dyDescent="0.25">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1:26" ht="15" thickBot="1" x14ac:dyDescent="0.25">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1:26" ht="15" thickBot="1" x14ac:dyDescent="0.25">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1:26" ht="15" thickBot="1" x14ac:dyDescent="0.2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1:26" ht="15" thickBot="1" x14ac:dyDescent="0.25">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1:26" ht="15" thickBot="1" x14ac:dyDescent="0.25">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1:26" ht="15" thickBot="1" x14ac:dyDescent="0.25">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1:26" ht="15" thickBot="1" x14ac:dyDescent="0.25">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ht="15" thickBot="1" x14ac:dyDescent="0.25">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1:26" ht="15" thickBot="1" x14ac:dyDescent="0.25">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1:26" ht="15" thickBot="1" x14ac:dyDescent="0.25">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1:26" ht="15" thickBot="1" x14ac:dyDescent="0.25">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1:26" ht="15" thickBot="1" x14ac:dyDescent="0.25">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1:26" ht="15" thickBot="1" x14ac:dyDescent="0.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1:26" ht="15" thickBot="1" x14ac:dyDescent="0.25">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ht="15" thickBot="1" x14ac:dyDescent="0.25">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1:26" ht="15" thickBot="1" x14ac:dyDescent="0.25">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1:26" ht="15" thickBot="1" x14ac:dyDescent="0.25">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1:26" ht="15" thickBot="1" x14ac:dyDescent="0.25">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1:26" ht="15" thickBot="1" x14ac:dyDescent="0.25">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1:26" ht="15" thickBot="1" x14ac:dyDescent="0.25">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1:26" ht="15" thickBot="1" x14ac:dyDescent="0.25">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1:26" ht="15" thickBot="1" x14ac:dyDescent="0.25">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1:26" ht="15" thickBot="1" x14ac:dyDescent="0.2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1:26" ht="15" thickBot="1" x14ac:dyDescent="0.25">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1:26" ht="15" thickBot="1" x14ac:dyDescent="0.25">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1:26" ht="15" thickBot="1" x14ac:dyDescent="0.25">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1:26" ht="15" thickBot="1" x14ac:dyDescent="0.25">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1:26" ht="15" thickBot="1" x14ac:dyDescent="0.25">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ht="15" thickBot="1" x14ac:dyDescent="0.25">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1:26" ht="15" thickBot="1" x14ac:dyDescent="0.25">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1:26" ht="15" thickBot="1" x14ac:dyDescent="0.25">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1:26" ht="15" thickBot="1" x14ac:dyDescent="0.25">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1:26" ht="15" thickBot="1" x14ac:dyDescent="0.2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1:26" ht="15" thickBot="1" x14ac:dyDescent="0.25">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1:26" ht="15" thickBot="1" x14ac:dyDescent="0.25">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1:26" ht="15" thickBot="1" x14ac:dyDescent="0.25">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1:26" ht="15" thickBot="1" x14ac:dyDescent="0.25">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1:26" ht="15" thickBot="1" x14ac:dyDescent="0.25">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ht="15" thickBot="1" x14ac:dyDescent="0.25">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1:26" ht="15" thickBot="1" x14ac:dyDescent="0.25">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1:26" ht="15" thickBot="1" x14ac:dyDescent="0.25">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1:26" ht="15" thickBot="1" x14ac:dyDescent="0.25">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1:26" ht="15" thickBot="1" x14ac:dyDescent="0.2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1:26" ht="15" thickBot="1" x14ac:dyDescent="0.25">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1:26" ht="15" thickBot="1" x14ac:dyDescent="0.25">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1:26" ht="15" thickBot="1" x14ac:dyDescent="0.25">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1:26" ht="15" thickBot="1" x14ac:dyDescent="0.25">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1:26" ht="15" thickBot="1" x14ac:dyDescent="0.25">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1:26" ht="15" thickBot="1" x14ac:dyDescent="0.25">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1:26" ht="15" thickBot="1" x14ac:dyDescent="0.25">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1:26" ht="15" thickBot="1" x14ac:dyDescent="0.25">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1:26" ht="15" thickBot="1" x14ac:dyDescent="0.25">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1:26" ht="15" thickBot="1" x14ac:dyDescent="0.2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1:26" ht="15" thickBot="1" x14ac:dyDescent="0.25">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1:26" ht="15" thickBot="1" x14ac:dyDescent="0.25">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1:26" ht="15" thickBot="1" x14ac:dyDescent="0.25">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1:26" ht="15" thickBot="1" x14ac:dyDescent="0.25">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1:26" ht="15" thickBot="1" x14ac:dyDescent="0.25">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1:26" ht="15" thickBot="1" x14ac:dyDescent="0.25">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1:26" ht="15" thickBot="1" x14ac:dyDescent="0.25">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1:26" ht="15" thickBot="1" x14ac:dyDescent="0.25">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1:26" ht="15" thickBot="1" x14ac:dyDescent="0.25">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1:26" ht="15" thickBot="1" x14ac:dyDescent="0.2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1:26" ht="15" thickBot="1" x14ac:dyDescent="0.25">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1:26" ht="15" thickBot="1" x14ac:dyDescent="0.25">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1:26" ht="15" thickBot="1" x14ac:dyDescent="0.25">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1:26" ht="15" thickBot="1" x14ac:dyDescent="0.25">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1:26" ht="15" thickBot="1" x14ac:dyDescent="0.25">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ht="15" thickBot="1" x14ac:dyDescent="0.25">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1:26" ht="15" thickBot="1" x14ac:dyDescent="0.25">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1:26" ht="15" thickBot="1" x14ac:dyDescent="0.25">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1:26" ht="15" thickBot="1" x14ac:dyDescent="0.25">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1:26" ht="15" thickBot="1" x14ac:dyDescent="0.2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1:26" ht="15" thickBot="1" x14ac:dyDescent="0.25">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1:26" ht="15" thickBot="1" x14ac:dyDescent="0.25">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1:26" ht="15" thickBot="1" x14ac:dyDescent="0.25">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1:26" ht="15" thickBot="1" x14ac:dyDescent="0.25">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1:26" ht="15" thickBot="1" x14ac:dyDescent="0.25">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1:26" ht="15" thickBot="1" x14ac:dyDescent="0.25">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1:26" ht="15" thickBot="1" x14ac:dyDescent="0.25">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1:26" ht="15" thickBot="1" x14ac:dyDescent="0.25">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1:26" ht="15" thickBot="1" x14ac:dyDescent="0.25">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1:26" ht="15" thickBot="1" x14ac:dyDescent="0.2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1:26" ht="15" thickBot="1" x14ac:dyDescent="0.25">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1:26" ht="15" thickBot="1" x14ac:dyDescent="0.25">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1:26" ht="15" thickBot="1" x14ac:dyDescent="0.25">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1:26" ht="15" thickBot="1" x14ac:dyDescent="0.25">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1:26" ht="15" thickBot="1" x14ac:dyDescent="0.25">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1:26" ht="15" thickBot="1" x14ac:dyDescent="0.25">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1:26" ht="15" thickBot="1" x14ac:dyDescent="0.25">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1:26" ht="15" thickBot="1" x14ac:dyDescent="0.25">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1:26" ht="15" thickBot="1" x14ac:dyDescent="0.25">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1:26" ht="15" thickBot="1" x14ac:dyDescent="0.2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1:26" ht="15" thickBot="1" x14ac:dyDescent="0.25">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ht="15" thickBot="1" x14ac:dyDescent="0.25">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1:26" ht="15" thickBot="1" x14ac:dyDescent="0.25">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ht="15" thickBot="1" x14ac:dyDescent="0.25">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1:26" ht="15" thickBot="1" x14ac:dyDescent="0.25">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1:26" ht="15" thickBot="1" x14ac:dyDescent="0.25">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1:26" ht="15" thickBot="1" x14ac:dyDescent="0.25">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ht="15" thickBot="1" x14ac:dyDescent="0.25">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1:26" ht="15" thickBot="1" x14ac:dyDescent="0.25">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1:26" ht="15" thickBot="1" x14ac:dyDescent="0.2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1:26" ht="15" thickBot="1" x14ac:dyDescent="0.25">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1:26" ht="15" thickBot="1" x14ac:dyDescent="0.25">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1:26" ht="15" thickBot="1" x14ac:dyDescent="0.25">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1:26" ht="15" thickBot="1" x14ac:dyDescent="0.25">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1:26" ht="15" thickBot="1" x14ac:dyDescent="0.25">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1:26" ht="15" thickBot="1" x14ac:dyDescent="0.25">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1:26" ht="15" thickBot="1" x14ac:dyDescent="0.25">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1:26" ht="15" thickBot="1" x14ac:dyDescent="0.25">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1:26" ht="15" thickBot="1" x14ac:dyDescent="0.25">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26" ht="15" thickBot="1" x14ac:dyDescent="0.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1:26" ht="15" thickBot="1" x14ac:dyDescent="0.25">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1:26" ht="15" thickBot="1" x14ac:dyDescent="0.25">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1:26" ht="15" thickBot="1" x14ac:dyDescent="0.25">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1:26" ht="15" thickBot="1" x14ac:dyDescent="0.25">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1:26" ht="15" thickBot="1" x14ac:dyDescent="0.25">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1:26" ht="15" thickBot="1" x14ac:dyDescent="0.25">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1:26" ht="15" thickBot="1" x14ac:dyDescent="0.25">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1:26" ht="15" thickBot="1" x14ac:dyDescent="0.25">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1:26" ht="15" thickBot="1" x14ac:dyDescent="0.25">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1:26" ht="15" thickBot="1" x14ac:dyDescent="0.2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1:26" ht="15" thickBot="1" x14ac:dyDescent="0.25">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1:26" ht="15" thickBot="1" x14ac:dyDescent="0.25">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1:26" ht="15" thickBot="1" x14ac:dyDescent="0.25">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1:26" ht="15" thickBot="1" x14ac:dyDescent="0.25">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1:26" ht="15" thickBot="1" x14ac:dyDescent="0.25">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1:26" ht="15" thickBot="1" x14ac:dyDescent="0.25">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1:26" ht="15" thickBot="1" x14ac:dyDescent="0.25">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1:26" ht="15" thickBot="1" x14ac:dyDescent="0.25">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1:26" ht="15" thickBot="1" x14ac:dyDescent="0.25">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1:26" ht="15" thickBot="1" x14ac:dyDescent="0.2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1:26" ht="15" thickBot="1" x14ac:dyDescent="0.25">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1:26" ht="15" thickBot="1" x14ac:dyDescent="0.25">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1:26" ht="15" thickBot="1" x14ac:dyDescent="0.25">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1:26" ht="15" thickBot="1" x14ac:dyDescent="0.25">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1:26" ht="15" thickBot="1" x14ac:dyDescent="0.25">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1:26" ht="15" thickBot="1" x14ac:dyDescent="0.25">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1:26" ht="15" thickBot="1" x14ac:dyDescent="0.25">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1:26" ht="15" thickBot="1" x14ac:dyDescent="0.25">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1:26" ht="15" thickBot="1" x14ac:dyDescent="0.25">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1:26" ht="15" thickBot="1" x14ac:dyDescent="0.2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1:26" ht="15" thickBot="1" x14ac:dyDescent="0.25">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1:26" ht="15" thickBot="1" x14ac:dyDescent="0.25">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1:26" ht="15" thickBot="1" x14ac:dyDescent="0.25">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spans="1:26" ht="15" thickBot="1" x14ac:dyDescent="0.25">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spans="1:26" ht="15" thickBot="1" x14ac:dyDescent="0.25">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spans="1:26" ht="15" thickBot="1" x14ac:dyDescent="0.25">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spans="1:26" ht="15" thickBot="1" x14ac:dyDescent="0.25">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spans="1:26" ht="15" thickBot="1" x14ac:dyDescent="0.25">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spans="1:26" ht="15" thickBot="1" x14ac:dyDescent="0.25">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spans="1:26" ht="15" thickBot="1" x14ac:dyDescent="0.2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spans="1:26" ht="15" thickBot="1" x14ac:dyDescent="0.25">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spans="1:26" ht="15" thickBot="1" x14ac:dyDescent="0.25">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spans="1:26" ht="15" thickBot="1" x14ac:dyDescent="0.25">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spans="1:26" ht="15" thickBot="1" x14ac:dyDescent="0.25">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spans="1:26" ht="15" thickBot="1" x14ac:dyDescent="0.25">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spans="1:26" ht="15" thickBot="1" x14ac:dyDescent="0.25">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spans="1:26" ht="15" thickBot="1" x14ac:dyDescent="0.25">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spans="1:26" ht="15" thickBot="1" x14ac:dyDescent="0.25">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spans="1:26" ht="15" thickBot="1" x14ac:dyDescent="0.25">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spans="1:26" ht="15" thickBot="1" x14ac:dyDescent="0.2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spans="1:26" ht="15" thickBot="1" x14ac:dyDescent="0.25">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spans="1:26" ht="15" thickBot="1" x14ac:dyDescent="0.25">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spans="1:26" ht="15" thickBot="1" x14ac:dyDescent="0.25">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spans="1:26" ht="15" thickBot="1" x14ac:dyDescent="0.25">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spans="1:26" ht="15" thickBot="1" x14ac:dyDescent="0.25">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spans="1:26" ht="15" thickBot="1" x14ac:dyDescent="0.25">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spans="1:26" ht="15" thickBot="1" x14ac:dyDescent="0.25">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spans="1:26" ht="15" thickBot="1" x14ac:dyDescent="0.25">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spans="1:26" ht="15" thickBot="1" x14ac:dyDescent="0.25">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spans="1:26" ht="15" thickBot="1" x14ac:dyDescent="0.2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spans="1:26" ht="15" thickBot="1" x14ac:dyDescent="0.25">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spans="1:26" ht="15" thickBot="1" x14ac:dyDescent="0.25">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spans="1:26" ht="15" thickBot="1" x14ac:dyDescent="0.25">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spans="1:26" ht="15" thickBot="1" x14ac:dyDescent="0.25">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spans="1:26" ht="15" thickBot="1" x14ac:dyDescent="0.25">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spans="1:26" ht="15" thickBot="1" x14ac:dyDescent="0.25">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spans="1:26" ht="15" thickBot="1" x14ac:dyDescent="0.25">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spans="1:26" ht="15" thickBot="1" x14ac:dyDescent="0.25">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spans="1:26" ht="15" thickBot="1" x14ac:dyDescent="0.25">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spans="1:26" ht="15" thickBot="1" x14ac:dyDescent="0.2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spans="1:26" ht="15" thickBot="1" x14ac:dyDescent="0.25">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spans="1:26" ht="15" thickBot="1" x14ac:dyDescent="0.25">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spans="1:26" ht="15" thickBot="1" x14ac:dyDescent="0.25">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spans="1:26" ht="15" thickBot="1" x14ac:dyDescent="0.25">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spans="1:26" ht="15" thickBot="1" x14ac:dyDescent="0.25">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spans="1:26" ht="15" thickBot="1" x14ac:dyDescent="0.25">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spans="1:26" ht="15" thickBot="1" x14ac:dyDescent="0.25">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spans="1:26" ht="15" thickBot="1" x14ac:dyDescent="0.25">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spans="1:26" ht="15" thickBot="1" x14ac:dyDescent="0.25">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spans="1:26" ht="15" thickBot="1" x14ac:dyDescent="0.2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spans="1:26" ht="15" thickBot="1" x14ac:dyDescent="0.25">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spans="1:26" ht="15" thickBot="1" x14ac:dyDescent="0.25">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spans="1:26" ht="15" thickBot="1" x14ac:dyDescent="0.25">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spans="1:26" ht="15" thickBot="1" x14ac:dyDescent="0.25">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spans="1:26" ht="15" thickBot="1" x14ac:dyDescent="0.25">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spans="1:26" ht="15" thickBot="1" x14ac:dyDescent="0.25">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spans="1:26" ht="15" thickBot="1" x14ac:dyDescent="0.25">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spans="1:26" ht="15" thickBot="1" x14ac:dyDescent="0.25">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spans="1:26" ht="15" thickBot="1" x14ac:dyDescent="0.25">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spans="1:26" ht="15" thickBot="1" x14ac:dyDescent="0.2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spans="1:26" ht="15" thickBot="1" x14ac:dyDescent="0.25">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spans="1:26" ht="15" thickBot="1" x14ac:dyDescent="0.25">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spans="1:26" ht="15" thickBot="1" x14ac:dyDescent="0.25">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spans="1:26" ht="15" thickBot="1" x14ac:dyDescent="0.25">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spans="1:26" ht="15" thickBot="1" x14ac:dyDescent="0.25">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spans="1:26" ht="15" thickBot="1" x14ac:dyDescent="0.25">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spans="1:26" ht="15" thickBot="1" x14ac:dyDescent="0.25">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spans="1:26" ht="15" thickBot="1" x14ac:dyDescent="0.25">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spans="1:26" ht="15" thickBot="1" x14ac:dyDescent="0.25">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spans="1:26" ht="15" thickBot="1" x14ac:dyDescent="0.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spans="1:26" ht="15" thickBot="1" x14ac:dyDescent="0.25">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spans="1:26" ht="15" thickBot="1" x14ac:dyDescent="0.25">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spans="1:26" ht="15" thickBot="1" x14ac:dyDescent="0.25">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spans="1:26" ht="15" thickBot="1" x14ac:dyDescent="0.25">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spans="1:26" ht="15" thickBot="1" x14ac:dyDescent="0.25">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spans="1:26" ht="15" thickBot="1" x14ac:dyDescent="0.25">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spans="1:26" ht="15" thickBot="1" x14ac:dyDescent="0.25">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spans="1:26" ht="15" thickBot="1" x14ac:dyDescent="0.25">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spans="1:26" ht="15" thickBot="1" x14ac:dyDescent="0.25">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spans="1:26" ht="15" thickBot="1" x14ac:dyDescent="0.2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spans="1:26" ht="15" thickBot="1" x14ac:dyDescent="0.25">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spans="1:26" ht="15" thickBot="1" x14ac:dyDescent="0.25">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spans="1:26" ht="15" thickBot="1" x14ac:dyDescent="0.25">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spans="1:26" ht="15" thickBot="1" x14ac:dyDescent="0.25">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spans="1:26" ht="15" thickBot="1" x14ac:dyDescent="0.25">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spans="1:26" ht="15" thickBot="1" x14ac:dyDescent="0.25">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spans="1:26" ht="15" thickBot="1" x14ac:dyDescent="0.25">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spans="1:26" ht="15" thickBot="1" x14ac:dyDescent="0.25">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spans="1:26" ht="15" thickBot="1" x14ac:dyDescent="0.25">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spans="1:26" ht="15" thickBot="1" x14ac:dyDescent="0.2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spans="1:26" ht="15" thickBot="1" x14ac:dyDescent="0.25">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spans="1:26" ht="15" thickBot="1" x14ac:dyDescent="0.25">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spans="1:26" ht="15" thickBot="1" x14ac:dyDescent="0.25">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spans="1:26" ht="15" thickBot="1" x14ac:dyDescent="0.25">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spans="1:26" ht="15" thickBot="1" x14ac:dyDescent="0.25">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spans="1:26" ht="15" thickBot="1" x14ac:dyDescent="0.25">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spans="1:26" ht="15" thickBot="1" x14ac:dyDescent="0.25">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spans="1:26" ht="15" thickBot="1" x14ac:dyDescent="0.25">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spans="1:26" ht="15" thickBot="1" x14ac:dyDescent="0.25">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spans="1:26" ht="15" thickBot="1" x14ac:dyDescent="0.2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spans="1:26" ht="15" thickBot="1" x14ac:dyDescent="0.25">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spans="1:26" ht="15" thickBot="1" x14ac:dyDescent="0.25">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spans="1:26" ht="15" thickBot="1" x14ac:dyDescent="0.25">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spans="1:26" ht="15" thickBot="1" x14ac:dyDescent="0.25">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spans="1:26" ht="15" thickBot="1" x14ac:dyDescent="0.25">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spans="1:26" ht="15" thickBot="1" x14ac:dyDescent="0.25">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spans="1:26" ht="15" thickBot="1" x14ac:dyDescent="0.25">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spans="1:26" ht="15" thickBot="1" x14ac:dyDescent="0.25">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spans="1:26" ht="15" thickBot="1" x14ac:dyDescent="0.25">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spans="1:26" ht="15" thickBot="1" x14ac:dyDescent="0.2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spans="1:26" ht="15" thickBot="1" x14ac:dyDescent="0.25">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spans="1:26" ht="15" thickBot="1" x14ac:dyDescent="0.25">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spans="1:26" ht="15" thickBot="1" x14ac:dyDescent="0.25">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spans="1:26" ht="15" thickBot="1" x14ac:dyDescent="0.25">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spans="1:26" ht="15" thickBot="1" x14ac:dyDescent="0.25">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spans="1:26" ht="15" thickBot="1" x14ac:dyDescent="0.25">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spans="1:26" ht="15" thickBot="1" x14ac:dyDescent="0.25">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spans="1:26" ht="15" thickBot="1" x14ac:dyDescent="0.25">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spans="1:26" ht="15" thickBot="1" x14ac:dyDescent="0.25">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spans="1:26" ht="15" thickBot="1" x14ac:dyDescent="0.2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spans="1:26" ht="15" thickBot="1" x14ac:dyDescent="0.25">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spans="1:26" ht="15" thickBot="1" x14ac:dyDescent="0.25">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spans="1:26" ht="15" thickBot="1" x14ac:dyDescent="0.25">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spans="1:26" ht="15" thickBot="1" x14ac:dyDescent="0.25">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spans="1:26" ht="15" thickBot="1" x14ac:dyDescent="0.25">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spans="1:26" ht="15" thickBot="1" x14ac:dyDescent="0.25">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1:26" ht="15" thickBot="1" x14ac:dyDescent="0.25">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1:26" ht="15" thickBot="1" x14ac:dyDescent="0.25">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1:26" ht="15" thickBot="1" x14ac:dyDescent="0.25">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1:26" ht="15" thickBot="1" x14ac:dyDescent="0.2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1:26" ht="15" thickBot="1" x14ac:dyDescent="0.25">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1:26" ht="15" thickBot="1" x14ac:dyDescent="0.25">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1:26" ht="15" thickBot="1" x14ac:dyDescent="0.25">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1:26" ht="15" thickBot="1" x14ac:dyDescent="0.25">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1:26" ht="15" thickBot="1" x14ac:dyDescent="0.25">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spans="1:26" ht="15" thickBot="1" x14ac:dyDescent="0.25">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1:26" ht="15" thickBot="1" x14ac:dyDescent="0.25">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1:26" ht="15" thickBot="1" x14ac:dyDescent="0.25">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1:26" ht="15" thickBot="1" x14ac:dyDescent="0.25">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1:26" ht="15" thickBot="1" x14ac:dyDescent="0.2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1:26" ht="15" thickBot="1" x14ac:dyDescent="0.25">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1:26" ht="15" thickBot="1" x14ac:dyDescent="0.25">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1:26" ht="15" thickBot="1" x14ac:dyDescent="0.25">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spans="1:26" ht="15" thickBot="1" x14ac:dyDescent="0.25">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spans="1:26" ht="15" thickBot="1" x14ac:dyDescent="0.25">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spans="1:26" ht="15" thickBot="1" x14ac:dyDescent="0.25">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spans="1:26" ht="15" thickBot="1" x14ac:dyDescent="0.25">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spans="1:26" ht="15" thickBot="1" x14ac:dyDescent="0.25">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spans="1:26" ht="15" thickBot="1" x14ac:dyDescent="0.25">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spans="1:26" ht="15" thickBot="1" x14ac:dyDescent="0.2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spans="1:26" ht="15" thickBot="1" x14ac:dyDescent="0.25">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spans="1:26" ht="15" thickBot="1" x14ac:dyDescent="0.25">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spans="1:26" ht="15" thickBot="1" x14ac:dyDescent="0.25">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spans="1:26" ht="15" thickBot="1" x14ac:dyDescent="0.25">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spans="1:26" ht="15" thickBot="1" x14ac:dyDescent="0.25">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spans="1:26" ht="15" thickBot="1" x14ac:dyDescent="0.25">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spans="1:26" ht="15" thickBot="1" x14ac:dyDescent="0.25">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spans="1:26" ht="15" thickBot="1" x14ac:dyDescent="0.25">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spans="1:26" ht="15" thickBot="1" x14ac:dyDescent="0.25">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spans="1:26" ht="15" thickBot="1" x14ac:dyDescent="0.2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spans="1:26" ht="15" thickBot="1" x14ac:dyDescent="0.25">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spans="1:26" ht="15" thickBot="1" x14ac:dyDescent="0.25">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spans="1:26" ht="15" thickBot="1" x14ac:dyDescent="0.25">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spans="1:26" ht="15" thickBot="1" x14ac:dyDescent="0.25">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spans="1:26" ht="15" thickBot="1" x14ac:dyDescent="0.25">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spans="1:26" ht="15" thickBot="1" x14ac:dyDescent="0.25">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spans="1:26" ht="15" thickBot="1" x14ac:dyDescent="0.25">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spans="1:26" ht="15" thickBot="1" x14ac:dyDescent="0.25">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spans="1:26" ht="15" thickBot="1" x14ac:dyDescent="0.25">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spans="1:26" ht="15" thickBot="1" x14ac:dyDescent="0.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spans="1:26" ht="15" thickBot="1" x14ac:dyDescent="0.25">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spans="1:26" ht="15" thickBot="1" x14ac:dyDescent="0.25">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spans="1:26" ht="15" thickBot="1" x14ac:dyDescent="0.25">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spans="1:26" ht="15" thickBot="1" x14ac:dyDescent="0.25">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spans="1:26" ht="15" thickBot="1" x14ac:dyDescent="0.25">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spans="1:26" ht="15" thickBot="1" x14ac:dyDescent="0.25">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spans="1:26" ht="15" thickBot="1" x14ac:dyDescent="0.25">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spans="1:26" ht="15" thickBot="1" x14ac:dyDescent="0.25">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spans="1:26" ht="15" thickBot="1" x14ac:dyDescent="0.25">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spans="1:26" ht="15" thickBot="1" x14ac:dyDescent="0.2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spans="1:26" ht="15" thickBot="1" x14ac:dyDescent="0.25">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spans="1:26" ht="15" thickBot="1" x14ac:dyDescent="0.25">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spans="1:26" ht="15" thickBot="1" x14ac:dyDescent="0.25">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spans="1:26" ht="15" thickBot="1" x14ac:dyDescent="0.25">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spans="1:26" ht="15" thickBot="1" x14ac:dyDescent="0.25">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spans="1:26" ht="15" thickBot="1" x14ac:dyDescent="0.25">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spans="1:26" ht="15" thickBot="1" x14ac:dyDescent="0.25">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spans="1:26" ht="15" thickBot="1" x14ac:dyDescent="0.25">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spans="1:26" ht="15" thickBot="1" x14ac:dyDescent="0.25">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spans="1:26" ht="15" thickBot="1" x14ac:dyDescent="0.2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spans="1:26" ht="15" thickBot="1" x14ac:dyDescent="0.25">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spans="1:26" ht="15" thickBot="1" x14ac:dyDescent="0.25">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spans="1:26" ht="15" thickBot="1" x14ac:dyDescent="0.25">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spans="1:26" ht="15" thickBot="1" x14ac:dyDescent="0.25">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spans="1:26" ht="15" thickBot="1" x14ac:dyDescent="0.25">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spans="1:26" ht="15" thickBot="1" x14ac:dyDescent="0.25">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spans="1:26" ht="15" thickBot="1" x14ac:dyDescent="0.25">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spans="1:26" ht="15" thickBot="1" x14ac:dyDescent="0.25">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spans="1:26" ht="15" thickBot="1" x14ac:dyDescent="0.25">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spans="1:26" ht="15" thickBot="1" x14ac:dyDescent="0.2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spans="1:26" ht="15" thickBot="1" x14ac:dyDescent="0.25">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spans="1:26" ht="15" thickBot="1" x14ac:dyDescent="0.25">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spans="1:26" ht="15" thickBot="1" x14ac:dyDescent="0.25">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spans="1:26" ht="15" thickBot="1" x14ac:dyDescent="0.25">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spans="1:26" ht="15" thickBot="1" x14ac:dyDescent="0.25">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spans="1:26" ht="15" thickBot="1" x14ac:dyDescent="0.25">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spans="1:26" ht="15" thickBot="1" x14ac:dyDescent="0.25">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spans="1:26" ht="15" thickBot="1" x14ac:dyDescent="0.25">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spans="1:26" ht="15" thickBot="1" x14ac:dyDescent="0.25">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spans="1:26" ht="15" thickBot="1" x14ac:dyDescent="0.2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spans="1:26" ht="15" thickBot="1" x14ac:dyDescent="0.25">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spans="1:26" ht="15" thickBot="1" x14ac:dyDescent="0.25">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spans="1:26" ht="15" thickBot="1" x14ac:dyDescent="0.25">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spans="1:26" ht="15" thickBot="1" x14ac:dyDescent="0.25">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spans="1:26" ht="15" thickBot="1" x14ac:dyDescent="0.25">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spans="1:26" ht="15" thickBot="1" x14ac:dyDescent="0.25">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spans="1:26" ht="15" thickBot="1" x14ac:dyDescent="0.25">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spans="1:26" ht="15" thickBot="1" x14ac:dyDescent="0.25">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spans="1:26" ht="15" thickBot="1" x14ac:dyDescent="0.25">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spans="1:26" ht="15" thickBot="1" x14ac:dyDescent="0.2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spans="1:26" ht="15" thickBot="1" x14ac:dyDescent="0.25">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spans="1:26" ht="15" thickBot="1" x14ac:dyDescent="0.25">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spans="1:26" ht="15" thickBot="1" x14ac:dyDescent="0.25">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spans="1:26" ht="15" thickBot="1" x14ac:dyDescent="0.25">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spans="1:26" ht="15" thickBot="1" x14ac:dyDescent="0.25">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spans="1:26" ht="15" thickBot="1" x14ac:dyDescent="0.25">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spans="1:26" ht="15" thickBot="1" x14ac:dyDescent="0.25">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spans="1:26" ht="15" thickBot="1" x14ac:dyDescent="0.25">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spans="1:26" ht="15" thickBot="1" x14ac:dyDescent="0.25">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spans="1:26" ht="15" thickBot="1" x14ac:dyDescent="0.2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spans="1:26" ht="15" thickBot="1" x14ac:dyDescent="0.25">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spans="1:26" ht="15" thickBot="1" x14ac:dyDescent="0.25">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spans="1:26" ht="15" thickBot="1" x14ac:dyDescent="0.25">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spans="1:26" ht="15" thickBot="1" x14ac:dyDescent="0.25">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spans="1:26" ht="15" thickBot="1" x14ac:dyDescent="0.25">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spans="1:26" ht="15" thickBot="1" x14ac:dyDescent="0.25">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spans="1:26" ht="15" thickBot="1" x14ac:dyDescent="0.25">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spans="1:26" ht="15" thickBot="1" x14ac:dyDescent="0.25">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spans="1:26" ht="15" thickBot="1" x14ac:dyDescent="0.25">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spans="1:26" ht="15" thickBot="1" x14ac:dyDescent="0.2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spans="1:26" ht="15" thickBot="1" x14ac:dyDescent="0.25">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spans="1:26" ht="15" thickBot="1" x14ac:dyDescent="0.25">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spans="1:26" ht="15" thickBot="1" x14ac:dyDescent="0.25">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spans="1:26" ht="15" thickBot="1" x14ac:dyDescent="0.25">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spans="1:26" ht="15" thickBot="1" x14ac:dyDescent="0.25">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spans="1:26" ht="15" thickBot="1" x14ac:dyDescent="0.25">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spans="1:26" ht="15" thickBot="1" x14ac:dyDescent="0.25">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spans="1:26" ht="15" thickBot="1" x14ac:dyDescent="0.25">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spans="1:26" ht="15" thickBot="1" x14ac:dyDescent="0.25">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spans="1:26" ht="15" thickBot="1" x14ac:dyDescent="0.2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spans="1:26" ht="15" thickBot="1" x14ac:dyDescent="0.25">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spans="1:26" ht="15" thickBot="1" x14ac:dyDescent="0.25">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spans="1:26" ht="15" thickBot="1" x14ac:dyDescent="0.25">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spans="1:26" ht="15" thickBot="1" x14ac:dyDescent="0.25">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spans="1:26" ht="15" thickBot="1" x14ac:dyDescent="0.25">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spans="1:26" ht="15" thickBot="1" x14ac:dyDescent="0.25">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spans="1:26" ht="15" thickBot="1" x14ac:dyDescent="0.25">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spans="1:26" ht="15" thickBot="1" x14ac:dyDescent="0.25">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spans="1:26" ht="15" thickBot="1" x14ac:dyDescent="0.25">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spans="1:26" ht="15" thickBot="1" x14ac:dyDescent="0.2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spans="1:26" ht="15" thickBot="1" x14ac:dyDescent="0.25">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spans="1:26" ht="15" thickBot="1" x14ac:dyDescent="0.25">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spans="1:26" ht="15" thickBot="1" x14ac:dyDescent="0.25">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spans="1:26" ht="15" thickBot="1" x14ac:dyDescent="0.25">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spans="1:26" ht="15" thickBot="1" x14ac:dyDescent="0.25">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spans="1:26" ht="15" thickBot="1" x14ac:dyDescent="0.25">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spans="1:26" ht="15" thickBot="1" x14ac:dyDescent="0.25">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spans="1:26" ht="15" thickBot="1" x14ac:dyDescent="0.25">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spans="1:26" ht="15" thickBot="1" x14ac:dyDescent="0.25">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spans="1:26" ht="15" thickBot="1" x14ac:dyDescent="0.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spans="1:26" ht="15" thickBot="1" x14ac:dyDescent="0.25">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spans="1:26" ht="15" thickBot="1" x14ac:dyDescent="0.25">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spans="1:26" ht="15" thickBot="1" x14ac:dyDescent="0.25">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spans="1:26" ht="15" thickBot="1" x14ac:dyDescent="0.25">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spans="1:26" ht="15" thickBot="1" x14ac:dyDescent="0.25">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spans="1:26" ht="15" thickBot="1" x14ac:dyDescent="0.25">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spans="1:26" ht="15" thickBot="1" x14ac:dyDescent="0.25">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spans="1:26" ht="15" thickBot="1" x14ac:dyDescent="0.25">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spans="1:26" ht="15" thickBot="1" x14ac:dyDescent="0.25">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spans="1:26" ht="15" thickBot="1" x14ac:dyDescent="0.2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spans="1:26" ht="15" thickBot="1" x14ac:dyDescent="0.25">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spans="1:26" ht="15" thickBot="1" x14ac:dyDescent="0.25">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spans="1:26" ht="15" thickBot="1" x14ac:dyDescent="0.25">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spans="1:26" ht="15" thickBot="1" x14ac:dyDescent="0.25">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spans="1:26" ht="15" thickBot="1" x14ac:dyDescent="0.25">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spans="1:26" ht="15" thickBot="1" x14ac:dyDescent="0.25">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spans="1:26" ht="15" thickBot="1" x14ac:dyDescent="0.25">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spans="1:26" ht="15" thickBot="1" x14ac:dyDescent="0.25">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spans="1:26" ht="15" thickBot="1" x14ac:dyDescent="0.25">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spans="1:26" ht="15" thickBot="1" x14ac:dyDescent="0.2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spans="1:26" ht="15" thickBot="1" x14ac:dyDescent="0.25">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spans="1:26" ht="15" thickBot="1" x14ac:dyDescent="0.25">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spans="1:26" ht="15" thickBot="1" x14ac:dyDescent="0.25">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spans="1:26" ht="15" thickBot="1" x14ac:dyDescent="0.25">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spans="1:26" ht="15" thickBot="1" x14ac:dyDescent="0.25">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spans="1:26" ht="15" thickBot="1" x14ac:dyDescent="0.25">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spans="1:26" ht="15" thickBot="1" x14ac:dyDescent="0.25">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spans="1:26" ht="15" thickBot="1" x14ac:dyDescent="0.25">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spans="1:26" ht="15" thickBot="1" x14ac:dyDescent="0.25">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spans="1:26" ht="15" thickBot="1" x14ac:dyDescent="0.2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spans="1:26" ht="15" thickBot="1" x14ac:dyDescent="0.25">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spans="1:26" ht="15" thickBot="1" x14ac:dyDescent="0.25">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spans="1:26" ht="15" thickBot="1" x14ac:dyDescent="0.25">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spans="1:26" ht="15" thickBot="1" x14ac:dyDescent="0.25">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spans="1:26" ht="15" thickBot="1" x14ac:dyDescent="0.25">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spans="1:26" ht="15" thickBot="1" x14ac:dyDescent="0.25">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spans="1:26" ht="15" thickBot="1" x14ac:dyDescent="0.25">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spans="1:26" ht="15" thickBot="1" x14ac:dyDescent="0.25">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spans="1:26" ht="15" thickBot="1" x14ac:dyDescent="0.25">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spans="1:26" ht="15" thickBot="1" x14ac:dyDescent="0.2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spans="1:26" ht="15" thickBot="1" x14ac:dyDescent="0.25">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spans="1:26" ht="15" thickBot="1" x14ac:dyDescent="0.25">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spans="1:26" ht="15" thickBot="1" x14ac:dyDescent="0.25">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spans="1:26" ht="15" thickBot="1" x14ac:dyDescent="0.25">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spans="1:26" ht="15" thickBot="1" x14ac:dyDescent="0.25">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spans="1:26" ht="15" thickBot="1" x14ac:dyDescent="0.25">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spans="1:26" ht="15" thickBot="1" x14ac:dyDescent="0.25">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spans="1:26" ht="15" thickBot="1" x14ac:dyDescent="0.25">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spans="1:26" ht="15" thickBot="1" x14ac:dyDescent="0.25">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spans="1:26" ht="15" thickBot="1" x14ac:dyDescent="0.2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spans="1:26" ht="15" thickBot="1" x14ac:dyDescent="0.25">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spans="1:26" ht="15" thickBot="1" x14ac:dyDescent="0.25">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spans="1:26" ht="15" thickBot="1" x14ac:dyDescent="0.25">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spans="1:26" ht="15" thickBot="1" x14ac:dyDescent="0.25">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spans="1:26" ht="15" thickBot="1" x14ac:dyDescent="0.25">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spans="1:26" ht="15" thickBot="1" x14ac:dyDescent="0.25">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spans="1:26" ht="15" thickBot="1" x14ac:dyDescent="0.25">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spans="1:26" ht="15" thickBot="1" x14ac:dyDescent="0.25">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spans="1:26" ht="15" thickBot="1" x14ac:dyDescent="0.25">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spans="1:26" ht="15" thickBot="1" x14ac:dyDescent="0.2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spans="1:26" ht="15" thickBot="1" x14ac:dyDescent="0.25">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spans="1:26" ht="15" thickBot="1" x14ac:dyDescent="0.25">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spans="1:26" ht="15" thickBot="1" x14ac:dyDescent="0.25">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spans="1:26" ht="15" thickBot="1" x14ac:dyDescent="0.25">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spans="1:26" ht="15" thickBot="1" x14ac:dyDescent="0.25">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spans="1:26" ht="15" thickBot="1" x14ac:dyDescent="0.25">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spans="1:26" ht="15" thickBot="1" x14ac:dyDescent="0.25">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spans="1:26" ht="15" thickBot="1" x14ac:dyDescent="0.25">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spans="1:26" ht="15" thickBot="1" x14ac:dyDescent="0.25">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spans="1:26" ht="15" thickBot="1" x14ac:dyDescent="0.2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spans="1:26" ht="15" thickBot="1" x14ac:dyDescent="0.25">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spans="1:26" ht="15" thickBot="1" x14ac:dyDescent="0.25">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spans="1:26" ht="15" thickBot="1" x14ac:dyDescent="0.25">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spans="1:26" ht="15" thickBot="1" x14ac:dyDescent="0.25">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spans="1:26" ht="15" thickBot="1" x14ac:dyDescent="0.25">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spans="1:26" ht="15" thickBot="1" x14ac:dyDescent="0.25">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spans="1:26" ht="15" thickBot="1" x14ac:dyDescent="0.25">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spans="1:26" ht="15" thickBot="1" x14ac:dyDescent="0.25">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spans="1:26" ht="15" thickBot="1" x14ac:dyDescent="0.25">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spans="1:26" ht="15" thickBot="1" x14ac:dyDescent="0.2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spans="1:26" ht="15" thickBot="1" x14ac:dyDescent="0.25">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spans="1:26" ht="15" thickBot="1" x14ac:dyDescent="0.25">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spans="1:26" ht="15" thickBot="1" x14ac:dyDescent="0.25">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spans="1:26" ht="15" thickBot="1" x14ac:dyDescent="0.25">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spans="1:26" ht="15" thickBot="1" x14ac:dyDescent="0.25">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spans="1:26" ht="15" thickBot="1" x14ac:dyDescent="0.25">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spans="1:26" ht="15" thickBot="1" x14ac:dyDescent="0.25">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spans="1:26" ht="15" thickBot="1" x14ac:dyDescent="0.25">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spans="1:26" ht="15" thickBot="1" x14ac:dyDescent="0.25">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spans="1:26" ht="15" thickBot="1" x14ac:dyDescent="0.2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spans="1:26" ht="15" thickBot="1" x14ac:dyDescent="0.25">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spans="1:26" ht="15" thickBot="1" x14ac:dyDescent="0.25">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spans="1:26" ht="15" thickBot="1" x14ac:dyDescent="0.25">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spans="1:26" ht="15" thickBot="1" x14ac:dyDescent="0.25">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spans="1:26" ht="15" thickBot="1" x14ac:dyDescent="0.25">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spans="1:26" ht="15" thickBot="1" x14ac:dyDescent="0.25">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spans="1:26" ht="15" thickBot="1" x14ac:dyDescent="0.25">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spans="1:26" ht="15" thickBot="1" x14ac:dyDescent="0.25">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spans="1:26" ht="15" thickBot="1" x14ac:dyDescent="0.25">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spans="1:26" ht="15" thickBot="1" x14ac:dyDescent="0.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spans="1:26" ht="15" thickBot="1" x14ac:dyDescent="0.25">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spans="1:26" ht="15" thickBot="1" x14ac:dyDescent="0.25">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spans="1:26" ht="15" thickBot="1" x14ac:dyDescent="0.25">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spans="1:26" ht="15" thickBot="1" x14ac:dyDescent="0.25">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spans="1:26" ht="15" thickBot="1" x14ac:dyDescent="0.25">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spans="1:26" ht="15" thickBot="1" x14ac:dyDescent="0.25">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spans="1:26" ht="15" thickBot="1" x14ac:dyDescent="0.25">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spans="1:26" ht="15" thickBot="1" x14ac:dyDescent="0.25">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spans="1:26" ht="15" thickBot="1" x14ac:dyDescent="0.25">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spans="1:26" ht="15" thickBot="1" x14ac:dyDescent="0.2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spans="1:26" ht="15" thickBot="1" x14ac:dyDescent="0.25">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spans="1:26" ht="15" thickBot="1" x14ac:dyDescent="0.25">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spans="1:26" ht="15" thickBot="1" x14ac:dyDescent="0.25">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spans="1:26" ht="15" thickBot="1" x14ac:dyDescent="0.25">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spans="1:26" ht="15" thickBot="1" x14ac:dyDescent="0.25">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spans="1:26" ht="15" thickBot="1" x14ac:dyDescent="0.25">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spans="1:26" ht="15" thickBot="1" x14ac:dyDescent="0.25">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spans="1:26" ht="15" thickBot="1" x14ac:dyDescent="0.25">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spans="1:26" ht="15" thickBot="1" x14ac:dyDescent="0.25">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spans="1:26" ht="15" thickBot="1" x14ac:dyDescent="0.2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spans="1:26" ht="15" thickBot="1" x14ac:dyDescent="0.25">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spans="1:26" ht="15" thickBot="1" x14ac:dyDescent="0.25">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spans="1:26" ht="15" thickBot="1" x14ac:dyDescent="0.25">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spans="1:26" ht="15" thickBot="1" x14ac:dyDescent="0.25">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spans="1:26" ht="15" thickBot="1" x14ac:dyDescent="0.25">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spans="1:26" ht="15" thickBot="1" x14ac:dyDescent="0.25">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spans="1:26" ht="15" thickBot="1" x14ac:dyDescent="0.25">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spans="1:26" ht="15" thickBot="1" x14ac:dyDescent="0.25">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spans="1:26" ht="15" thickBot="1" x14ac:dyDescent="0.25">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spans="1:26" ht="15" thickBot="1" x14ac:dyDescent="0.2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spans="1:26" ht="15" thickBot="1" x14ac:dyDescent="0.25">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spans="1:26" ht="15" thickBot="1" x14ac:dyDescent="0.25">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spans="1:26" ht="15" thickBot="1" x14ac:dyDescent="0.25">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spans="1:26" ht="15" thickBot="1" x14ac:dyDescent="0.25">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spans="1:26" ht="15" thickBot="1" x14ac:dyDescent="0.25">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spans="1:26" ht="15" thickBot="1" x14ac:dyDescent="0.25">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spans="1:26" ht="15" thickBot="1" x14ac:dyDescent="0.25">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spans="1:26" ht="15" thickBot="1" x14ac:dyDescent="0.25">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spans="1:26" ht="15" thickBot="1" x14ac:dyDescent="0.25">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spans="1:26" ht="15" thickBot="1" x14ac:dyDescent="0.2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spans="1:26" ht="15" thickBot="1" x14ac:dyDescent="0.25">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spans="1:26" ht="15" thickBot="1" x14ac:dyDescent="0.25">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spans="1:26" ht="15" thickBot="1" x14ac:dyDescent="0.25">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spans="1:26" ht="15" thickBot="1" x14ac:dyDescent="0.25">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spans="1:26" ht="15" thickBot="1" x14ac:dyDescent="0.25">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spans="1:26" ht="15" thickBot="1" x14ac:dyDescent="0.25">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spans="1:26" ht="15" thickBot="1" x14ac:dyDescent="0.25">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spans="1:26" ht="15" thickBot="1" x14ac:dyDescent="0.25">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spans="1:26" ht="15" thickBot="1" x14ac:dyDescent="0.25">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spans="1:26" ht="15" thickBot="1" x14ac:dyDescent="0.2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spans="1:26" ht="15" thickBot="1" x14ac:dyDescent="0.25">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spans="1:26" ht="15" thickBot="1" x14ac:dyDescent="0.25">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spans="1:26" ht="15" thickBot="1" x14ac:dyDescent="0.25">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spans="1:26" ht="15" thickBot="1" x14ac:dyDescent="0.25">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spans="1:26" ht="15" thickBot="1" x14ac:dyDescent="0.25">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spans="1:26" ht="15" thickBot="1" x14ac:dyDescent="0.25">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spans="1:26" ht="15" thickBot="1" x14ac:dyDescent="0.25">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spans="1:26" ht="15" thickBot="1" x14ac:dyDescent="0.25">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spans="1:26" ht="15" thickBot="1" x14ac:dyDescent="0.25">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spans="1:26" ht="15" thickBot="1" x14ac:dyDescent="0.2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spans="1:26" ht="15" thickBot="1" x14ac:dyDescent="0.25">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spans="1:26" ht="15" thickBot="1" x14ac:dyDescent="0.25">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spans="1:26" ht="15" thickBot="1" x14ac:dyDescent="0.25">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spans="1:26" ht="15" thickBot="1" x14ac:dyDescent="0.25">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spans="1:26" ht="15" thickBot="1" x14ac:dyDescent="0.25">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spans="1:26" ht="15" thickBot="1" x14ac:dyDescent="0.25">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spans="1:26" ht="15" thickBot="1" x14ac:dyDescent="0.25">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spans="1:26" ht="15" thickBot="1" x14ac:dyDescent="0.25">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spans="1:26" ht="15" thickBot="1" x14ac:dyDescent="0.25">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spans="1:26" ht="15" thickBot="1" x14ac:dyDescent="0.2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spans="1:26" ht="15" thickBot="1" x14ac:dyDescent="0.25">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spans="1:26" ht="15" thickBot="1" x14ac:dyDescent="0.25">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spans="1:26" ht="15" thickBot="1" x14ac:dyDescent="0.25">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spans="1:26" ht="15" thickBot="1" x14ac:dyDescent="0.25">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spans="1:26" ht="15" thickBot="1" x14ac:dyDescent="0.25">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spans="1:26" ht="15" thickBot="1" x14ac:dyDescent="0.25">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spans="1:26" ht="15" thickBot="1" x14ac:dyDescent="0.25">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spans="1:26" ht="15" thickBot="1" x14ac:dyDescent="0.25">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spans="1:26" ht="15" thickBot="1" x14ac:dyDescent="0.25">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spans="1:26" ht="15" thickBot="1" x14ac:dyDescent="0.2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spans="1:26" ht="15" thickBot="1" x14ac:dyDescent="0.25">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spans="1:26" ht="15" thickBot="1" x14ac:dyDescent="0.25">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spans="1:26" ht="15" thickBot="1" x14ac:dyDescent="0.25">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spans="1:26" ht="15" thickBot="1" x14ac:dyDescent="0.25">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spans="1:26" ht="15" thickBot="1" x14ac:dyDescent="0.25">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spans="1:26" ht="15" thickBot="1" x14ac:dyDescent="0.25">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spans="1:26" ht="15" thickBot="1" x14ac:dyDescent="0.25">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spans="1:26" ht="15" thickBot="1" x14ac:dyDescent="0.25">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spans="1:26" ht="15" thickBot="1" x14ac:dyDescent="0.25">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spans="1:26" ht="15" thickBot="1" x14ac:dyDescent="0.2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spans="1:26" ht="15" thickBot="1" x14ac:dyDescent="0.25">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spans="1:26" ht="15" thickBot="1" x14ac:dyDescent="0.25">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spans="1:26" ht="15" thickBot="1" x14ac:dyDescent="0.25">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spans="1:26" ht="15" thickBot="1" x14ac:dyDescent="0.25">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spans="1:26" ht="15" thickBot="1" x14ac:dyDescent="0.25">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spans="1:26" ht="15" thickBot="1" x14ac:dyDescent="0.25">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spans="1:26" ht="15" thickBot="1" x14ac:dyDescent="0.25">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spans="1:26" ht="15" thickBot="1" x14ac:dyDescent="0.25">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spans="1:26" ht="15" thickBot="1" x14ac:dyDescent="0.25">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spans="1:26" ht="15" thickBot="1" x14ac:dyDescent="0.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spans="1:26" ht="15" thickBot="1" x14ac:dyDescent="0.25">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spans="1:26" ht="15" thickBot="1" x14ac:dyDescent="0.25">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spans="1:26" ht="15" thickBot="1" x14ac:dyDescent="0.25">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spans="1:26" ht="15" thickBot="1" x14ac:dyDescent="0.25">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spans="1:26" ht="15" thickBot="1" x14ac:dyDescent="0.25">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spans="1:26" ht="15" thickBot="1" x14ac:dyDescent="0.25">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spans="1:26" ht="15" thickBot="1" x14ac:dyDescent="0.25">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spans="1:26" ht="15" thickBot="1" x14ac:dyDescent="0.25">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spans="1:26" ht="15" thickBot="1" x14ac:dyDescent="0.25">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spans="1:26" ht="15" thickBot="1" x14ac:dyDescent="0.2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spans="1:26" ht="15" thickBot="1" x14ac:dyDescent="0.25">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spans="1:26" ht="15" thickBot="1" x14ac:dyDescent="0.25">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spans="1:26" ht="15" thickBot="1" x14ac:dyDescent="0.25">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spans="1:26" ht="15" thickBot="1" x14ac:dyDescent="0.25">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spans="1:26" ht="15" thickBot="1" x14ac:dyDescent="0.25">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spans="1:26" ht="15" thickBot="1" x14ac:dyDescent="0.25">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spans="1:26" ht="15" thickBot="1" x14ac:dyDescent="0.25">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spans="1:26" ht="15" thickBot="1" x14ac:dyDescent="0.25">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spans="1:26" ht="15" thickBot="1" x14ac:dyDescent="0.25">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spans="1:26" ht="15" thickBot="1" x14ac:dyDescent="0.2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spans="1:26" ht="15" thickBot="1" x14ac:dyDescent="0.25">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spans="1:26" ht="15" thickBot="1" x14ac:dyDescent="0.25">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spans="1:26" ht="15" thickBot="1" x14ac:dyDescent="0.25">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spans="1:26" ht="15" thickBot="1" x14ac:dyDescent="0.25">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spans="1:26" ht="15" thickBot="1" x14ac:dyDescent="0.25">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spans="1:26" ht="15" thickBot="1" x14ac:dyDescent="0.25">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spans="1:26" ht="15" thickBot="1" x14ac:dyDescent="0.25">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spans="1:26" ht="15" thickBot="1" x14ac:dyDescent="0.25">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spans="1:26" ht="15" thickBot="1" x14ac:dyDescent="0.25">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spans="1:26" ht="15" thickBot="1" x14ac:dyDescent="0.2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spans="1:26" ht="15" thickBot="1" x14ac:dyDescent="0.25">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spans="1:26" ht="15" thickBot="1" x14ac:dyDescent="0.25">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spans="1:26" ht="15" thickBot="1" x14ac:dyDescent="0.25">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spans="1:26" ht="15" thickBot="1" x14ac:dyDescent="0.25">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spans="1:26" ht="15" thickBot="1" x14ac:dyDescent="0.25">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spans="1:26" ht="15" thickBot="1" x14ac:dyDescent="0.25">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spans="1:26" ht="15" thickBot="1" x14ac:dyDescent="0.25">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spans="1:26" ht="15" thickBot="1" x14ac:dyDescent="0.25">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spans="1:26" ht="15" thickBot="1" x14ac:dyDescent="0.25">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spans="1:26" ht="15" thickBot="1" x14ac:dyDescent="0.2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spans="1:26" ht="15" thickBot="1" x14ac:dyDescent="0.25">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spans="1:26" ht="15" thickBot="1" x14ac:dyDescent="0.25">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spans="1:26" ht="15" thickBot="1" x14ac:dyDescent="0.25">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spans="1:26" ht="15" thickBot="1" x14ac:dyDescent="0.25">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spans="1:26" ht="15" thickBot="1" x14ac:dyDescent="0.25">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spans="1:26" ht="15" thickBot="1" x14ac:dyDescent="0.25">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spans="1:26" ht="15" thickBot="1" x14ac:dyDescent="0.25">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spans="1:26" ht="15" thickBot="1" x14ac:dyDescent="0.25">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spans="1:26" ht="15" thickBot="1" x14ac:dyDescent="0.25">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spans="1:26" ht="15" thickBot="1" x14ac:dyDescent="0.2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spans="1:26" ht="15" thickBot="1" x14ac:dyDescent="0.25">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spans="1:26" ht="15" thickBot="1" x14ac:dyDescent="0.25">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spans="1:26" ht="15" thickBot="1" x14ac:dyDescent="0.25">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spans="1:26" ht="15" thickBot="1" x14ac:dyDescent="0.25">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spans="1:26" ht="15" thickBot="1" x14ac:dyDescent="0.25">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spans="1:26" ht="15" thickBot="1" x14ac:dyDescent="0.25">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spans="1:26" ht="15" thickBot="1" x14ac:dyDescent="0.25">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spans="1:26" ht="15" thickBot="1" x14ac:dyDescent="0.25">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spans="1:26" ht="15" thickBot="1" x14ac:dyDescent="0.25">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spans="1:26" ht="15" thickBot="1" x14ac:dyDescent="0.2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spans="1:26" ht="15" thickBot="1" x14ac:dyDescent="0.25">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spans="1:26" ht="15" thickBot="1" x14ac:dyDescent="0.25">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spans="1:26" ht="15" thickBot="1" x14ac:dyDescent="0.25">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spans="1:26" ht="15" thickBot="1" x14ac:dyDescent="0.25">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spans="1:26" ht="15" thickBot="1" x14ac:dyDescent="0.25">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spans="1:26" ht="15" thickBot="1" x14ac:dyDescent="0.25">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spans="1:26" ht="15" thickBot="1" x14ac:dyDescent="0.25">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spans="1:26" ht="15" thickBot="1" x14ac:dyDescent="0.25">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spans="1:26" ht="15" thickBot="1" x14ac:dyDescent="0.25">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spans="1:26" ht="15" thickBot="1" x14ac:dyDescent="0.2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spans="1:26" ht="15" thickBot="1" x14ac:dyDescent="0.25">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spans="1:26" ht="15" thickBot="1" x14ac:dyDescent="0.25">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spans="1:26" ht="15" thickBot="1" x14ac:dyDescent="0.25">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spans="1:26" ht="15" thickBot="1" x14ac:dyDescent="0.25">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spans="1:26" ht="15" thickBot="1" x14ac:dyDescent="0.25">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spans="1:26" ht="15" thickBot="1" x14ac:dyDescent="0.25">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spans="1:26" ht="15" thickBot="1" x14ac:dyDescent="0.25">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spans="1:26" ht="15" thickBot="1" x14ac:dyDescent="0.25">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spans="1:26" ht="15" thickBot="1" x14ac:dyDescent="0.25">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spans="1:26" ht="15" thickBot="1" x14ac:dyDescent="0.2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spans="1:26" ht="15" thickBot="1" x14ac:dyDescent="0.25">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spans="1:26" ht="15" thickBot="1" x14ac:dyDescent="0.25">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spans="1:26" ht="15" thickBot="1" x14ac:dyDescent="0.25">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spans="1:26" ht="15" thickBot="1" x14ac:dyDescent="0.25">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spans="1:26" ht="15" thickBot="1" x14ac:dyDescent="0.25">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spans="1:26" ht="15" thickBot="1" x14ac:dyDescent="0.25">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spans="1:26" ht="15" thickBot="1" x14ac:dyDescent="0.25">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spans="1:26" ht="15" thickBot="1" x14ac:dyDescent="0.25">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spans="1:26" ht="15" thickBot="1" x14ac:dyDescent="0.25">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spans="1:26" ht="15" thickBot="1" x14ac:dyDescent="0.2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spans="1:26" ht="15" thickBot="1" x14ac:dyDescent="0.25">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spans="1:26" ht="15" thickBot="1" x14ac:dyDescent="0.25">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spans="1:26" ht="15" thickBot="1" x14ac:dyDescent="0.25">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spans="1:26" ht="15" thickBot="1" x14ac:dyDescent="0.25">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spans="1:26" ht="15" thickBot="1" x14ac:dyDescent="0.25">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spans="1:26" ht="15" thickBot="1" x14ac:dyDescent="0.25">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spans="1:26" ht="15" thickBot="1" x14ac:dyDescent="0.25">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spans="1:26" ht="15" thickBot="1" x14ac:dyDescent="0.25">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spans="1:26" ht="15" thickBot="1" x14ac:dyDescent="0.25">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spans="1:26" ht="15" thickBot="1" x14ac:dyDescent="0.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spans="1:26" ht="15" thickBot="1" x14ac:dyDescent="0.25">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spans="1:26" ht="15" thickBot="1" x14ac:dyDescent="0.25">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spans="1:26" ht="15" thickBot="1" x14ac:dyDescent="0.25">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spans="1:26" ht="15" thickBot="1" x14ac:dyDescent="0.25">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spans="1:26" ht="15" thickBot="1" x14ac:dyDescent="0.25">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spans="1:26" ht="15" thickBot="1" x14ac:dyDescent="0.25">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spans="1:26" ht="15" thickBot="1" x14ac:dyDescent="0.25">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spans="1:26" ht="15" thickBot="1" x14ac:dyDescent="0.25">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spans="1:26" ht="15" thickBot="1" x14ac:dyDescent="0.25">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spans="1:26" ht="15" thickBot="1" x14ac:dyDescent="0.2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spans="1:26" ht="15" thickBot="1" x14ac:dyDescent="0.25">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spans="1:26" ht="15" thickBot="1" x14ac:dyDescent="0.25">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spans="1:26" ht="15" thickBot="1" x14ac:dyDescent="0.25">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spans="1:26" ht="15" thickBot="1" x14ac:dyDescent="0.25">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spans="1:26" ht="15" thickBot="1" x14ac:dyDescent="0.25">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spans="1:26" ht="15" thickBot="1" x14ac:dyDescent="0.25">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spans="1:26" ht="15" thickBot="1" x14ac:dyDescent="0.25">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spans="1:26" ht="15" thickBot="1" x14ac:dyDescent="0.25">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spans="1:26" ht="15" thickBot="1" x14ac:dyDescent="0.25">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spans="1:26" ht="15" thickBot="1" x14ac:dyDescent="0.2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spans="1:26" ht="15" thickBot="1" x14ac:dyDescent="0.25">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spans="1:26" ht="15" thickBot="1" x14ac:dyDescent="0.25">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spans="1:26" ht="15" thickBot="1" x14ac:dyDescent="0.25">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spans="1:26" ht="15" thickBot="1" x14ac:dyDescent="0.25">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spans="1:26" ht="15" thickBot="1" x14ac:dyDescent="0.25">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spans="1:26" ht="15" thickBot="1" x14ac:dyDescent="0.25">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spans="1:26" ht="15" thickBot="1" x14ac:dyDescent="0.25">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spans="1:26" ht="15" thickBot="1" x14ac:dyDescent="0.25">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spans="1:26" ht="15" thickBot="1" x14ac:dyDescent="0.25">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spans="1:26" ht="15" thickBot="1" x14ac:dyDescent="0.2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spans="1:26" ht="15" thickBot="1" x14ac:dyDescent="0.25">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spans="1:26" ht="15" thickBot="1" x14ac:dyDescent="0.25">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spans="1:26" ht="15" thickBot="1" x14ac:dyDescent="0.25">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spans="1:26" ht="15" thickBot="1" x14ac:dyDescent="0.25">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spans="1:26" ht="15" thickBot="1" x14ac:dyDescent="0.25">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spans="1:26" ht="15" thickBot="1" x14ac:dyDescent="0.25">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spans="1:26" ht="15" thickBot="1" x14ac:dyDescent="0.25">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spans="1:26" ht="15" thickBot="1" x14ac:dyDescent="0.25">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spans="1:26" ht="15" thickBot="1" x14ac:dyDescent="0.25">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spans="1:26" ht="15" thickBot="1" x14ac:dyDescent="0.2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spans="1:26" ht="15" thickBot="1" x14ac:dyDescent="0.25">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spans="1:26" ht="15" thickBot="1" x14ac:dyDescent="0.25">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spans="1:26" ht="15" thickBot="1" x14ac:dyDescent="0.25">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spans="1:26" ht="15" thickBot="1" x14ac:dyDescent="0.25">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spans="1:26" ht="15" thickBot="1" x14ac:dyDescent="0.25">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spans="1:26" ht="15" thickBot="1" x14ac:dyDescent="0.25">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spans="1:26" ht="15" thickBot="1" x14ac:dyDescent="0.25">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spans="1:26" ht="15" thickBot="1" x14ac:dyDescent="0.25">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spans="1:26" ht="15" thickBot="1" x14ac:dyDescent="0.25">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spans="1:26" ht="15" thickBot="1" x14ac:dyDescent="0.2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spans="1:26" ht="15" thickBot="1" x14ac:dyDescent="0.25">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spans="1:26" ht="15" thickBot="1" x14ac:dyDescent="0.25">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spans="1:26" ht="15" thickBot="1" x14ac:dyDescent="0.25">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spans="1:26" ht="15" thickBot="1" x14ac:dyDescent="0.25">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spans="1:26" ht="15" thickBot="1" x14ac:dyDescent="0.25">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spans="1:26" ht="15" thickBot="1" x14ac:dyDescent="0.25">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spans="1:26" ht="15" thickBot="1" x14ac:dyDescent="0.25">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spans="1:26" ht="15" thickBot="1" x14ac:dyDescent="0.25">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spans="1:26" ht="15" thickBot="1" x14ac:dyDescent="0.25">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spans="1:26" ht="15" thickBot="1" x14ac:dyDescent="0.2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spans="1:26" ht="15" thickBot="1" x14ac:dyDescent="0.25">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spans="1:26" ht="15" thickBot="1" x14ac:dyDescent="0.25">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spans="1:26" ht="15" thickBot="1" x14ac:dyDescent="0.25">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spans="1:26" ht="15" thickBot="1" x14ac:dyDescent="0.25">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spans="1:26" ht="15" thickBot="1" x14ac:dyDescent="0.25">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spans="1:26" ht="15" thickBot="1" x14ac:dyDescent="0.25">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spans="1:26" ht="15" thickBot="1" x14ac:dyDescent="0.25">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spans="1:26" ht="15" thickBot="1" x14ac:dyDescent="0.25">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spans="1:26" ht="15" thickBot="1" x14ac:dyDescent="0.25">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spans="1:26" ht="15" thickBot="1" x14ac:dyDescent="0.2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spans="1:26" ht="15" thickBot="1" x14ac:dyDescent="0.25">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spans="1:26" ht="15" thickBot="1" x14ac:dyDescent="0.25">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spans="1:26" ht="15" thickBot="1" x14ac:dyDescent="0.25">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spans="1:26" ht="15" thickBot="1" x14ac:dyDescent="0.25">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spans="1:26" ht="15" thickBot="1" x14ac:dyDescent="0.25">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spans="1:26" ht="15" thickBot="1" x14ac:dyDescent="0.25">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spans="1:26" ht="15" thickBot="1" x14ac:dyDescent="0.25">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spans="1:26" ht="15" thickBot="1" x14ac:dyDescent="0.25">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spans="1:26" ht="15" thickBot="1" x14ac:dyDescent="0.25">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spans="1:26" ht="15" thickBot="1" x14ac:dyDescent="0.2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spans="1:26" ht="15" thickBot="1" x14ac:dyDescent="0.25">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spans="1:26" ht="15" thickBot="1" x14ac:dyDescent="0.25">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spans="1:26" ht="15" thickBot="1" x14ac:dyDescent="0.25">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spans="1:26" ht="15" thickBot="1" x14ac:dyDescent="0.25">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spans="1:26" ht="15" thickBot="1" x14ac:dyDescent="0.25">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spans="1:26" ht="15" thickBot="1" x14ac:dyDescent="0.25">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spans="1:26" ht="15" thickBot="1" x14ac:dyDescent="0.25">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spans="1:26" ht="15" thickBot="1" x14ac:dyDescent="0.25">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spans="1:26" ht="15" thickBot="1" x14ac:dyDescent="0.25">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spans="1:26" ht="15" thickBot="1" x14ac:dyDescent="0.2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spans="1:26" ht="15" thickBot="1" x14ac:dyDescent="0.25">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spans="1:26" ht="15" thickBot="1" x14ac:dyDescent="0.25">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spans="1:26" ht="15" thickBot="1" x14ac:dyDescent="0.25">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spans="1:26" ht="15" thickBot="1" x14ac:dyDescent="0.25">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spans="1:26" ht="15" thickBot="1" x14ac:dyDescent="0.25">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spans="1:26" ht="15" thickBot="1" x14ac:dyDescent="0.25">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spans="1:26" ht="15" thickBot="1" x14ac:dyDescent="0.25">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spans="1:26" ht="15" thickBot="1" x14ac:dyDescent="0.25">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spans="1:26" ht="15" thickBot="1" x14ac:dyDescent="0.25">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spans="1:26" ht="15" thickBot="1" x14ac:dyDescent="0.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spans="1:26" ht="15" thickBot="1" x14ac:dyDescent="0.25">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spans="1:26" ht="15" thickBot="1" x14ac:dyDescent="0.25">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spans="1:26" ht="15" thickBot="1" x14ac:dyDescent="0.25">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spans="1:26" ht="15" thickBot="1" x14ac:dyDescent="0.25">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spans="1:26" ht="15" thickBot="1" x14ac:dyDescent="0.25">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spans="1:26" ht="15" thickBot="1" x14ac:dyDescent="0.25">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spans="1:26" ht="15" thickBot="1" x14ac:dyDescent="0.25">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spans="1:26" ht="15" thickBot="1" x14ac:dyDescent="0.25">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spans="1:26" ht="15" thickBot="1" x14ac:dyDescent="0.25">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spans="1:26" ht="15" thickBot="1" x14ac:dyDescent="0.2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spans="1:26" ht="15" thickBot="1" x14ac:dyDescent="0.25">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spans="1:26" ht="15" thickBot="1" x14ac:dyDescent="0.25">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spans="1:26" ht="15" thickBot="1" x14ac:dyDescent="0.25">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spans="1:26" ht="15" thickBot="1" x14ac:dyDescent="0.25">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spans="1:26" ht="15" thickBot="1" x14ac:dyDescent="0.25">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spans="1:26" ht="15" thickBot="1" x14ac:dyDescent="0.25">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spans="1:26" ht="15" thickBot="1" x14ac:dyDescent="0.25">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spans="1:26" ht="15" thickBot="1" x14ac:dyDescent="0.25">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spans="1:26" ht="15" thickBot="1" x14ac:dyDescent="0.25">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spans="1:26" ht="15" thickBot="1" x14ac:dyDescent="0.2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spans="1:26" ht="15" thickBot="1" x14ac:dyDescent="0.25">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spans="1:26" ht="15" thickBot="1" x14ac:dyDescent="0.25">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spans="1:26" ht="15" thickBot="1" x14ac:dyDescent="0.25">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spans="1:26" ht="15" thickBot="1" x14ac:dyDescent="0.25">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spans="1:26" ht="15" thickBot="1" x14ac:dyDescent="0.25">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spans="1:26" ht="15" thickBot="1" x14ac:dyDescent="0.25">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spans="1:26" ht="15" thickBot="1" x14ac:dyDescent="0.25">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spans="1:26" ht="15" thickBot="1" x14ac:dyDescent="0.25">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spans="1:26" ht="15" thickBot="1" x14ac:dyDescent="0.25">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spans="1:26" ht="15" thickBot="1" x14ac:dyDescent="0.2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spans="1:26" ht="15" thickBot="1" x14ac:dyDescent="0.25">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spans="1:26" ht="15" thickBot="1" x14ac:dyDescent="0.25">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spans="1:26" ht="15" thickBot="1" x14ac:dyDescent="0.25">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spans="1:26" ht="15" thickBot="1" x14ac:dyDescent="0.25">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spans="1:26" ht="15" thickBot="1" x14ac:dyDescent="0.25">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spans="1:26" ht="15" thickBot="1" x14ac:dyDescent="0.25">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spans="1:26" ht="15" thickBot="1" x14ac:dyDescent="0.25">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spans="1:26" ht="15" thickBot="1" x14ac:dyDescent="0.25">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spans="1:26" ht="15" thickBot="1" x14ac:dyDescent="0.25">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spans="1:26" ht="15" thickBot="1" x14ac:dyDescent="0.2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spans="1:26" ht="15" thickBot="1" x14ac:dyDescent="0.25">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spans="1:26" ht="15" thickBot="1" x14ac:dyDescent="0.25">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spans="1:26" ht="15" thickBot="1" x14ac:dyDescent="0.25">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spans="1:26" ht="15" thickBot="1" x14ac:dyDescent="0.25">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spans="1:26" ht="15" thickBot="1" x14ac:dyDescent="0.25">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spans="1:26" ht="15" thickBot="1" x14ac:dyDescent="0.25">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spans="1:26" ht="15" thickBot="1" x14ac:dyDescent="0.25">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spans="1:26" ht="15" thickBot="1" x14ac:dyDescent="0.25">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spans="1:26" ht="15" thickBot="1" x14ac:dyDescent="0.25">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spans="1:26" ht="15" thickBot="1" x14ac:dyDescent="0.2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spans="1:26" ht="15" thickBot="1" x14ac:dyDescent="0.25">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spans="1:26" ht="15" thickBot="1" x14ac:dyDescent="0.25">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spans="1:26" ht="15" thickBot="1" x14ac:dyDescent="0.25">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spans="1:26" ht="15" thickBot="1" x14ac:dyDescent="0.25">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spans="1:26" ht="15" thickBot="1" x14ac:dyDescent="0.25">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spans="1:26" ht="15" thickBot="1" x14ac:dyDescent="0.25">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spans="1:26" ht="15" thickBot="1" x14ac:dyDescent="0.25">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spans="1:26" ht="15" thickBot="1" x14ac:dyDescent="0.25">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spans="1:26" ht="15" thickBot="1" x14ac:dyDescent="0.25">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spans="1:26" ht="15" thickBot="1" x14ac:dyDescent="0.2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spans="1:26" ht="15" thickBot="1" x14ac:dyDescent="0.25">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spans="1:26" ht="15" thickBot="1" x14ac:dyDescent="0.25">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spans="1:26" ht="15" thickBot="1" x14ac:dyDescent="0.25">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spans="1:26" ht="15" thickBot="1" x14ac:dyDescent="0.25">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spans="1:26" ht="15" thickBot="1" x14ac:dyDescent="0.25">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spans="1:26" ht="15" thickBot="1" x14ac:dyDescent="0.25">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spans="1:26" ht="15" thickBot="1" x14ac:dyDescent="0.25">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spans="1:26" ht="15" thickBot="1" x14ac:dyDescent="0.25">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spans="1:26" ht="15" thickBot="1" x14ac:dyDescent="0.25">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spans="1:26" ht="15" thickBot="1" x14ac:dyDescent="0.2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spans="1:26" ht="15" thickBot="1" x14ac:dyDescent="0.25">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spans="1:26" ht="15" thickBot="1" x14ac:dyDescent="0.25">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spans="1:26" ht="15" thickBot="1" x14ac:dyDescent="0.25">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spans="1:26" ht="15" thickBot="1" x14ac:dyDescent="0.25">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spans="1:26" ht="15" thickBot="1" x14ac:dyDescent="0.25">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CBAC-BF19-44D4-B218-252CADE62B8A}">
  <dimension ref="A3:E9"/>
  <sheetViews>
    <sheetView workbookViewId="0">
      <selection activeCell="A3" sqref="A3:B9"/>
    </sheetView>
  </sheetViews>
  <sheetFormatPr defaultRowHeight="14.25" x14ac:dyDescent="0.2"/>
  <cols>
    <col min="1" max="1" width="13.125" bestFit="1" customWidth="1"/>
    <col min="2" max="2" width="14.875" bestFit="1" customWidth="1"/>
    <col min="3" max="3" width="8.875" bestFit="1" customWidth="1"/>
    <col min="4" max="4" width="10" bestFit="1" customWidth="1"/>
    <col min="5" max="5" width="9" bestFit="1" customWidth="1"/>
    <col min="6" max="6" width="7.75" bestFit="1" customWidth="1"/>
    <col min="7" max="7" width="6.5" bestFit="1" customWidth="1"/>
    <col min="8" max="8" width="11.375" bestFit="1" customWidth="1"/>
  </cols>
  <sheetData>
    <row r="3" spans="1:5" x14ac:dyDescent="0.2">
      <c r="A3" s="3" t="s">
        <v>799</v>
      </c>
      <c r="B3" t="s">
        <v>801</v>
      </c>
      <c r="D3" s="28" t="s">
        <v>804</v>
      </c>
      <c r="E3" s="28"/>
    </row>
    <row r="4" spans="1:5" x14ac:dyDescent="0.2">
      <c r="A4" s="4" t="s">
        <v>89</v>
      </c>
      <c r="B4">
        <v>8</v>
      </c>
      <c r="D4" s="28"/>
      <c r="E4" s="28"/>
    </row>
    <row r="5" spans="1:5" x14ac:dyDescent="0.2">
      <c r="A5" s="4" t="s">
        <v>185</v>
      </c>
      <c r="B5">
        <v>12</v>
      </c>
      <c r="D5" s="28"/>
      <c r="E5" s="28"/>
    </row>
    <row r="6" spans="1:5" x14ac:dyDescent="0.2">
      <c r="A6" s="4" t="s">
        <v>75</v>
      </c>
      <c r="B6">
        <v>30</v>
      </c>
      <c r="D6" s="28"/>
      <c r="E6" s="28"/>
    </row>
    <row r="7" spans="1:5" x14ac:dyDescent="0.2">
      <c r="A7" s="4" t="s">
        <v>53</v>
      </c>
      <c r="B7">
        <v>124</v>
      </c>
      <c r="D7" s="28"/>
      <c r="E7" s="28"/>
    </row>
    <row r="8" spans="1:5" x14ac:dyDescent="0.2">
      <c r="A8" s="4" t="s">
        <v>40</v>
      </c>
      <c r="B8">
        <v>137</v>
      </c>
      <c r="D8" s="28"/>
      <c r="E8" s="28"/>
    </row>
    <row r="9" spans="1:5" x14ac:dyDescent="0.2">
      <c r="A9" s="4" t="s">
        <v>800</v>
      </c>
      <c r="B9">
        <v>311</v>
      </c>
    </row>
  </sheetData>
  <mergeCells count="1">
    <mergeCell ref="D3:E8"/>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9C721-3947-4859-86B7-5E93C386ADAB}">
  <dimension ref="B3:C6"/>
  <sheetViews>
    <sheetView workbookViewId="0">
      <selection activeCell="C9" sqref="C9"/>
    </sheetView>
  </sheetViews>
  <sheetFormatPr defaultRowHeight="14.25" x14ac:dyDescent="0.2"/>
  <cols>
    <col min="2" max="2" width="13.125" bestFit="1" customWidth="1"/>
    <col min="3" max="4" width="16.5" bestFit="1" customWidth="1"/>
  </cols>
  <sheetData>
    <row r="3" spans="2:3" x14ac:dyDescent="0.2">
      <c r="B3" s="3" t="s">
        <v>799</v>
      </c>
      <c r="C3" t="s">
        <v>802</v>
      </c>
    </row>
    <row r="4" spans="2:3" x14ac:dyDescent="0.2">
      <c r="B4" s="4" t="s">
        <v>66</v>
      </c>
      <c r="C4">
        <v>67786.727272727279</v>
      </c>
    </row>
    <row r="5" spans="2:3" x14ac:dyDescent="0.2">
      <c r="B5" s="4" t="s">
        <v>39</v>
      </c>
      <c r="C5">
        <v>70629.399999999994</v>
      </c>
    </row>
    <row r="6" spans="2:3" x14ac:dyDescent="0.2">
      <c r="B6" s="4" t="s">
        <v>800</v>
      </c>
      <c r="C6">
        <v>69020.684887459807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B0F5-EB73-48A5-8669-1BABD38A1FFF}">
  <dimension ref="A1:E29"/>
  <sheetViews>
    <sheetView workbookViewId="0">
      <selection activeCell="E6" sqref="E6"/>
    </sheetView>
  </sheetViews>
  <sheetFormatPr defaultRowHeight="14.25" x14ac:dyDescent="0.2"/>
  <cols>
    <col min="1" max="1" width="13.125" bestFit="1" customWidth="1"/>
    <col min="2" max="2" width="14.875" bestFit="1" customWidth="1"/>
    <col min="3" max="3" width="13.375" bestFit="1" customWidth="1"/>
    <col min="5" max="5" width="17.625" customWidth="1"/>
  </cols>
  <sheetData>
    <row r="1" spans="1:5" x14ac:dyDescent="0.2">
      <c r="A1" s="3" t="s">
        <v>799</v>
      </c>
      <c r="B1" t="s">
        <v>801</v>
      </c>
      <c r="D1" s="5" t="s">
        <v>13</v>
      </c>
      <c r="E1" s="5" t="s">
        <v>803</v>
      </c>
    </row>
    <row r="2" spans="1:5" x14ac:dyDescent="0.2">
      <c r="A2" s="4" t="s">
        <v>38</v>
      </c>
      <c r="B2">
        <v>276</v>
      </c>
      <c r="D2" t="str" cm="1">
        <f t="array" ref="D2:E4">A2:B4</f>
        <v>MA</v>
      </c>
      <c r="E2">
        <v>276</v>
      </c>
    </row>
    <row r="3" spans="1:5" x14ac:dyDescent="0.2">
      <c r="A3" s="4" t="s">
        <v>157</v>
      </c>
      <c r="B3">
        <v>6</v>
      </c>
      <c r="D3" t="str">
        <v>CT</v>
      </c>
      <c r="E3">
        <v>6</v>
      </c>
    </row>
    <row r="4" spans="1:5" x14ac:dyDescent="0.2">
      <c r="A4" s="4" t="s">
        <v>114</v>
      </c>
      <c r="B4">
        <v>3</v>
      </c>
      <c r="D4" t="str">
        <v>TX</v>
      </c>
      <c r="E4">
        <v>3</v>
      </c>
    </row>
    <row r="5" spans="1:5" x14ac:dyDescent="0.2">
      <c r="A5" s="4" t="s">
        <v>211</v>
      </c>
      <c r="B5">
        <v>2</v>
      </c>
      <c r="D5" s="27" t="s">
        <v>359</v>
      </c>
      <c r="E5">
        <f>SUM(B5:B40)</f>
        <v>26</v>
      </c>
    </row>
    <row r="6" spans="1:5" x14ac:dyDescent="0.2">
      <c r="A6" s="4" t="s">
        <v>736</v>
      </c>
      <c r="B6">
        <v>1</v>
      </c>
    </row>
    <row r="7" spans="1:5" x14ac:dyDescent="0.2">
      <c r="A7" s="4" t="s">
        <v>428</v>
      </c>
      <c r="B7">
        <v>1</v>
      </c>
    </row>
    <row r="8" spans="1:5" x14ac:dyDescent="0.2">
      <c r="A8" s="4" t="s">
        <v>473</v>
      </c>
      <c r="B8">
        <v>1</v>
      </c>
    </row>
    <row r="9" spans="1:5" x14ac:dyDescent="0.2">
      <c r="A9" s="4" t="s">
        <v>587</v>
      </c>
      <c r="B9">
        <v>1</v>
      </c>
    </row>
    <row r="10" spans="1:5" x14ac:dyDescent="0.2">
      <c r="A10" s="4" t="s">
        <v>484</v>
      </c>
      <c r="B10">
        <v>1</v>
      </c>
    </row>
    <row r="11" spans="1:5" x14ac:dyDescent="0.2">
      <c r="A11" s="4" t="s">
        <v>578</v>
      </c>
      <c r="B11">
        <v>1</v>
      </c>
    </row>
    <row r="12" spans="1:5" x14ac:dyDescent="0.2">
      <c r="A12" s="4" t="s">
        <v>436</v>
      </c>
      <c r="B12">
        <v>1</v>
      </c>
    </row>
    <row r="13" spans="1:5" x14ac:dyDescent="0.2">
      <c r="A13" s="4" t="s">
        <v>639</v>
      </c>
      <c r="B13">
        <v>1</v>
      </c>
    </row>
    <row r="14" spans="1:5" x14ac:dyDescent="0.2">
      <c r="A14" s="4" t="s">
        <v>758</v>
      </c>
      <c r="B14">
        <v>1</v>
      </c>
    </row>
    <row r="15" spans="1:5" x14ac:dyDescent="0.2">
      <c r="A15" s="4" t="s">
        <v>381</v>
      </c>
      <c r="B15">
        <v>1</v>
      </c>
    </row>
    <row r="16" spans="1:5" x14ac:dyDescent="0.2">
      <c r="A16" s="4" t="s">
        <v>715</v>
      </c>
      <c r="B16">
        <v>1</v>
      </c>
    </row>
    <row r="17" spans="1:2" x14ac:dyDescent="0.2">
      <c r="A17" s="4" t="s">
        <v>624</v>
      </c>
      <c r="B17">
        <v>1</v>
      </c>
    </row>
    <row r="18" spans="1:2" x14ac:dyDescent="0.2">
      <c r="A18" s="4" t="s">
        <v>374</v>
      </c>
      <c r="B18">
        <v>1</v>
      </c>
    </row>
    <row r="19" spans="1:2" x14ac:dyDescent="0.2">
      <c r="A19" s="4" t="s">
        <v>307</v>
      </c>
      <c r="B19">
        <v>1</v>
      </c>
    </row>
    <row r="20" spans="1:2" x14ac:dyDescent="0.2">
      <c r="A20" s="4" t="s">
        <v>466</v>
      </c>
      <c r="B20">
        <v>1</v>
      </c>
    </row>
    <row r="21" spans="1:2" x14ac:dyDescent="0.2">
      <c r="A21" s="4" t="s">
        <v>764</v>
      </c>
      <c r="B21">
        <v>1</v>
      </c>
    </row>
    <row r="22" spans="1:2" x14ac:dyDescent="0.2">
      <c r="A22" s="4" t="s">
        <v>411</v>
      </c>
      <c r="B22">
        <v>1</v>
      </c>
    </row>
    <row r="23" spans="1:2" x14ac:dyDescent="0.2">
      <c r="A23" s="4" t="s">
        <v>189</v>
      </c>
      <c r="B23">
        <v>1</v>
      </c>
    </row>
    <row r="24" spans="1:2" x14ac:dyDescent="0.2">
      <c r="A24" s="4" t="s">
        <v>507</v>
      </c>
      <c r="B24">
        <v>1</v>
      </c>
    </row>
    <row r="25" spans="1:2" x14ac:dyDescent="0.2">
      <c r="A25" s="4" t="s">
        <v>295</v>
      </c>
      <c r="B25">
        <v>1</v>
      </c>
    </row>
    <row r="26" spans="1:2" x14ac:dyDescent="0.2">
      <c r="A26" s="4" t="s">
        <v>745</v>
      </c>
      <c r="B26">
        <v>1</v>
      </c>
    </row>
    <row r="27" spans="1:2" x14ac:dyDescent="0.2">
      <c r="A27" s="4" t="s">
        <v>720</v>
      </c>
      <c r="B27">
        <v>1</v>
      </c>
    </row>
    <row r="28" spans="1:2" x14ac:dyDescent="0.2">
      <c r="A28" s="4" t="s">
        <v>280</v>
      </c>
      <c r="B28">
        <v>1</v>
      </c>
    </row>
    <row r="29" spans="1:2" x14ac:dyDescent="0.2">
      <c r="A29" s="4" t="s">
        <v>592</v>
      </c>
      <c r="B29">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398D-50F6-48D1-BD6A-380151BA3985}">
  <dimension ref="B5:I125"/>
  <sheetViews>
    <sheetView workbookViewId="0">
      <selection activeCell="H7" sqref="H7"/>
    </sheetView>
  </sheetViews>
  <sheetFormatPr defaultRowHeight="14.25" x14ac:dyDescent="0.2"/>
  <cols>
    <col min="1" max="1" width="16.125" bestFit="1" customWidth="1"/>
    <col min="2" max="2" width="8.625" bestFit="1" customWidth="1"/>
    <col min="3" max="3" width="18.625" bestFit="1" customWidth="1"/>
    <col min="4" max="6" width="1.875" bestFit="1" customWidth="1"/>
    <col min="7" max="7" width="7.875" bestFit="1" customWidth="1"/>
    <col min="8" max="313" width="5.875" bestFit="1" customWidth="1"/>
    <col min="314" max="314" width="10.875" bestFit="1" customWidth="1"/>
    <col min="315" max="315" width="7.625" bestFit="1" customWidth="1"/>
    <col min="316" max="316" width="10.875" bestFit="1" customWidth="1"/>
    <col min="317" max="317" width="7.625" bestFit="1" customWidth="1"/>
    <col min="318" max="318" width="10.875" bestFit="1" customWidth="1"/>
    <col min="319" max="319" width="7.625" bestFit="1" customWidth="1"/>
    <col min="320" max="320" width="10.875" bestFit="1" customWidth="1"/>
    <col min="321" max="321" width="7.625" bestFit="1" customWidth="1"/>
    <col min="322" max="322" width="10.875" bestFit="1" customWidth="1"/>
    <col min="323" max="323" width="7.625" bestFit="1" customWidth="1"/>
    <col min="324" max="324" width="10.875" bestFit="1" customWidth="1"/>
    <col min="325" max="325" width="7.625" bestFit="1" customWidth="1"/>
    <col min="326" max="326" width="10.875" bestFit="1" customWidth="1"/>
    <col min="327" max="327" width="7.625" bestFit="1" customWidth="1"/>
    <col min="328" max="328" width="10.875" bestFit="1" customWidth="1"/>
    <col min="329" max="329" width="7.625" bestFit="1" customWidth="1"/>
    <col min="330" max="330" width="10.875" bestFit="1" customWidth="1"/>
    <col min="331" max="331" width="7.625" bestFit="1" customWidth="1"/>
    <col min="332" max="332" width="10.875" bestFit="1" customWidth="1"/>
    <col min="333" max="333" width="7.625" bestFit="1" customWidth="1"/>
    <col min="334" max="334" width="10.875" bestFit="1" customWidth="1"/>
    <col min="335" max="335" width="7.625" bestFit="1" customWidth="1"/>
    <col min="336" max="336" width="10.875" bestFit="1" customWidth="1"/>
    <col min="337" max="337" width="7.625" bestFit="1" customWidth="1"/>
    <col min="338" max="338" width="10.875" bestFit="1" customWidth="1"/>
    <col min="339" max="339" width="7.625" bestFit="1" customWidth="1"/>
    <col min="340" max="340" width="10.875" bestFit="1" customWidth="1"/>
    <col min="341" max="341" width="7.625" bestFit="1" customWidth="1"/>
    <col min="342" max="342" width="10.875" bestFit="1" customWidth="1"/>
    <col min="343" max="343" width="7.625" bestFit="1" customWidth="1"/>
    <col min="344" max="344" width="10.875" bestFit="1" customWidth="1"/>
    <col min="345" max="345" width="7.625" bestFit="1" customWidth="1"/>
    <col min="346" max="346" width="10.875" bestFit="1" customWidth="1"/>
    <col min="347" max="347" width="7.625" bestFit="1" customWidth="1"/>
    <col min="348" max="348" width="10.875" bestFit="1" customWidth="1"/>
    <col min="349" max="349" width="7.625" bestFit="1" customWidth="1"/>
    <col min="350" max="350" width="10.875" bestFit="1" customWidth="1"/>
    <col min="351" max="351" width="7.625" bestFit="1" customWidth="1"/>
    <col min="352" max="352" width="10.875" bestFit="1" customWidth="1"/>
    <col min="353" max="353" width="7.625" bestFit="1" customWidth="1"/>
    <col min="354" max="354" width="10.875" bestFit="1" customWidth="1"/>
    <col min="355" max="355" width="7.625" bestFit="1" customWidth="1"/>
    <col min="356" max="356" width="10.875" bestFit="1" customWidth="1"/>
    <col min="357" max="357" width="7.625" bestFit="1" customWidth="1"/>
    <col min="358" max="358" width="10.875" bestFit="1" customWidth="1"/>
    <col min="359" max="359" width="7.625" bestFit="1" customWidth="1"/>
    <col min="360" max="360" width="10.875" bestFit="1" customWidth="1"/>
    <col min="361" max="361" width="7.625" bestFit="1" customWidth="1"/>
    <col min="362" max="362" width="10.875" bestFit="1" customWidth="1"/>
    <col min="363" max="363" width="7.625" bestFit="1" customWidth="1"/>
    <col min="364" max="364" width="10.875" bestFit="1" customWidth="1"/>
    <col min="365" max="365" width="7.625" bestFit="1" customWidth="1"/>
    <col min="366" max="366" width="10.875" bestFit="1" customWidth="1"/>
    <col min="367" max="367" width="7.625" bestFit="1" customWidth="1"/>
    <col min="368" max="368" width="10.875" bestFit="1" customWidth="1"/>
    <col min="369" max="369" width="7.625" bestFit="1" customWidth="1"/>
    <col min="370" max="370" width="10.875" bestFit="1" customWidth="1"/>
    <col min="371" max="371" width="7.625" bestFit="1" customWidth="1"/>
    <col min="372" max="372" width="10.875" bestFit="1" customWidth="1"/>
    <col min="373" max="373" width="7.625" bestFit="1" customWidth="1"/>
    <col min="374" max="374" width="10.875" bestFit="1" customWidth="1"/>
    <col min="375" max="375" width="7.625" bestFit="1" customWidth="1"/>
    <col min="376" max="376" width="10.875" bestFit="1" customWidth="1"/>
    <col min="377" max="377" width="7.625" bestFit="1" customWidth="1"/>
    <col min="378" max="378" width="10.875" bestFit="1" customWidth="1"/>
    <col min="379" max="379" width="7.625" bestFit="1" customWidth="1"/>
    <col min="380" max="380" width="10.875" bestFit="1" customWidth="1"/>
    <col min="381" max="381" width="7.625" bestFit="1" customWidth="1"/>
    <col min="382" max="382" width="10.875" bestFit="1" customWidth="1"/>
    <col min="383" max="383" width="7.625" bestFit="1" customWidth="1"/>
    <col min="384" max="384" width="10.875" bestFit="1" customWidth="1"/>
    <col min="385" max="385" width="7.625" bestFit="1" customWidth="1"/>
    <col min="386" max="386" width="10.875" bestFit="1" customWidth="1"/>
    <col min="387" max="387" width="7.625" bestFit="1" customWidth="1"/>
    <col min="388" max="388" width="10.875" bestFit="1" customWidth="1"/>
    <col min="389" max="389" width="7.625" bestFit="1" customWidth="1"/>
    <col min="390" max="390" width="10.875" bestFit="1" customWidth="1"/>
    <col min="391" max="391" width="7.625" bestFit="1" customWidth="1"/>
    <col min="392" max="392" width="10.875" bestFit="1" customWidth="1"/>
    <col min="393" max="393" width="7.625" bestFit="1" customWidth="1"/>
    <col min="394" max="394" width="10.875" bestFit="1" customWidth="1"/>
    <col min="395" max="395" width="7.625" bestFit="1" customWidth="1"/>
    <col min="396" max="396" width="10.875" bestFit="1" customWidth="1"/>
    <col min="397" max="397" width="7.625" bestFit="1" customWidth="1"/>
    <col min="398" max="398" width="10.875" bestFit="1" customWidth="1"/>
    <col min="399" max="399" width="7.625" bestFit="1" customWidth="1"/>
    <col min="400" max="400" width="10.875" bestFit="1" customWidth="1"/>
    <col min="401" max="401" width="7.625" bestFit="1" customWidth="1"/>
    <col min="402" max="402" width="10.875" bestFit="1" customWidth="1"/>
    <col min="403" max="403" width="7.625" bestFit="1" customWidth="1"/>
    <col min="404" max="404" width="10.875" bestFit="1" customWidth="1"/>
    <col min="405" max="405" width="7.625" bestFit="1" customWidth="1"/>
    <col min="406" max="406" width="10.875" bestFit="1" customWidth="1"/>
    <col min="407" max="407" width="7.625" bestFit="1" customWidth="1"/>
    <col min="408" max="408" width="10.875" bestFit="1" customWidth="1"/>
    <col min="409" max="409" width="7.625" bestFit="1" customWidth="1"/>
    <col min="410" max="410" width="10.875" bestFit="1" customWidth="1"/>
    <col min="411" max="411" width="7.625" bestFit="1" customWidth="1"/>
    <col min="412" max="412" width="10.875" bestFit="1" customWidth="1"/>
    <col min="413" max="413" width="7.625" bestFit="1" customWidth="1"/>
    <col min="414" max="414" width="10.875" bestFit="1" customWidth="1"/>
    <col min="415" max="415" width="7.625" bestFit="1" customWidth="1"/>
    <col min="416" max="416" width="10.875" bestFit="1" customWidth="1"/>
    <col min="417" max="417" width="7.625" bestFit="1" customWidth="1"/>
    <col min="418" max="418" width="10.875" bestFit="1" customWidth="1"/>
    <col min="419" max="419" width="7.625" bestFit="1" customWidth="1"/>
    <col min="420" max="420" width="10.875" bestFit="1" customWidth="1"/>
    <col min="421" max="421" width="7.625" bestFit="1" customWidth="1"/>
    <col min="422" max="422" width="10.875" bestFit="1" customWidth="1"/>
    <col min="423" max="423" width="7.625" bestFit="1" customWidth="1"/>
    <col min="424" max="424" width="10.875" bestFit="1" customWidth="1"/>
    <col min="425" max="425" width="7.625" bestFit="1" customWidth="1"/>
    <col min="426" max="426" width="10.875" bestFit="1" customWidth="1"/>
    <col min="427" max="427" width="7.625" bestFit="1" customWidth="1"/>
    <col min="428" max="428" width="10.875" bestFit="1" customWidth="1"/>
    <col min="429" max="429" width="7.625" bestFit="1" customWidth="1"/>
    <col min="430" max="430" width="10.875" bestFit="1" customWidth="1"/>
    <col min="431" max="431" width="7.625" bestFit="1" customWidth="1"/>
    <col min="432" max="432" width="10.875" bestFit="1" customWidth="1"/>
    <col min="433" max="433" width="7.625" bestFit="1" customWidth="1"/>
    <col min="434" max="434" width="10.875" bestFit="1" customWidth="1"/>
    <col min="435" max="435" width="7.625" bestFit="1" customWidth="1"/>
    <col min="436" max="436" width="10.875" bestFit="1" customWidth="1"/>
    <col min="437" max="437" width="7.625" bestFit="1" customWidth="1"/>
    <col min="438" max="438" width="10.875" bestFit="1" customWidth="1"/>
    <col min="439" max="439" width="7.625" bestFit="1" customWidth="1"/>
    <col min="440" max="440" width="10.875" bestFit="1" customWidth="1"/>
    <col min="441" max="441" width="7.625" bestFit="1" customWidth="1"/>
    <col min="442" max="442" width="10.875" bestFit="1" customWidth="1"/>
    <col min="443" max="443" width="7.625" bestFit="1" customWidth="1"/>
    <col min="444" max="444" width="10.875" bestFit="1" customWidth="1"/>
    <col min="445" max="445" width="7.625" bestFit="1" customWidth="1"/>
    <col min="446" max="446" width="10.875" bestFit="1" customWidth="1"/>
    <col min="447" max="447" width="7.625" bestFit="1" customWidth="1"/>
    <col min="448" max="448" width="10.875" bestFit="1" customWidth="1"/>
    <col min="449" max="449" width="7.625" bestFit="1" customWidth="1"/>
    <col min="450" max="450" width="10.875" bestFit="1" customWidth="1"/>
    <col min="451" max="451" width="7.625" bestFit="1" customWidth="1"/>
    <col min="452" max="452" width="10.875" bestFit="1" customWidth="1"/>
    <col min="453" max="453" width="7.625" bestFit="1" customWidth="1"/>
    <col min="454" max="454" width="10.875" bestFit="1" customWidth="1"/>
    <col min="455" max="455" width="7.625" bestFit="1" customWidth="1"/>
    <col min="456" max="456" width="10.875" bestFit="1" customWidth="1"/>
    <col min="457" max="457" width="7.625" bestFit="1" customWidth="1"/>
    <col min="458" max="458" width="10.875" bestFit="1" customWidth="1"/>
    <col min="459" max="459" width="7.625" bestFit="1" customWidth="1"/>
    <col min="460" max="460" width="10.875" bestFit="1" customWidth="1"/>
    <col min="461" max="461" width="7.625" bestFit="1" customWidth="1"/>
    <col min="462" max="462" width="10.875" bestFit="1" customWidth="1"/>
    <col min="463" max="463" width="7.625" bestFit="1" customWidth="1"/>
    <col min="464" max="464" width="10.875" bestFit="1" customWidth="1"/>
    <col min="465" max="465" width="7.625" bestFit="1" customWidth="1"/>
    <col min="466" max="466" width="10.875" bestFit="1" customWidth="1"/>
    <col min="467" max="467" width="7.625" bestFit="1" customWidth="1"/>
    <col min="468" max="468" width="10.875" bestFit="1" customWidth="1"/>
    <col min="469" max="469" width="7.625" bestFit="1" customWidth="1"/>
    <col min="470" max="470" width="10.875" bestFit="1" customWidth="1"/>
    <col min="471" max="471" width="7.625" bestFit="1" customWidth="1"/>
    <col min="472" max="472" width="10.875" bestFit="1" customWidth="1"/>
    <col min="473" max="473" width="7.625" bestFit="1" customWidth="1"/>
    <col min="474" max="474" width="10.875" bestFit="1" customWidth="1"/>
    <col min="475" max="475" width="7.625" bestFit="1" customWidth="1"/>
    <col min="476" max="476" width="10.875" bestFit="1" customWidth="1"/>
    <col min="477" max="477" width="7.625" bestFit="1" customWidth="1"/>
    <col min="478" max="478" width="10.875" bestFit="1" customWidth="1"/>
    <col min="479" max="479" width="7.625" bestFit="1" customWidth="1"/>
    <col min="480" max="480" width="10.875" bestFit="1" customWidth="1"/>
    <col min="481" max="481" width="7.625" bestFit="1" customWidth="1"/>
    <col min="482" max="482" width="10.875" bestFit="1" customWidth="1"/>
    <col min="483" max="483" width="7.625" bestFit="1" customWidth="1"/>
    <col min="484" max="484" width="10.875" bestFit="1" customWidth="1"/>
    <col min="485" max="485" width="7.625" bestFit="1" customWidth="1"/>
    <col min="486" max="486" width="10.875" bestFit="1" customWidth="1"/>
    <col min="487" max="487" width="7.625" bestFit="1" customWidth="1"/>
    <col min="488" max="488" width="10.875" bestFit="1" customWidth="1"/>
    <col min="489" max="489" width="7.625" bestFit="1" customWidth="1"/>
    <col min="490" max="490" width="10.875" bestFit="1" customWidth="1"/>
    <col min="491" max="491" width="7.625" bestFit="1" customWidth="1"/>
    <col min="492" max="492" width="10.875" bestFit="1" customWidth="1"/>
    <col min="493" max="493" width="7.625" bestFit="1" customWidth="1"/>
    <col min="494" max="494" width="10.875" bestFit="1" customWidth="1"/>
    <col min="495" max="495" width="7.625" bestFit="1" customWidth="1"/>
    <col min="496" max="496" width="10.875" bestFit="1" customWidth="1"/>
    <col min="497" max="497" width="7.625" bestFit="1" customWidth="1"/>
    <col min="498" max="498" width="10.875" bestFit="1" customWidth="1"/>
    <col min="499" max="499" width="7.625" bestFit="1" customWidth="1"/>
    <col min="500" max="500" width="10.875" bestFit="1" customWidth="1"/>
    <col min="501" max="501" width="7.625" bestFit="1" customWidth="1"/>
    <col min="502" max="502" width="10.875" bestFit="1" customWidth="1"/>
    <col min="503" max="503" width="7.625" bestFit="1" customWidth="1"/>
    <col min="504" max="504" width="10.875" bestFit="1" customWidth="1"/>
    <col min="505" max="505" width="7.625" bestFit="1" customWidth="1"/>
    <col min="506" max="506" width="10.875" bestFit="1" customWidth="1"/>
    <col min="507" max="507" width="7.625" bestFit="1" customWidth="1"/>
    <col min="508" max="508" width="10.875" bestFit="1" customWidth="1"/>
    <col min="509" max="509" width="7.625" bestFit="1" customWidth="1"/>
    <col min="510" max="510" width="10.875" bestFit="1" customWidth="1"/>
    <col min="511" max="511" width="7.625" bestFit="1" customWidth="1"/>
    <col min="512" max="512" width="10.875" bestFit="1" customWidth="1"/>
    <col min="513" max="513" width="7.625" bestFit="1" customWidth="1"/>
    <col min="514" max="514" width="10.875" bestFit="1" customWidth="1"/>
    <col min="515" max="515" width="7.625" bestFit="1" customWidth="1"/>
    <col min="516" max="516" width="10.875" bestFit="1" customWidth="1"/>
    <col min="517" max="517" width="7.625" bestFit="1" customWidth="1"/>
    <col min="518" max="518" width="10.875" bestFit="1" customWidth="1"/>
    <col min="519" max="519" width="7.625" bestFit="1" customWidth="1"/>
    <col min="520" max="520" width="10.875" bestFit="1" customWidth="1"/>
    <col min="521" max="521" width="7.625" bestFit="1" customWidth="1"/>
    <col min="522" max="522" width="10.875" bestFit="1" customWidth="1"/>
    <col min="523" max="523" width="7.625" bestFit="1" customWidth="1"/>
    <col min="524" max="524" width="10.875" bestFit="1" customWidth="1"/>
    <col min="525" max="525" width="7.625" bestFit="1" customWidth="1"/>
    <col min="526" max="526" width="10.875" bestFit="1" customWidth="1"/>
    <col min="527" max="527" width="7.625" bestFit="1" customWidth="1"/>
    <col min="528" max="528" width="10.875" bestFit="1" customWidth="1"/>
    <col min="529" max="529" width="7.625" bestFit="1" customWidth="1"/>
    <col min="530" max="530" width="10.875" bestFit="1" customWidth="1"/>
    <col min="531" max="531" width="7.625" bestFit="1" customWidth="1"/>
    <col min="532" max="532" width="10.875" bestFit="1" customWidth="1"/>
    <col min="533" max="533" width="7.625" bestFit="1" customWidth="1"/>
    <col min="534" max="534" width="10.875" bestFit="1" customWidth="1"/>
    <col min="535" max="535" width="7.625" bestFit="1" customWidth="1"/>
    <col min="536" max="536" width="10.875" bestFit="1" customWidth="1"/>
    <col min="537" max="537" width="7.625" bestFit="1" customWidth="1"/>
    <col min="538" max="538" width="10.875" bestFit="1" customWidth="1"/>
    <col min="539" max="539" width="7.625" bestFit="1" customWidth="1"/>
    <col min="540" max="540" width="10.875" bestFit="1" customWidth="1"/>
    <col min="541" max="541" width="7.625" bestFit="1" customWidth="1"/>
    <col min="542" max="542" width="10.875" bestFit="1" customWidth="1"/>
    <col min="543" max="543" width="7.625" bestFit="1" customWidth="1"/>
    <col min="544" max="544" width="10.875" bestFit="1" customWidth="1"/>
    <col min="545" max="545" width="7.625" bestFit="1" customWidth="1"/>
    <col min="546" max="546" width="10.875" bestFit="1" customWidth="1"/>
    <col min="547" max="547" width="7.625" bestFit="1" customWidth="1"/>
    <col min="548" max="548" width="10.875" bestFit="1" customWidth="1"/>
    <col min="549" max="549" width="7.625" bestFit="1" customWidth="1"/>
    <col min="550" max="550" width="10.875" bestFit="1" customWidth="1"/>
    <col min="551" max="551" width="7.625" bestFit="1" customWidth="1"/>
    <col min="552" max="552" width="10.875" bestFit="1" customWidth="1"/>
    <col min="553" max="553" width="7.625" bestFit="1" customWidth="1"/>
    <col min="554" max="554" width="10.875" bestFit="1" customWidth="1"/>
    <col min="555" max="555" width="7.625" bestFit="1" customWidth="1"/>
    <col min="556" max="556" width="10.875" bestFit="1" customWidth="1"/>
    <col min="557" max="557" width="7.625" bestFit="1" customWidth="1"/>
    <col min="558" max="558" width="10.875" bestFit="1" customWidth="1"/>
    <col min="559" max="559" width="7.625" bestFit="1" customWidth="1"/>
    <col min="560" max="560" width="10.875" bestFit="1" customWidth="1"/>
    <col min="561" max="561" width="7.625" bestFit="1" customWidth="1"/>
    <col min="562" max="562" width="10.875" bestFit="1" customWidth="1"/>
    <col min="563" max="563" width="7.625" bestFit="1" customWidth="1"/>
    <col min="564" max="564" width="10.875" bestFit="1" customWidth="1"/>
    <col min="565" max="565" width="7.625" bestFit="1" customWidth="1"/>
    <col min="566" max="566" width="10.875" bestFit="1" customWidth="1"/>
    <col min="567" max="567" width="7.625" bestFit="1" customWidth="1"/>
    <col min="568" max="568" width="10.875" bestFit="1" customWidth="1"/>
    <col min="569" max="569" width="7.625" bestFit="1" customWidth="1"/>
    <col min="570" max="570" width="10.875" bestFit="1" customWidth="1"/>
    <col min="571" max="571" width="7.625" bestFit="1" customWidth="1"/>
    <col min="572" max="572" width="10.875" bestFit="1" customWidth="1"/>
    <col min="573" max="573" width="7.625" bestFit="1" customWidth="1"/>
    <col min="574" max="574" width="10.875" bestFit="1" customWidth="1"/>
    <col min="575" max="575" width="7.625" bestFit="1" customWidth="1"/>
    <col min="576" max="576" width="10.875" bestFit="1" customWidth="1"/>
    <col min="577" max="577" width="7.625" bestFit="1" customWidth="1"/>
    <col min="578" max="578" width="10.875" bestFit="1" customWidth="1"/>
    <col min="579" max="579" width="7.625" bestFit="1" customWidth="1"/>
    <col min="580" max="580" width="10.875" bestFit="1" customWidth="1"/>
    <col min="581" max="581" width="7.625" bestFit="1" customWidth="1"/>
    <col min="582" max="582" width="10.875" bestFit="1" customWidth="1"/>
    <col min="583" max="583" width="7.625" bestFit="1" customWidth="1"/>
    <col min="584" max="584" width="10.875" bestFit="1" customWidth="1"/>
    <col min="585" max="585" width="7.625" bestFit="1" customWidth="1"/>
    <col min="586" max="586" width="10.875" bestFit="1" customWidth="1"/>
    <col min="587" max="587" width="7.625" bestFit="1" customWidth="1"/>
    <col min="588" max="588" width="10.875" bestFit="1" customWidth="1"/>
    <col min="589" max="589" width="7.625" bestFit="1" customWidth="1"/>
    <col min="590" max="590" width="10.875" bestFit="1" customWidth="1"/>
    <col min="591" max="591" width="7.625" bestFit="1" customWidth="1"/>
    <col min="592" max="592" width="10.875" bestFit="1" customWidth="1"/>
    <col min="593" max="593" width="7.625" bestFit="1" customWidth="1"/>
    <col min="594" max="594" width="10.875" bestFit="1" customWidth="1"/>
    <col min="595" max="595" width="7.625" bestFit="1" customWidth="1"/>
    <col min="596" max="596" width="10.875" bestFit="1" customWidth="1"/>
    <col min="597" max="597" width="7.625" bestFit="1" customWidth="1"/>
    <col min="598" max="598" width="10.875" bestFit="1" customWidth="1"/>
    <col min="599" max="599" width="7.625" bestFit="1" customWidth="1"/>
    <col min="600" max="600" width="10.875" bestFit="1" customWidth="1"/>
    <col min="601" max="601" width="7.625" bestFit="1" customWidth="1"/>
    <col min="602" max="602" width="10.875" bestFit="1" customWidth="1"/>
    <col min="603" max="603" width="7.625" bestFit="1" customWidth="1"/>
    <col min="604" max="604" width="10.875" bestFit="1" customWidth="1"/>
    <col min="605" max="605" width="7.625" bestFit="1" customWidth="1"/>
    <col min="606" max="606" width="10.875" bestFit="1" customWidth="1"/>
    <col min="607" max="607" width="7.625" bestFit="1" customWidth="1"/>
    <col min="608" max="608" width="10.875" bestFit="1" customWidth="1"/>
    <col min="609" max="609" width="7.625" bestFit="1" customWidth="1"/>
    <col min="610" max="610" width="10.875" bestFit="1" customWidth="1"/>
    <col min="611" max="611" width="7.625" bestFit="1" customWidth="1"/>
    <col min="612" max="612" width="10.875" bestFit="1" customWidth="1"/>
    <col min="613" max="613" width="7.625" bestFit="1" customWidth="1"/>
    <col min="614" max="614" width="10.875" bestFit="1" customWidth="1"/>
    <col min="615" max="615" width="7.625" bestFit="1" customWidth="1"/>
    <col min="616" max="616" width="10.875" bestFit="1" customWidth="1"/>
    <col min="617" max="617" width="7.625" bestFit="1" customWidth="1"/>
    <col min="618" max="618" width="10.875" bestFit="1" customWidth="1"/>
    <col min="619" max="619" width="7.625" bestFit="1" customWidth="1"/>
    <col min="620" max="620" width="10.875" bestFit="1" customWidth="1"/>
    <col min="621" max="621" width="7.625" bestFit="1" customWidth="1"/>
    <col min="622" max="622" width="10.875" bestFit="1" customWidth="1"/>
    <col min="623" max="623" width="8.625" bestFit="1" customWidth="1"/>
    <col min="624" max="624" width="11.875" bestFit="1" customWidth="1"/>
  </cols>
  <sheetData>
    <row r="5" spans="2:9" ht="15" x14ac:dyDescent="0.25">
      <c r="B5" s="3" t="s">
        <v>1</v>
      </c>
      <c r="C5" t="s">
        <v>933</v>
      </c>
      <c r="G5" s="26" t="s">
        <v>934</v>
      </c>
      <c r="H5" s="26"/>
      <c r="I5" s="26"/>
    </row>
    <row r="6" spans="2:9" x14ac:dyDescent="0.2">
      <c r="B6" s="4">
        <v>10001</v>
      </c>
      <c r="C6">
        <v>4</v>
      </c>
      <c r="G6">
        <f>AVERAGE(C6:C125)</f>
        <v>3.3083333333333331</v>
      </c>
    </row>
    <row r="7" spans="2:9" x14ac:dyDescent="0.2">
      <c r="B7" s="4">
        <v>10002</v>
      </c>
      <c r="C7">
        <v>4</v>
      </c>
    </row>
    <row r="8" spans="2:9" x14ac:dyDescent="0.2">
      <c r="B8" s="4">
        <v>10003</v>
      </c>
      <c r="C8">
        <v>4</v>
      </c>
    </row>
    <row r="9" spans="2:9" x14ac:dyDescent="0.2">
      <c r="B9" s="4">
        <v>10004</v>
      </c>
      <c r="C9">
        <v>4</v>
      </c>
    </row>
    <row r="10" spans="2:9" x14ac:dyDescent="0.2">
      <c r="B10" s="4">
        <v>10005</v>
      </c>
      <c r="C10">
        <v>4</v>
      </c>
    </row>
    <row r="11" spans="2:9" x14ac:dyDescent="0.2">
      <c r="B11" s="4">
        <v>10006</v>
      </c>
      <c r="C11">
        <v>4</v>
      </c>
    </row>
    <row r="12" spans="2:9" x14ac:dyDescent="0.2">
      <c r="B12" s="4">
        <v>10007</v>
      </c>
      <c r="C12">
        <v>4</v>
      </c>
    </row>
    <row r="13" spans="2:9" x14ac:dyDescent="0.2">
      <c r="B13" s="4">
        <v>10008</v>
      </c>
      <c r="C13">
        <v>4</v>
      </c>
    </row>
    <row r="14" spans="2:9" x14ac:dyDescent="0.2">
      <c r="B14" s="4">
        <v>10009</v>
      </c>
      <c r="C14">
        <v>4</v>
      </c>
    </row>
    <row r="15" spans="2:9" x14ac:dyDescent="0.2">
      <c r="B15" s="4">
        <v>10010</v>
      </c>
      <c r="C15">
        <v>4</v>
      </c>
    </row>
    <row r="16" spans="2:9" x14ac:dyDescent="0.2">
      <c r="B16" s="4">
        <v>10011</v>
      </c>
      <c r="C16">
        <v>4</v>
      </c>
    </row>
    <row r="17" spans="2:3" x14ac:dyDescent="0.2">
      <c r="B17" s="4">
        <v>10012</v>
      </c>
      <c r="C17">
        <v>4</v>
      </c>
    </row>
    <row r="18" spans="2:3" x14ac:dyDescent="0.2">
      <c r="B18" s="4">
        <v>10013</v>
      </c>
      <c r="C18">
        <v>4</v>
      </c>
    </row>
    <row r="19" spans="2:3" x14ac:dyDescent="0.2">
      <c r="B19" s="4">
        <v>10014</v>
      </c>
      <c r="C19">
        <v>4</v>
      </c>
    </row>
    <row r="20" spans="2:3" x14ac:dyDescent="0.2">
      <c r="B20" s="4">
        <v>10015</v>
      </c>
      <c r="C20">
        <v>4</v>
      </c>
    </row>
    <row r="21" spans="2:3" x14ac:dyDescent="0.2">
      <c r="B21" s="4">
        <v>10016</v>
      </c>
      <c r="C21">
        <v>4</v>
      </c>
    </row>
    <row r="22" spans="2:3" x14ac:dyDescent="0.2">
      <c r="B22" s="4">
        <v>10017</v>
      </c>
      <c r="C22">
        <v>4</v>
      </c>
    </row>
    <row r="23" spans="2:3" x14ac:dyDescent="0.2">
      <c r="B23" s="4">
        <v>10018</v>
      </c>
      <c r="C23">
        <v>4</v>
      </c>
    </row>
    <row r="24" spans="2:3" x14ac:dyDescent="0.2">
      <c r="B24" s="4">
        <v>10019</v>
      </c>
      <c r="C24">
        <v>4</v>
      </c>
    </row>
    <row r="25" spans="2:3" x14ac:dyDescent="0.2">
      <c r="B25" s="4">
        <v>10020</v>
      </c>
      <c r="C25">
        <v>4</v>
      </c>
    </row>
    <row r="26" spans="2:3" x14ac:dyDescent="0.2">
      <c r="B26" s="4">
        <v>10021</v>
      </c>
      <c r="C26">
        <v>4</v>
      </c>
    </row>
    <row r="27" spans="2:3" x14ac:dyDescent="0.2">
      <c r="B27" s="4">
        <v>10022</v>
      </c>
      <c r="C27">
        <v>4</v>
      </c>
    </row>
    <row r="28" spans="2:3" x14ac:dyDescent="0.2">
      <c r="B28" s="4">
        <v>10023</v>
      </c>
      <c r="C28">
        <v>4</v>
      </c>
    </row>
    <row r="29" spans="2:3" x14ac:dyDescent="0.2">
      <c r="B29" s="4">
        <v>10024</v>
      </c>
      <c r="C29">
        <v>4</v>
      </c>
    </row>
    <row r="30" spans="2:3" x14ac:dyDescent="0.2">
      <c r="B30" s="4">
        <v>10025</v>
      </c>
      <c r="C30">
        <v>4</v>
      </c>
    </row>
    <row r="31" spans="2:3" x14ac:dyDescent="0.2">
      <c r="B31" s="4">
        <v>10026</v>
      </c>
      <c r="C31">
        <v>4</v>
      </c>
    </row>
    <row r="32" spans="2:3" x14ac:dyDescent="0.2">
      <c r="B32" s="4">
        <v>10027</v>
      </c>
      <c r="C32">
        <v>4</v>
      </c>
    </row>
    <row r="33" spans="2:3" x14ac:dyDescent="0.2">
      <c r="B33" s="4">
        <v>10028</v>
      </c>
      <c r="C33">
        <v>4</v>
      </c>
    </row>
    <row r="34" spans="2:3" x14ac:dyDescent="0.2">
      <c r="B34" s="4">
        <v>10029</v>
      </c>
      <c r="C34">
        <v>4</v>
      </c>
    </row>
    <row r="35" spans="2:3" x14ac:dyDescent="0.2">
      <c r="B35" s="4">
        <v>10030</v>
      </c>
      <c r="C35">
        <v>4</v>
      </c>
    </row>
    <row r="36" spans="2:3" x14ac:dyDescent="0.2">
      <c r="B36" s="4">
        <v>10031</v>
      </c>
      <c r="C36">
        <v>4</v>
      </c>
    </row>
    <row r="37" spans="2:3" x14ac:dyDescent="0.2">
      <c r="B37" s="4">
        <v>10032</v>
      </c>
      <c r="C37">
        <v>4</v>
      </c>
    </row>
    <row r="38" spans="2:3" x14ac:dyDescent="0.2">
      <c r="B38" s="4">
        <v>10033</v>
      </c>
      <c r="C38">
        <v>4</v>
      </c>
    </row>
    <row r="39" spans="2:3" x14ac:dyDescent="0.2">
      <c r="B39" s="4">
        <v>10034</v>
      </c>
      <c r="C39">
        <v>4</v>
      </c>
    </row>
    <row r="40" spans="2:3" x14ac:dyDescent="0.2">
      <c r="B40" s="4">
        <v>10035</v>
      </c>
      <c r="C40">
        <v>4</v>
      </c>
    </row>
    <row r="41" spans="2:3" x14ac:dyDescent="0.2">
      <c r="B41" s="4">
        <v>10036</v>
      </c>
      <c r="C41">
        <v>4</v>
      </c>
    </row>
    <row r="42" spans="2:3" x14ac:dyDescent="0.2">
      <c r="B42" s="4">
        <v>10037</v>
      </c>
      <c r="C42">
        <v>4</v>
      </c>
    </row>
    <row r="43" spans="2:3" x14ac:dyDescent="0.2">
      <c r="B43" s="4">
        <v>10038</v>
      </c>
      <c r="C43">
        <v>3</v>
      </c>
    </row>
    <row r="44" spans="2:3" x14ac:dyDescent="0.2">
      <c r="B44" s="4">
        <v>10039</v>
      </c>
      <c r="C44">
        <v>3</v>
      </c>
    </row>
    <row r="45" spans="2:3" x14ac:dyDescent="0.2">
      <c r="B45" s="4">
        <v>10040</v>
      </c>
      <c r="C45">
        <v>3</v>
      </c>
    </row>
    <row r="46" spans="2:3" x14ac:dyDescent="0.2">
      <c r="B46" s="4">
        <v>10041</v>
      </c>
      <c r="C46">
        <v>3</v>
      </c>
    </row>
    <row r="47" spans="2:3" x14ac:dyDescent="0.2">
      <c r="B47" s="4">
        <v>10042</v>
      </c>
      <c r="C47">
        <v>3</v>
      </c>
    </row>
    <row r="48" spans="2:3" x14ac:dyDescent="0.2">
      <c r="B48" s="4">
        <v>10043</v>
      </c>
      <c r="C48">
        <v>3</v>
      </c>
    </row>
    <row r="49" spans="2:3" x14ac:dyDescent="0.2">
      <c r="B49" s="4">
        <v>10044</v>
      </c>
      <c r="C49">
        <v>3</v>
      </c>
    </row>
    <row r="50" spans="2:3" x14ac:dyDescent="0.2">
      <c r="B50" s="4">
        <v>10045</v>
      </c>
      <c r="C50">
        <v>3</v>
      </c>
    </row>
    <row r="51" spans="2:3" x14ac:dyDescent="0.2">
      <c r="B51" s="4">
        <v>10046</v>
      </c>
      <c r="C51">
        <v>3</v>
      </c>
    </row>
    <row r="52" spans="2:3" x14ac:dyDescent="0.2">
      <c r="B52" s="4">
        <v>10047</v>
      </c>
      <c r="C52">
        <v>3</v>
      </c>
    </row>
    <row r="53" spans="2:3" x14ac:dyDescent="0.2">
      <c r="B53" s="4">
        <v>10048</v>
      </c>
      <c r="C53">
        <v>3</v>
      </c>
    </row>
    <row r="54" spans="2:3" x14ac:dyDescent="0.2">
      <c r="B54" s="4">
        <v>10049</v>
      </c>
      <c r="C54">
        <v>3</v>
      </c>
    </row>
    <row r="55" spans="2:3" x14ac:dyDescent="0.2">
      <c r="B55" s="4">
        <v>10050</v>
      </c>
      <c r="C55">
        <v>3</v>
      </c>
    </row>
    <row r="56" spans="2:3" x14ac:dyDescent="0.2">
      <c r="B56" s="4">
        <v>10051</v>
      </c>
      <c r="C56">
        <v>3</v>
      </c>
    </row>
    <row r="57" spans="2:3" x14ac:dyDescent="0.2">
      <c r="B57" s="4">
        <v>10052</v>
      </c>
      <c r="C57">
        <v>3</v>
      </c>
    </row>
    <row r="58" spans="2:3" x14ac:dyDescent="0.2">
      <c r="B58" s="4">
        <v>10053</v>
      </c>
      <c r="C58">
        <v>3</v>
      </c>
    </row>
    <row r="59" spans="2:3" x14ac:dyDescent="0.2">
      <c r="B59" s="4">
        <v>10054</v>
      </c>
      <c r="C59">
        <v>3</v>
      </c>
    </row>
    <row r="60" spans="2:3" x14ac:dyDescent="0.2">
      <c r="B60" s="4">
        <v>10055</v>
      </c>
      <c r="C60">
        <v>3</v>
      </c>
    </row>
    <row r="61" spans="2:3" x14ac:dyDescent="0.2">
      <c r="B61" s="4">
        <v>10056</v>
      </c>
      <c r="C61">
        <v>3</v>
      </c>
    </row>
    <row r="62" spans="2:3" x14ac:dyDescent="0.2">
      <c r="B62" s="4">
        <v>10057</v>
      </c>
      <c r="C62">
        <v>3</v>
      </c>
    </row>
    <row r="63" spans="2:3" x14ac:dyDescent="0.2">
      <c r="B63" s="4">
        <v>10058</v>
      </c>
      <c r="C63">
        <v>3</v>
      </c>
    </row>
    <row r="64" spans="2:3" x14ac:dyDescent="0.2">
      <c r="B64" s="4">
        <v>10059</v>
      </c>
      <c r="C64">
        <v>3</v>
      </c>
    </row>
    <row r="65" spans="2:3" x14ac:dyDescent="0.2">
      <c r="B65" s="4">
        <v>10060</v>
      </c>
      <c r="C65">
        <v>3</v>
      </c>
    </row>
    <row r="66" spans="2:3" x14ac:dyDescent="0.2">
      <c r="B66" s="4">
        <v>10061</v>
      </c>
      <c r="C66">
        <v>3</v>
      </c>
    </row>
    <row r="67" spans="2:3" x14ac:dyDescent="0.2">
      <c r="B67" s="4">
        <v>10062</v>
      </c>
      <c r="C67">
        <v>3</v>
      </c>
    </row>
    <row r="68" spans="2:3" x14ac:dyDescent="0.2">
      <c r="B68" s="4">
        <v>10063</v>
      </c>
      <c r="C68">
        <v>3</v>
      </c>
    </row>
    <row r="69" spans="2:3" x14ac:dyDescent="0.2">
      <c r="B69" s="4">
        <v>10064</v>
      </c>
      <c r="C69">
        <v>3</v>
      </c>
    </row>
    <row r="70" spans="2:3" x14ac:dyDescent="0.2">
      <c r="B70" s="4">
        <v>10065</v>
      </c>
      <c r="C70">
        <v>3</v>
      </c>
    </row>
    <row r="71" spans="2:3" x14ac:dyDescent="0.2">
      <c r="B71" s="4">
        <v>10066</v>
      </c>
      <c r="C71">
        <v>3</v>
      </c>
    </row>
    <row r="72" spans="2:3" x14ac:dyDescent="0.2">
      <c r="B72" s="4">
        <v>10067</v>
      </c>
      <c r="C72">
        <v>3</v>
      </c>
    </row>
    <row r="73" spans="2:3" x14ac:dyDescent="0.2">
      <c r="B73" s="4">
        <v>10068</v>
      </c>
      <c r="C73">
        <v>3</v>
      </c>
    </row>
    <row r="74" spans="2:3" x14ac:dyDescent="0.2">
      <c r="B74" s="4">
        <v>10069</v>
      </c>
      <c r="C74">
        <v>3</v>
      </c>
    </row>
    <row r="75" spans="2:3" x14ac:dyDescent="0.2">
      <c r="B75" s="4">
        <v>10070</v>
      </c>
      <c r="C75">
        <v>3</v>
      </c>
    </row>
    <row r="76" spans="2:3" x14ac:dyDescent="0.2">
      <c r="B76" s="4">
        <v>10071</v>
      </c>
      <c r="C76">
        <v>3</v>
      </c>
    </row>
    <row r="77" spans="2:3" x14ac:dyDescent="0.2">
      <c r="B77" s="4">
        <v>10072</v>
      </c>
      <c r="C77">
        <v>3</v>
      </c>
    </row>
    <row r="78" spans="2:3" x14ac:dyDescent="0.2">
      <c r="B78" s="4">
        <v>10073</v>
      </c>
      <c r="C78">
        <v>3</v>
      </c>
    </row>
    <row r="79" spans="2:3" x14ac:dyDescent="0.2">
      <c r="B79" s="4">
        <v>10074</v>
      </c>
      <c r="C79">
        <v>3</v>
      </c>
    </row>
    <row r="80" spans="2:3" x14ac:dyDescent="0.2">
      <c r="B80" s="4">
        <v>10075</v>
      </c>
      <c r="C80">
        <v>3</v>
      </c>
    </row>
    <row r="81" spans="2:3" x14ac:dyDescent="0.2">
      <c r="B81" s="4">
        <v>10076</v>
      </c>
      <c r="C81">
        <v>3</v>
      </c>
    </row>
    <row r="82" spans="2:3" x14ac:dyDescent="0.2">
      <c r="B82" s="4">
        <v>10077</v>
      </c>
      <c r="C82">
        <v>3</v>
      </c>
    </row>
    <row r="83" spans="2:3" x14ac:dyDescent="0.2">
      <c r="B83" s="4">
        <v>10078</v>
      </c>
      <c r="C83">
        <v>3</v>
      </c>
    </row>
    <row r="84" spans="2:3" x14ac:dyDescent="0.2">
      <c r="B84" s="4">
        <v>10079</v>
      </c>
      <c r="C84">
        <v>3</v>
      </c>
    </row>
    <row r="85" spans="2:3" x14ac:dyDescent="0.2">
      <c r="B85" s="4">
        <v>10080</v>
      </c>
      <c r="C85">
        <v>3</v>
      </c>
    </row>
    <row r="86" spans="2:3" x14ac:dyDescent="0.2">
      <c r="B86" s="4">
        <v>10081</v>
      </c>
      <c r="C86">
        <v>3</v>
      </c>
    </row>
    <row r="87" spans="2:3" x14ac:dyDescent="0.2">
      <c r="B87" s="4">
        <v>10082</v>
      </c>
      <c r="C87">
        <v>3</v>
      </c>
    </row>
    <row r="88" spans="2:3" x14ac:dyDescent="0.2">
      <c r="B88" s="4">
        <v>10083</v>
      </c>
      <c r="C88">
        <v>3</v>
      </c>
    </row>
    <row r="89" spans="2:3" x14ac:dyDescent="0.2">
      <c r="B89" s="4">
        <v>10084</v>
      </c>
      <c r="C89">
        <v>3</v>
      </c>
    </row>
    <row r="90" spans="2:3" x14ac:dyDescent="0.2">
      <c r="B90" s="4">
        <v>10085</v>
      </c>
      <c r="C90">
        <v>3</v>
      </c>
    </row>
    <row r="91" spans="2:3" x14ac:dyDescent="0.2">
      <c r="B91" s="4">
        <v>10086</v>
      </c>
      <c r="C91">
        <v>3</v>
      </c>
    </row>
    <row r="92" spans="2:3" x14ac:dyDescent="0.2">
      <c r="B92" s="4">
        <v>10087</v>
      </c>
      <c r="C92">
        <v>3</v>
      </c>
    </row>
    <row r="93" spans="2:3" x14ac:dyDescent="0.2">
      <c r="B93" s="4">
        <v>10088</v>
      </c>
      <c r="C93">
        <v>3</v>
      </c>
    </row>
    <row r="94" spans="2:3" x14ac:dyDescent="0.2">
      <c r="B94" s="4">
        <v>10089</v>
      </c>
      <c r="C94">
        <v>3</v>
      </c>
    </row>
    <row r="95" spans="2:3" x14ac:dyDescent="0.2">
      <c r="B95" s="4">
        <v>10090</v>
      </c>
      <c r="C95">
        <v>3</v>
      </c>
    </row>
    <row r="96" spans="2:3" x14ac:dyDescent="0.2">
      <c r="B96" s="4">
        <v>10091</v>
      </c>
      <c r="C96">
        <v>3</v>
      </c>
    </row>
    <row r="97" spans="2:3" x14ac:dyDescent="0.2">
      <c r="B97" s="4">
        <v>10092</v>
      </c>
      <c r="C97">
        <v>3</v>
      </c>
    </row>
    <row r="98" spans="2:3" x14ac:dyDescent="0.2">
      <c r="B98" s="4">
        <v>10093</v>
      </c>
      <c r="C98">
        <v>3</v>
      </c>
    </row>
    <row r="99" spans="2:3" x14ac:dyDescent="0.2">
      <c r="B99" s="4">
        <v>10094</v>
      </c>
      <c r="C99">
        <v>3</v>
      </c>
    </row>
    <row r="100" spans="2:3" x14ac:dyDescent="0.2">
      <c r="B100" s="4">
        <v>10095</v>
      </c>
      <c r="C100">
        <v>3</v>
      </c>
    </row>
    <row r="101" spans="2:3" x14ac:dyDescent="0.2">
      <c r="B101" s="4">
        <v>10096</v>
      </c>
      <c r="C101">
        <v>3</v>
      </c>
    </row>
    <row r="102" spans="2:3" x14ac:dyDescent="0.2">
      <c r="B102" s="4">
        <v>10097</v>
      </c>
      <c r="C102">
        <v>3</v>
      </c>
    </row>
    <row r="103" spans="2:3" x14ac:dyDescent="0.2">
      <c r="B103" s="4">
        <v>10098</v>
      </c>
      <c r="C103">
        <v>3</v>
      </c>
    </row>
    <row r="104" spans="2:3" x14ac:dyDescent="0.2">
      <c r="B104" s="4">
        <v>10099</v>
      </c>
      <c r="C104">
        <v>3</v>
      </c>
    </row>
    <row r="105" spans="2:3" x14ac:dyDescent="0.2">
      <c r="B105" s="4">
        <v>10100</v>
      </c>
      <c r="C105">
        <v>3</v>
      </c>
    </row>
    <row r="106" spans="2:3" x14ac:dyDescent="0.2">
      <c r="B106" s="4">
        <v>10101</v>
      </c>
      <c r="C106">
        <v>3</v>
      </c>
    </row>
    <row r="107" spans="2:3" x14ac:dyDescent="0.2">
      <c r="B107" s="4">
        <v>10102</v>
      </c>
      <c r="C107">
        <v>3</v>
      </c>
    </row>
    <row r="108" spans="2:3" x14ac:dyDescent="0.2">
      <c r="B108" s="4">
        <v>10103</v>
      </c>
      <c r="C108">
        <v>3</v>
      </c>
    </row>
    <row r="109" spans="2:3" x14ac:dyDescent="0.2">
      <c r="B109" s="4">
        <v>10104</v>
      </c>
      <c r="C109">
        <v>3</v>
      </c>
    </row>
    <row r="110" spans="2:3" x14ac:dyDescent="0.2">
      <c r="B110" s="4">
        <v>10105</v>
      </c>
      <c r="C110">
        <v>3</v>
      </c>
    </row>
    <row r="111" spans="2:3" x14ac:dyDescent="0.2">
      <c r="B111" s="4">
        <v>10106</v>
      </c>
      <c r="C111">
        <v>3</v>
      </c>
    </row>
    <row r="112" spans="2:3" x14ac:dyDescent="0.2">
      <c r="B112" s="4">
        <v>10107</v>
      </c>
      <c r="C112">
        <v>3</v>
      </c>
    </row>
    <row r="113" spans="2:3" x14ac:dyDescent="0.2">
      <c r="B113" s="4">
        <v>10108</v>
      </c>
      <c r="C113">
        <v>3</v>
      </c>
    </row>
    <row r="114" spans="2:3" x14ac:dyDescent="0.2">
      <c r="B114" s="4">
        <v>10109</v>
      </c>
      <c r="C114">
        <v>3</v>
      </c>
    </row>
    <row r="115" spans="2:3" x14ac:dyDescent="0.2">
      <c r="B115" s="4">
        <v>10110</v>
      </c>
      <c r="C115">
        <v>3</v>
      </c>
    </row>
    <row r="116" spans="2:3" x14ac:dyDescent="0.2">
      <c r="B116" s="4">
        <v>10111</v>
      </c>
      <c r="C116">
        <v>3</v>
      </c>
    </row>
    <row r="117" spans="2:3" x14ac:dyDescent="0.2">
      <c r="B117" s="4">
        <v>10112</v>
      </c>
      <c r="C117">
        <v>3</v>
      </c>
    </row>
    <row r="118" spans="2:3" x14ac:dyDescent="0.2">
      <c r="B118" s="4">
        <v>10113</v>
      </c>
      <c r="C118">
        <v>3</v>
      </c>
    </row>
    <row r="119" spans="2:3" x14ac:dyDescent="0.2">
      <c r="B119" s="4">
        <v>10114</v>
      </c>
      <c r="C119">
        <v>3</v>
      </c>
    </row>
    <row r="120" spans="2:3" x14ac:dyDescent="0.2">
      <c r="B120" s="4">
        <v>10115</v>
      </c>
      <c r="C120">
        <v>3</v>
      </c>
    </row>
    <row r="121" spans="2:3" x14ac:dyDescent="0.2">
      <c r="B121" s="4">
        <v>10116</v>
      </c>
      <c r="C121">
        <v>3</v>
      </c>
    </row>
    <row r="122" spans="2:3" x14ac:dyDescent="0.2">
      <c r="B122" s="4">
        <v>10117</v>
      </c>
      <c r="C122">
        <v>3</v>
      </c>
    </row>
    <row r="123" spans="2:3" x14ac:dyDescent="0.2">
      <c r="B123" s="4">
        <v>10118</v>
      </c>
      <c r="C123">
        <v>3</v>
      </c>
    </row>
    <row r="124" spans="2:3" x14ac:dyDescent="0.2">
      <c r="B124" s="4">
        <v>10119</v>
      </c>
      <c r="C124">
        <v>3</v>
      </c>
    </row>
    <row r="125" spans="2:3" x14ac:dyDescent="0.2">
      <c r="B125" s="4">
        <v>10120</v>
      </c>
      <c r="C12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13AA-3754-4927-87A1-9938A0869C68}">
  <dimension ref="A1:B11"/>
  <sheetViews>
    <sheetView workbookViewId="0">
      <selection sqref="A1:B11"/>
    </sheetView>
  </sheetViews>
  <sheetFormatPr defaultRowHeight="14.25" x14ac:dyDescent="0.2"/>
  <cols>
    <col min="1" max="1" width="20.5" bestFit="1" customWidth="1"/>
    <col min="2" max="2" width="14.875" bestFit="1" customWidth="1"/>
  </cols>
  <sheetData>
    <row r="1" spans="1:2" x14ac:dyDescent="0.2">
      <c r="A1" s="3" t="s">
        <v>799</v>
      </c>
      <c r="B1" t="s">
        <v>801</v>
      </c>
    </row>
    <row r="2" spans="1:2" x14ac:dyDescent="0.2">
      <c r="A2" s="4" t="s">
        <v>123</v>
      </c>
      <c r="B2">
        <v>1</v>
      </c>
    </row>
    <row r="3" spans="1:2" x14ac:dyDescent="0.2">
      <c r="A3" s="4" t="s">
        <v>359</v>
      </c>
      <c r="B3">
        <v>2</v>
      </c>
    </row>
    <row r="4" spans="1:2" x14ac:dyDescent="0.2">
      <c r="A4" s="4" t="s">
        <v>297</v>
      </c>
      <c r="B4">
        <v>13</v>
      </c>
    </row>
    <row r="5" spans="1:2" x14ac:dyDescent="0.2">
      <c r="A5" s="4" t="s">
        <v>151</v>
      </c>
      <c r="B5">
        <v>23</v>
      </c>
    </row>
    <row r="6" spans="1:2" x14ac:dyDescent="0.2">
      <c r="A6" s="4" t="s">
        <v>97</v>
      </c>
      <c r="B6">
        <v>29</v>
      </c>
    </row>
    <row r="7" spans="1:2" x14ac:dyDescent="0.2">
      <c r="A7" s="4" t="s">
        <v>92</v>
      </c>
      <c r="B7">
        <v>31</v>
      </c>
    </row>
    <row r="8" spans="1:2" x14ac:dyDescent="0.2">
      <c r="A8" s="4" t="s">
        <v>78</v>
      </c>
      <c r="B8">
        <v>49</v>
      </c>
    </row>
    <row r="9" spans="1:2" x14ac:dyDescent="0.2">
      <c r="A9" s="4" t="s">
        <v>48</v>
      </c>
      <c r="B9">
        <v>76</v>
      </c>
    </row>
    <row r="10" spans="1:2" x14ac:dyDescent="0.2">
      <c r="A10" s="4" t="s">
        <v>60</v>
      </c>
      <c r="B10">
        <v>87</v>
      </c>
    </row>
    <row r="11" spans="1:2" x14ac:dyDescent="0.2">
      <c r="A11" s="4" t="s">
        <v>800</v>
      </c>
      <c r="B11">
        <v>311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F9376-3B4A-4F30-A737-9DBC8F5A63EF}">
  <dimension ref="A1:D9"/>
  <sheetViews>
    <sheetView workbookViewId="0">
      <selection activeCell="E30" sqref="E30"/>
    </sheetView>
  </sheetViews>
  <sheetFormatPr defaultRowHeight="14.25" x14ac:dyDescent="0.2"/>
  <cols>
    <col min="3" max="3" width="12.25" bestFit="1" customWidth="1"/>
    <col min="4" max="4" width="14.875" bestFit="1" customWidth="1"/>
  </cols>
  <sheetData>
    <row r="1" spans="1:4" x14ac:dyDescent="0.2">
      <c r="A1" s="29" t="s">
        <v>806</v>
      </c>
      <c r="B1" s="29"/>
      <c r="C1" s="30" t="s">
        <v>805</v>
      </c>
      <c r="D1" s="30"/>
    </row>
    <row r="2" spans="1:4" x14ac:dyDescent="0.2">
      <c r="A2" s="29"/>
      <c r="B2" s="29"/>
      <c r="C2" s="30"/>
      <c r="D2" s="30"/>
    </row>
    <row r="3" spans="1:4" x14ac:dyDescent="0.2">
      <c r="A3" s="29"/>
      <c r="B3" s="29"/>
      <c r="C3" s="30"/>
      <c r="D3" s="30"/>
    </row>
    <row r="4" spans="1:4" x14ac:dyDescent="0.2">
      <c r="A4" s="29"/>
      <c r="B4" s="29"/>
      <c r="C4" s="31">
        <f>SMALL(DB!J2:J312, 10)</f>
        <v>46430</v>
      </c>
      <c r="D4" s="31"/>
    </row>
    <row r="5" spans="1:4" x14ac:dyDescent="0.2">
      <c r="A5" s="29"/>
      <c r="B5" s="29"/>
    </row>
    <row r="6" spans="1:4" x14ac:dyDescent="0.2">
      <c r="A6" s="29"/>
      <c r="B6" s="29"/>
    </row>
    <row r="7" spans="1:4" x14ac:dyDescent="0.2">
      <c r="A7" s="29"/>
      <c r="B7" s="29"/>
    </row>
    <row r="8" spans="1:4" x14ac:dyDescent="0.2">
      <c r="A8" s="29"/>
      <c r="B8" s="29"/>
    </row>
    <row r="9" spans="1:4" x14ac:dyDescent="0.2">
      <c r="A9" s="29"/>
      <c r="B9" s="29"/>
    </row>
  </sheetData>
  <mergeCells count="3">
    <mergeCell ref="A1:B9"/>
    <mergeCell ref="C1:D3"/>
    <mergeCell ref="C4:D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3AA1-E6E4-4219-A7C2-C5469408F433}">
  <dimension ref="A1:AJ212"/>
  <sheetViews>
    <sheetView workbookViewId="0">
      <selection activeCell="C26" sqref="C26"/>
    </sheetView>
  </sheetViews>
  <sheetFormatPr defaultRowHeight="14.25" x14ac:dyDescent="0.2"/>
  <cols>
    <col min="1" max="1" width="21.375" bestFit="1" customWidth="1"/>
    <col min="2" max="2" width="9.125" bestFit="1" customWidth="1"/>
    <col min="3" max="3" width="11.625" bestFit="1" customWidth="1"/>
    <col min="4" max="4" width="16.5" bestFit="1" customWidth="1"/>
    <col min="5" max="5" width="11.5" bestFit="1" customWidth="1"/>
    <col min="6" max="6" width="14.25" bestFit="1" customWidth="1"/>
    <col min="7" max="7" width="9.125" bestFit="1" customWidth="1"/>
    <col min="8" max="8" width="13.75" bestFit="1" customWidth="1"/>
    <col min="9" max="9" width="24.125" bestFit="1" customWidth="1"/>
    <col min="10" max="11" width="9.125" bestFit="1" customWidth="1"/>
    <col min="12" max="12" width="12" bestFit="1" customWidth="1"/>
    <col min="13" max="13" width="20.5" bestFit="1" customWidth="1"/>
    <col min="14" max="15" width="9.125" bestFit="1" customWidth="1"/>
    <col min="16" max="16" width="9.875" bestFit="1" customWidth="1"/>
    <col min="17" max="17" width="9.125" bestFit="1" customWidth="1"/>
    <col min="18" max="18" width="13.375" bestFit="1" customWidth="1"/>
    <col min="19" max="20" width="16.125" bestFit="1" customWidth="1"/>
    <col min="21" max="21" width="27.875" bestFit="1" customWidth="1"/>
    <col min="22" max="22" width="12.5" bestFit="1" customWidth="1"/>
    <col min="23" max="23" width="19.625" bestFit="1" customWidth="1"/>
    <col min="24" max="24" width="25.875" bestFit="1" customWidth="1"/>
    <col min="25" max="25" width="19.5" bestFit="1" customWidth="1"/>
    <col min="26" max="26" width="13.25" bestFit="1" customWidth="1"/>
    <col min="27" max="27" width="15.75" bestFit="1" customWidth="1"/>
    <col min="28" max="28" width="12.5" bestFit="1" customWidth="1"/>
    <col min="29" max="29" width="20.5" bestFit="1" customWidth="1"/>
    <col min="30" max="30" width="19.75" bestFit="1" customWidth="1"/>
    <col min="31" max="31" width="20.5" bestFit="1" customWidth="1"/>
    <col min="32" max="32" width="17.25" bestFit="1" customWidth="1"/>
    <col min="33" max="33" width="22.375" bestFit="1" customWidth="1"/>
    <col min="34" max="34" width="30.25" bestFit="1" customWidth="1"/>
    <col min="35" max="35" width="16.875" bestFit="1" customWidth="1"/>
    <col min="36" max="36" width="11.5" bestFit="1" customWidth="1"/>
  </cols>
  <sheetData>
    <row r="1" spans="1:36" ht="15" x14ac:dyDescent="0.25">
      <c r="A1" s="9" t="s">
        <v>834</v>
      </c>
    </row>
    <row r="3" spans="1:36" x14ac:dyDescent="0.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row>
    <row r="4" spans="1:36" x14ac:dyDescent="0.2">
      <c r="A4" t="s">
        <v>36</v>
      </c>
      <c r="B4">
        <v>10026</v>
      </c>
      <c r="C4">
        <v>0</v>
      </c>
      <c r="D4">
        <v>0</v>
      </c>
      <c r="E4">
        <v>1</v>
      </c>
      <c r="F4">
        <v>1</v>
      </c>
      <c r="G4">
        <v>5</v>
      </c>
      <c r="H4">
        <v>4</v>
      </c>
      <c r="I4">
        <v>0</v>
      </c>
      <c r="J4">
        <v>62506</v>
      </c>
      <c r="K4">
        <v>0</v>
      </c>
      <c r="L4">
        <v>19</v>
      </c>
      <c r="M4" t="s">
        <v>37</v>
      </c>
      <c r="N4" t="s">
        <v>38</v>
      </c>
      <c r="O4">
        <v>1960</v>
      </c>
      <c r="P4" s="8">
        <v>30596</v>
      </c>
      <c r="Q4" t="s">
        <v>39</v>
      </c>
      <c r="R4" t="s">
        <v>40</v>
      </c>
      <c r="S4" t="s">
        <v>41</v>
      </c>
      <c r="T4" t="s">
        <v>42</v>
      </c>
      <c r="U4" t="s">
        <v>43</v>
      </c>
      <c r="V4" s="8">
        <v>40670</v>
      </c>
      <c r="X4" t="s">
        <v>44</v>
      </c>
      <c r="Y4" t="s">
        <v>45</v>
      </c>
      <c r="Z4" t="s">
        <v>46</v>
      </c>
      <c r="AA4" t="s">
        <v>47</v>
      </c>
      <c r="AB4">
        <v>22</v>
      </c>
      <c r="AC4" t="s">
        <v>48</v>
      </c>
      <c r="AD4" t="s">
        <v>49</v>
      </c>
      <c r="AE4">
        <v>4.5999999999999996</v>
      </c>
      <c r="AF4">
        <v>5</v>
      </c>
      <c r="AG4">
        <v>0</v>
      </c>
      <c r="AH4" t="s">
        <v>50</v>
      </c>
      <c r="AI4">
        <v>0</v>
      </c>
      <c r="AJ4">
        <v>1</v>
      </c>
    </row>
    <row r="5" spans="1:36" x14ac:dyDescent="0.2">
      <c r="A5" t="s">
        <v>797</v>
      </c>
      <c r="B5">
        <v>10271</v>
      </c>
      <c r="C5">
        <v>0</v>
      </c>
      <c r="D5">
        <v>4</v>
      </c>
      <c r="E5">
        <v>0</v>
      </c>
      <c r="F5">
        <v>1</v>
      </c>
      <c r="G5">
        <v>5</v>
      </c>
      <c r="H5">
        <v>3</v>
      </c>
      <c r="I5">
        <v>0</v>
      </c>
      <c r="J5">
        <v>45046</v>
      </c>
      <c r="K5">
        <v>0</v>
      </c>
      <c r="L5">
        <v>19</v>
      </c>
      <c r="M5" t="s">
        <v>37</v>
      </c>
      <c r="N5" t="s">
        <v>38</v>
      </c>
      <c r="O5">
        <v>1730</v>
      </c>
      <c r="P5" t="s">
        <v>798</v>
      </c>
      <c r="Q5" t="s">
        <v>66</v>
      </c>
      <c r="R5" t="s">
        <v>89</v>
      </c>
      <c r="S5" t="s">
        <v>41</v>
      </c>
      <c r="T5" t="s">
        <v>42</v>
      </c>
      <c r="U5" t="s">
        <v>141</v>
      </c>
      <c r="V5" t="s">
        <v>182</v>
      </c>
      <c r="X5" t="s">
        <v>44</v>
      </c>
      <c r="Y5" t="s">
        <v>45</v>
      </c>
      <c r="Z5" t="s">
        <v>46</v>
      </c>
      <c r="AA5" t="s">
        <v>106</v>
      </c>
      <c r="AB5">
        <v>14</v>
      </c>
      <c r="AC5" t="s">
        <v>48</v>
      </c>
      <c r="AD5" t="s">
        <v>61</v>
      </c>
      <c r="AE5">
        <v>4.5</v>
      </c>
      <c r="AF5">
        <v>5</v>
      </c>
      <c r="AG5">
        <v>0</v>
      </c>
      <c r="AH5" t="s">
        <v>205</v>
      </c>
      <c r="AI5">
        <v>0</v>
      </c>
      <c r="AJ5">
        <v>2</v>
      </c>
    </row>
    <row r="6" spans="1:36" x14ac:dyDescent="0.2">
      <c r="A6" t="s">
        <v>63</v>
      </c>
      <c r="B6">
        <v>10196</v>
      </c>
      <c r="C6">
        <v>1</v>
      </c>
      <c r="D6">
        <v>1</v>
      </c>
      <c r="E6">
        <v>0</v>
      </c>
      <c r="F6">
        <v>5</v>
      </c>
      <c r="G6">
        <v>5</v>
      </c>
      <c r="H6">
        <v>3</v>
      </c>
      <c r="I6">
        <v>0</v>
      </c>
      <c r="J6">
        <v>64955</v>
      </c>
      <c r="K6">
        <v>1</v>
      </c>
      <c r="L6">
        <v>20</v>
      </c>
      <c r="M6" t="s">
        <v>64</v>
      </c>
      <c r="N6" t="s">
        <v>38</v>
      </c>
      <c r="O6">
        <v>1810</v>
      </c>
      <c r="P6" t="s">
        <v>65</v>
      </c>
      <c r="Q6" t="s">
        <v>66</v>
      </c>
      <c r="R6" t="s">
        <v>53</v>
      </c>
      <c r="S6" t="s">
        <v>41</v>
      </c>
      <c r="T6" t="s">
        <v>42</v>
      </c>
      <c r="U6" t="s">
        <v>43</v>
      </c>
      <c r="V6" s="8">
        <v>40670</v>
      </c>
      <c r="W6" t="s">
        <v>67</v>
      </c>
      <c r="X6" t="s">
        <v>68</v>
      </c>
      <c r="Y6" t="s">
        <v>57</v>
      </c>
      <c r="Z6" t="s">
        <v>46</v>
      </c>
      <c r="AA6" t="s">
        <v>69</v>
      </c>
      <c r="AB6">
        <v>20</v>
      </c>
      <c r="AC6" t="s">
        <v>48</v>
      </c>
      <c r="AD6" t="s">
        <v>61</v>
      </c>
      <c r="AE6">
        <v>3.02</v>
      </c>
      <c r="AF6">
        <v>3</v>
      </c>
      <c r="AG6">
        <v>0</v>
      </c>
      <c r="AH6" t="s">
        <v>70</v>
      </c>
      <c r="AI6">
        <v>0</v>
      </c>
      <c r="AJ6">
        <v>3</v>
      </c>
    </row>
    <row r="7" spans="1:36" x14ac:dyDescent="0.2">
      <c r="A7" t="s">
        <v>71</v>
      </c>
      <c r="B7">
        <v>10088</v>
      </c>
      <c r="C7">
        <v>1</v>
      </c>
      <c r="D7">
        <v>1</v>
      </c>
      <c r="E7">
        <v>0</v>
      </c>
      <c r="F7">
        <v>1</v>
      </c>
      <c r="G7">
        <v>5</v>
      </c>
      <c r="H7">
        <v>3</v>
      </c>
      <c r="I7">
        <v>0</v>
      </c>
      <c r="J7">
        <v>64991</v>
      </c>
      <c r="K7">
        <v>0</v>
      </c>
      <c r="L7">
        <v>19</v>
      </c>
      <c r="M7" t="s">
        <v>37</v>
      </c>
      <c r="N7" t="s">
        <v>38</v>
      </c>
      <c r="O7">
        <v>1886</v>
      </c>
      <c r="P7" t="s">
        <v>72</v>
      </c>
      <c r="Q7" t="s">
        <v>66</v>
      </c>
      <c r="R7" t="s">
        <v>53</v>
      </c>
      <c r="S7" t="s">
        <v>41</v>
      </c>
      <c r="T7" t="s">
        <v>42</v>
      </c>
      <c r="U7" t="s">
        <v>43</v>
      </c>
      <c r="V7" s="8">
        <v>39630</v>
      </c>
      <c r="X7" t="s">
        <v>44</v>
      </c>
      <c r="Y7" t="s">
        <v>45</v>
      </c>
      <c r="Z7" t="s">
        <v>46</v>
      </c>
      <c r="AA7" t="s">
        <v>73</v>
      </c>
      <c r="AB7">
        <v>16</v>
      </c>
      <c r="AC7" t="s">
        <v>60</v>
      </c>
      <c r="AD7" t="s">
        <v>61</v>
      </c>
      <c r="AE7">
        <v>4.84</v>
      </c>
      <c r="AF7">
        <v>5</v>
      </c>
      <c r="AG7">
        <v>0</v>
      </c>
      <c r="AH7" s="8">
        <v>43525</v>
      </c>
      <c r="AI7">
        <v>0</v>
      </c>
      <c r="AJ7">
        <v>15</v>
      </c>
    </row>
    <row r="8" spans="1:36" x14ac:dyDescent="0.2">
      <c r="A8" t="s">
        <v>74</v>
      </c>
      <c r="B8">
        <v>10069</v>
      </c>
      <c r="C8">
        <v>0</v>
      </c>
      <c r="D8">
        <v>2</v>
      </c>
      <c r="E8">
        <v>0</v>
      </c>
      <c r="F8">
        <v>5</v>
      </c>
      <c r="G8">
        <v>5</v>
      </c>
      <c r="H8">
        <v>3</v>
      </c>
      <c r="I8">
        <v>0</v>
      </c>
      <c r="J8">
        <v>50825</v>
      </c>
      <c r="K8">
        <v>1</v>
      </c>
      <c r="L8">
        <v>19</v>
      </c>
      <c r="M8" t="s">
        <v>37</v>
      </c>
      <c r="N8" t="s">
        <v>38</v>
      </c>
      <c r="O8">
        <v>2169</v>
      </c>
      <c r="P8" s="8">
        <v>32729</v>
      </c>
      <c r="Q8" t="s">
        <v>66</v>
      </c>
      <c r="R8" t="s">
        <v>75</v>
      </c>
      <c r="S8" t="s">
        <v>41</v>
      </c>
      <c r="T8" t="s">
        <v>42</v>
      </c>
      <c r="U8" t="s">
        <v>43</v>
      </c>
      <c r="V8" s="8">
        <v>40854</v>
      </c>
      <c r="W8" s="8">
        <v>42530</v>
      </c>
      <c r="X8" t="s">
        <v>76</v>
      </c>
      <c r="Y8" t="s">
        <v>57</v>
      </c>
      <c r="Z8" t="s">
        <v>46</v>
      </c>
      <c r="AA8" t="s">
        <v>77</v>
      </c>
      <c r="AB8">
        <v>39</v>
      </c>
      <c r="AC8" t="s">
        <v>78</v>
      </c>
      <c r="AD8" t="s">
        <v>61</v>
      </c>
      <c r="AE8">
        <v>5</v>
      </c>
      <c r="AF8">
        <v>4</v>
      </c>
      <c r="AG8">
        <v>0</v>
      </c>
      <c r="AH8" s="8">
        <v>42371</v>
      </c>
      <c r="AI8">
        <v>0</v>
      </c>
      <c r="AJ8">
        <v>2</v>
      </c>
    </row>
    <row r="9" spans="1:36" x14ac:dyDescent="0.2">
      <c r="A9" t="s">
        <v>79</v>
      </c>
      <c r="B9">
        <v>10002</v>
      </c>
      <c r="C9">
        <v>0</v>
      </c>
      <c r="D9">
        <v>0</v>
      </c>
      <c r="E9">
        <v>0</v>
      </c>
      <c r="F9">
        <v>1</v>
      </c>
      <c r="G9">
        <v>5</v>
      </c>
      <c r="H9">
        <v>4</v>
      </c>
      <c r="I9">
        <v>0</v>
      </c>
      <c r="J9">
        <v>57568</v>
      </c>
      <c r="K9">
        <v>0</v>
      </c>
      <c r="L9">
        <v>19</v>
      </c>
      <c r="M9" t="s">
        <v>37</v>
      </c>
      <c r="N9" t="s">
        <v>38</v>
      </c>
      <c r="O9">
        <v>1844</v>
      </c>
      <c r="P9" t="s">
        <v>80</v>
      </c>
      <c r="Q9" t="s">
        <v>66</v>
      </c>
      <c r="R9" t="s">
        <v>40</v>
      </c>
      <c r="S9" t="s">
        <v>41</v>
      </c>
      <c r="T9" t="s">
        <v>42</v>
      </c>
      <c r="U9" t="s">
        <v>43</v>
      </c>
      <c r="V9" s="8">
        <v>41153</v>
      </c>
      <c r="X9" t="s">
        <v>44</v>
      </c>
      <c r="Y9" t="s">
        <v>45</v>
      </c>
      <c r="Z9" t="s">
        <v>46</v>
      </c>
      <c r="AA9" t="s">
        <v>81</v>
      </c>
      <c r="AB9">
        <v>11</v>
      </c>
      <c r="AC9" t="s">
        <v>48</v>
      </c>
      <c r="AD9" t="s">
        <v>49</v>
      </c>
      <c r="AE9">
        <v>5</v>
      </c>
      <c r="AF9">
        <v>5</v>
      </c>
      <c r="AG9">
        <v>0</v>
      </c>
      <c r="AH9" s="8">
        <v>43647</v>
      </c>
      <c r="AI9">
        <v>0</v>
      </c>
      <c r="AJ9">
        <v>15</v>
      </c>
    </row>
    <row r="10" spans="1:36" x14ac:dyDescent="0.2">
      <c r="A10" t="s">
        <v>790</v>
      </c>
      <c r="B10">
        <v>10301</v>
      </c>
      <c r="C10">
        <v>0</v>
      </c>
      <c r="D10">
        <v>0</v>
      </c>
      <c r="E10">
        <v>0</v>
      </c>
      <c r="F10">
        <v>5</v>
      </c>
      <c r="G10">
        <v>5</v>
      </c>
      <c r="H10">
        <v>1</v>
      </c>
      <c r="I10">
        <v>0</v>
      </c>
      <c r="J10">
        <v>48513</v>
      </c>
      <c r="K10">
        <v>1</v>
      </c>
      <c r="L10">
        <v>19</v>
      </c>
      <c r="M10" t="s">
        <v>37</v>
      </c>
      <c r="N10" t="s">
        <v>38</v>
      </c>
      <c r="O10">
        <v>2458</v>
      </c>
      <c r="P10" s="8">
        <v>30046</v>
      </c>
      <c r="Q10" t="s">
        <v>66</v>
      </c>
      <c r="R10" t="s">
        <v>40</v>
      </c>
      <c r="S10" t="s">
        <v>41</v>
      </c>
      <c r="T10" t="s">
        <v>42</v>
      </c>
      <c r="U10" t="s">
        <v>141</v>
      </c>
      <c r="V10" s="8">
        <v>39487</v>
      </c>
      <c r="W10" t="s">
        <v>791</v>
      </c>
      <c r="X10" t="s">
        <v>105</v>
      </c>
      <c r="Y10" t="s">
        <v>57</v>
      </c>
      <c r="Z10" t="s">
        <v>46</v>
      </c>
      <c r="AA10" t="s">
        <v>96</v>
      </c>
      <c r="AB10">
        <v>12</v>
      </c>
      <c r="AC10" t="s">
        <v>78</v>
      </c>
      <c r="AD10" t="s">
        <v>281</v>
      </c>
      <c r="AE10">
        <v>3.2</v>
      </c>
      <c r="AF10">
        <v>2</v>
      </c>
      <c r="AG10">
        <v>0</v>
      </c>
      <c r="AH10" s="8">
        <v>42044</v>
      </c>
      <c r="AI10">
        <v>5</v>
      </c>
      <c r="AJ10">
        <v>4</v>
      </c>
    </row>
    <row r="11" spans="1:36" x14ac:dyDescent="0.2">
      <c r="A11" t="s">
        <v>87</v>
      </c>
      <c r="B11">
        <v>10062</v>
      </c>
      <c r="C11">
        <v>0</v>
      </c>
      <c r="D11">
        <v>4</v>
      </c>
      <c r="E11">
        <v>1</v>
      </c>
      <c r="F11">
        <v>1</v>
      </c>
      <c r="G11">
        <v>5</v>
      </c>
      <c r="H11">
        <v>3</v>
      </c>
      <c r="I11">
        <v>0</v>
      </c>
      <c r="J11">
        <v>59365</v>
      </c>
      <c r="K11">
        <v>0</v>
      </c>
      <c r="L11">
        <v>19</v>
      </c>
      <c r="M11" t="s">
        <v>37</v>
      </c>
      <c r="N11" t="s">
        <v>38</v>
      </c>
      <c r="O11">
        <v>2199</v>
      </c>
      <c r="P11" t="s">
        <v>88</v>
      </c>
      <c r="Q11" t="s">
        <v>39</v>
      </c>
      <c r="R11" t="s">
        <v>89</v>
      </c>
      <c r="S11" t="s">
        <v>41</v>
      </c>
      <c r="T11" t="s">
        <v>42</v>
      </c>
      <c r="U11" t="s">
        <v>43</v>
      </c>
      <c r="V11" t="s">
        <v>90</v>
      </c>
      <c r="X11" t="s">
        <v>44</v>
      </c>
      <c r="Y11" t="s">
        <v>45</v>
      </c>
      <c r="Z11" t="s">
        <v>46</v>
      </c>
      <c r="AA11" t="s">
        <v>91</v>
      </c>
      <c r="AB11">
        <v>19</v>
      </c>
      <c r="AC11" t="s">
        <v>92</v>
      </c>
      <c r="AD11" t="s">
        <v>61</v>
      </c>
      <c r="AE11">
        <v>5</v>
      </c>
      <c r="AF11">
        <v>4</v>
      </c>
      <c r="AG11">
        <v>0</v>
      </c>
      <c r="AH11" t="s">
        <v>93</v>
      </c>
      <c r="AI11">
        <v>0</v>
      </c>
      <c r="AJ11">
        <v>19</v>
      </c>
    </row>
    <row r="12" spans="1:36" x14ac:dyDescent="0.2">
      <c r="A12" t="s">
        <v>94</v>
      </c>
      <c r="B12">
        <v>10114</v>
      </c>
      <c r="C12">
        <v>0</v>
      </c>
      <c r="D12">
        <v>0</v>
      </c>
      <c r="E12">
        <v>0</v>
      </c>
      <c r="F12">
        <v>3</v>
      </c>
      <c r="G12">
        <v>5</v>
      </c>
      <c r="H12">
        <v>3</v>
      </c>
      <c r="I12">
        <v>1</v>
      </c>
      <c r="J12">
        <v>47837</v>
      </c>
      <c r="K12">
        <v>0</v>
      </c>
      <c r="L12">
        <v>19</v>
      </c>
      <c r="M12" t="s">
        <v>37</v>
      </c>
      <c r="N12" t="s">
        <v>38</v>
      </c>
      <c r="O12">
        <v>1902</v>
      </c>
      <c r="P12" s="8">
        <v>25874</v>
      </c>
      <c r="Q12" t="s">
        <v>66</v>
      </c>
      <c r="R12" t="s">
        <v>40</v>
      </c>
      <c r="S12" t="s">
        <v>41</v>
      </c>
      <c r="T12" t="s">
        <v>42</v>
      </c>
      <c r="U12" t="s">
        <v>95</v>
      </c>
      <c r="V12" s="8">
        <v>39971</v>
      </c>
      <c r="X12" t="s">
        <v>44</v>
      </c>
      <c r="Y12" t="s">
        <v>45</v>
      </c>
      <c r="Z12" t="s">
        <v>46</v>
      </c>
      <c r="AA12" t="s">
        <v>96</v>
      </c>
      <c r="AB12">
        <v>12</v>
      </c>
      <c r="AC12" t="s">
        <v>97</v>
      </c>
      <c r="AD12" t="s">
        <v>61</v>
      </c>
      <c r="AE12">
        <v>4.46</v>
      </c>
      <c r="AF12">
        <v>3</v>
      </c>
      <c r="AG12">
        <v>0</v>
      </c>
      <c r="AH12" t="s">
        <v>98</v>
      </c>
      <c r="AI12">
        <v>0</v>
      </c>
      <c r="AJ12">
        <v>4</v>
      </c>
    </row>
    <row r="13" spans="1:36" x14ac:dyDescent="0.2">
      <c r="A13" t="s">
        <v>789</v>
      </c>
      <c r="B13">
        <v>10135</v>
      </c>
      <c r="C13">
        <v>0</v>
      </c>
      <c r="D13">
        <v>0</v>
      </c>
      <c r="E13">
        <v>1</v>
      </c>
      <c r="F13">
        <v>1</v>
      </c>
      <c r="G13">
        <v>5</v>
      </c>
      <c r="H13">
        <v>3</v>
      </c>
      <c r="I13">
        <v>0</v>
      </c>
      <c r="J13">
        <v>65893</v>
      </c>
      <c r="K13">
        <v>0</v>
      </c>
      <c r="L13">
        <v>20</v>
      </c>
      <c r="M13" t="s">
        <v>64</v>
      </c>
      <c r="N13" t="s">
        <v>38</v>
      </c>
      <c r="O13">
        <v>1810</v>
      </c>
      <c r="P13" s="8">
        <v>31356</v>
      </c>
      <c r="Q13" t="s">
        <v>39</v>
      </c>
      <c r="R13" t="s">
        <v>40</v>
      </c>
      <c r="S13" t="s">
        <v>41</v>
      </c>
      <c r="T13" t="s">
        <v>42</v>
      </c>
      <c r="U13" t="s">
        <v>43</v>
      </c>
      <c r="V13" s="8">
        <v>41827</v>
      </c>
      <c r="X13" t="s">
        <v>44</v>
      </c>
      <c r="Y13" t="s">
        <v>45</v>
      </c>
      <c r="Z13" t="s">
        <v>46</v>
      </c>
      <c r="AA13" t="s">
        <v>69</v>
      </c>
      <c r="AB13">
        <v>20</v>
      </c>
      <c r="AC13" t="s">
        <v>48</v>
      </c>
      <c r="AD13" t="s">
        <v>61</v>
      </c>
      <c r="AE13">
        <v>4.07</v>
      </c>
      <c r="AF13">
        <v>4</v>
      </c>
      <c r="AG13">
        <v>0</v>
      </c>
      <c r="AH13" t="s">
        <v>244</v>
      </c>
      <c r="AI13">
        <v>0</v>
      </c>
      <c r="AJ13">
        <v>13</v>
      </c>
    </row>
    <row r="14" spans="1:36" x14ac:dyDescent="0.2">
      <c r="A14" t="s">
        <v>103</v>
      </c>
      <c r="B14">
        <v>10252</v>
      </c>
      <c r="C14">
        <v>1</v>
      </c>
      <c r="D14">
        <v>1</v>
      </c>
      <c r="E14">
        <v>0</v>
      </c>
      <c r="F14">
        <v>5</v>
      </c>
      <c r="G14">
        <v>5</v>
      </c>
      <c r="H14">
        <v>3</v>
      </c>
      <c r="I14">
        <v>1</v>
      </c>
      <c r="J14">
        <v>54670</v>
      </c>
      <c r="K14">
        <v>1</v>
      </c>
      <c r="L14">
        <v>19</v>
      </c>
      <c r="M14" t="s">
        <v>37</v>
      </c>
      <c r="N14" t="s">
        <v>38</v>
      </c>
      <c r="O14">
        <v>1902</v>
      </c>
      <c r="P14" s="8">
        <v>27364</v>
      </c>
      <c r="Q14" t="s">
        <v>66</v>
      </c>
      <c r="R14" t="s">
        <v>53</v>
      </c>
      <c r="S14" t="s">
        <v>41</v>
      </c>
      <c r="T14" t="s">
        <v>104</v>
      </c>
      <c r="U14" t="s">
        <v>95</v>
      </c>
      <c r="V14" s="8">
        <v>40817</v>
      </c>
      <c r="W14" s="8">
        <v>43070</v>
      </c>
      <c r="X14" t="s">
        <v>105</v>
      </c>
      <c r="Y14" t="s">
        <v>57</v>
      </c>
      <c r="Z14" t="s">
        <v>46</v>
      </c>
      <c r="AA14" t="s">
        <v>106</v>
      </c>
      <c r="AB14">
        <v>14</v>
      </c>
      <c r="AC14" t="s">
        <v>97</v>
      </c>
      <c r="AD14" t="s">
        <v>61</v>
      </c>
      <c r="AE14">
        <v>4.2</v>
      </c>
      <c r="AF14">
        <v>4</v>
      </c>
      <c r="AG14">
        <v>0</v>
      </c>
      <c r="AH14" t="s">
        <v>107</v>
      </c>
      <c r="AI14">
        <v>0</v>
      </c>
      <c r="AJ14">
        <v>12</v>
      </c>
    </row>
    <row r="15" spans="1:36" x14ac:dyDescent="0.2">
      <c r="A15" t="s">
        <v>108</v>
      </c>
      <c r="B15">
        <v>10242</v>
      </c>
      <c r="C15">
        <v>1</v>
      </c>
      <c r="D15">
        <v>1</v>
      </c>
      <c r="E15">
        <v>1</v>
      </c>
      <c r="F15">
        <v>5</v>
      </c>
      <c r="G15">
        <v>5</v>
      </c>
      <c r="H15">
        <v>3</v>
      </c>
      <c r="I15">
        <v>1</v>
      </c>
      <c r="J15">
        <v>47211</v>
      </c>
      <c r="K15">
        <v>1</v>
      </c>
      <c r="L15">
        <v>19</v>
      </c>
      <c r="M15" t="s">
        <v>37</v>
      </c>
      <c r="N15" t="s">
        <v>38</v>
      </c>
      <c r="O15">
        <v>2062</v>
      </c>
      <c r="P15" t="s">
        <v>109</v>
      </c>
      <c r="Q15" t="s">
        <v>39</v>
      </c>
      <c r="R15" t="s">
        <v>53</v>
      </c>
      <c r="S15" t="s">
        <v>41</v>
      </c>
      <c r="T15" t="s">
        <v>104</v>
      </c>
      <c r="U15" t="s">
        <v>95</v>
      </c>
      <c r="V15" s="8">
        <v>40943</v>
      </c>
      <c r="W15" t="s">
        <v>110</v>
      </c>
      <c r="X15" t="s">
        <v>111</v>
      </c>
      <c r="Y15" t="s">
        <v>57</v>
      </c>
      <c r="Z15" t="s">
        <v>46</v>
      </c>
      <c r="AA15" t="s">
        <v>69</v>
      </c>
      <c r="AB15">
        <v>20</v>
      </c>
      <c r="AC15" t="s">
        <v>97</v>
      </c>
      <c r="AD15" t="s">
        <v>61</v>
      </c>
      <c r="AE15">
        <v>4.2</v>
      </c>
      <c r="AF15">
        <v>3</v>
      </c>
      <c r="AG15">
        <v>0</v>
      </c>
      <c r="AH15" s="8">
        <v>42526</v>
      </c>
      <c r="AI15">
        <v>0</v>
      </c>
      <c r="AJ15">
        <v>15</v>
      </c>
    </row>
    <row r="16" spans="1:36" x14ac:dyDescent="0.2">
      <c r="A16" t="s">
        <v>787</v>
      </c>
      <c r="B16">
        <v>10174</v>
      </c>
      <c r="C16">
        <v>0</v>
      </c>
      <c r="D16">
        <v>0</v>
      </c>
      <c r="E16">
        <v>0</v>
      </c>
      <c r="F16">
        <v>1</v>
      </c>
      <c r="G16">
        <v>5</v>
      </c>
      <c r="H16">
        <v>3</v>
      </c>
      <c r="I16">
        <v>0</v>
      </c>
      <c r="J16">
        <v>60446</v>
      </c>
      <c r="K16">
        <v>0</v>
      </c>
      <c r="L16">
        <v>20</v>
      </c>
      <c r="M16" t="s">
        <v>64</v>
      </c>
      <c r="N16" t="s">
        <v>38</v>
      </c>
      <c r="O16">
        <v>2302</v>
      </c>
      <c r="P16" t="s">
        <v>788</v>
      </c>
      <c r="Q16" t="s">
        <v>66</v>
      </c>
      <c r="R16" t="s">
        <v>40</v>
      </c>
      <c r="S16" t="s">
        <v>41</v>
      </c>
      <c r="T16" t="s">
        <v>42</v>
      </c>
      <c r="U16" t="s">
        <v>43</v>
      </c>
      <c r="V16" t="s">
        <v>182</v>
      </c>
      <c r="X16" t="s">
        <v>44</v>
      </c>
      <c r="Y16" t="s">
        <v>45</v>
      </c>
      <c r="Z16" t="s">
        <v>46</v>
      </c>
      <c r="AA16" t="s">
        <v>106</v>
      </c>
      <c r="AB16">
        <v>14</v>
      </c>
      <c r="AC16" t="s">
        <v>48</v>
      </c>
      <c r="AD16" t="s">
        <v>61</v>
      </c>
      <c r="AE16">
        <v>3.4</v>
      </c>
      <c r="AF16">
        <v>4</v>
      </c>
      <c r="AG16">
        <v>0</v>
      </c>
      <c r="AH16" t="s">
        <v>194</v>
      </c>
      <c r="AI16">
        <v>0</v>
      </c>
      <c r="AJ16">
        <v>14</v>
      </c>
    </row>
    <row r="17" spans="1:36" x14ac:dyDescent="0.2">
      <c r="A17" t="s">
        <v>115</v>
      </c>
      <c r="B17">
        <v>10265</v>
      </c>
      <c r="C17">
        <v>0</v>
      </c>
      <c r="D17">
        <v>0</v>
      </c>
      <c r="E17">
        <v>1</v>
      </c>
      <c r="F17">
        <v>1</v>
      </c>
      <c r="G17">
        <v>5</v>
      </c>
      <c r="H17">
        <v>3</v>
      </c>
      <c r="I17">
        <v>0</v>
      </c>
      <c r="J17">
        <v>58709</v>
      </c>
      <c r="K17">
        <v>0</v>
      </c>
      <c r="L17">
        <v>19</v>
      </c>
      <c r="M17" t="s">
        <v>37</v>
      </c>
      <c r="N17" t="s">
        <v>38</v>
      </c>
      <c r="O17">
        <v>1810</v>
      </c>
      <c r="P17" t="s">
        <v>116</v>
      </c>
      <c r="Q17" t="s">
        <v>39</v>
      </c>
      <c r="R17" t="s">
        <v>40</v>
      </c>
      <c r="S17" t="s">
        <v>41</v>
      </c>
      <c r="T17" t="s">
        <v>42</v>
      </c>
      <c r="U17" t="s">
        <v>117</v>
      </c>
      <c r="V17" t="s">
        <v>118</v>
      </c>
      <c r="X17" t="s">
        <v>44</v>
      </c>
      <c r="Y17" t="s">
        <v>45</v>
      </c>
      <c r="Z17" t="s">
        <v>46</v>
      </c>
      <c r="AA17" t="s">
        <v>119</v>
      </c>
      <c r="AB17">
        <v>18</v>
      </c>
      <c r="AC17" t="s">
        <v>78</v>
      </c>
      <c r="AD17" t="s">
        <v>61</v>
      </c>
      <c r="AE17">
        <v>4.5999999999999996</v>
      </c>
      <c r="AF17">
        <v>4</v>
      </c>
      <c r="AG17">
        <v>0</v>
      </c>
      <c r="AH17" t="s">
        <v>120</v>
      </c>
      <c r="AI17">
        <v>0</v>
      </c>
      <c r="AJ17">
        <v>7</v>
      </c>
    </row>
    <row r="18" spans="1:36" x14ac:dyDescent="0.2">
      <c r="A18" t="s">
        <v>121</v>
      </c>
      <c r="B18">
        <v>10066</v>
      </c>
      <c r="C18">
        <v>0</v>
      </c>
      <c r="D18">
        <v>2</v>
      </c>
      <c r="E18">
        <v>1</v>
      </c>
      <c r="F18">
        <v>5</v>
      </c>
      <c r="G18">
        <v>5</v>
      </c>
      <c r="H18">
        <v>3</v>
      </c>
      <c r="I18">
        <v>0</v>
      </c>
      <c r="J18">
        <v>52505</v>
      </c>
      <c r="K18">
        <v>1</v>
      </c>
      <c r="L18">
        <v>19</v>
      </c>
      <c r="M18" t="s">
        <v>37</v>
      </c>
      <c r="N18" t="s">
        <v>38</v>
      </c>
      <c r="O18">
        <v>2747</v>
      </c>
      <c r="P18" t="s">
        <v>122</v>
      </c>
      <c r="Q18" t="s">
        <v>39</v>
      </c>
      <c r="R18" t="s">
        <v>75</v>
      </c>
      <c r="S18" t="s">
        <v>41</v>
      </c>
      <c r="T18" t="s">
        <v>42</v>
      </c>
      <c r="U18" t="s">
        <v>43</v>
      </c>
      <c r="V18" t="s">
        <v>67</v>
      </c>
      <c r="W18" s="8">
        <v>42890</v>
      </c>
      <c r="X18" t="s">
        <v>105</v>
      </c>
      <c r="Y18" t="s">
        <v>57</v>
      </c>
      <c r="Z18" t="s">
        <v>46</v>
      </c>
      <c r="AA18" t="s">
        <v>47</v>
      </c>
      <c r="AB18">
        <v>22</v>
      </c>
      <c r="AC18" t="s">
        <v>123</v>
      </c>
      <c r="AD18" t="s">
        <v>61</v>
      </c>
      <c r="AE18">
        <v>5</v>
      </c>
      <c r="AF18">
        <v>5</v>
      </c>
      <c r="AG18">
        <v>0</v>
      </c>
      <c r="AH18" s="8">
        <v>42769</v>
      </c>
      <c r="AI18">
        <v>0</v>
      </c>
      <c r="AJ18">
        <v>1</v>
      </c>
    </row>
    <row r="19" spans="1:36" x14ac:dyDescent="0.2">
      <c r="A19" t="s">
        <v>124</v>
      </c>
      <c r="B19">
        <v>10061</v>
      </c>
      <c r="C19">
        <v>0</v>
      </c>
      <c r="D19">
        <v>0</v>
      </c>
      <c r="E19">
        <v>1</v>
      </c>
      <c r="F19">
        <v>4</v>
      </c>
      <c r="G19">
        <v>5</v>
      </c>
      <c r="H19">
        <v>3</v>
      </c>
      <c r="I19">
        <v>0</v>
      </c>
      <c r="J19">
        <v>57834</v>
      </c>
      <c r="K19">
        <v>1</v>
      </c>
      <c r="L19">
        <v>19</v>
      </c>
      <c r="M19" t="s">
        <v>37</v>
      </c>
      <c r="N19" t="s">
        <v>38</v>
      </c>
      <c r="O19">
        <v>2050</v>
      </c>
      <c r="P19" t="s">
        <v>125</v>
      </c>
      <c r="Q19" t="s">
        <v>39</v>
      </c>
      <c r="R19" t="s">
        <v>40</v>
      </c>
      <c r="S19" t="s">
        <v>41</v>
      </c>
      <c r="T19" t="s">
        <v>42</v>
      </c>
      <c r="U19" t="s">
        <v>43</v>
      </c>
      <c r="V19" t="s">
        <v>126</v>
      </c>
      <c r="W19" s="8">
        <v>42833</v>
      </c>
      <c r="X19" t="s">
        <v>127</v>
      </c>
      <c r="Y19" t="s">
        <v>128</v>
      </c>
      <c r="Z19" t="s">
        <v>46</v>
      </c>
      <c r="AA19" t="s">
        <v>119</v>
      </c>
      <c r="AB19">
        <v>18</v>
      </c>
      <c r="AC19" t="s">
        <v>78</v>
      </c>
      <c r="AD19" t="s">
        <v>61</v>
      </c>
      <c r="AE19">
        <v>5</v>
      </c>
      <c r="AF19">
        <v>4</v>
      </c>
      <c r="AG19">
        <v>0</v>
      </c>
      <c r="AH19" s="8">
        <v>42859</v>
      </c>
      <c r="AI19">
        <v>0</v>
      </c>
      <c r="AJ19">
        <v>20</v>
      </c>
    </row>
    <row r="20" spans="1:36" x14ac:dyDescent="0.2">
      <c r="A20" t="s">
        <v>129</v>
      </c>
      <c r="B20">
        <v>10023</v>
      </c>
      <c r="C20">
        <v>1</v>
      </c>
      <c r="D20">
        <v>1</v>
      </c>
      <c r="E20">
        <v>0</v>
      </c>
      <c r="F20">
        <v>2</v>
      </c>
      <c r="G20">
        <v>5</v>
      </c>
      <c r="H20">
        <v>4</v>
      </c>
      <c r="I20">
        <v>0</v>
      </c>
      <c r="J20">
        <v>70131</v>
      </c>
      <c r="K20">
        <v>0</v>
      </c>
      <c r="L20">
        <v>20</v>
      </c>
      <c r="M20" t="s">
        <v>64</v>
      </c>
      <c r="N20" t="s">
        <v>38</v>
      </c>
      <c r="O20">
        <v>2145</v>
      </c>
      <c r="P20" t="s">
        <v>130</v>
      </c>
      <c r="Q20" t="s">
        <v>66</v>
      </c>
      <c r="R20" t="s">
        <v>53</v>
      </c>
      <c r="S20" t="s">
        <v>41</v>
      </c>
      <c r="T20" t="s">
        <v>42</v>
      </c>
      <c r="U20" t="s">
        <v>43</v>
      </c>
      <c r="V20" t="s">
        <v>131</v>
      </c>
      <c r="X20" t="s">
        <v>44</v>
      </c>
      <c r="Y20" t="s">
        <v>45</v>
      </c>
      <c r="Z20" t="s">
        <v>46</v>
      </c>
      <c r="AA20" t="s">
        <v>119</v>
      </c>
      <c r="AB20">
        <v>18</v>
      </c>
      <c r="AC20" t="s">
        <v>92</v>
      </c>
      <c r="AD20" t="s">
        <v>49</v>
      </c>
      <c r="AE20">
        <v>4.4000000000000004</v>
      </c>
      <c r="AF20">
        <v>3</v>
      </c>
      <c r="AG20">
        <v>0</v>
      </c>
      <c r="AH20" t="s">
        <v>132</v>
      </c>
      <c r="AI20">
        <v>0</v>
      </c>
      <c r="AJ20">
        <v>16</v>
      </c>
    </row>
    <row r="21" spans="1:36" x14ac:dyDescent="0.2">
      <c r="A21" t="s">
        <v>133</v>
      </c>
      <c r="B21">
        <v>10055</v>
      </c>
      <c r="C21">
        <v>0</v>
      </c>
      <c r="D21">
        <v>0</v>
      </c>
      <c r="E21">
        <v>0</v>
      </c>
      <c r="F21">
        <v>1</v>
      </c>
      <c r="G21">
        <v>5</v>
      </c>
      <c r="H21">
        <v>3</v>
      </c>
      <c r="I21">
        <v>0</v>
      </c>
      <c r="J21">
        <v>59026</v>
      </c>
      <c r="K21">
        <v>0</v>
      </c>
      <c r="L21">
        <v>19</v>
      </c>
      <c r="M21" t="s">
        <v>37</v>
      </c>
      <c r="N21" t="s">
        <v>38</v>
      </c>
      <c r="O21">
        <v>1915</v>
      </c>
      <c r="P21" t="s">
        <v>134</v>
      </c>
      <c r="Q21" t="s">
        <v>66</v>
      </c>
      <c r="R21" t="s">
        <v>40</v>
      </c>
      <c r="S21" t="s">
        <v>135</v>
      </c>
      <c r="T21" t="s">
        <v>42</v>
      </c>
      <c r="U21" t="s">
        <v>43</v>
      </c>
      <c r="V21" s="8">
        <v>40637</v>
      </c>
      <c r="X21" t="s">
        <v>44</v>
      </c>
      <c r="Y21" t="s">
        <v>45</v>
      </c>
      <c r="Z21" t="s">
        <v>46</v>
      </c>
      <c r="AA21" t="s">
        <v>73</v>
      </c>
      <c r="AB21">
        <v>16</v>
      </c>
      <c r="AC21" t="s">
        <v>78</v>
      </c>
      <c r="AD21" t="s">
        <v>61</v>
      </c>
      <c r="AE21">
        <v>5</v>
      </c>
      <c r="AF21">
        <v>5</v>
      </c>
      <c r="AG21">
        <v>0</v>
      </c>
      <c r="AH21" t="s">
        <v>132</v>
      </c>
      <c r="AI21">
        <v>0</v>
      </c>
      <c r="AJ21">
        <v>12</v>
      </c>
    </row>
    <row r="22" spans="1:36" x14ac:dyDescent="0.2">
      <c r="A22" t="s">
        <v>784</v>
      </c>
      <c r="B22">
        <v>10033</v>
      </c>
      <c r="C22">
        <v>0</v>
      </c>
      <c r="D22">
        <v>0</v>
      </c>
      <c r="E22">
        <v>1</v>
      </c>
      <c r="F22">
        <v>5</v>
      </c>
      <c r="G22">
        <v>5</v>
      </c>
      <c r="H22">
        <v>4</v>
      </c>
      <c r="I22">
        <v>0</v>
      </c>
      <c r="J22">
        <v>70507</v>
      </c>
      <c r="K22">
        <v>1</v>
      </c>
      <c r="L22">
        <v>20</v>
      </c>
      <c r="M22" t="s">
        <v>64</v>
      </c>
      <c r="N22" t="s">
        <v>38</v>
      </c>
      <c r="O22">
        <v>2045</v>
      </c>
      <c r="P22" s="8">
        <v>21377</v>
      </c>
      <c r="Q22" t="s">
        <v>39</v>
      </c>
      <c r="R22" t="s">
        <v>40</v>
      </c>
      <c r="S22" t="s">
        <v>41</v>
      </c>
      <c r="T22" t="s">
        <v>42</v>
      </c>
      <c r="U22" t="s">
        <v>43</v>
      </c>
      <c r="V22" s="8">
        <v>41456</v>
      </c>
      <c r="W22" t="s">
        <v>785</v>
      </c>
      <c r="X22" t="s">
        <v>169</v>
      </c>
      <c r="Y22" t="s">
        <v>57</v>
      </c>
      <c r="Z22" t="s">
        <v>46</v>
      </c>
      <c r="AA22" t="s">
        <v>96</v>
      </c>
      <c r="AB22">
        <v>12</v>
      </c>
      <c r="AC22" t="s">
        <v>48</v>
      </c>
      <c r="AD22" t="s">
        <v>49</v>
      </c>
      <c r="AE22">
        <v>5</v>
      </c>
      <c r="AF22">
        <v>3</v>
      </c>
      <c r="AG22">
        <v>0</v>
      </c>
      <c r="AH22" t="s">
        <v>786</v>
      </c>
      <c r="AI22">
        <v>0</v>
      </c>
      <c r="AJ22">
        <v>7</v>
      </c>
    </row>
    <row r="23" spans="1:36" x14ac:dyDescent="0.2">
      <c r="A23" t="s">
        <v>140</v>
      </c>
      <c r="B23">
        <v>10277</v>
      </c>
      <c r="C23">
        <v>0</v>
      </c>
      <c r="D23">
        <v>0</v>
      </c>
      <c r="E23">
        <v>1</v>
      </c>
      <c r="F23">
        <v>3</v>
      </c>
      <c r="G23">
        <v>5</v>
      </c>
      <c r="H23">
        <v>3</v>
      </c>
      <c r="I23">
        <v>0</v>
      </c>
      <c r="J23">
        <v>53250</v>
      </c>
      <c r="K23">
        <v>0</v>
      </c>
      <c r="L23">
        <v>19</v>
      </c>
      <c r="M23" t="s">
        <v>37</v>
      </c>
      <c r="N23" t="s">
        <v>38</v>
      </c>
      <c r="O23">
        <v>2452</v>
      </c>
      <c r="P23" s="8">
        <v>29010</v>
      </c>
      <c r="Q23" t="s">
        <v>39</v>
      </c>
      <c r="R23" t="s">
        <v>40</v>
      </c>
      <c r="S23" t="s">
        <v>41</v>
      </c>
      <c r="T23" t="s">
        <v>42</v>
      </c>
      <c r="U23" t="s">
        <v>141</v>
      </c>
      <c r="V23" s="8">
        <v>41493</v>
      </c>
      <c r="X23" t="s">
        <v>44</v>
      </c>
      <c r="Y23" t="s">
        <v>45</v>
      </c>
      <c r="Z23" t="s">
        <v>46</v>
      </c>
      <c r="AA23" t="s">
        <v>77</v>
      </c>
      <c r="AC23" t="s">
        <v>48</v>
      </c>
      <c r="AD23" t="s">
        <v>61</v>
      </c>
      <c r="AE23">
        <v>4.2</v>
      </c>
      <c r="AF23">
        <v>4</v>
      </c>
      <c r="AG23">
        <v>0</v>
      </c>
      <c r="AH23" s="8">
        <v>43770</v>
      </c>
      <c r="AI23">
        <v>0</v>
      </c>
      <c r="AJ23">
        <v>13</v>
      </c>
    </row>
    <row r="24" spans="1:36" x14ac:dyDescent="0.2">
      <c r="A24" t="s">
        <v>142</v>
      </c>
      <c r="B24">
        <v>10046</v>
      </c>
      <c r="C24">
        <v>0</v>
      </c>
      <c r="D24">
        <v>0</v>
      </c>
      <c r="E24">
        <v>1</v>
      </c>
      <c r="F24">
        <v>1</v>
      </c>
      <c r="G24">
        <v>5</v>
      </c>
      <c r="H24">
        <v>3</v>
      </c>
      <c r="I24">
        <v>0</v>
      </c>
      <c r="J24">
        <v>51044</v>
      </c>
      <c r="K24">
        <v>0</v>
      </c>
      <c r="L24">
        <v>19</v>
      </c>
      <c r="M24" t="s">
        <v>37</v>
      </c>
      <c r="N24" t="s">
        <v>38</v>
      </c>
      <c r="O24">
        <v>2072</v>
      </c>
      <c r="P24" t="s">
        <v>143</v>
      </c>
      <c r="Q24" t="s">
        <v>39</v>
      </c>
      <c r="R24" t="s">
        <v>40</v>
      </c>
      <c r="S24" t="s">
        <v>41</v>
      </c>
      <c r="T24" t="s">
        <v>104</v>
      </c>
      <c r="U24" t="s">
        <v>43</v>
      </c>
      <c r="V24" s="8">
        <v>40943</v>
      </c>
      <c r="X24" t="s">
        <v>44</v>
      </c>
      <c r="Y24" t="s">
        <v>45</v>
      </c>
      <c r="Z24" t="s">
        <v>46</v>
      </c>
      <c r="AA24" t="s">
        <v>81</v>
      </c>
      <c r="AB24">
        <v>11</v>
      </c>
      <c r="AC24" t="s">
        <v>78</v>
      </c>
      <c r="AD24" t="s">
        <v>61</v>
      </c>
      <c r="AE24">
        <v>5</v>
      </c>
      <c r="AF24">
        <v>3</v>
      </c>
      <c r="AG24">
        <v>0</v>
      </c>
      <c r="AH24" t="s">
        <v>132</v>
      </c>
      <c r="AI24">
        <v>0</v>
      </c>
      <c r="AJ24">
        <v>13</v>
      </c>
    </row>
    <row r="25" spans="1:36" x14ac:dyDescent="0.2">
      <c r="A25" t="s">
        <v>144</v>
      </c>
      <c r="B25">
        <v>10226</v>
      </c>
      <c r="C25">
        <v>0</v>
      </c>
      <c r="D25">
        <v>2</v>
      </c>
      <c r="E25">
        <v>0</v>
      </c>
      <c r="F25">
        <v>1</v>
      </c>
      <c r="G25">
        <v>5</v>
      </c>
      <c r="H25">
        <v>3</v>
      </c>
      <c r="I25">
        <v>0</v>
      </c>
      <c r="J25">
        <v>64919</v>
      </c>
      <c r="K25">
        <v>0</v>
      </c>
      <c r="L25">
        <v>19</v>
      </c>
      <c r="M25" t="s">
        <v>37</v>
      </c>
      <c r="N25" t="s">
        <v>38</v>
      </c>
      <c r="O25">
        <v>2027</v>
      </c>
      <c r="P25" t="s">
        <v>145</v>
      </c>
      <c r="Q25" t="s">
        <v>66</v>
      </c>
      <c r="R25" t="s">
        <v>75</v>
      </c>
      <c r="S25" t="s">
        <v>41</v>
      </c>
      <c r="T25" t="s">
        <v>42</v>
      </c>
      <c r="U25" t="s">
        <v>141</v>
      </c>
      <c r="V25" t="s">
        <v>146</v>
      </c>
      <c r="X25" t="s">
        <v>44</v>
      </c>
      <c r="Y25" t="s">
        <v>45</v>
      </c>
      <c r="Z25" t="s">
        <v>46</v>
      </c>
      <c r="AA25" t="s">
        <v>91</v>
      </c>
      <c r="AB25">
        <v>19</v>
      </c>
      <c r="AC25" t="s">
        <v>60</v>
      </c>
      <c r="AD25" t="s">
        <v>61</v>
      </c>
      <c r="AE25">
        <v>4.2</v>
      </c>
      <c r="AF25">
        <v>3</v>
      </c>
      <c r="AG25">
        <v>0</v>
      </c>
      <c r="AH25" s="8">
        <v>43739</v>
      </c>
      <c r="AI25">
        <v>0</v>
      </c>
      <c r="AJ25">
        <v>2</v>
      </c>
    </row>
    <row r="26" spans="1:36" x14ac:dyDescent="0.2">
      <c r="A26" t="s">
        <v>147</v>
      </c>
      <c r="B26">
        <v>10003</v>
      </c>
      <c r="C26">
        <v>1</v>
      </c>
      <c r="D26">
        <v>1</v>
      </c>
      <c r="E26">
        <v>0</v>
      </c>
      <c r="F26">
        <v>1</v>
      </c>
      <c r="G26">
        <v>5</v>
      </c>
      <c r="H26">
        <v>4</v>
      </c>
      <c r="I26">
        <v>0</v>
      </c>
      <c r="J26">
        <v>62910</v>
      </c>
      <c r="K26">
        <v>0</v>
      </c>
      <c r="L26">
        <v>19</v>
      </c>
      <c r="M26" t="s">
        <v>37</v>
      </c>
      <c r="N26" t="s">
        <v>38</v>
      </c>
      <c r="O26">
        <v>2031</v>
      </c>
      <c r="P26" s="8">
        <v>32517</v>
      </c>
      <c r="Q26" t="s">
        <v>66</v>
      </c>
      <c r="R26" t="s">
        <v>53</v>
      </c>
      <c r="S26" t="s">
        <v>41</v>
      </c>
      <c r="T26" t="s">
        <v>42</v>
      </c>
      <c r="U26" t="s">
        <v>43</v>
      </c>
      <c r="V26" s="8">
        <v>41827</v>
      </c>
      <c r="X26" t="s">
        <v>44</v>
      </c>
      <c r="Y26" t="s">
        <v>45</v>
      </c>
      <c r="Z26" t="s">
        <v>46</v>
      </c>
      <c r="AA26" t="s">
        <v>96</v>
      </c>
      <c r="AB26">
        <v>12</v>
      </c>
      <c r="AC26" t="s">
        <v>60</v>
      </c>
      <c r="AD26" t="s">
        <v>49</v>
      </c>
      <c r="AE26">
        <v>5</v>
      </c>
      <c r="AF26">
        <v>3</v>
      </c>
      <c r="AG26">
        <v>0</v>
      </c>
      <c r="AH26" t="s">
        <v>148</v>
      </c>
      <c r="AI26">
        <v>0</v>
      </c>
      <c r="AJ26">
        <v>19</v>
      </c>
    </row>
    <row r="27" spans="1:36" x14ac:dyDescent="0.2">
      <c r="A27" t="s">
        <v>149</v>
      </c>
      <c r="B27">
        <v>10294</v>
      </c>
      <c r="C27">
        <v>0</v>
      </c>
      <c r="D27">
        <v>0</v>
      </c>
      <c r="E27">
        <v>0</v>
      </c>
      <c r="F27">
        <v>1</v>
      </c>
      <c r="G27">
        <v>5</v>
      </c>
      <c r="H27">
        <v>2</v>
      </c>
      <c r="I27">
        <v>0</v>
      </c>
      <c r="J27">
        <v>66441</v>
      </c>
      <c r="K27">
        <v>0</v>
      </c>
      <c r="L27">
        <v>20</v>
      </c>
      <c r="M27" t="s">
        <v>64</v>
      </c>
      <c r="N27" t="s">
        <v>38</v>
      </c>
      <c r="O27">
        <v>2171</v>
      </c>
      <c r="P27" t="s">
        <v>150</v>
      </c>
      <c r="Q27" t="s">
        <v>66</v>
      </c>
      <c r="R27" t="s">
        <v>40</v>
      </c>
      <c r="S27" t="s">
        <v>41</v>
      </c>
      <c r="T27" t="s">
        <v>42</v>
      </c>
      <c r="U27" t="s">
        <v>43</v>
      </c>
      <c r="V27" s="8">
        <v>40637</v>
      </c>
      <c r="X27" t="s">
        <v>44</v>
      </c>
      <c r="Y27" t="s">
        <v>45</v>
      </c>
      <c r="Z27" t="s">
        <v>46</v>
      </c>
      <c r="AA27" t="s">
        <v>47</v>
      </c>
      <c r="AB27">
        <v>22</v>
      </c>
      <c r="AC27" t="s">
        <v>151</v>
      </c>
      <c r="AD27" t="s">
        <v>152</v>
      </c>
      <c r="AE27">
        <v>2</v>
      </c>
      <c r="AF27">
        <v>3</v>
      </c>
      <c r="AG27">
        <v>0</v>
      </c>
      <c r="AH27" t="s">
        <v>148</v>
      </c>
      <c r="AI27">
        <v>2</v>
      </c>
      <c r="AJ27">
        <v>3</v>
      </c>
    </row>
    <row r="28" spans="1:36" x14ac:dyDescent="0.2">
      <c r="A28" t="s">
        <v>153</v>
      </c>
      <c r="B28">
        <v>10267</v>
      </c>
      <c r="C28">
        <v>0</v>
      </c>
      <c r="D28">
        <v>0</v>
      </c>
      <c r="E28">
        <v>0</v>
      </c>
      <c r="F28">
        <v>5</v>
      </c>
      <c r="G28">
        <v>5</v>
      </c>
      <c r="H28">
        <v>3</v>
      </c>
      <c r="I28">
        <v>0</v>
      </c>
      <c r="J28">
        <v>57815</v>
      </c>
      <c r="K28">
        <v>1</v>
      </c>
      <c r="L28">
        <v>20</v>
      </c>
      <c r="M28" t="s">
        <v>64</v>
      </c>
      <c r="N28" t="s">
        <v>38</v>
      </c>
      <c r="O28">
        <v>2210</v>
      </c>
      <c r="P28" t="s">
        <v>154</v>
      </c>
      <c r="Q28" t="s">
        <v>66</v>
      </c>
      <c r="R28" t="s">
        <v>40</v>
      </c>
      <c r="S28" t="s">
        <v>41</v>
      </c>
      <c r="T28" t="s">
        <v>42</v>
      </c>
      <c r="U28" t="s">
        <v>43</v>
      </c>
      <c r="V28" s="8">
        <v>40817</v>
      </c>
      <c r="W28" s="8">
        <v>41733</v>
      </c>
      <c r="X28" t="s">
        <v>56</v>
      </c>
      <c r="Y28" t="s">
        <v>57</v>
      </c>
      <c r="Z28" t="s">
        <v>46</v>
      </c>
      <c r="AA28" t="s">
        <v>73</v>
      </c>
      <c r="AB28">
        <v>16</v>
      </c>
      <c r="AC28" t="s">
        <v>78</v>
      </c>
      <c r="AD28" t="s">
        <v>61</v>
      </c>
      <c r="AE28">
        <v>4.8</v>
      </c>
      <c r="AF28">
        <v>5</v>
      </c>
      <c r="AG28">
        <v>0</v>
      </c>
      <c r="AH28" s="8">
        <v>41732</v>
      </c>
      <c r="AI28">
        <v>0</v>
      </c>
      <c r="AJ28">
        <v>5</v>
      </c>
    </row>
    <row r="29" spans="1:36" x14ac:dyDescent="0.2">
      <c r="A29" t="s">
        <v>782</v>
      </c>
      <c r="B29">
        <v>10264</v>
      </c>
      <c r="C29">
        <v>0</v>
      </c>
      <c r="D29">
        <v>0</v>
      </c>
      <c r="E29">
        <v>0</v>
      </c>
      <c r="F29">
        <v>5</v>
      </c>
      <c r="G29">
        <v>5</v>
      </c>
      <c r="H29">
        <v>3</v>
      </c>
      <c r="I29">
        <v>1</v>
      </c>
      <c r="J29">
        <v>59728</v>
      </c>
      <c r="K29">
        <v>1</v>
      </c>
      <c r="L29">
        <v>19</v>
      </c>
      <c r="M29" t="s">
        <v>37</v>
      </c>
      <c r="N29" t="s">
        <v>38</v>
      </c>
      <c r="O29">
        <v>2109</v>
      </c>
      <c r="P29" s="8">
        <v>25244</v>
      </c>
      <c r="Q29" t="s">
        <v>66</v>
      </c>
      <c r="R29" t="s">
        <v>40</v>
      </c>
      <c r="S29" t="s">
        <v>41</v>
      </c>
      <c r="T29" t="s">
        <v>104</v>
      </c>
      <c r="U29" t="s">
        <v>95</v>
      </c>
      <c r="V29" s="8">
        <v>41153</v>
      </c>
      <c r="W29" t="s">
        <v>783</v>
      </c>
      <c r="X29" t="s">
        <v>229</v>
      </c>
      <c r="Y29" t="s">
        <v>57</v>
      </c>
      <c r="Z29" t="s">
        <v>46</v>
      </c>
      <c r="AA29" t="s">
        <v>91</v>
      </c>
      <c r="AB29">
        <v>19</v>
      </c>
      <c r="AC29" t="s">
        <v>97</v>
      </c>
      <c r="AD29" t="s">
        <v>61</v>
      </c>
      <c r="AE29">
        <v>4.3</v>
      </c>
      <c r="AF29">
        <v>4</v>
      </c>
      <c r="AG29">
        <v>0</v>
      </c>
      <c r="AH29" s="8">
        <v>41676</v>
      </c>
      <c r="AI29">
        <v>0</v>
      </c>
      <c r="AJ29">
        <v>16</v>
      </c>
    </row>
    <row r="30" spans="1:36" x14ac:dyDescent="0.2">
      <c r="A30" t="s">
        <v>780</v>
      </c>
      <c r="B30">
        <v>10204</v>
      </c>
      <c r="C30">
        <v>0</v>
      </c>
      <c r="D30">
        <v>2</v>
      </c>
      <c r="E30">
        <v>0</v>
      </c>
      <c r="F30">
        <v>5</v>
      </c>
      <c r="G30">
        <v>5</v>
      </c>
      <c r="H30">
        <v>3</v>
      </c>
      <c r="I30">
        <v>0</v>
      </c>
      <c r="J30">
        <v>58062</v>
      </c>
      <c r="K30">
        <v>1</v>
      </c>
      <c r="L30">
        <v>19</v>
      </c>
      <c r="M30" t="s">
        <v>37</v>
      </c>
      <c r="N30" t="s">
        <v>38</v>
      </c>
      <c r="O30">
        <v>1876</v>
      </c>
      <c r="P30" t="s">
        <v>781</v>
      </c>
      <c r="Q30" t="s">
        <v>66</v>
      </c>
      <c r="R30" t="s">
        <v>75</v>
      </c>
      <c r="S30" t="s">
        <v>41</v>
      </c>
      <c r="T30" t="s">
        <v>42</v>
      </c>
      <c r="U30" t="s">
        <v>43</v>
      </c>
      <c r="V30" s="8">
        <v>40817</v>
      </c>
      <c r="W30" t="s">
        <v>222</v>
      </c>
      <c r="X30" t="s">
        <v>105</v>
      </c>
      <c r="Y30" t="s">
        <v>57</v>
      </c>
      <c r="Z30" t="s">
        <v>46</v>
      </c>
      <c r="AA30" t="s">
        <v>91</v>
      </c>
      <c r="AB30">
        <v>19</v>
      </c>
      <c r="AC30" t="s">
        <v>78</v>
      </c>
      <c r="AD30" t="s">
        <v>61</v>
      </c>
      <c r="AE30">
        <v>3.6</v>
      </c>
      <c r="AF30">
        <v>5</v>
      </c>
      <c r="AG30">
        <v>0</v>
      </c>
      <c r="AH30" s="8">
        <v>40696</v>
      </c>
      <c r="AI30">
        <v>0</v>
      </c>
      <c r="AJ30">
        <v>9</v>
      </c>
    </row>
    <row r="31" spans="1:36" x14ac:dyDescent="0.2">
      <c r="A31" t="s">
        <v>167</v>
      </c>
      <c r="B31">
        <v>10175</v>
      </c>
      <c r="C31">
        <v>0</v>
      </c>
      <c r="D31">
        <v>0</v>
      </c>
      <c r="E31">
        <v>1</v>
      </c>
      <c r="F31">
        <v>5</v>
      </c>
      <c r="G31">
        <v>5</v>
      </c>
      <c r="H31">
        <v>3</v>
      </c>
      <c r="I31">
        <v>0</v>
      </c>
      <c r="J31">
        <v>74312</v>
      </c>
      <c r="K31">
        <v>1</v>
      </c>
      <c r="L31">
        <v>18</v>
      </c>
      <c r="M31" t="s">
        <v>168</v>
      </c>
      <c r="N31" t="s">
        <v>38</v>
      </c>
      <c r="O31">
        <v>1901</v>
      </c>
      <c r="P31" s="8">
        <v>25844</v>
      </c>
      <c r="Q31" t="s">
        <v>39</v>
      </c>
      <c r="R31" t="s">
        <v>40</v>
      </c>
      <c r="S31" t="s">
        <v>41</v>
      </c>
      <c r="T31" t="s">
        <v>42</v>
      </c>
      <c r="U31" t="s">
        <v>141</v>
      </c>
      <c r="V31" t="s">
        <v>90</v>
      </c>
      <c r="W31" s="8">
        <v>41828</v>
      </c>
      <c r="X31" t="s">
        <v>169</v>
      </c>
      <c r="Y31" t="s">
        <v>57</v>
      </c>
      <c r="Z31" t="s">
        <v>46</v>
      </c>
      <c r="AA31" t="s">
        <v>170</v>
      </c>
      <c r="AB31">
        <v>2</v>
      </c>
      <c r="AC31" t="s">
        <v>60</v>
      </c>
      <c r="AD31" t="s">
        <v>61</v>
      </c>
      <c r="AE31">
        <v>3.39</v>
      </c>
      <c r="AF31">
        <v>3</v>
      </c>
      <c r="AG31">
        <v>0</v>
      </c>
      <c r="AH31" t="s">
        <v>171</v>
      </c>
      <c r="AI31">
        <v>0</v>
      </c>
      <c r="AJ31">
        <v>14</v>
      </c>
    </row>
    <row r="32" spans="1:36" x14ac:dyDescent="0.2">
      <c r="A32" t="s">
        <v>172</v>
      </c>
      <c r="B32">
        <v>10177</v>
      </c>
      <c r="C32">
        <v>1</v>
      </c>
      <c r="D32">
        <v>1</v>
      </c>
      <c r="E32">
        <v>0</v>
      </c>
      <c r="F32">
        <v>5</v>
      </c>
      <c r="G32">
        <v>5</v>
      </c>
      <c r="H32">
        <v>3</v>
      </c>
      <c r="I32">
        <v>0</v>
      </c>
      <c r="J32">
        <v>53492</v>
      </c>
      <c r="K32">
        <v>1</v>
      </c>
      <c r="L32">
        <v>19</v>
      </c>
      <c r="M32" t="s">
        <v>37</v>
      </c>
      <c r="N32" t="s">
        <v>38</v>
      </c>
      <c r="O32">
        <v>1701</v>
      </c>
      <c r="P32" t="s">
        <v>173</v>
      </c>
      <c r="Q32" t="s">
        <v>66</v>
      </c>
      <c r="R32" t="s">
        <v>53</v>
      </c>
      <c r="S32" t="s">
        <v>41</v>
      </c>
      <c r="T32" t="s">
        <v>42</v>
      </c>
      <c r="U32" t="s">
        <v>43</v>
      </c>
      <c r="V32" s="8">
        <v>40943</v>
      </c>
      <c r="W32" t="s">
        <v>174</v>
      </c>
      <c r="X32" t="s">
        <v>105</v>
      </c>
      <c r="Y32" t="s">
        <v>57</v>
      </c>
      <c r="Z32" t="s">
        <v>46</v>
      </c>
      <c r="AA32" t="s">
        <v>106</v>
      </c>
      <c r="AB32">
        <v>14</v>
      </c>
      <c r="AC32" t="s">
        <v>78</v>
      </c>
      <c r="AD32" t="s">
        <v>61</v>
      </c>
      <c r="AE32">
        <v>3.35</v>
      </c>
      <c r="AF32">
        <v>4</v>
      </c>
      <c r="AG32">
        <v>0</v>
      </c>
      <c r="AH32" s="8">
        <v>41367</v>
      </c>
      <c r="AI32">
        <v>0</v>
      </c>
      <c r="AJ32">
        <v>6</v>
      </c>
    </row>
    <row r="33" spans="1:36" x14ac:dyDescent="0.2">
      <c r="A33" t="s">
        <v>779</v>
      </c>
      <c r="B33">
        <v>10048</v>
      </c>
      <c r="C33">
        <v>1</v>
      </c>
      <c r="D33">
        <v>1</v>
      </c>
      <c r="E33">
        <v>1</v>
      </c>
      <c r="F33">
        <v>5</v>
      </c>
      <c r="G33">
        <v>5</v>
      </c>
      <c r="H33">
        <v>3</v>
      </c>
      <c r="I33">
        <v>0</v>
      </c>
      <c r="J33">
        <v>55140</v>
      </c>
      <c r="K33">
        <v>1</v>
      </c>
      <c r="L33">
        <v>19</v>
      </c>
      <c r="M33" t="s">
        <v>37</v>
      </c>
      <c r="N33" t="s">
        <v>38</v>
      </c>
      <c r="O33">
        <v>2324</v>
      </c>
      <c r="P33" s="8">
        <v>23994</v>
      </c>
      <c r="Q33" t="s">
        <v>39</v>
      </c>
      <c r="R33" t="s">
        <v>53</v>
      </c>
      <c r="S33" t="s">
        <v>135</v>
      </c>
      <c r="T33" t="s">
        <v>42</v>
      </c>
      <c r="U33" t="s">
        <v>43</v>
      </c>
      <c r="V33" t="s">
        <v>237</v>
      </c>
      <c r="W33" s="8">
        <v>42194</v>
      </c>
      <c r="X33" t="s">
        <v>111</v>
      </c>
      <c r="Y33" t="s">
        <v>57</v>
      </c>
      <c r="Z33" t="s">
        <v>46</v>
      </c>
      <c r="AA33" t="s">
        <v>81</v>
      </c>
      <c r="AB33">
        <v>11</v>
      </c>
      <c r="AC33" t="s">
        <v>297</v>
      </c>
      <c r="AD33" t="s">
        <v>61</v>
      </c>
      <c r="AE33">
        <v>5</v>
      </c>
      <c r="AF33">
        <v>3</v>
      </c>
      <c r="AG33">
        <v>0</v>
      </c>
      <c r="AH33" t="s">
        <v>489</v>
      </c>
      <c r="AI33">
        <v>0</v>
      </c>
      <c r="AJ33">
        <v>7</v>
      </c>
    </row>
    <row r="34" spans="1:36" x14ac:dyDescent="0.2">
      <c r="A34" t="s">
        <v>180</v>
      </c>
      <c r="B34">
        <v>10184</v>
      </c>
      <c r="C34">
        <v>0</v>
      </c>
      <c r="D34">
        <v>0</v>
      </c>
      <c r="E34">
        <v>1</v>
      </c>
      <c r="F34">
        <v>1</v>
      </c>
      <c r="G34">
        <v>5</v>
      </c>
      <c r="H34">
        <v>3</v>
      </c>
      <c r="I34">
        <v>0</v>
      </c>
      <c r="J34">
        <v>65288</v>
      </c>
      <c r="K34">
        <v>0</v>
      </c>
      <c r="L34">
        <v>20</v>
      </c>
      <c r="M34" t="s">
        <v>64</v>
      </c>
      <c r="N34" t="s">
        <v>38</v>
      </c>
      <c r="O34">
        <v>1013</v>
      </c>
      <c r="P34" t="s">
        <v>181</v>
      </c>
      <c r="Q34" t="s">
        <v>39</v>
      </c>
      <c r="R34" t="s">
        <v>40</v>
      </c>
      <c r="S34" t="s">
        <v>41</v>
      </c>
      <c r="T34" t="s">
        <v>42</v>
      </c>
      <c r="U34" t="s">
        <v>43</v>
      </c>
      <c r="V34" t="s">
        <v>182</v>
      </c>
      <c r="X34" t="s">
        <v>44</v>
      </c>
      <c r="Y34" t="s">
        <v>45</v>
      </c>
      <c r="Z34" t="s">
        <v>46</v>
      </c>
      <c r="AA34" t="s">
        <v>77</v>
      </c>
      <c r="AC34" t="s">
        <v>78</v>
      </c>
      <c r="AD34" t="s">
        <v>61</v>
      </c>
      <c r="AE34">
        <v>3.19</v>
      </c>
      <c r="AF34">
        <v>3</v>
      </c>
      <c r="AG34">
        <v>0</v>
      </c>
      <c r="AH34" s="8">
        <v>43467</v>
      </c>
      <c r="AI34">
        <v>0</v>
      </c>
      <c r="AJ34">
        <v>9</v>
      </c>
    </row>
    <row r="35" spans="1:36" x14ac:dyDescent="0.2">
      <c r="A35" t="s">
        <v>183</v>
      </c>
      <c r="B35">
        <v>10203</v>
      </c>
      <c r="C35">
        <v>0</v>
      </c>
      <c r="D35">
        <v>3</v>
      </c>
      <c r="E35">
        <v>0</v>
      </c>
      <c r="F35">
        <v>3</v>
      </c>
      <c r="G35">
        <v>5</v>
      </c>
      <c r="H35">
        <v>3</v>
      </c>
      <c r="I35">
        <v>1</v>
      </c>
      <c r="J35">
        <v>64375</v>
      </c>
      <c r="K35">
        <v>0</v>
      </c>
      <c r="L35">
        <v>19</v>
      </c>
      <c r="M35" t="s">
        <v>37</v>
      </c>
      <c r="N35" t="s">
        <v>38</v>
      </c>
      <c r="O35">
        <v>2043</v>
      </c>
      <c r="P35" t="s">
        <v>184</v>
      </c>
      <c r="Q35" t="s">
        <v>66</v>
      </c>
      <c r="R35" t="s">
        <v>185</v>
      </c>
      <c r="S35" t="s">
        <v>41</v>
      </c>
      <c r="T35" t="s">
        <v>42</v>
      </c>
      <c r="U35" t="s">
        <v>95</v>
      </c>
      <c r="V35" s="8">
        <v>41589</v>
      </c>
      <c r="X35" t="s">
        <v>44</v>
      </c>
      <c r="Y35" t="s">
        <v>45</v>
      </c>
      <c r="Z35" t="s">
        <v>46</v>
      </c>
      <c r="AA35" t="s">
        <v>69</v>
      </c>
      <c r="AB35">
        <v>20</v>
      </c>
      <c r="AC35" t="s">
        <v>97</v>
      </c>
      <c r="AD35" t="s">
        <v>61</v>
      </c>
      <c r="AE35">
        <v>3.5</v>
      </c>
      <c r="AF35">
        <v>5</v>
      </c>
      <c r="AG35">
        <v>0</v>
      </c>
      <c r="AH35" t="s">
        <v>186</v>
      </c>
      <c r="AI35">
        <v>0</v>
      </c>
      <c r="AJ35">
        <v>17</v>
      </c>
    </row>
    <row r="36" spans="1:36" x14ac:dyDescent="0.2">
      <c r="A36" t="s">
        <v>776</v>
      </c>
      <c r="B36">
        <v>10072</v>
      </c>
      <c r="C36">
        <v>0</v>
      </c>
      <c r="D36">
        <v>0</v>
      </c>
      <c r="E36">
        <v>1</v>
      </c>
      <c r="F36">
        <v>5</v>
      </c>
      <c r="G36">
        <v>5</v>
      </c>
      <c r="H36">
        <v>3</v>
      </c>
      <c r="I36">
        <v>0</v>
      </c>
      <c r="J36">
        <v>58371</v>
      </c>
      <c r="K36">
        <v>1</v>
      </c>
      <c r="L36">
        <v>19</v>
      </c>
      <c r="M36" t="s">
        <v>37</v>
      </c>
      <c r="N36" t="s">
        <v>38</v>
      </c>
      <c r="O36">
        <v>2030</v>
      </c>
      <c r="P36" t="s">
        <v>777</v>
      </c>
      <c r="Q36" t="s">
        <v>39</v>
      </c>
      <c r="R36" t="s">
        <v>40</v>
      </c>
      <c r="S36" t="s">
        <v>41</v>
      </c>
      <c r="T36" t="s">
        <v>104</v>
      </c>
      <c r="U36" t="s">
        <v>43</v>
      </c>
      <c r="V36" s="8">
        <v>40817</v>
      </c>
      <c r="W36" t="s">
        <v>778</v>
      </c>
      <c r="X36" t="s">
        <v>68</v>
      </c>
      <c r="Y36" t="s">
        <v>57</v>
      </c>
      <c r="Z36" t="s">
        <v>46</v>
      </c>
      <c r="AA36" t="s">
        <v>77</v>
      </c>
      <c r="AB36">
        <v>39</v>
      </c>
      <c r="AC36" t="s">
        <v>48</v>
      </c>
      <c r="AD36" t="s">
        <v>61</v>
      </c>
      <c r="AE36">
        <v>5</v>
      </c>
      <c r="AF36">
        <v>5</v>
      </c>
      <c r="AG36">
        <v>0</v>
      </c>
      <c r="AH36" t="s">
        <v>778</v>
      </c>
      <c r="AI36">
        <v>0</v>
      </c>
      <c r="AJ36">
        <v>11</v>
      </c>
    </row>
    <row r="37" spans="1:36" x14ac:dyDescent="0.2">
      <c r="A37" t="s">
        <v>193</v>
      </c>
      <c r="B37">
        <v>10107</v>
      </c>
      <c r="C37">
        <v>0</v>
      </c>
      <c r="D37">
        <v>0</v>
      </c>
      <c r="E37">
        <v>0</v>
      </c>
      <c r="F37">
        <v>1</v>
      </c>
      <c r="G37">
        <v>5</v>
      </c>
      <c r="H37">
        <v>3</v>
      </c>
      <c r="I37">
        <v>0</v>
      </c>
      <c r="J37">
        <v>63763</v>
      </c>
      <c r="K37">
        <v>0</v>
      </c>
      <c r="L37">
        <v>20</v>
      </c>
      <c r="M37" t="s">
        <v>64</v>
      </c>
      <c r="N37" t="s">
        <v>38</v>
      </c>
      <c r="O37">
        <v>2148</v>
      </c>
      <c r="P37" s="8">
        <v>29254</v>
      </c>
      <c r="Q37" t="s">
        <v>66</v>
      </c>
      <c r="R37" t="s">
        <v>40</v>
      </c>
      <c r="S37" t="s">
        <v>41</v>
      </c>
      <c r="T37" t="s">
        <v>42</v>
      </c>
      <c r="U37" t="s">
        <v>95</v>
      </c>
      <c r="V37" s="8">
        <v>41032</v>
      </c>
      <c r="X37" t="s">
        <v>44</v>
      </c>
      <c r="Y37" t="s">
        <v>45</v>
      </c>
      <c r="Z37" t="s">
        <v>46</v>
      </c>
      <c r="AA37" t="s">
        <v>81</v>
      </c>
      <c r="AB37">
        <v>11</v>
      </c>
      <c r="AC37" t="s">
        <v>92</v>
      </c>
      <c r="AD37" t="s">
        <v>61</v>
      </c>
      <c r="AE37">
        <v>4.51</v>
      </c>
      <c r="AF37">
        <v>4</v>
      </c>
      <c r="AG37">
        <v>0</v>
      </c>
      <c r="AH37" t="s">
        <v>194</v>
      </c>
      <c r="AI37">
        <v>0</v>
      </c>
      <c r="AJ37">
        <v>3</v>
      </c>
    </row>
    <row r="38" spans="1:36" x14ac:dyDescent="0.2">
      <c r="A38" t="s">
        <v>195</v>
      </c>
      <c r="B38">
        <v>10181</v>
      </c>
      <c r="C38">
        <v>1</v>
      </c>
      <c r="D38">
        <v>1</v>
      </c>
      <c r="E38">
        <v>1</v>
      </c>
      <c r="F38">
        <v>1</v>
      </c>
      <c r="G38">
        <v>5</v>
      </c>
      <c r="H38">
        <v>3</v>
      </c>
      <c r="I38">
        <v>0</v>
      </c>
      <c r="J38">
        <v>62162</v>
      </c>
      <c r="K38">
        <v>0</v>
      </c>
      <c r="L38">
        <v>20</v>
      </c>
      <c r="M38" t="s">
        <v>64</v>
      </c>
      <c r="N38" t="s">
        <v>38</v>
      </c>
      <c r="O38">
        <v>1890</v>
      </c>
      <c r="P38" t="s">
        <v>196</v>
      </c>
      <c r="Q38" t="s">
        <v>39</v>
      </c>
      <c r="R38" t="s">
        <v>53</v>
      </c>
      <c r="S38" t="s">
        <v>41</v>
      </c>
      <c r="T38" t="s">
        <v>42</v>
      </c>
      <c r="U38" t="s">
        <v>43</v>
      </c>
      <c r="V38" s="8">
        <v>40637</v>
      </c>
      <c r="X38" t="s">
        <v>44</v>
      </c>
      <c r="Y38" t="s">
        <v>45</v>
      </c>
      <c r="Z38" t="s">
        <v>46</v>
      </c>
      <c r="AA38" t="s">
        <v>91</v>
      </c>
      <c r="AB38">
        <v>19</v>
      </c>
      <c r="AC38" t="s">
        <v>60</v>
      </c>
      <c r="AD38" t="s">
        <v>61</v>
      </c>
      <c r="AE38">
        <v>3.25</v>
      </c>
      <c r="AF38">
        <v>5</v>
      </c>
      <c r="AG38">
        <v>0</v>
      </c>
      <c r="AH38" t="s">
        <v>132</v>
      </c>
      <c r="AI38">
        <v>0</v>
      </c>
      <c r="AJ38">
        <v>15</v>
      </c>
    </row>
    <row r="39" spans="1:36" x14ac:dyDescent="0.2">
      <c r="A39" t="s">
        <v>773</v>
      </c>
      <c r="B39">
        <v>10293</v>
      </c>
      <c r="C39">
        <v>0</v>
      </c>
      <c r="D39">
        <v>0</v>
      </c>
      <c r="E39">
        <v>0</v>
      </c>
      <c r="F39">
        <v>5</v>
      </c>
      <c r="G39">
        <v>5</v>
      </c>
      <c r="H39">
        <v>2</v>
      </c>
      <c r="I39">
        <v>0</v>
      </c>
      <c r="J39">
        <v>50274</v>
      </c>
      <c r="K39">
        <v>1</v>
      </c>
      <c r="L39">
        <v>19</v>
      </c>
      <c r="M39" t="s">
        <v>37</v>
      </c>
      <c r="N39" t="s">
        <v>38</v>
      </c>
      <c r="O39">
        <v>1887</v>
      </c>
      <c r="P39" s="8">
        <v>29259</v>
      </c>
      <c r="Q39" t="s">
        <v>66</v>
      </c>
      <c r="R39" t="s">
        <v>40</v>
      </c>
      <c r="S39" t="s">
        <v>41</v>
      </c>
      <c r="T39" t="s">
        <v>42</v>
      </c>
      <c r="U39" t="s">
        <v>43</v>
      </c>
      <c r="V39" t="s">
        <v>422</v>
      </c>
      <c r="W39" s="8">
        <v>42013</v>
      </c>
      <c r="X39" t="s">
        <v>56</v>
      </c>
      <c r="Y39" t="s">
        <v>57</v>
      </c>
      <c r="Z39" t="s">
        <v>46</v>
      </c>
      <c r="AA39" t="s">
        <v>73</v>
      </c>
      <c r="AB39">
        <v>16</v>
      </c>
      <c r="AC39" t="s">
        <v>151</v>
      </c>
      <c r="AD39" t="s">
        <v>152</v>
      </c>
      <c r="AE39">
        <v>2.5</v>
      </c>
      <c r="AF39">
        <v>3</v>
      </c>
      <c r="AG39">
        <v>0</v>
      </c>
      <c r="AH39" s="8">
        <v>41768</v>
      </c>
      <c r="AI39">
        <v>6</v>
      </c>
      <c r="AJ39">
        <v>13</v>
      </c>
    </row>
    <row r="40" spans="1:36" x14ac:dyDescent="0.2">
      <c r="A40" t="s">
        <v>201</v>
      </c>
      <c r="B40">
        <v>10001</v>
      </c>
      <c r="C40">
        <v>0</v>
      </c>
      <c r="D40">
        <v>0</v>
      </c>
      <c r="E40">
        <v>1</v>
      </c>
      <c r="F40">
        <v>1</v>
      </c>
      <c r="G40">
        <v>5</v>
      </c>
      <c r="H40">
        <v>4</v>
      </c>
      <c r="I40">
        <v>0</v>
      </c>
      <c r="J40">
        <v>72640</v>
      </c>
      <c r="K40">
        <v>0</v>
      </c>
      <c r="L40">
        <v>18</v>
      </c>
      <c r="M40" t="s">
        <v>168</v>
      </c>
      <c r="N40" t="s">
        <v>38</v>
      </c>
      <c r="O40">
        <v>2169</v>
      </c>
      <c r="P40" s="8">
        <v>30567</v>
      </c>
      <c r="Q40" t="s">
        <v>39</v>
      </c>
      <c r="R40" t="s">
        <v>40</v>
      </c>
      <c r="S40" t="s">
        <v>41</v>
      </c>
      <c r="T40" t="s">
        <v>42</v>
      </c>
      <c r="U40" t="s">
        <v>43</v>
      </c>
      <c r="V40" t="s">
        <v>202</v>
      </c>
      <c r="X40" t="s">
        <v>44</v>
      </c>
      <c r="Y40" t="s">
        <v>45</v>
      </c>
      <c r="Z40" t="s">
        <v>46</v>
      </c>
      <c r="AA40" t="s">
        <v>170</v>
      </c>
      <c r="AB40">
        <v>2</v>
      </c>
      <c r="AC40" t="s">
        <v>60</v>
      </c>
      <c r="AD40" t="s">
        <v>49</v>
      </c>
      <c r="AE40">
        <v>5</v>
      </c>
      <c r="AF40">
        <v>3</v>
      </c>
      <c r="AG40">
        <v>0</v>
      </c>
      <c r="AH40" t="s">
        <v>203</v>
      </c>
      <c r="AI40">
        <v>0</v>
      </c>
      <c r="AJ40">
        <v>14</v>
      </c>
    </row>
    <row r="41" spans="1:36" x14ac:dyDescent="0.2">
      <c r="A41" t="s">
        <v>771</v>
      </c>
      <c r="B41">
        <v>10274</v>
      </c>
      <c r="C41">
        <v>1</v>
      </c>
      <c r="D41">
        <v>1</v>
      </c>
      <c r="E41">
        <v>0</v>
      </c>
      <c r="F41">
        <v>5</v>
      </c>
      <c r="G41">
        <v>5</v>
      </c>
      <c r="H41">
        <v>3</v>
      </c>
      <c r="I41">
        <v>1</v>
      </c>
      <c r="J41">
        <v>80512</v>
      </c>
      <c r="K41">
        <v>1</v>
      </c>
      <c r="L41">
        <v>18</v>
      </c>
      <c r="M41" t="s">
        <v>168</v>
      </c>
      <c r="N41" t="s">
        <v>38</v>
      </c>
      <c r="O41">
        <v>2478</v>
      </c>
      <c r="P41" t="s">
        <v>772</v>
      </c>
      <c r="Q41" t="s">
        <v>66</v>
      </c>
      <c r="R41" t="s">
        <v>53</v>
      </c>
      <c r="S41" t="s">
        <v>41</v>
      </c>
      <c r="T41" t="s">
        <v>42</v>
      </c>
      <c r="U41" t="s">
        <v>95</v>
      </c>
      <c r="V41" t="s">
        <v>241</v>
      </c>
      <c r="W41" s="8">
        <v>40940</v>
      </c>
      <c r="X41" t="s">
        <v>105</v>
      </c>
      <c r="Y41" t="s">
        <v>57</v>
      </c>
      <c r="Z41" t="s">
        <v>46</v>
      </c>
      <c r="AA41" t="s">
        <v>170</v>
      </c>
      <c r="AB41">
        <v>2</v>
      </c>
      <c r="AC41" t="s">
        <v>97</v>
      </c>
      <c r="AD41" t="s">
        <v>61</v>
      </c>
      <c r="AE41">
        <v>4.5</v>
      </c>
      <c r="AF41">
        <v>3</v>
      </c>
      <c r="AG41">
        <v>0</v>
      </c>
      <c r="AH41" s="8">
        <v>40940</v>
      </c>
      <c r="AI41">
        <v>0</v>
      </c>
      <c r="AJ41">
        <v>5</v>
      </c>
    </row>
    <row r="42" spans="1:36" x14ac:dyDescent="0.2">
      <c r="A42" t="s">
        <v>206</v>
      </c>
      <c r="B42">
        <v>10115</v>
      </c>
      <c r="C42">
        <v>0</v>
      </c>
      <c r="D42">
        <v>0</v>
      </c>
      <c r="E42">
        <v>1</v>
      </c>
      <c r="F42">
        <v>1</v>
      </c>
      <c r="G42">
        <v>5</v>
      </c>
      <c r="H42">
        <v>3</v>
      </c>
      <c r="I42">
        <v>0</v>
      </c>
      <c r="J42">
        <v>52846</v>
      </c>
      <c r="K42">
        <v>0</v>
      </c>
      <c r="L42">
        <v>19</v>
      </c>
      <c r="M42" t="s">
        <v>37</v>
      </c>
      <c r="N42" t="s">
        <v>38</v>
      </c>
      <c r="O42">
        <v>1701</v>
      </c>
      <c r="P42" s="8">
        <v>30349</v>
      </c>
      <c r="Q42" t="s">
        <v>39</v>
      </c>
      <c r="R42" t="s">
        <v>40</v>
      </c>
      <c r="S42" t="s">
        <v>41</v>
      </c>
      <c r="T42" t="s">
        <v>42</v>
      </c>
      <c r="U42" t="s">
        <v>95</v>
      </c>
      <c r="V42" t="s">
        <v>207</v>
      </c>
      <c r="X42" t="s">
        <v>44</v>
      </c>
      <c r="Y42" t="s">
        <v>45</v>
      </c>
      <c r="Z42" t="s">
        <v>46</v>
      </c>
      <c r="AA42" t="s">
        <v>119</v>
      </c>
      <c r="AB42">
        <v>18</v>
      </c>
      <c r="AC42" t="s">
        <v>48</v>
      </c>
      <c r="AD42" t="s">
        <v>61</v>
      </c>
      <c r="AE42">
        <v>4.43</v>
      </c>
      <c r="AF42">
        <v>3</v>
      </c>
      <c r="AG42">
        <v>0</v>
      </c>
      <c r="AH42" s="8">
        <v>43467</v>
      </c>
      <c r="AI42">
        <v>0</v>
      </c>
      <c r="AJ42">
        <v>14</v>
      </c>
    </row>
    <row r="43" spans="1:36" x14ac:dyDescent="0.2">
      <c r="A43" t="s">
        <v>770</v>
      </c>
      <c r="B43">
        <v>10190</v>
      </c>
      <c r="C43">
        <v>0</v>
      </c>
      <c r="D43">
        <v>0</v>
      </c>
      <c r="E43">
        <v>1</v>
      </c>
      <c r="F43">
        <v>1</v>
      </c>
      <c r="G43">
        <v>5</v>
      </c>
      <c r="H43">
        <v>3</v>
      </c>
      <c r="I43">
        <v>0</v>
      </c>
      <c r="J43">
        <v>66541</v>
      </c>
      <c r="K43">
        <v>0</v>
      </c>
      <c r="L43">
        <v>20</v>
      </c>
      <c r="M43" t="s">
        <v>64</v>
      </c>
      <c r="N43" t="s">
        <v>38</v>
      </c>
      <c r="O43">
        <v>2459</v>
      </c>
      <c r="P43" s="8">
        <v>28035</v>
      </c>
      <c r="Q43" t="s">
        <v>39</v>
      </c>
      <c r="R43" t="s">
        <v>40</v>
      </c>
      <c r="S43" t="s">
        <v>41</v>
      </c>
      <c r="T43" t="s">
        <v>42</v>
      </c>
      <c r="U43" t="s">
        <v>95</v>
      </c>
      <c r="V43" t="s">
        <v>213</v>
      </c>
      <c r="X43" t="s">
        <v>44</v>
      </c>
      <c r="Y43" t="s">
        <v>45</v>
      </c>
      <c r="Z43" t="s">
        <v>46</v>
      </c>
      <c r="AA43" t="s">
        <v>91</v>
      </c>
      <c r="AB43">
        <v>19</v>
      </c>
      <c r="AC43" t="s">
        <v>92</v>
      </c>
      <c r="AD43" t="s">
        <v>61</v>
      </c>
      <c r="AE43">
        <v>3.11</v>
      </c>
      <c r="AF43">
        <v>5</v>
      </c>
      <c r="AG43">
        <v>0</v>
      </c>
      <c r="AH43" s="8">
        <v>43801</v>
      </c>
      <c r="AI43">
        <v>0</v>
      </c>
      <c r="AJ43">
        <v>4</v>
      </c>
    </row>
    <row r="44" spans="1:36" x14ac:dyDescent="0.2">
      <c r="A44" t="s">
        <v>769</v>
      </c>
      <c r="B44">
        <v>10183</v>
      </c>
      <c r="C44">
        <v>0</v>
      </c>
      <c r="D44">
        <v>0</v>
      </c>
      <c r="E44">
        <v>0</v>
      </c>
      <c r="F44">
        <v>2</v>
      </c>
      <c r="G44">
        <v>5</v>
      </c>
      <c r="H44">
        <v>3</v>
      </c>
      <c r="I44">
        <v>0</v>
      </c>
      <c r="J44">
        <v>62068</v>
      </c>
      <c r="K44">
        <v>0</v>
      </c>
      <c r="L44">
        <v>19</v>
      </c>
      <c r="M44" t="s">
        <v>37</v>
      </c>
      <c r="N44" t="s">
        <v>38</v>
      </c>
      <c r="O44">
        <v>2124</v>
      </c>
      <c r="P44" s="8">
        <v>31202</v>
      </c>
      <c r="Q44" t="s">
        <v>66</v>
      </c>
      <c r="R44" t="s">
        <v>40</v>
      </c>
      <c r="S44" t="s">
        <v>41</v>
      </c>
      <c r="T44" t="s">
        <v>42</v>
      </c>
      <c r="U44" t="s">
        <v>43</v>
      </c>
      <c r="V44" s="8">
        <v>42131</v>
      </c>
      <c r="X44" t="s">
        <v>44</v>
      </c>
      <c r="Y44" t="s">
        <v>45</v>
      </c>
      <c r="Z44" t="s">
        <v>46</v>
      </c>
      <c r="AA44" t="s">
        <v>47</v>
      </c>
      <c r="AB44">
        <v>22</v>
      </c>
      <c r="AC44" t="s">
        <v>48</v>
      </c>
      <c r="AD44" t="s">
        <v>61</v>
      </c>
      <c r="AE44">
        <v>3.21</v>
      </c>
      <c r="AF44">
        <v>3</v>
      </c>
      <c r="AG44">
        <v>0</v>
      </c>
      <c r="AH44" t="s">
        <v>298</v>
      </c>
      <c r="AI44">
        <v>0</v>
      </c>
      <c r="AJ44">
        <v>7</v>
      </c>
    </row>
    <row r="45" spans="1:36" x14ac:dyDescent="0.2">
      <c r="A45" t="s">
        <v>214</v>
      </c>
      <c r="B45">
        <v>10067</v>
      </c>
      <c r="C45">
        <v>0</v>
      </c>
      <c r="D45">
        <v>0</v>
      </c>
      <c r="E45">
        <v>0</v>
      </c>
      <c r="F45">
        <v>1</v>
      </c>
      <c r="G45">
        <v>5</v>
      </c>
      <c r="H45">
        <v>3</v>
      </c>
      <c r="I45">
        <v>0</v>
      </c>
      <c r="J45">
        <v>61656</v>
      </c>
      <c r="K45">
        <v>0</v>
      </c>
      <c r="L45">
        <v>19</v>
      </c>
      <c r="M45" t="s">
        <v>37</v>
      </c>
      <c r="N45" t="s">
        <v>38</v>
      </c>
      <c r="O45">
        <v>2763</v>
      </c>
      <c r="P45" s="8">
        <v>18660</v>
      </c>
      <c r="Q45" t="s">
        <v>66</v>
      </c>
      <c r="R45" t="s">
        <v>40</v>
      </c>
      <c r="S45" t="s">
        <v>41</v>
      </c>
      <c r="T45" t="s">
        <v>42</v>
      </c>
      <c r="U45" t="s">
        <v>43</v>
      </c>
      <c r="V45" t="s">
        <v>182</v>
      </c>
      <c r="X45" t="s">
        <v>44</v>
      </c>
      <c r="Y45" t="s">
        <v>45</v>
      </c>
      <c r="Z45" t="s">
        <v>46</v>
      </c>
      <c r="AA45" t="s">
        <v>47</v>
      </c>
      <c r="AB45">
        <v>22</v>
      </c>
      <c r="AC45" t="s">
        <v>78</v>
      </c>
      <c r="AD45" t="s">
        <v>61</v>
      </c>
      <c r="AE45">
        <v>5</v>
      </c>
      <c r="AF45">
        <v>4</v>
      </c>
      <c r="AG45">
        <v>0</v>
      </c>
      <c r="AH45" s="8">
        <v>43801</v>
      </c>
      <c r="AI45">
        <v>0</v>
      </c>
      <c r="AJ45">
        <v>11</v>
      </c>
    </row>
    <row r="46" spans="1:36" x14ac:dyDescent="0.2">
      <c r="A46" t="s">
        <v>767</v>
      </c>
      <c r="B46">
        <v>10022</v>
      </c>
      <c r="C46">
        <v>1</v>
      </c>
      <c r="D46">
        <v>1</v>
      </c>
      <c r="E46">
        <v>0</v>
      </c>
      <c r="F46">
        <v>4</v>
      </c>
      <c r="G46">
        <v>5</v>
      </c>
      <c r="H46">
        <v>4</v>
      </c>
      <c r="I46">
        <v>0</v>
      </c>
      <c r="J46">
        <v>49773</v>
      </c>
      <c r="K46">
        <v>1</v>
      </c>
      <c r="L46">
        <v>19</v>
      </c>
      <c r="M46" t="s">
        <v>37</v>
      </c>
      <c r="N46" t="s">
        <v>38</v>
      </c>
      <c r="O46">
        <v>2747</v>
      </c>
      <c r="P46" s="8">
        <v>31477</v>
      </c>
      <c r="Q46" t="s">
        <v>66</v>
      </c>
      <c r="R46" t="s">
        <v>53</v>
      </c>
      <c r="S46" t="s">
        <v>41</v>
      </c>
      <c r="T46" t="s">
        <v>42</v>
      </c>
      <c r="U46" t="s">
        <v>43</v>
      </c>
      <c r="V46" t="s">
        <v>241</v>
      </c>
      <c r="W46" s="8">
        <v>42584</v>
      </c>
      <c r="X46" t="s">
        <v>768</v>
      </c>
      <c r="Y46" t="s">
        <v>128</v>
      </c>
      <c r="Z46" t="s">
        <v>46</v>
      </c>
      <c r="AA46" t="s">
        <v>119</v>
      </c>
      <c r="AB46">
        <v>18</v>
      </c>
      <c r="AC46" t="s">
        <v>78</v>
      </c>
      <c r="AD46" t="s">
        <v>49</v>
      </c>
      <c r="AE46">
        <v>4.3</v>
      </c>
      <c r="AF46">
        <v>5</v>
      </c>
      <c r="AG46">
        <v>0</v>
      </c>
      <c r="AH46" s="8">
        <v>42006</v>
      </c>
      <c r="AI46">
        <v>0</v>
      </c>
      <c r="AJ46">
        <v>18</v>
      </c>
    </row>
    <row r="47" spans="1:36" x14ac:dyDescent="0.2">
      <c r="A47" t="s">
        <v>217</v>
      </c>
      <c r="B47">
        <v>10210</v>
      </c>
      <c r="C47">
        <v>0</v>
      </c>
      <c r="D47">
        <v>0</v>
      </c>
      <c r="E47">
        <v>0</v>
      </c>
      <c r="F47">
        <v>1</v>
      </c>
      <c r="G47">
        <v>5</v>
      </c>
      <c r="H47">
        <v>3</v>
      </c>
      <c r="I47">
        <v>0</v>
      </c>
      <c r="J47">
        <v>54237</v>
      </c>
      <c r="K47">
        <v>0</v>
      </c>
      <c r="L47">
        <v>19</v>
      </c>
      <c r="M47" t="s">
        <v>37</v>
      </c>
      <c r="N47" t="s">
        <v>38</v>
      </c>
      <c r="O47">
        <v>2170</v>
      </c>
      <c r="P47" s="8">
        <v>29191</v>
      </c>
      <c r="Q47" t="s">
        <v>66</v>
      </c>
      <c r="R47" t="s">
        <v>40</v>
      </c>
      <c r="S47" t="s">
        <v>41</v>
      </c>
      <c r="T47" t="s">
        <v>42</v>
      </c>
      <c r="U47" t="s">
        <v>43</v>
      </c>
      <c r="V47" s="8">
        <v>41978</v>
      </c>
      <c r="X47" t="s">
        <v>44</v>
      </c>
      <c r="Y47" t="s">
        <v>45</v>
      </c>
      <c r="Z47" t="s">
        <v>46</v>
      </c>
      <c r="AA47" t="s">
        <v>73</v>
      </c>
      <c r="AB47">
        <v>16</v>
      </c>
      <c r="AC47" t="s">
        <v>60</v>
      </c>
      <c r="AD47" t="s">
        <v>61</v>
      </c>
      <c r="AE47">
        <v>3.3</v>
      </c>
      <c r="AF47">
        <v>4</v>
      </c>
      <c r="AG47">
        <v>0</v>
      </c>
      <c r="AH47" t="s">
        <v>218</v>
      </c>
      <c r="AI47">
        <v>0</v>
      </c>
      <c r="AJ47">
        <v>11</v>
      </c>
    </row>
    <row r="48" spans="1:36" x14ac:dyDescent="0.2">
      <c r="A48" t="s">
        <v>219</v>
      </c>
      <c r="B48">
        <v>10154</v>
      </c>
      <c r="C48">
        <v>0</v>
      </c>
      <c r="D48">
        <v>0</v>
      </c>
      <c r="E48">
        <v>1</v>
      </c>
      <c r="F48">
        <v>1</v>
      </c>
      <c r="G48">
        <v>5</v>
      </c>
      <c r="H48">
        <v>3</v>
      </c>
      <c r="I48">
        <v>0</v>
      </c>
      <c r="J48">
        <v>60380</v>
      </c>
      <c r="K48">
        <v>0</v>
      </c>
      <c r="L48">
        <v>19</v>
      </c>
      <c r="M48" t="s">
        <v>37</v>
      </c>
      <c r="N48" t="s">
        <v>38</v>
      </c>
      <c r="O48">
        <v>1845</v>
      </c>
      <c r="P48" t="s">
        <v>220</v>
      </c>
      <c r="Q48" t="s">
        <v>39</v>
      </c>
      <c r="R48" t="s">
        <v>40</v>
      </c>
      <c r="S48" t="s">
        <v>41</v>
      </c>
      <c r="T48" t="s">
        <v>42</v>
      </c>
      <c r="U48" t="s">
        <v>43</v>
      </c>
      <c r="V48" s="8">
        <v>41493</v>
      </c>
      <c r="X48" t="s">
        <v>44</v>
      </c>
      <c r="Y48" t="s">
        <v>45</v>
      </c>
      <c r="Z48" t="s">
        <v>46</v>
      </c>
      <c r="AA48" t="s">
        <v>77</v>
      </c>
      <c r="AC48" t="s">
        <v>48</v>
      </c>
      <c r="AD48" t="s">
        <v>61</v>
      </c>
      <c r="AE48">
        <v>3.8</v>
      </c>
      <c r="AF48">
        <v>5</v>
      </c>
      <c r="AG48">
        <v>0</v>
      </c>
      <c r="AH48" t="s">
        <v>132</v>
      </c>
      <c r="AI48">
        <v>0</v>
      </c>
      <c r="AJ48">
        <v>4</v>
      </c>
    </row>
    <row r="49" spans="1:36" x14ac:dyDescent="0.2">
      <c r="A49" t="s">
        <v>762</v>
      </c>
      <c r="B49">
        <v>10144</v>
      </c>
      <c r="C49">
        <v>0</v>
      </c>
      <c r="D49">
        <v>2</v>
      </c>
      <c r="E49">
        <v>1</v>
      </c>
      <c r="F49">
        <v>1</v>
      </c>
      <c r="G49">
        <v>5</v>
      </c>
      <c r="H49">
        <v>3</v>
      </c>
      <c r="I49">
        <v>0</v>
      </c>
      <c r="J49">
        <v>88976</v>
      </c>
      <c r="K49">
        <v>0</v>
      </c>
      <c r="L49">
        <v>17</v>
      </c>
      <c r="M49" t="s">
        <v>168</v>
      </c>
      <c r="N49" t="s">
        <v>38</v>
      </c>
      <c r="O49">
        <v>2169</v>
      </c>
      <c r="P49" s="8">
        <v>25121</v>
      </c>
      <c r="Q49" t="s">
        <v>39</v>
      </c>
      <c r="R49" t="s">
        <v>75</v>
      </c>
      <c r="S49" t="s">
        <v>41</v>
      </c>
      <c r="T49" t="s">
        <v>42</v>
      </c>
      <c r="U49" t="s">
        <v>43</v>
      </c>
      <c r="V49" s="8">
        <v>40551</v>
      </c>
      <c r="X49" t="s">
        <v>44</v>
      </c>
      <c r="Y49" t="s">
        <v>45</v>
      </c>
      <c r="Z49" t="s">
        <v>46</v>
      </c>
      <c r="AA49" t="s">
        <v>170</v>
      </c>
      <c r="AB49">
        <v>2</v>
      </c>
      <c r="AC49" t="s">
        <v>92</v>
      </c>
      <c r="AD49" t="s">
        <v>61</v>
      </c>
      <c r="AE49">
        <v>3.93</v>
      </c>
      <c r="AF49">
        <v>3</v>
      </c>
      <c r="AG49">
        <v>0</v>
      </c>
      <c r="AH49" t="s">
        <v>148</v>
      </c>
      <c r="AI49">
        <v>0</v>
      </c>
      <c r="AJ49">
        <v>19</v>
      </c>
    </row>
    <row r="50" spans="1:36" x14ac:dyDescent="0.2">
      <c r="A50" t="s">
        <v>225</v>
      </c>
      <c r="B50">
        <v>10240</v>
      </c>
      <c r="C50">
        <v>0</v>
      </c>
      <c r="D50">
        <v>0</v>
      </c>
      <c r="E50">
        <v>0</v>
      </c>
      <c r="F50">
        <v>5</v>
      </c>
      <c r="G50">
        <v>5</v>
      </c>
      <c r="H50">
        <v>3</v>
      </c>
      <c r="I50">
        <v>0</v>
      </c>
      <c r="J50">
        <v>64786</v>
      </c>
      <c r="K50">
        <v>1</v>
      </c>
      <c r="L50">
        <v>19</v>
      </c>
      <c r="M50" t="s">
        <v>37</v>
      </c>
      <c r="N50" t="s">
        <v>38</v>
      </c>
      <c r="O50">
        <v>1775</v>
      </c>
      <c r="P50" t="s">
        <v>226</v>
      </c>
      <c r="Q50" t="s">
        <v>66</v>
      </c>
      <c r="R50" t="s">
        <v>40</v>
      </c>
      <c r="S50" t="s">
        <v>41</v>
      </c>
      <c r="T50" t="s">
        <v>42</v>
      </c>
      <c r="U50" t="s">
        <v>43</v>
      </c>
      <c r="V50" t="s">
        <v>227</v>
      </c>
      <c r="W50" t="s">
        <v>228</v>
      </c>
      <c r="X50" t="s">
        <v>229</v>
      </c>
      <c r="Y50" t="s">
        <v>57</v>
      </c>
      <c r="Z50" t="s">
        <v>46</v>
      </c>
      <c r="AA50" t="s">
        <v>81</v>
      </c>
      <c r="AB50">
        <v>11</v>
      </c>
      <c r="AC50" t="s">
        <v>60</v>
      </c>
      <c r="AD50" t="s">
        <v>61</v>
      </c>
      <c r="AE50">
        <v>4.3</v>
      </c>
      <c r="AF50">
        <v>4</v>
      </c>
      <c r="AG50">
        <v>0</v>
      </c>
      <c r="AH50" s="8">
        <v>42280</v>
      </c>
      <c r="AI50">
        <v>0</v>
      </c>
      <c r="AJ50">
        <v>3</v>
      </c>
    </row>
    <row r="51" spans="1:36" x14ac:dyDescent="0.2">
      <c r="A51" t="s">
        <v>230</v>
      </c>
      <c r="B51">
        <v>10168</v>
      </c>
      <c r="C51">
        <v>0</v>
      </c>
      <c r="D51">
        <v>0</v>
      </c>
      <c r="E51">
        <v>0</v>
      </c>
      <c r="F51">
        <v>1</v>
      </c>
      <c r="G51">
        <v>5</v>
      </c>
      <c r="H51">
        <v>3</v>
      </c>
      <c r="I51">
        <v>0</v>
      </c>
      <c r="J51">
        <v>64816</v>
      </c>
      <c r="K51">
        <v>0</v>
      </c>
      <c r="L51">
        <v>19</v>
      </c>
      <c r="M51" t="s">
        <v>37</v>
      </c>
      <c r="N51" t="s">
        <v>38</v>
      </c>
      <c r="O51">
        <v>2044</v>
      </c>
      <c r="P51" t="s">
        <v>231</v>
      </c>
      <c r="Q51" t="s">
        <v>66</v>
      </c>
      <c r="R51" t="s">
        <v>40</v>
      </c>
      <c r="S51" t="s">
        <v>232</v>
      </c>
      <c r="T51" t="s">
        <v>42</v>
      </c>
      <c r="U51" t="s">
        <v>95</v>
      </c>
      <c r="V51" s="8">
        <v>40612</v>
      </c>
      <c r="X51" t="s">
        <v>44</v>
      </c>
      <c r="Y51" t="s">
        <v>45</v>
      </c>
      <c r="Z51" t="s">
        <v>46</v>
      </c>
      <c r="AA51" t="s">
        <v>91</v>
      </c>
      <c r="AB51">
        <v>19</v>
      </c>
      <c r="AC51" t="s">
        <v>60</v>
      </c>
      <c r="AD51" t="s">
        <v>61</v>
      </c>
      <c r="AE51">
        <v>3.58</v>
      </c>
      <c r="AF51">
        <v>5</v>
      </c>
      <c r="AG51">
        <v>0</v>
      </c>
      <c r="AH51" t="s">
        <v>205</v>
      </c>
      <c r="AI51">
        <v>0</v>
      </c>
      <c r="AJ51">
        <v>3</v>
      </c>
    </row>
    <row r="52" spans="1:36" x14ac:dyDescent="0.2">
      <c r="A52" t="s">
        <v>760</v>
      </c>
      <c r="B52">
        <v>10014</v>
      </c>
      <c r="C52">
        <v>0</v>
      </c>
      <c r="D52">
        <v>2</v>
      </c>
      <c r="E52">
        <v>1</v>
      </c>
      <c r="F52">
        <v>5</v>
      </c>
      <c r="G52">
        <v>5</v>
      </c>
      <c r="H52">
        <v>4</v>
      </c>
      <c r="I52">
        <v>0</v>
      </c>
      <c r="J52">
        <v>58523</v>
      </c>
      <c r="K52">
        <v>1</v>
      </c>
      <c r="L52">
        <v>19</v>
      </c>
      <c r="M52" t="s">
        <v>37</v>
      </c>
      <c r="N52" t="s">
        <v>38</v>
      </c>
      <c r="O52">
        <v>2171</v>
      </c>
      <c r="P52" t="s">
        <v>761</v>
      </c>
      <c r="Q52" t="s">
        <v>39</v>
      </c>
      <c r="R52" t="s">
        <v>75</v>
      </c>
      <c r="S52" t="s">
        <v>41</v>
      </c>
      <c r="T52" t="s">
        <v>42</v>
      </c>
      <c r="U52" t="s">
        <v>43</v>
      </c>
      <c r="V52" t="s">
        <v>422</v>
      </c>
      <c r="W52" s="8">
        <v>42492</v>
      </c>
      <c r="X52" t="s">
        <v>468</v>
      </c>
      <c r="Y52" t="s">
        <v>57</v>
      </c>
      <c r="Z52" t="s">
        <v>46</v>
      </c>
      <c r="AA52" t="s">
        <v>69</v>
      </c>
      <c r="AB52">
        <v>20</v>
      </c>
      <c r="AC52" t="s">
        <v>48</v>
      </c>
      <c r="AD52" t="s">
        <v>49</v>
      </c>
      <c r="AE52">
        <v>4.5</v>
      </c>
      <c r="AF52">
        <v>5</v>
      </c>
      <c r="AG52">
        <v>0</v>
      </c>
      <c r="AH52" s="8">
        <v>42371</v>
      </c>
      <c r="AI52">
        <v>0</v>
      </c>
      <c r="AJ52">
        <v>15</v>
      </c>
    </row>
    <row r="53" spans="1:36" x14ac:dyDescent="0.2">
      <c r="A53" t="s">
        <v>235</v>
      </c>
      <c r="B53">
        <v>10275</v>
      </c>
      <c r="C53">
        <v>1</v>
      </c>
      <c r="D53">
        <v>1</v>
      </c>
      <c r="E53">
        <v>0</v>
      </c>
      <c r="F53">
        <v>5</v>
      </c>
      <c r="G53">
        <v>5</v>
      </c>
      <c r="H53">
        <v>3</v>
      </c>
      <c r="I53">
        <v>0</v>
      </c>
      <c r="J53">
        <v>64066</v>
      </c>
      <c r="K53">
        <v>1</v>
      </c>
      <c r="L53">
        <v>20</v>
      </c>
      <c r="M53" t="s">
        <v>64</v>
      </c>
      <c r="N53" t="s">
        <v>38</v>
      </c>
      <c r="O53">
        <v>1752</v>
      </c>
      <c r="P53" t="s">
        <v>236</v>
      </c>
      <c r="Q53" t="s">
        <v>66</v>
      </c>
      <c r="R53" t="s">
        <v>53</v>
      </c>
      <c r="S53" t="s">
        <v>41</v>
      </c>
      <c r="T53" t="s">
        <v>42</v>
      </c>
      <c r="U53" t="s">
        <v>43</v>
      </c>
      <c r="V53" t="s">
        <v>237</v>
      </c>
      <c r="W53" s="8">
        <v>41456</v>
      </c>
      <c r="X53" t="s">
        <v>111</v>
      </c>
      <c r="Y53" t="s">
        <v>57</v>
      </c>
      <c r="Z53" t="s">
        <v>46</v>
      </c>
      <c r="AA53" t="s">
        <v>96</v>
      </c>
      <c r="AB53">
        <v>12</v>
      </c>
      <c r="AC53" t="s">
        <v>78</v>
      </c>
      <c r="AD53" t="s">
        <v>61</v>
      </c>
      <c r="AE53">
        <v>4.2</v>
      </c>
      <c r="AF53">
        <v>5</v>
      </c>
      <c r="AG53">
        <v>0</v>
      </c>
      <c r="AH53" s="8">
        <v>40973</v>
      </c>
      <c r="AI53">
        <v>0</v>
      </c>
      <c r="AJ53">
        <v>9</v>
      </c>
    </row>
    <row r="54" spans="1:36" x14ac:dyDescent="0.2">
      <c r="A54" t="s">
        <v>238</v>
      </c>
      <c r="B54">
        <v>10269</v>
      </c>
      <c r="C54">
        <v>1</v>
      </c>
      <c r="D54">
        <v>1</v>
      </c>
      <c r="E54">
        <v>1</v>
      </c>
      <c r="F54">
        <v>5</v>
      </c>
      <c r="G54">
        <v>5</v>
      </c>
      <c r="H54">
        <v>3</v>
      </c>
      <c r="I54">
        <v>0</v>
      </c>
      <c r="J54">
        <v>59369</v>
      </c>
      <c r="K54">
        <v>1</v>
      </c>
      <c r="L54">
        <v>20</v>
      </c>
      <c r="M54" t="s">
        <v>64</v>
      </c>
      <c r="N54" t="s">
        <v>38</v>
      </c>
      <c r="O54">
        <v>2169</v>
      </c>
      <c r="P54" t="s">
        <v>239</v>
      </c>
      <c r="Q54" t="s">
        <v>39</v>
      </c>
      <c r="R54" t="s">
        <v>53</v>
      </c>
      <c r="S54" t="s">
        <v>41</v>
      </c>
      <c r="T54" t="s">
        <v>42</v>
      </c>
      <c r="U54" t="s">
        <v>43</v>
      </c>
      <c r="V54" t="s">
        <v>240</v>
      </c>
      <c r="W54" t="s">
        <v>241</v>
      </c>
      <c r="X54" t="s">
        <v>56</v>
      </c>
      <c r="Y54" t="s">
        <v>57</v>
      </c>
      <c r="Z54" t="s">
        <v>46</v>
      </c>
      <c r="AA54" t="s">
        <v>106</v>
      </c>
      <c r="AB54">
        <v>14</v>
      </c>
      <c r="AC54" t="s">
        <v>60</v>
      </c>
      <c r="AD54" t="s">
        <v>61</v>
      </c>
      <c r="AE54">
        <v>4.2</v>
      </c>
      <c r="AF54">
        <v>4</v>
      </c>
      <c r="AG54">
        <v>0</v>
      </c>
      <c r="AH54" s="8">
        <v>40638</v>
      </c>
      <c r="AI54">
        <v>0</v>
      </c>
      <c r="AJ54">
        <v>6</v>
      </c>
    </row>
    <row r="55" spans="1:36" x14ac:dyDescent="0.2">
      <c r="A55" t="s">
        <v>242</v>
      </c>
      <c r="B55">
        <v>10029</v>
      </c>
      <c r="C55">
        <v>1</v>
      </c>
      <c r="D55">
        <v>1</v>
      </c>
      <c r="E55">
        <v>1</v>
      </c>
      <c r="F55">
        <v>2</v>
      </c>
      <c r="G55">
        <v>5</v>
      </c>
      <c r="H55">
        <v>4</v>
      </c>
      <c r="I55">
        <v>0</v>
      </c>
      <c r="J55">
        <v>50373</v>
      </c>
      <c r="K55">
        <v>0</v>
      </c>
      <c r="L55">
        <v>19</v>
      </c>
      <c r="M55" t="s">
        <v>37</v>
      </c>
      <c r="N55" t="s">
        <v>38</v>
      </c>
      <c r="O55">
        <v>2134</v>
      </c>
      <c r="P55" t="s">
        <v>243</v>
      </c>
      <c r="Q55" t="s">
        <v>39</v>
      </c>
      <c r="R55" t="s">
        <v>53</v>
      </c>
      <c r="S55" t="s">
        <v>41</v>
      </c>
      <c r="T55" t="s">
        <v>42</v>
      </c>
      <c r="U55" t="s">
        <v>43</v>
      </c>
      <c r="V55" s="8">
        <v>42528</v>
      </c>
      <c r="X55" t="s">
        <v>44</v>
      </c>
      <c r="Y55" t="s">
        <v>45</v>
      </c>
      <c r="Z55" t="s">
        <v>46</v>
      </c>
      <c r="AA55" t="s">
        <v>96</v>
      </c>
      <c r="AB55">
        <v>12</v>
      </c>
      <c r="AC55" t="s">
        <v>92</v>
      </c>
      <c r="AD55" t="s">
        <v>49</v>
      </c>
      <c r="AE55">
        <v>4.0999999999999996</v>
      </c>
      <c r="AF55">
        <v>4</v>
      </c>
      <c r="AG55">
        <v>0</v>
      </c>
      <c r="AH55" t="s">
        <v>244</v>
      </c>
      <c r="AI55">
        <v>0</v>
      </c>
      <c r="AJ55">
        <v>5</v>
      </c>
    </row>
    <row r="56" spans="1:36" x14ac:dyDescent="0.2">
      <c r="A56" t="s">
        <v>245</v>
      </c>
      <c r="B56">
        <v>10261</v>
      </c>
      <c r="C56">
        <v>0</v>
      </c>
      <c r="D56">
        <v>0</v>
      </c>
      <c r="E56">
        <v>1</v>
      </c>
      <c r="F56">
        <v>1</v>
      </c>
      <c r="G56">
        <v>5</v>
      </c>
      <c r="H56">
        <v>3</v>
      </c>
      <c r="I56">
        <v>0</v>
      </c>
      <c r="J56">
        <v>63108</v>
      </c>
      <c r="K56">
        <v>0</v>
      </c>
      <c r="L56">
        <v>19</v>
      </c>
      <c r="M56" t="s">
        <v>37</v>
      </c>
      <c r="N56" t="s">
        <v>38</v>
      </c>
      <c r="O56">
        <v>2452</v>
      </c>
      <c r="P56" s="8">
        <v>28346</v>
      </c>
      <c r="Q56" t="s">
        <v>39</v>
      </c>
      <c r="R56" t="s">
        <v>40</v>
      </c>
      <c r="S56" t="s">
        <v>41</v>
      </c>
      <c r="T56" t="s">
        <v>42</v>
      </c>
      <c r="U56" t="s">
        <v>43</v>
      </c>
      <c r="V56" s="8">
        <v>41493</v>
      </c>
      <c r="X56" t="s">
        <v>44</v>
      </c>
      <c r="Y56" t="s">
        <v>45</v>
      </c>
      <c r="Z56" t="s">
        <v>46</v>
      </c>
      <c r="AA56" t="s">
        <v>106</v>
      </c>
      <c r="AB56">
        <v>14</v>
      </c>
      <c r="AC56" t="s">
        <v>92</v>
      </c>
      <c r="AD56" t="s">
        <v>61</v>
      </c>
      <c r="AE56">
        <v>4.4000000000000004</v>
      </c>
      <c r="AF56">
        <v>5</v>
      </c>
      <c r="AG56">
        <v>0</v>
      </c>
      <c r="AH56" t="s">
        <v>132</v>
      </c>
      <c r="AI56">
        <v>0</v>
      </c>
      <c r="AJ56">
        <v>3</v>
      </c>
    </row>
    <row r="57" spans="1:36" x14ac:dyDescent="0.2">
      <c r="A57" t="s">
        <v>246</v>
      </c>
      <c r="B57">
        <v>10292</v>
      </c>
      <c r="C57">
        <v>0</v>
      </c>
      <c r="D57">
        <v>0</v>
      </c>
      <c r="E57">
        <v>1</v>
      </c>
      <c r="F57">
        <v>4</v>
      </c>
      <c r="G57">
        <v>5</v>
      </c>
      <c r="H57">
        <v>2</v>
      </c>
      <c r="I57">
        <v>0</v>
      </c>
      <c r="J57">
        <v>59144</v>
      </c>
      <c r="K57">
        <v>1</v>
      </c>
      <c r="L57">
        <v>19</v>
      </c>
      <c r="M57" t="s">
        <v>37</v>
      </c>
      <c r="N57" t="s">
        <v>38</v>
      </c>
      <c r="O57">
        <v>1880</v>
      </c>
      <c r="P57" s="8">
        <v>29197</v>
      </c>
      <c r="Q57" t="s">
        <v>39</v>
      </c>
      <c r="R57" t="s">
        <v>40</v>
      </c>
      <c r="S57" t="s">
        <v>41</v>
      </c>
      <c r="T57" t="s">
        <v>42</v>
      </c>
      <c r="U57" t="s">
        <v>95</v>
      </c>
      <c r="V57" s="8">
        <v>40854</v>
      </c>
      <c r="W57" t="s">
        <v>247</v>
      </c>
      <c r="X57" t="s">
        <v>138</v>
      </c>
      <c r="Y57" t="s">
        <v>128</v>
      </c>
      <c r="Z57" t="s">
        <v>46</v>
      </c>
      <c r="AA57" t="s">
        <v>69</v>
      </c>
      <c r="AB57">
        <v>20</v>
      </c>
      <c r="AC57" t="s">
        <v>48</v>
      </c>
      <c r="AD57" t="s">
        <v>152</v>
      </c>
      <c r="AE57">
        <v>2</v>
      </c>
      <c r="AF57">
        <v>3</v>
      </c>
      <c r="AG57">
        <v>0</v>
      </c>
      <c r="AH57" s="8">
        <v>42374</v>
      </c>
      <c r="AI57">
        <v>5</v>
      </c>
      <c r="AJ57">
        <v>16</v>
      </c>
    </row>
    <row r="58" spans="1:36" x14ac:dyDescent="0.2">
      <c r="A58" t="s">
        <v>248</v>
      </c>
      <c r="B58">
        <v>10282</v>
      </c>
      <c r="C58">
        <v>0</v>
      </c>
      <c r="D58">
        <v>2</v>
      </c>
      <c r="E58">
        <v>1</v>
      </c>
      <c r="F58">
        <v>1</v>
      </c>
      <c r="G58">
        <v>5</v>
      </c>
      <c r="H58">
        <v>2</v>
      </c>
      <c r="I58">
        <v>0</v>
      </c>
      <c r="J58">
        <v>68051</v>
      </c>
      <c r="K58">
        <v>0</v>
      </c>
      <c r="L58">
        <v>18</v>
      </c>
      <c r="M58" t="s">
        <v>168</v>
      </c>
      <c r="N58" t="s">
        <v>38</v>
      </c>
      <c r="O58">
        <v>1803</v>
      </c>
      <c r="P58" t="s">
        <v>249</v>
      </c>
      <c r="Q58" t="s">
        <v>39</v>
      </c>
      <c r="R58" t="s">
        <v>75</v>
      </c>
      <c r="S58" t="s">
        <v>41</v>
      </c>
      <c r="T58" t="s">
        <v>42</v>
      </c>
      <c r="U58" t="s">
        <v>43</v>
      </c>
      <c r="V58" t="s">
        <v>250</v>
      </c>
      <c r="X58" t="s">
        <v>44</v>
      </c>
      <c r="Y58" t="s">
        <v>45</v>
      </c>
      <c r="Z58" t="s">
        <v>46</v>
      </c>
      <c r="AA58" t="s">
        <v>170</v>
      </c>
      <c r="AB58">
        <v>2</v>
      </c>
      <c r="AC58" t="s">
        <v>151</v>
      </c>
      <c r="AD58" t="s">
        <v>152</v>
      </c>
      <c r="AE58">
        <v>4.13</v>
      </c>
      <c r="AF58">
        <v>2</v>
      </c>
      <c r="AG58">
        <v>0</v>
      </c>
      <c r="AH58" t="s">
        <v>132</v>
      </c>
      <c r="AI58">
        <v>3</v>
      </c>
      <c r="AJ58">
        <v>3</v>
      </c>
    </row>
    <row r="59" spans="1:36" x14ac:dyDescent="0.2">
      <c r="A59" t="s">
        <v>251</v>
      </c>
      <c r="B59">
        <v>10019</v>
      </c>
      <c r="C59">
        <v>0</v>
      </c>
      <c r="D59">
        <v>0</v>
      </c>
      <c r="E59">
        <v>1</v>
      </c>
      <c r="F59">
        <v>1</v>
      </c>
      <c r="G59">
        <v>5</v>
      </c>
      <c r="H59">
        <v>4</v>
      </c>
      <c r="I59">
        <v>0</v>
      </c>
      <c r="J59">
        <v>170500</v>
      </c>
      <c r="K59">
        <v>0</v>
      </c>
      <c r="L59">
        <v>10</v>
      </c>
      <c r="M59" t="s">
        <v>252</v>
      </c>
      <c r="N59" t="s">
        <v>38</v>
      </c>
      <c r="O59">
        <v>2030</v>
      </c>
      <c r="P59" t="s">
        <v>253</v>
      </c>
      <c r="Q59" t="s">
        <v>39</v>
      </c>
      <c r="R59" t="s">
        <v>40</v>
      </c>
      <c r="S59" t="s">
        <v>41</v>
      </c>
      <c r="T59" t="s">
        <v>42</v>
      </c>
      <c r="U59" t="s">
        <v>95</v>
      </c>
      <c r="V59" s="8">
        <v>39934</v>
      </c>
      <c r="X59" t="s">
        <v>44</v>
      </c>
      <c r="Y59" t="s">
        <v>45</v>
      </c>
      <c r="Z59" t="s">
        <v>46</v>
      </c>
      <c r="AA59" t="s">
        <v>170</v>
      </c>
      <c r="AB59">
        <v>2</v>
      </c>
      <c r="AC59" t="s">
        <v>60</v>
      </c>
      <c r="AD59" t="s">
        <v>49</v>
      </c>
      <c r="AE59">
        <v>3.7</v>
      </c>
      <c r="AF59">
        <v>5</v>
      </c>
      <c r="AG59">
        <v>0</v>
      </c>
      <c r="AH59" s="8">
        <v>43557</v>
      </c>
      <c r="AI59">
        <v>0</v>
      </c>
      <c r="AJ59">
        <v>15</v>
      </c>
    </row>
    <row r="60" spans="1:36" x14ac:dyDescent="0.2">
      <c r="A60" t="s">
        <v>254</v>
      </c>
      <c r="B60">
        <v>10094</v>
      </c>
      <c r="C60">
        <v>1</v>
      </c>
      <c r="D60">
        <v>1</v>
      </c>
      <c r="E60">
        <v>0</v>
      </c>
      <c r="F60">
        <v>1</v>
      </c>
      <c r="G60">
        <v>5</v>
      </c>
      <c r="H60">
        <v>3</v>
      </c>
      <c r="I60">
        <v>0</v>
      </c>
      <c r="J60">
        <v>63381</v>
      </c>
      <c r="K60">
        <v>0</v>
      </c>
      <c r="L60">
        <v>19</v>
      </c>
      <c r="M60" t="s">
        <v>37</v>
      </c>
      <c r="N60" t="s">
        <v>38</v>
      </c>
      <c r="O60">
        <v>2189</v>
      </c>
      <c r="P60" t="s">
        <v>255</v>
      </c>
      <c r="Q60" t="s">
        <v>66</v>
      </c>
      <c r="R60" t="s">
        <v>53</v>
      </c>
      <c r="S60" t="s">
        <v>41</v>
      </c>
      <c r="T60" t="s">
        <v>104</v>
      </c>
      <c r="U60" t="s">
        <v>43</v>
      </c>
      <c r="V60" s="8">
        <v>42125</v>
      </c>
      <c r="X60" t="s">
        <v>44</v>
      </c>
      <c r="Y60" t="s">
        <v>45</v>
      </c>
      <c r="Z60" t="s">
        <v>46</v>
      </c>
      <c r="AA60" t="s">
        <v>119</v>
      </c>
      <c r="AB60">
        <v>18</v>
      </c>
      <c r="AC60" t="s">
        <v>60</v>
      </c>
      <c r="AD60" t="s">
        <v>61</v>
      </c>
      <c r="AE60">
        <v>4.7300000000000004</v>
      </c>
      <c r="AF60">
        <v>5</v>
      </c>
      <c r="AG60">
        <v>0</v>
      </c>
      <c r="AH60" t="s">
        <v>120</v>
      </c>
      <c r="AI60">
        <v>0</v>
      </c>
      <c r="AJ60">
        <v>6</v>
      </c>
    </row>
    <row r="61" spans="1:36" x14ac:dyDescent="0.2">
      <c r="A61" t="s">
        <v>753</v>
      </c>
      <c r="B61">
        <v>10270</v>
      </c>
      <c r="C61">
        <v>0</v>
      </c>
      <c r="D61">
        <v>0</v>
      </c>
      <c r="E61">
        <v>0</v>
      </c>
      <c r="F61">
        <v>5</v>
      </c>
      <c r="G61">
        <v>5</v>
      </c>
      <c r="H61">
        <v>3</v>
      </c>
      <c r="I61">
        <v>0</v>
      </c>
      <c r="J61">
        <v>74813</v>
      </c>
      <c r="K61">
        <v>1</v>
      </c>
      <c r="L61">
        <v>20</v>
      </c>
      <c r="M61" t="s">
        <v>64</v>
      </c>
      <c r="N61" t="s">
        <v>38</v>
      </c>
      <c r="O61">
        <v>1778</v>
      </c>
      <c r="P61" t="s">
        <v>754</v>
      </c>
      <c r="Q61" t="s">
        <v>66</v>
      </c>
      <c r="R61" t="s">
        <v>40</v>
      </c>
      <c r="S61" t="s">
        <v>41</v>
      </c>
      <c r="T61" t="s">
        <v>42</v>
      </c>
      <c r="U61" t="s">
        <v>43</v>
      </c>
      <c r="V61" s="8">
        <v>40817</v>
      </c>
      <c r="W61" s="8">
        <v>41677</v>
      </c>
      <c r="X61" t="s">
        <v>111</v>
      </c>
      <c r="Y61" t="s">
        <v>57</v>
      </c>
      <c r="Z61" t="s">
        <v>46</v>
      </c>
      <c r="AA61" t="s">
        <v>81</v>
      </c>
      <c r="AB61">
        <v>11</v>
      </c>
      <c r="AC61" t="s">
        <v>48</v>
      </c>
      <c r="AD61" t="s">
        <v>61</v>
      </c>
      <c r="AE61">
        <v>4.4000000000000004</v>
      </c>
      <c r="AF61">
        <v>3</v>
      </c>
      <c r="AG61">
        <v>0</v>
      </c>
      <c r="AH61" s="8">
        <v>41760</v>
      </c>
      <c r="AI61">
        <v>0</v>
      </c>
      <c r="AJ61">
        <v>5</v>
      </c>
    </row>
    <row r="62" spans="1:36" x14ac:dyDescent="0.2">
      <c r="A62" t="s">
        <v>259</v>
      </c>
      <c r="B62">
        <v>10132</v>
      </c>
      <c r="C62">
        <v>0</v>
      </c>
      <c r="D62">
        <v>0</v>
      </c>
      <c r="E62">
        <v>0</v>
      </c>
      <c r="F62">
        <v>2</v>
      </c>
      <c r="G62">
        <v>5</v>
      </c>
      <c r="H62">
        <v>3</v>
      </c>
      <c r="I62">
        <v>0</v>
      </c>
      <c r="J62">
        <v>56149</v>
      </c>
      <c r="K62">
        <v>0</v>
      </c>
      <c r="L62">
        <v>19</v>
      </c>
      <c r="M62" t="s">
        <v>37</v>
      </c>
      <c r="N62" t="s">
        <v>38</v>
      </c>
      <c r="O62">
        <v>1821</v>
      </c>
      <c r="P62" s="8">
        <v>32054</v>
      </c>
      <c r="Q62" t="s">
        <v>66</v>
      </c>
      <c r="R62" t="s">
        <v>40</v>
      </c>
      <c r="S62" t="s">
        <v>41</v>
      </c>
      <c r="T62" t="s">
        <v>42</v>
      </c>
      <c r="U62" t="s">
        <v>43</v>
      </c>
      <c r="V62" s="8">
        <v>42528</v>
      </c>
      <c r="X62" t="s">
        <v>44</v>
      </c>
      <c r="Y62" t="s">
        <v>45</v>
      </c>
      <c r="Z62" t="s">
        <v>46</v>
      </c>
      <c r="AA62" t="s">
        <v>47</v>
      </c>
      <c r="AB62">
        <v>22</v>
      </c>
      <c r="AC62" t="s">
        <v>48</v>
      </c>
      <c r="AD62" t="s">
        <v>61</v>
      </c>
      <c r="AE62">
        <v>4.12</v>
      </c>
      <c r="AF62">
        <v>5</v>
      </c>
      <c r="AG62">
        <v>0</v>
      </c>
      <c r="AH62" t="s">
        <v>260</v>
      </c>
      <c r="AI62">
        <v>0</v>
      </c>
      <c r="AJ62">
        <v>15</v>
      </c>
    </row>
    <row r="63" spans="1:36" x14ac:dyDescent="0.2">
      <c r="A63" t="s">
        <v>747</v>
      </c>
      <c r="B63">
        <v>10287</v>
      </c>
      <c r="C63">
        <v>0</v>
      </c>
      <c r="D63">
        <v>0</v>
      </c>
      <c r="E63">
        <v>0</v>
      </c>
      <c r="F63">
        <v>1</v>
      </c>
      <c r="G63">
        <v>5</v>
      </c>
      <c r="H63">
        <v>2</v>
      </c>
      <c r="I63">
        <v>0</v>
      </c>
      <c r="J63">
        <v>63025</v>
      </c>
      <c r="K63">
        <v>0</v>
      </c>
      <c r="L63">
        <v>19</v>
      </c>
      <c r="M63" t="s">
        <v>37</v>
      </c>
      <c r="N63" t="s">
        <v>38</v>
      </c>
      <c r="O63">
        <v>2021</v>
      </c>
      <c r="P63" t="s">
        <v>748</v>
      </c>
      <c r="Q63" t="s">
        <v>66</v>
      </c>
      <c r="R63" t="s">
        <v>40</v>
      </c>
      <c r="S63" t="s">
        <v>41</v>
      </c>
      <c r="T63" t="s">
        <v>42</v>
      </c>
      <c r="U63" t="s">
        <v>43</v>
      </c>
      <c r="V63" t="s">
        <v>159</v>
      </c>
      <c r="X63" t="s">
        <v>44</v>
      </c>
      <c r="Y63" t="s">
        <v>45</v>
      </c>
      <c r="Z63" t="s">
        <v>46</v>
      </c>
      <c r="AA63" t="s">
        <v>106</v>
      </c>
      <c r="AB63">
        <v>14</v>
      </c>
      <c r="AC63" t="s">
        <v>48</v>
      </c>
      <c r="AD63" t="s">
        <v>152</v>
      </c>
      <c r="AE63">
        <v>2.44</v>
      </c>
      <c r="AF63">
        <v>5</v>
      </c>
      <c r="AG63">
        <v>0</v>
      </c>
      <c r="AH63" s="8">
        <v>43771</v>
      </c>
      <c r="AI63">
        <v>4</v>
      </c>
      <c r="AJ63">
        <v>18</v>
      </c>
    </row>
    <row r="64" spans="1:36" x14ac:dyDescent="0.2">
      <c r="A64" t="s">
        <v>742</v>
      </c>
      <c r="B64">
        <v>10123</v>
      </c>
      <c r="C64">
        <v>0</v>
      </c>
      <c r="D64">
        <v>2</v>
      </c>
      <c r="E64">
        <v>0</v>
      </c>
      <c r="F64">
        <v>1</v>
      </c>
      <c r="G64">
        <v>5</v>
      </c>
      <c r="H64">
        <v>3</v>
      </c>
      <c r="I64">
        <v>0</v>
      </c>
      <c r="J64">
        <v>56339</v>
      </c>
      <c r="K64">
        <v>0</v>
      </c>
      <c r="L64">
        <v>19</v>
      </c>
      <c r="M64" t="s">
        <v>37</v>
      </c>
      <c r="N64" t="s">
        <v>38</v>
      </c>
      <c r="O64">
        <v>2093</v>
      </c>
      <c r="P64" s="8">
        <v>24598</v>
      </c>
      <c r="Q64" t="s">
        <v>66</v>
      </c>
      <c r="R64" t="s">
        <v>75</v>
      </c>
      <c r="S64" t="s">
        <v>41</v>
      </c>
      <c r="T64" t="s">
        <v>42</v>
      </c>
      <c r="U64" t="s">
        <v>95</v>
      </c>
      <c r="V64" t="s">
        <v>743</v>
      </c>
      <c r="X64" t="s">
        <v>44</v>
      </c>
      <c r="Y64" t="s">
        <v>45</v>
      </c>
      <c r="Z64" t="s">
        <v>46</v>
      </c>
      <c r="AA64" t="s">
        <v>96</v>
      </c>
      <c r="AB64">
        <v>12</v>
      </c>
      <c r="AC64" t="s">
        <v>60</v>
      </c>
      <c r="AD64" t="s">
        <v>61</v>
      </c>
      <c r="AE64">
        <v>4.21</v>
      </c>
      <c r="AF64">
        <v>5</v>
      </c>
      <c r="AG64">
        <v>0</v>
      </c>
      <c r="AH64" t="s">
        <v>132</v>
      </c>
      <c r="AI64">
        <v>0</v>
      </c>
      <c r="AJ64">
        <v>4</v>
      </c>
    </row>
    <row r="65" spans="1:36" x14ac:dyDescent="0.2">
      <c r="A65" t="s">
        <v>738</v>
      </c>
      <c r="B65">
        <v>10268</v>
      </c>
      <c r="C65">
        <v>0</v>
      </c>
      <c r="D65">
        <v>4</v>
      </c>
      <c r="E65">
        <v>1</v>
      </c>
      <c r="F65">
        <v>5</v>
      </c>
      <c r="G65">
        <v>5</v>
      </c>
      <c r="H65">
        <v>3</v>
      </c>
      <c r="I65">
        <v>0</v>
      </c>
      <c r="J65">
        <v>67176</v>
      </c>
      <c r="K65">
        <v>1</v>
      </c>
      <c r="L65">
        <v>20</v>
      </c>
      <c r="M65" t="s">
        <v>64</v>
      </c>
      <c r="N65" t="s">
        <v>38</v>
      </c>
      <c r="O65">
        <v>2472</v>
      </c>
      <c r="P65" t="s">
        <v>739</v>
      </c>
      <c r="Q65" t="s">
        <v>39</v>
      </c>
      <c r="R65" t="s">
        <v>89</v>
      </c>
      <c r="S65" t="s">
        <v>41</v>
      </c>
      <c r="T65" t="s">
        <v>42</v>
      </c>
      <c r="U65" t="s">
        <v>43</v>
      </c>
      <c r="V65" t="s">
        <v>740</v>
      </c>
      <c r="W65" t="s">
        <v>240</v>
      </c>
      <c r="X65" t="s">
        <v>316</v>
      </c>
      <c r="Y65" t="s">
        <v>57</v>
      </c>
      <c r="Z65" t="s">
        <v>46</v>
      </c>
      <c r="AA65" t="s">
        <v>77</v>
      </c>
      <c r="AB65">
        <v>39</v>
      </c>
      <c r="AC65" t="s">
        <v>359</v>
      </c>
      <c r="AD65" t="s">
        <v>61</v>
      </c>
      <c r="AE65">
        <v>4.0999999999999996</v>
      </c>
      <c r="AF65">
        <v>4</v>
      </c>
      <c r="AG65">
        <v>0</v>
      </c>
      <c r="AH65" t="s">
        <v>741</v>
      </c>
      <c r="AI65">
        <v>0</v>
      </c>
      <c r="AJ65">
        <v>15</v>
      </c>
    </row>
    <row r="66" spans="1:36" x14ac:dyDescent="0.2">
      <c r="A66" t="s">
        <v>270</v>
      </c>
      <c r="B66">
        <v>10056</v>
      </c>
      <c r="C66">
        <v>1</v>
      </c>
      <c r="D66">
        <v>1</v>
      </c>
      <c r="E66">
        <v>0</v>
      </c>
      <c r="F66">
        <v>1</v>
      </c>
      <c r="G66">
        <v>5</v>
      </c>
      <c r="H66">
        <v>3</v>
      </c>
      <c r="I66">
        <v>0</v>
      </c>
      <c r="J66">
        <v>57583</v>
      </c>
      <c r="K66">
        <v>0</v>
      </c>
      <c r="L66">
        <v>19</v>
      </c>
      <c r="M66" t="s">
        <v>37</v>
      </c>
      <c r="N66" t="s">
        <v>38</v>
      </c>
      <c r="O66">
        <v>2110</v>
      </c>
      <c r="P66" s="8">
        <v>28621</v>
      </c>
      <c r="Q66" t="s">
        <v>66</v>
      </c>
      <c r="R66" t="s">
        <v>53</v>
      </c>
      <c r="S66" t="s">
        <v>41</v>
      </c>
      <c r="T66" t="s">
        <v>42</v>
      </c>
      <c r="U66" t="s">
        <v>43</v>
      </c>
      <c r="V66" s="8">
        <v>40946</v>
      </c>
      <c r="X66" t="s">
        <v>44</v>
      </c>
      <c r="Y66" t="s">
        <v>45</v>
      </c>
      <c r="Z66" t="s">
        <v>46</v>
      </c>
      <c r="AA66" t="s">
        <v>73</v>
      </c>
      <c r="AB66">
        <v>16</v>
      </c>
      <c r="AC66" t="s">
        <v>60</v>
      </c>
      <c r="AD66" t="s">
        <v>61</v>
      </c>
      <c r="AE66">
        <v>5</v>
      </c>
      <c r="AF66">
        <v>3</v>
      </c>
      <c r="AG66">
        <v>0</v>
      </c>
      <c r="AH66" t="s">
        <v>93</v>
      </c>
      <c r="AI66">
        <v>0</v>
      </c>
      <c r="AJ66">
        <v>1</v>
      </c>
    </row>
    <row r="67" spans="1:36" x14ac:dyDescent="0.2">
      <c r="A67" t="s">
        <v>271</v>
      </c>
      <c r="B67">
        <v>10143</v>
      </c>
      <c r="C67">
        <v>0</v>
      </c>
      <c r="D67">
        <v>0</v>
      </c>
      <c r="E67">
        <v>1</v>
      </c>
      <c r="F67">
        <v>1</v>
      </c>
      <c r="G67">
        <v>5</v>
      </c>
      <c r="H67">
        <v>3</v>
      </c>
      <c r="I67">
        <v>0</v>
      </c>
      <c r="J67">
        <v>56294</v>
      </c>
      <c r="K67">
        <v>0</v>
      </c>
      <c r="L67">
        <v>20</v>
      </c>
      <c r="M67" t="s">
        <v>64</v>
      </c>
      <c r="N67" t="s">
        <v>38</v>
      </c>
      <c r="O67">
        <v>2458</v>
      </c>
      <c r="P67" t="s">
        <v>272</v>
      </c>
      <c r="Q67" t="s">
        <v>39</v>
      </c>
      <c r="R67" t="s">
        <v>40</v>
      </c>
      <c r="S67" t="s">
        <v>135</v>
      </c>
      <c r="T67" t="s">
        <v>42</v>
      </c>
      <c r="U67" t="s">
        <v>117</v>
      </c>
      <c r="V67" s="8">
        <v>40735</v>
      </c>
      <c r="X67" t="s">
        <v>44</v>
      </c>
      <c r="Y67" t="s">
        <v>45</v>
      </c>
      <c r="Z67" t="s">
        <v>46</v>
      </c>
      <c r="AA67" t="s">
        <v>69</v>
      </c>
      <c r="AB67">
        <v>20</v>
      </c>
      <c r="AC67" t="s">
        <v>48</v>
      </c>
      <c r="AD67" t="s">
        <v>61</v>
      </c>
      <c r="AE67">
        <v>3.96</v>
      </c>
      <c r="AF67">
        <v>4</v>
      </c>
      <c r="AG67">
        <v>0</v>
      </c>
      <c r="AH67" t="s">
        <v>148</v>
      </c>
      <c r="AI67">
        <v>0</v>
      </c>
      <c r="AJ67">
        <v>6</v>
      </c>
    </row>
    <row r="68" spans="1:36" x14ac:dyDescent="0.2">
      <c r="A68" t="s">
        <v>273</v>
      </c>
      <c r="B68">
        <v>10311</v>
      </c>
      <c r="C68">
        <v>1</v>
      </c>
      <c r="D68">
        <v>1</v>
      </c>
      <c r="E68">
        <v>1</v>
      </c>
      <c r="F68">
        <v>1</v>
      </c>
      <c r="G68">
        <v>6</v>
      </c>
      <c r="H68">
        <v>1</v>
      </c>
      <c r="I68">
        <v>0</v>
      </c>
      <c r="J68">
        <v>56991</v>
      </c>
      <c r="K68">
        <v>0</v>
      </c>
      <c r="L68">
        <v>19</v>
      </c>
      <c r="M68" t="s">
        <v>37</v>
      </c>
      <c r="N68" t="s">
        <v>38</v>
      </c>
      <c r="O68">
        <v>2138</v>
      </c>
      <c r="P68" t="s">
        <v>274</v>
      </c>
      <c r="Q68" t="s">
        <v>39</v>
      </c>
      <c r="R68" t="s">
        <v>53</v>
      </c>
      <c r="S68" t="s">
        <v>41</v>
      </c>
      <c r="T68" t="s">
        <v>42</v>
      </c>
      <c r="U68" t="s">
        <v>43</v>
      </c>
      <c r="V68" s="8">
        <v>43350</v>
      </c>
      <c r="X68" t="s">
        <v>44</v>
      </c>
      <c r="Y68" t="s">
        <v>45</v>
      </c>
      <c r="Z68" t="s">
        <v>46</v>
      </c>
      <c r="AA68" t="s">
        <v>96</v>
      </c>
      <c r="AB68">
        <v>12</v>
      </c>
      <c r="AC68" t="s">
        <v>60</v>
      </c>
      <c r="AD68" t="s">
        <v>61</v>
      </c>
      <c r="AE68">
        <v>4.3</v>
      </c>
      <c r="AF68">
        <v>4</v>
      </c>
      <c r="AG68">
        <v>3</v>
      </c>
      <c r="AH68" t="s">
        <v>275</v>
      </c>
      <c r="AI68">
        <v>2</v>
      </c>
      <c r="AJ68">
        <v>2</v>
      </c>
    </row>
    <row r="69" spans="1:36" x14ac:dyDescent="0.2">
      <c r="A69" t="s">
        <v>276</v>
      </c>
      <c r="B69">
        <v>10070</v>
      </c>
      <c r="C69">
        <v>1</v>
      </c>
      <c r="D69">
        <v>1</v>
      </c>
      <c r="E69">
        <v>1</v>
      </c>
      <c r="F69">
        <v>5</v>
      </c>
      <c r="G69">
        <v>5</v>
      </c>
      <c r="H69">
        <v>3</v>
      </c>
      <c r="I69">
        <v>0</v>
      </c>
      <c r="J69">
        <v>55722</v>
      </c>
      <c r="K69">
        <v>1</v>
      </c>
      <c r="L69">
        <v>19</v>
      </c>
      <c r="M69" t="s">
        <v>37</v>
      </c>
      <c r="N69" t="s">
        <v>38</v>
      </c>
      <c r="O69">
        <v>1810</v>
      </c>
      <c r="P69" t="s">
        <v>277</v>
      </c>
      <c r="Q69" t="s">
        <v>39</v>
      </c>
      <c r="R69" t="s">
        <v>53</v>
      </c>
      <c r="S69" t="s">
        <v>41</v>
      </c>
      <c r="T69" t="s">
        <v>42</v>
      </c>
      <c r="U69" t="s">
        <v>43</v>
      </c>
      <c r="V69" t="s">
        <v>237</v>
      </c>
      <c r="W69" s="8">
        <v>42588</v>
      </c>
      <c r="X69" t="s">
        <v>111</v>
      </c>
      <c r="Y69" t="s">
        <v>57</v>
      </c>
      <c r="Z69" t="s">
        <v>46</v>
      </c>
      <c r="AA69" t="s">
        <v>77</v>
      </c>
      <c r="AB69">
        <v>39</v>
      </c>
      <c r="AC69" t="s">
        <v>60</v>
      </c>
      <c r="AD69" t="s">
        <v>61</v>
      </c>
      <c r="AE69">
        <v>5</v>
      </c>
      <c r="AF69">
        <v>4</v>
      </c>
      <c r="AG69">
        <v>0</v>
      </c>
      <c r="AH69" s="8">
        <v>42404</v>
      </c>
      <c r="AI69">
        <v>0</v>
      </c>
      <c r="AJ69">
        <v>14</v>
      </c>
    </row>
    <row r="70" spans="1:36" x14ac:dyDescent="0.2">
      <c r="A70" t="s">
        <v>737</v>
      </c>
      <c r="B70">
        <v>10141</v>
      </c>
      <c r="C70">
        <v>0</v>
      </c>
      <c r="D70">
        <v>0</v>
      </c>
      <c r="E70">
        <v>0</v>
      </c>
      <c r="F70">
        <v>5</v>
      </c>
      <c r="G70">
        <v>5</v>
      </c>
      <c r="H70">
        <v>3</v>
      </c>
      <c r="I70">
        <v>0</v>
      </c>
      <c r="J70">
        <v>48413</v>
      </c>
      <c r="K70">
        <v>1</v>
      </c>
      <c r="L70">
        <v>19</v>
      </c>
      <c r="M70" t="s">
        <v>37</v>
      </c>
      <c r="N70" t="s">
        <v>38</v>
      </c>
      <c r="O70">
        <v>2066</v>
      </c>
      <c r="P70" s="8">
        <v>23990</v>
      </c>
      <c r="Q70" t="s">
        <v>66</v>
      </c>
      <c r="R70" t="s">
        <v>40</v>
      </c>
      <c r="S70" t="s">
        <v>41</v>
      </c>
      <c r="T70" t="s">
        <v>42</v>
      </c>
      <c r="U70" t="s">
        <v>43</v>
      </c>
      <c r="V70" s="8">
        <v>40670</v>
      </c>
      <c r="W70" s="8">
        <v>42499</v>
      </c>
      <c r="X70" t="s">
        <v>76</v>
      </c>
      <c r="Y70" t="s">
        <v>57</v>
      </c>
      <c r="Z70" t="s">
        <v>46</v>
      </c>
      <c r="AA70" t="s">
        <v>81</v>
      </c>
      <c r="AB70">
        <v>11</v>
      </c>
      <c r="AC70" t="s">
        <v>60</v>
      </c>
      <c r="AD70" t="s">
        <v>61</v>
      </c>
      <c r="AE70">
        <v>3.98</v>
      </c>
      <c r="AF70">
        <v>4</v>
      </c>
      <c r="AG70">
        <v>0</v>
      </c>
      <c r="AH70" s="8">
        <v>42403</v>
      </c>
      <c r="AI70">
        <v>0</v>
      </c>
      <c r="AJ70">
        <v>1</v>
      </c>
    </row>
    <row r="71" spans="1:36" x14ac:dyDescent="0.2">
      <c r="A71" t="s">
        <v>732</v>
      </c>
      <c r="B71">
        <v>10146</v>
      </c>
      <c r="C71">
        <v>1</v>
      </c>
      <c r="D71">
        <v>1</v>
      </c>
      <c r="E71">
        <v>0</v>
      </c>
      <c r="F71">
        <v>5</v>
      </c>
      <c r="G71">
        <v>5</v>
      </c>
      <c r="H71">
        <v>3</v>
      </c>
      <c r="I71">
        <v>0</v>
      </c>
      <c r="J71">
        <v>72202</v>
      </c>
      <c r="K71">
        <v>1</v>
      </c>
      <c r="L71">
        <v>20</v>
      </c>
      <c r="M71" t="s">
        <v>64</v>
      </c>
      <c r="N71" t="s">
        <v>38</v>
      </c>
      <c r="O71">
        <v>2129</v>
      </c>
      <c r="P71" t="s">
        <v>733</v>
      </c>
      <c r="Q71" t="s">
        <v>66</v>
      </c>
      <c r="R71" t="s">
        <v>53</v>
      </c>
      <c r="S71" t="s">
        <v>41</v>
      </c>
      <c r="T71" t="s">
        <v>42</v>
      </c>
      <c r="U71" t="s">
        <v>43</v>
      </c>
      <c r="V71" t="s">
        <v>237</v>
      </c>
      <c r="W71" s="8">
        <v>42954</v>
      </c>
      <c r="X71" t="s">
        <v>105</v>
      </c>
      <c r="Y71" t="s">
        <v>57</v>
      </c>
      <c r="Z71" t="s">
        <v>46</v>
      </c>
      <c r="AA71" t="s">
        <v>73</v>
      </c>
      <c r="AB71">
        <v>16</v>
      </c>
      <c r="AC71" t="s">
        <v>78</v>
      </c>
      <c r="AD71" t="s">
        <v>61</v>
      </c>
      <c r="AE71">
        <v>3.93</v>
      </c>
      <c r="AF71">
        <v>3</v>
      </c>
      <c r="AG71">
        <v>0</v>
      </c>
      <c r="AH71" t="s">
        <v>734</v>
      </c>
      <c r="AI71">
        <v>0</v>
      </c>
      <c r="AJ71">
        <v>3</v>
      </c>
    </row>
    <row r="72" spans="1:36" x14ac:dyDescent="0.2">
      <c r="A72" t="s">
        <v>282</v>
      </c>
      <c r="B72">
        <v>10100</v>
      </c>
      <c r="C72">
        <v>0</v>
      </c>
      <c r="D72">
        <v>3</v>
      </c>
      <c r="E72">
        <v>0</v>
      </c>
      <c r="F72">
        <v>5</v>
      </c>
      <c r="G72">
        <v>5</v>
      </c>
      <c r="H72">
        <v>3</v>
      </c>
      <c r="I72">
        <v>0</v>
      </c>
      <c r="J72">
        <v>58275</v>
      </c>
      <c r="K72">
        <v>1</v>
      </c>
      <c r="L72">
        <v>20</v>
      </c>
      <c r="M72" t="s">
        <v>64</v>
      </c>
      <c r="N72" t="s">
        <v>38</v>
      </c>
      <c r="O72">
        <v>2343</v>
      </c>
      <c r="P72" t="s">
        <v>283</v>
      </c>
      <c r="Q72" t="s">
        <v>66</v>
      </c>
      <c r="R72" t="s">
        <v>185</v>
      </c>
      <c r="S72" t="s">
        <v>41</v>
      </c>
      <c r="T72" t="s">
        <v>42</v>
      </c>
      <c r="U72" t="s">
        <v>95</v>
      </c>
      <c r="V72" s="8">
        <v>40637</v>
      </c>
      <c r="W72" s="8">
        <v>42105</v>
      </c>
      <c r="X72" t="s">
        <v>284</v>
      </c>
      <c r="Y72" t="s">
        <v>57</v>
      </c>
      <c r="Z72" t="s">
        <v>46</v>
      </c>
      <c r="AA72" t="s">
        <v>119</v>
      </c>
      <c r="AB72">
        <v>18</v>
      </c>
      <c r="AC72" t="s">
        <v>78</v>
      </c>
      <c r="AD72" t="s">
        <v>61</v>
      </c>
      <c r="AE72">
        <v>4.62</v>
      </c>
      <c r="AF72">
        <v>5</v>
      </c>
      <c r="AG72">
        <v>0</v>
      </c>
      <c r="AH72" s="8">
        <v>42160</v>
      </c>
      <c r="AI72">
        <v>0</v>
      </c>
      <c r="AJ72">
        <v>1</v>
      </c>
    </row>
    <row r="73" spans="1:36" x14ac:dyDescent="0.2">
      <c r="A73" t="s">
        <v>285</v>
      </c>
      <c r="B73">
        <v>10310</v>
      </c>
      <c r="C73">
        <v>1</v>
      </c>
      <c r="D73">
        <v>1</v>
      </c>
      <c r="E73">
        <v>1</v>
      </c>
      <c r="F73">
        <v>1</v>
      </c>
      <c r="G73">
        <v>5</v>
      </c>
      <c r="H73">
        <v>1</v>
      </c>
      <c r="I73">
        <v>0</v>
      </c>
      <c r="J73">
        <v>53189</v>
      </c>
      <c r="K73">
        <v>0</v>
      </c>
      <c r="L73">
        <v>19</v>
      </c>
      <c r="M73" t="s">
        <v>37</v>
      </c>
      <c r="N73" t="s">
        <v>38</v>
      </c>
      <c r="O73">
        <v>2061</v>
      </c>
      <c r="P73" t="s">
        <v>286</v>
      </c>
      <c r="Q73" t="s">
        <v>39</v>
      </c>
      <c r="R73" t="s">
        <v>53</v>
      </c>
      <c r="S73" t="s">
        <v>41</v>
      </c>
      <c r="T73" t="s">
        <v>42</v>
      </c>
      <c r="U73" t="s">
        <v>43</v>
      </c>
      <c r="V73" s="8">
        <v>41827</v>
      </c>
      <c r="X73" t="s">
        <v>44</v>
      </c>
      <c r="Y73" t="s">
        <v>45</v>
      </c>
      <c r="Z73" t="s">
        <v>46</v>
      </c>
      <c r="AA73" t="s">
        <v>81</v>
      </c>
      <c r="AB73">
        <v>11</v>
      </c>
      <c r="AC73" t="s">
        <v>60</v>
      </c>
      <c r="AD73" t="s">
        <v>281</v>
      </c>
      <c r="AE73">
        <v>1.1200000000000001</v>
      </c>
      <c r="AF73">
        <v>2</v>
      </c>
      <c r="AG73">
        <v>0</v>
      </c>
      <c r="AH73" t="s">
        <v>275</v>
      </c>
      <c r="AI73">
        <v>4</v>
      </c>
      <c r="AJ73">
        <v>9</v>
      </c>
    </row>
    <row r="74" spans="1:36" x14ac:dyDescent="0.2">
      <c r="A74" t="s">
        <v>730</v>
      </c>
      <c r="B74">
        <v>10221</v>
      </c>
      <c r="C74">
        <v>1</v>
      </c>
      <c r="D74">
        <v>1</v>
      </c>
      <c r="E74">
        <v>0</v>
      </c>
      <c r="F74">
        <v>5</v>
      </c>
      <c r="G74">
        <v>5</v>
      </c>
      <c r="H74">
        <v>3</v>
      </c>
      <c r="I74">
        <v>1</v>
      </c>
      <c r="J74">
        <v>60754</v>
      </c>
      <c r="K74">
        <v>1</v>
      </c>
      <c r="L74">
        <v>19</v>
      </c>
      <c r="M74" t="s">
        <v>37</v>
      </c>
      <c r="N74" t="s">
        <v>38</v>
      </c>
      <c r="O74">
        <v>1801</v>
      </c>
      <c r="P74" s="8">
        <v>27457</v>
      </c>
      <c r="Q74" t="s">
        <v>66</v>
      </c>
      <c r="R74" t="s">
        <v>53</v>
      </c>
      <c r="S74" t="s">
        <v>232</v>
      </c>
      <c r="T74" t="s">
        <v>42</v>
      </c>
      <c r="U74" t="s">
        <v>95</v>
      </c>
      <c r="V74" t="s">
        <v>731</v>
      </c>
      <c r="W74" s="8">
        <v>41278</v>
      </c>
      <c r="X74" t="s">
        <v>105</v>
      </c>
      <c r="Y74" t="s">
        <v>57</v>
      </c>
      <c r="Z74" t="s">
        <v>46</v>
      </c>
      <c r="AA74" t="s">
        <v>77</v>
      </c>
      <c r="AB74">
        <v>39</v>
      </c>
      <c r="AC74" t="s">
        <v>97</v>
      </c>
      <c r="AD74" t="s">
        <v>61</v>
      </c>
      <c r="AE74">
        <v>4.5</v>
      </c>
      <c r="AF74">
        <v>5</v>
      </c>
      <c r="AG74">
        <v>0</v>
      </c>
      <c r="AH74" t="s">
        <v>559</v>
      </c>
      <c r="AI74">
        <v>0</v>
      </c>
      <c r="AJ74">
        <v>11</v>
      </c>
    </row>
    <row r="75" spans="1:36" x14ac:dyDescent="0.2">
      <c r="A75" t="s">
        <v>292</v>
      </c>
      <c r="B75">
        <v>10276</v>
      </c>
      <c r="C75">
        <v>0</v>
      </c>
      <c r="D75">
        <v>0</v>
      </c>
      <c r="E75">
        <v>1</v>
      </c>
      <c r="F75">
        <v>1</v>
      </c>
      <c r="G75">
        <v>5</v>
      </c>
      <c r="H75">
        <v>3</v>
      </c>
      <c r="I75">
        <v>0</v>
      </c>
      <c r="J75">
        <v>51259</v>
      </c>
      <c r="K75">
        <v>0</v>
      </c>
      <c r="L75">
        <v>19</v>
      </c>
      <c r="M75" t="s">
        <v>37</v>
      </c>
      <c r="N75" t="s">
        <v>38</v>
      </c>
      <c r="O75">
        <v>2180</v>
      </c>
      <c r="P75" t="s">
        <v>293</v>
      </c>
      <c r="Q75" t="s">
        <v>39</v>
      </c>
      <c r="R75" t="s">
        <v>40</v>
      </c>
      <c r="S75" t="s">
        <v>41</v>
      </c>
      <c r="T75" t="s">
        <v>42</v>
      </c>
      <c r="U75" t="s">
        <v>43</v>
      </c>
      <c r="V75" s="8">
        <v>41978</v>
      </c>
      <c r="X75" t="s">
        <v>44</v>
      </c>
      <c r="Y75" t="s">
        <v>45</v>
      </c>
      <c r="Z75" t="s">
        <v>46</v>
      </c>
      <c r="AA75" t="s">
        <v>91</v>
      </c>
      <c r="AB75">
        <v>19</v>
      </c>
      <c r="AC75" t="s">
        <v>60</v>
      </c>
      <c r="AD75" t="s">
        <v>61</v>
      </c>
      <c r="AE75">
        <v>4.3</v>
      </c>
      <c r="AF75">
        <v>4</v>
      </c>
      <c r="AG75">
        <v>0</v>
      </c>
      <c r="AH75" t="s">
        <v>218</v>
      </c>
      <c r="AI75">
        <v>0</v>
      </c>
      <c r="AJ75">
        <v>1</v>
      </c>
    </row>
    <row r="76" spans="1:36" x14ac:dyDescent="0.2">
      <c r="A76" t="s">
        <v>725</v>
      </c>
      <c r="B76">
        <v>10209</v>
      </c>
      <c r="C76">
        <v>0</v>
      </c>
      <c r="D76">
        <v>0</v>
      </c>
      <c r="E76">
        <v>0</v>
      </c>
      <c r="F76">
        <v>1</v>
      </c>
      <c r="G76">
        <v>5</v>
      </c>
      <c r="H76">
        <v>3</v>
      </c>
      <c r="I76">
        <v>0</v>
      </c>
      <c r="J76">
        <v>59238</v>
      </c>
      <c r="K76">
        <v>0</v>
      </c>
      <c r="L76">
        <v>19</v>
      </c>
      <c r="M76" t="s">
        <v>37</v>
      </c>
      <c r="N76" t="s">
        <v>38</v>
      </c>
      <c r="O76">
        <v>2718</v>
      </c>
      <c r="P76" t="s">
        <v>726</v>
      </c>
      <c r="Q76" t="s">
        <v>66</v>
      </c>
      <c r="R76" t="s">
        <v>40</v>
      </c>
      <c r="S76" t="s">
        <v>135</v>
      </c>
      <c r="T76" t="s">
        <v>42</v>
      </c>
      <c r="U76" t="s">
        <v>141</v>
      </c>
      <c r="V76" t="s">
        <v>222</v>
      </c>
      <c r="X76" t="s">
        <v>44</v>
      </c>
      <c r="Y76" t="s">
        <v>45</v>
      </c>
      <c r="Z76" t="s">
        <v>46</v>
      </c>
      <c r="AA76" t="s">
        <v>73</v>
      </c>
      <c r="AB76">
        <v>16</v>
      </c>
      <c r="AC76" t="s">
        <v>60</v>
      </c>
      <c r="AD76" t="s">
        <v>61</v>
      </c>
      <c r="AE76">
        <v>3.4</v>
      </c>
      <c r="AF76">
        <v>5</v>
      </c>
      <c r="AG76">
        <v>0</v>
      </c>
      <c r="AH76" t="s">
        <v>275</v>
      </c>
      <c r="AI76">
        <v>0</v>
      </c>
      <c r="AJ76">
        <v>13</v>
      </c>
    </row>
    <row r="77" spans="1:36" x14ac:dyDescent="0.2">
      <c r="A77" t="s">
        <v>299</v>
      </c>
      <c r="B77">
        <v>10284</v>
      </c>
      <c r="C77">
        <v>1</v>
      </c>
      <c r="D77">
        <v>1</v>
      </c>
      <c r="E77">
        <v>0</v>
      </c>
      <c r="F77">
        <v>1</v>
      </c>
      <c r="G77">
        <v>5</v>
      </c>
      <c r="H77">
        <v>2</v>
      </c>
      <c r="I77">
        <v>0</v>
      </c>
      <c r="J77">
        <v>61584</v>
      </c>
      <c r="K77">
        <v>0</v>
      </c>
      <c r="L77">
        <v>19</v>
      </c>
      <c r="M77" t="s">
        <v>37</v>
      </c>
      <c r="N77" t="s">
        <v>38</v>
      </c>
      <c r="O77">
        <v>2351</v>
      </c>
      <c r="P77" s="8">
        <v>28533</v>
      </c>
      <c r="Q77" t="s">
        <v>66</v>
      </c>
      <c r="R77" t="s">
        <v>53</v>
      </c>
      <c r="S77" t="s">
        <v>41</v>
      </c>
      <c r="T77" t="s">
        <v>42</v>
      </c>
      <c r="U77" t="s">
        <v>95</v>
      </c>
      <c r="V77" s="8">
        <v>41456</v>
      </c>
      <c r="X77" t="s">
        <v>44</v>
      </c>
      <c r="Y77" t="s">
        <v>45</v>
      </c>
      <c r="Z77" t="s">
        <v>46</v>
      </c>
      <c r="AA77" t="s">
        <v>96</v>
      </c>
      <c r="AB77">
        <v>12</v>
      </c>
      <c r="AC77" t="s">
        <v>60</v>
      </c>
      <c r="AD77" t="s">
        <v>152</v>
      </c>
      <c r="AE77">
        <v>3.88</v>
      </c>
      <c r="AF77">
        <v>4</v>
      </c>
      <c r="AG77">
        <v>0</v>
      </c>
      <c r="AH77" t="s">
        <v>300</v>
      </c>
      <c r="AI77">
        <v>0</v>
      </c>
      <c r="AJ77">
        <v>6</v>
      </c>
    </row>
    <row r="78" spans="1:36" x14ac:dyDescent="0.2">
      <c r="A78" t="s">
        <v>301</v>
      </c>
      <c r="B78">
        <v>10207</v>
      </c>
      <c r="C78">
        <v>0</v>
      </c>
      <c r="D78">
        <v>0</v>
      </c>
      <c r="E78">
        <v>0</v>
      </c>
      <c r="F78">
        <v>1</v>
      </c>
      <c r="G78">
        <v>5</v>
      </c>
      <c r="H78">
        <v>3</v>
      </c>
      <c r="I78">
        <v>0</v>
      </c>
      <c r="J78">
        <v>46335</v>
      </c>
      <c r="K78">
        <v>0</v>
      </c>
      <c r="L78">
        <v>19</v>
      </c>
      <c r="M78" t="s">
        <v>37</v>
      </c>
      <c r="N78" t="s">
        <v>38</v>
      </c>
      <c r="O78">
        <v>2125</v>
      </c>
      <c r="P78" s="8">
        <v>31603</v>
      </c>
      <c r="Q78" t="s">
        <v>66</v>
      </c>
      <c r="R78" t="s">
        <v>40</v>
      </c>
      <c r="S78" t="s">
        <v>41</v>
      </c>
      <c r="T78" t="s">
        <v>104</v>
      </c>
      <c r="U78" t="s">
        <v>43</v>
      </c>
      <c r="V78" s="8">
        <v>40943</v>
      </c>
      <c r="X78" t="s">
        <v>44</v>
      </c>
      <c r="Y78" t="s">
        <v>45</v>
      </c>
      <c r="Z78" t="s">
        <v>46</v>
      </c>
      <c r="AA78" t="s">
        <v>106</v>
      </c>
      <c r="AB78">
        <v>14</v>
      </c>
      <c r="AC78" t="s">
        <v>151</v>
      </c>
      <c r="AD78" t="s">
        <v>61</v>
      </c>
      <c r="AE78">
        <v>3.4</v>
      </c>
      <c r="AF78">
        <v>5</v>
      </c>
      <c r="AG78">
        <v>0</v>
      </c>
      <c r="AH78" t="s">
        <v>218</v>
      </c>
      <c r="AI78">
        <v>0</v>
      </c>
      <c r="AJ78">
        <v>15</v>
      </c>
    </row>
    <row r="79" spans="1:36" x14ac:dyDescent="0.2">
      <c r="A79" t="s">
        <v>724</v>
      </c>
      <c r="B79">
        <v>10117</v>
      </c>
      <c r="C79">
        <v>1</v>
      </c>
      <c r="D79">
        <v>1</v>
      </c>
      <c r="E79">
        <v>1</v>
      </c>
      <c r="F79">
        <v>1</v>
      </c>
      <c r="G79">
        <v>5</v>
      </c>
      <c r="H79">
        <v>3</v>
      </c>
      <c r="I79">
        <v>0</v>
      </c>
      <c r="J79">
        <v>63025</v>
      </c>
      <c r="K79">
        <v>0</v>
      </c>
      <c r="L79">
        <v>19</v>
      </c>
      <c r="M79" t="s">
        <v>37</v>
      </c>
      <c r="N79" t="s">
        <v>38</v>
      </c>
      <c r="O79">
        <v>2747</v>
      </c>
      <c r="P79" s="8">
        <v>30142</v>
      </c>
      <c r="Q79" t="s">
        <v>39</v>
      </c>
      <c r="R79" t="s">
        <v>53</v>
      </c>
      <c r="S79" t="s">
        <v>41</v>
      </c>
      <c r="T79" t="s">
        <v>104</v>
      </c>
      <c r="U79" t="s">
        <v>43</v>
      </c>
      <c r="V79" s="8">
        <v>42125</v>
      </c>
      <c r="X79" t="s">
        <v>44</v>
      </c>
      <c r="Y79" t="s">
        <v>45</v>
      </c>
      <c r="Z79" t="s">
        <v>46</v>
      </c>
      <c r="AA79" t="s">
        <v>47</v>
      </c>
      <c r="AB79">
        <v>22</v>
      </c>
      <c r="AC79" t="s">
        <v>78</v>
      </c>
      <c r="AD79" t="s">
        <v>61</v>
      </c>
      <c r="AE79">
        <v>4.3600000000000003</v>
      </c>
      <c r="AF79">
        <v>5</v>
      </c>
      <c r="AG79">
        <v>0</v>
      </c>
      <c r="AH79" t="s">
        <v>267</v>
      </c>
      <c r="AI79">
        <v>0</v>
      </c>
      <c r="AJ79">
        <v>10</v>
      </c>
    </row>
    <row r="80" spans="1:36" x14ac:dyDescent="0.2">
      <c r="A80" t="s">
        <v>722</v>
      </c>
      <c r="B80">
        <v>10158</v>
      </c>
      <c r="C80">
        <v>1</v>
      </c>
      <c r="D80">
        <v>1</v>
      </c>
      <c r="E80">
        <v>0</v>
      </c>
      <c r="F80">
        <v>1</v>
      </c>
      <c r="G80">
        <v>5</v>
      </c>
      <c r="H80">
        <v>3</v>
      </c>
      <c r="I80">
        <v>0</v>
      </c>
      <c r="J80">
        <v>63682</v>
      </c>
      <c r="K80">
        <v>0</v>
      </c>
      <c r="L80">
        <v>18</v>
      </c>
      <c r="M80" t="s">
        <v>168</v>
      </c>
      <c r="N80" t="s">
        <v>38</v>
      </c>
      <c r="O80">
        <v>1776</v>
      </c>
      <c r="P80" t="s">
        <v>723</v>
      </c>
      <c r="Q80" t="s">
        <v>66</v>
      </c>
      <c r="R80" t="s">
        <v>53</v>
      </c>
      <c r="S80" t="s">
        <v>41</v>
      </c>
      <c r="T80" t="s">
        <v>42</v>
      </c>
      <c r="U80" t="s">
        <v>95</v>
      </c>
      <c r="V80" s="8">
        <v>40026</v>
      </c>
      <c r="X80" t="s">
        <v>44</v>
      </c>
      <c r="Y80" t="s">
        <v>45</v>
      </c>
      <c r="Z80" t="s">
        <v>46</v>
      </c>
      <c r="AA80" t="s">
        <v>170</v>
      </c>
      <c r="AB80">
        <v>2</v>
      </c>
      <c r="AC80" t="s">
        <v>60</v>
      </c>
      <c r="AD80" t="s">
        <v>61</v>
      </c>
      <c r="AE80">
        <v>3.73</v>
      </c>
      <c r="AF80">
        <v>4</v>
      </c>
      <c r="AG80">
        <v>0</v>
      </c>
      <c r="AH80" t="s">
        <v>267</v>
      </c>
      <c r="AI80">
        <v>0</v>
      </c>
      <c r="AJ80">
        <v>12</v>
      </c>
    </row>
    <row r="81" spans="1:36" x14ac:dyDescent="0.2">
      <c r="A81" t="s">
        <v>717</v>
      </c>
      <c r="B81">
        <v>10266</v>
      </c>
      <c r="C81">
        <v>1</v>
      </c>
      <c r="D81">
        <v>1</v>
      </c>
      <c r="E81">
        <v>1</v>
      </c>
      <c r="F81">
        <v>1</v>
      </c>
      <c r="G81">
        <v>5</v>
      </c>
      <c r="H81">
        <v>3</v>
      </c>
      <c r="I81">
        <v>0</v>
      </c>
      <c r="J81">
        <v>61355</v>
      </c>
      <c r="K81">
        <v>0</v>
      </c>
      <c r="L81">
        <v>19</v>
      </c>
      <c r="M81" t="s">
        <v>37</v>
      </c>
      <c r="N81" t="s">
        <v>38</v>
      </c>
      <c r="O81">
        <v>2301</v>
      </c>
      <c r="P81" t="s">
        <v>718</v>
      </c>
      <c r="Q81" t="s">
        <v>39</v>
      </c>
      <c r="R81" t="s">
        <v>53</v>
      </c>
      <c r="S81" t="s">
        <v>41</v>
      </c>
      <c r="T81" t="s">
        <v>42</v>
      </c>
      <c r="U81" t="s">
        <v>141</v>
      </c>
      <c r="V81" t="s">
        <v>159</v>
      </c>
      <c r="X81" t="s">
        <v>44</v>
      </c>
      <c r="Y81" t="s">
        <v>45</v>
      </c>
      <c r="Z81" t="s">
        <v>46</v>
      </c>
      <c r="AA81" t="s">
        <v>119</v>
      </c>
      <c r="AB81">
        <v>18</v>
      </c>
      <c r="AC81" t="s">
        <v>48</v>
      </c>
      <c r="AD81" t="s">
        <v>61</v>
      </c>
      <c r="AE81">
        <v>4.7</v>
      </c>
      <c r="AF81">
        <v>3</v>
      </c>
      <c r="AG81">
        <v>0</v>
      </c>
      <c r="AH81" s="8">
        <v>43770</v>
      </c>
      <c r="AI81">
        <v>0</v>
      </c>
      <c r="AJ81">
        <v>4</v>
      </c>
    </row>
    <row r="82" spans="1:36" x14ac:dyDescent="0.2">
      <c r="A82" t="s">
        <v>309</v>
      </c>
      <c r="B82">
        <v>10105</v>
      </c>
      <c r="C82">
        <v>0</v>
      </c>
      <c r="D82">
        <v>0</v>
      </c>
      <c r="E82">
        <v>0</v>
      </c>
      <c r="F82">
        <v>1</v>
      </c>
      <c r="G82">
        <v>5</v>
      </c>
      <c r="H82">
        <v>3</v>
      </c>
      <c r="I82">
        <v>0</v>
      </c>
      <c r="J82">
        <v>75188</v>
      </c>
      <c r="K82">
        <v>0</v>
      </c>
      <c r="L82">
        <v>18</v>
      </c>
      <c r="M82" t="s">
        <v>168</v>
      </c>
      <c r="N82" t="s">
        <v>38</v>
      </c>
      <c r="O82">
        <v>1731</v>
      </c>
      <c r="P82" t="s">
        <v>310</v>
      </c>
      <c r="Q82" t="s">
        <v>66</v>
      </c>
      <c r="R82" t="s">
        <v>40</v>
      </c>
      <c r="S82" t="s">
        <v>41</v>
      </c>
      <c r="T82" t="s">
        <v>42</v>
      </c>
      <c r="U82" t="s">
        <v>43</v>
      </c>
      <c r="V82" t="s">
        <v>311</v>
      </c>
      <c r="X82" t="s">
        <v>44</v>
      </c>
      <c r="Y82" t="s">
        <v>45</v>
      </c>
      <c r="Z82" t="s">
        <v>46</v>
      </c>
      <c r="AA82" t="s">
        <v>170</v>
      </c>
      <c r="AB82">
        <v>2</v>
      </c>
      <c r="AC82" t="s">
        <v>78</v>
      </c>
      <c r="AD82" t="s">
        <v>61</v>
      </c>
      <c r="AE82">
        <v>4.5199999999999996</v>
      </c>
      <c r="AF82">
        <v>4</v>
      </c>
      <c r="AG82">
        <v>0</v>
      </c>
      <c r="AH82" t="s">
        <v>179</v>
      </c>
      <c r="AI82">
        <v>0</v>
      </c>
      <c r="AJ82">
        <v>4</v>
      </c>
    </row>
    <row r="83" spans="1:36" x14ac:dyDescent="0.2">
      <c r="A83" t="s">
        <v>312</v>
      </c>
      <c r="B83">
        <v>10211</v>
      </c>
      <c r="C83">
        <v>1</v>
      </c>
      <c r="D83">
        <v>1</v>
      </c>
      <c r="E83">
        <v>0</v>
      </c>
      <c r="F83">
        <v>1</v>
      </c>
      <c r="G83">
        <v>5</v>
      </c>
      <c r="H83">
        <v>3</v>
      </c>
      <c r="I83">
        <v>0</v>
      </c>
      <c r="J83">
        <v>62514</v>
      </c>
      <c r="K83">
        <v>0</v>
      </c>
      <c r="L83">
        <v>19</v>
      </c>
      <c r="M83" t="s">
        <v>37</v>
      </c>
      <c r="N83" t="s">
        <v>38</v>
      </c>
      <c r="O83">
        <v>1749</v>
      </c>
      <c r="P83" t="s">
        <v>313</v>
      </c>
      <c r="Q83" t="s">
        <v>66</v>
      </c>
      <c r="R83" t="s">
        <v>53</v>
      </c>
      <c r="S83" t="s">
        <v>41</v>
      </c>
      <c r="T83" t="s">
        <v>42</v>
      </c>
      <c r="U83" t="s">
        <v>43</v>
      </c>
      <c r="V83" t="s">
        <v>314</v>
      </c>
      <c r="X83" t="s">
        <v>44</v>
      </c>
      <c r="Y83" t="s">
        <v>45</v>
      </c>
      <c r="Z83" t="s">
        <v>46</v>
      </c>
      <c r="AA83" t="s">
        <v>91</v>
      </c>
      <c r="AB83">
        <v>19</v>
      </c>
      <c r="AC83" t="s">
        <v>78</v>
      </c>
      <c r="AD83" t="s">
        <v>61</v>
      </c>
      <c r="AE83">
        <v>2.9</v>
      </c>
      <c r="AF83">
        <v>3</v>
      </c>
      <c r="AG83">
        <v>0</v>
      </c>
      <c r="AH83" t="s">
        <v>186</v>
      </c>
      <c r="AI83">
        <v>0</v>
      </c>
      <c r="AJ83">
        <v>6</v>
      </c>
    </row>
    <row r="84" spans="1:36" x14ac:dyDescent="0.2">
      <c r="A84" t="s">
        <v>315</v>
      </c>
      <c r="B84">
        <v>10064</v>
      </c>
      <c r="C84">
        <v>1</v>
      </c>
      <c r="D84">
        <v>1</v>
      </c>
      <c r="E84">
        <v>0</v>
      </c>
      <c r="F84">
        <v>5</v>
      </c>
      <c r="G84">
        <v>5</v>
      </c>
      <c r="H84">
        <v>3</v>
      </c>
      <c r="I84">
        <v>0</v>
      </c>
      <c r="J84">
        <v>60070</v>
      </c>
      <c r="K84">
        <v>1</v>
      </c>
      <c r="L84">
        <v>19</v>
      </c>
      <c r="M84" t="s">
        <v>37</v>
      </c>
      <c r="N84" t="s">
        <v>38</v>
      </c>
      <c r="O84">
        <v>2343</v>
      </c>
      <c r="P84" s="8">
        <v>33367</v>
      </c>
      <c r="Q84" t="s">
        <v>66</v>
      </c>
      <c r="R84" t="s">
        <v>53</v>
      </c>
      <c r="S84" t="s">
        <v>41</v>
      </c>
      <c r="T84" t="s">
        <v>42</v>
      </c>
      <c r="U84" t="s">
        <v>43</v>
      </c>
      <c r="V84" s="8">
        <v>40637</v>
      </c>
      <c r="W84" s="8">
        <v>42892</v>
      </c>
      <c r="X84" t="s">
        <v>316</v>
      </c>
      <c r="Y84" t="s">
        <v>57</v>
      </c>
      <c r="Z84" t="s">
        <v>46</v>
      </c>
      <c r="AA84" t="s">
        <v>69</v>
      </c>
      <c r="AB84">
        <v>20</v>
      </c>
      <c r="AC84" t="s">
        <v>78</v>
      </c>
      <c r="AD84" t="s">
        <v>61</v>
      </c>
      <c r="AE84">
        <v>5</v>
      </c>
      <c r="AF84">
        <v>3</v>
      </c>
      <c r="AG84">
        <v>0</v>
      </c>
      <c r="AH84" s="8">
        <v>42982</v>
      </c>
      <c r="AI84">
        <v>0</v>
      </c>
      <c r="AJ84">
        <v>7</v>
      </c>
    </row>
    <row r="85" spans="1:36" x14ac:dyDescent="0.2">
      <c r="A85" t="s">
        <v>317</v>
      </c>
      <c r="B85">
        <v>10247</v>
      </c>
      <c r="C85">
        <v>0</v>
      </c>
      <c r="D85">
        <v>0</v>
      </c>
      <c r="E85">
        <v>1</v>
      </c>
      <c r="F85">
        <v>1</v>
      </c>
      <c r="G85">
        <v>5</v>
      </c>
      <c r="H85">
        <v>3</v>
      </c>
      <c r="I85">
        <v>0</v>
      </c>
      <c r="J85">
        <v>48888</v>
      </c>
      <c r="K85">
        <v>0</v>
      </c>
      <c r="L85">
        <v>19</v>
      </c>
      <c r="M85" t="s">
        <v>37</v>
      </c>
      <c r="N85" t="s">
        <v>38</v>
      </c>
      <c r="O85">
        <v>2026</v>
      </c>
      <c r="P85" t="s">
        <v>318</v>
      </c>
      <c r="Q85" t="s">
        <v>39</v>
      </c>
      <c r="R85" t="s">
        <v>40</v>
      </c>
      <c r="S85" t="s">
        <v>41</v>
      </c>
      <c r="T85" t="s">
        <v>42</v>
      </c>
      <c r="U85" t="s">
        <v>43</v>
      </c>
      <c r="V85" s="8">
        <v>41923</v>
      </c>
      <c r="X85" t="s">
        <v>44</v>
      </c>
      <c r="Y85" t="s">
        <v>45</v>
      </c>
      <c r="Z85" t="s">
        <v>46</v>
      </c>
      <c r="AA85" t="s">
        <v>119</v>
      </c>
      <c r="AB85">
        <v>18</v>
      </c>
      <c r="AC85" t="s">
        <v>48</v>
      </c>
      <c r="AD85" t="s">
        <v>61</v>
      </c>
      <c r="AE85">
        <v>4.7</v>
      </c>
      <c r="AF85">
        <v>5</v>
      </c>
      <c r="AG85">
        <v>0</v>
      </c>
      <c r="AH85" t="s">
        <v>319</v>
      </c>
      <c r="AI85">
        <v>0</v>
      </c>
      <c r="AJ85">
        <v>8</v>
      </c>
    </row>
    <row r="86" spans="1:36" x14ac:dyDescent="0.2">
      <c r="A86" t="s">
        <v>320</v>
      </c>
      <c r="B86">
        <v>10235</v>
      </c>
      <c r="C86">
        <v>1</v>
      </c>
      <c r="D86">
        <v>1</v>
      </c>
      <c r="E86">
        <v>1</v>
      </c>
      <c r="F86">
        <v>1</v>
      </c>
      <c r="G86">
        <v>5</v>
      </c>
      <c r="H86">
        <v>3</v>
      </c>
      <c r="I86">
        <v>0</v>
      </c>
      <c r="J86">
        <v>54285</v>
      </c>
      <c r="K86">
        <v>0</v>
      </c>
      <c r="L86">
        <v>19</v>
      </c>
      <c r="M86" t="s">
        <v>37</v>
      </c>
      <c r="N86" t="s">
        <v>38</v>
      </c>
      <c r="O86">
        <v>2045</v>
      </c>
      <c r="P86" t="s">
        <v>321</v>
      </c>
      <c r="Q86" t="s">
        <v>39</v>
      </c>
      <c r="R86" t="s">
        <v>53</v>
      </c>
      <c r="S86" t="s">
        <v>41</v>
      </c>
      <c r="T86" t="s">
        <v>42</v>
      </c>
      <c r="U86" t="s">
        <v>43</v>
      </c>
      <c r="V86" t="s">
        <v>207</v>
      </c>
      <c r="X86" t="s">
        <v>44</v>
      </c>
      <c r="Y86" t="s">
        <v>45</v>
      </c>
      <c r="Z86" t="s">
        <v>46</v>
      </c>
      <c r="AA86" t="s">
        <v>119</v>
      </c>
      <c r="AB86">
        <v>18</v>
      </c>
      <c r="AC86" t="s">
        <v>92</v>
      </c>
      <c r="AD86" t="s">
        <v>61</v>
      </c>
      <c r="AE86">
        <v>4.2</v>
      </c>
      <c r="AF86">
        <v>3</v>
      </c>
      <c r="AG86">
        <v>0</v>
      </c>
      <c r="AH86" s="8">
        <v>43770</v>
      </c>
      <c r="AI86">
        <v>0</v>
      </c>
      <c r="AJ86">
        <v>3</v>
      </c>
    </row>
    <row r="87" spans="1:36" x14ac:dyDescent="0.2">
      <c r="A87" t="s">
        <v>322</v>
      </c>
      <c r="B87">
        <v>10299</v>
      </c>
      <c r="C87">
        <v>0</v>
      </c>
      <c r="D87">
        <v>3</v>
      </c>
      <c r="E87">
        <v>0</v>
      </c>
      <c r="F87">
        <v>1</v>
      </c>
      <c r="G87">
        <v>5</v>
      </c>
      <c r="H87">
        <v>1</v>
      </c>
      <c r="I87">
        <v>0</v>
      </c>
      <c r="J87">
        <v>56847</v>
      </c>
      <c r="K87">
        <v>0</v>
      </c>
      <c r="L87">
        <v>20</v>
      </c>
      <c r="M87" t="s">
        <v>64</v>
      </c>
      <c r="N87" t="s">
        <v>38</v>
      </c>
      <c r="O87">
        <v>2133</v>
      </c>
      <c r="P87" t="s">
        <v>323</v>
      </c>
      <c r="Q87" t="s">
        <v>66</v>
      </c>
      <c r="R87" t="s">
        <v>185</v>
      </c>
      <c r="S87" t="s">
        <v>41</v>
      </c>
      <c r="T87" t="s">
        <v>42</v>
      </c>
      <c r="U87" t="s">
        <v>43</v>
      </c>
      <c r="V87" s="8">
        <v>41827</v>
      </c>
      <c r="X87" t="s">
        <v>44</v>
      </c>
      <c r="Y87" t="s">
        <v>45</v>
      </c>
      <c r="Z87" t="s">
        <v>46</v>
      </c>
      <c r="AA87" t="s">
        <v>47</v>
      </c>
      <c r="AB87">
        <v>22</v>
      </c>
      <c r="AC87" t="s">
        <v>60</v>
      </c>
      <c r="AD87" t="s">
        <v>281</v>
      </c>
      <c r="AE87">
        <v>3</v>
      </c>
      <c r="AF87">
        <v>1</v>
      </c>
      <c r="AG87">
        <v>0</v>
      </c>
      <c r="AH87" t="s">
        <v>93</v>
      </c>
      <c r="AI87">
        <v>2</v>
      </c>
      <c r="AJ87">
        <v>5</v>
      </c>
    </row>
    <row r="88" spans="1:36" x14ac:dyDescent="0.2">
      <c r="A88" t="s">
        <v>324</v>
      </c>
      <c r="B88">
        <v>10280</v>
      </c>
      <c r="C88">
        <v>0</v>
      </c>
      <c r="D88">
        <v>0</v>
      </c>
      <c r="E88">
        <v>1</v>
      </c>
      <c r="F88">
        <v>4</v>
      </c>
      <c r="G88">
        <v>5</v>
      </c>
      <c r="H88">
        <v>2</v>
      </c>
      <c r="I88">
        <v>0</v>
      </c>
      <c r="J88">
        <v>60340</v>
      </c>
      <c r="K88">
        <v>1</v>
      </c>
      <c r="L88">
        <v>19</v>
      </c>
      <c r="M88" t="s">
        <v>37</v>
      </c>
      <c r="N88" t="s">
        <v>38</v>
      </c>
      <c r="O88">
        <v>2129</v>
      </c>
      <c r="P88" s="8">
        <v>30356</v>
      </c>
      <c r="Q88" t="s">
        <v>39</v>
      </c>
      <c r="R88" t="s">
        <v>40</v>
      </c>
      <c r="S88" t="s">
        <v>41</v>
      </c>
      <c r="T88" t="s">
        <v>42</v>
      </c>
      <c r="U88" t="s">
        <v>43</v>
      </c>
      <c r="V88" s="8">
        <v>40943</v>
      </c>
      <c r="W88" t="s">
        <v>325</v>
      </c>
      <c r="X88" t="s">
        <v>127</v>
      </c>
      <c r="Y88" t="s">
        <v>128</v>
      </c>
      <c r="Z88" t="s">
        <v>46</v>
      </c>
      <c r="AA88" t="s">
        <v>47</v>
      </c>
      <c r="AB88">
        <v>22</v>
      </c>
      <c r="AC88" t="s">
        <v>78</v>
      </c>
      <c r="AD88" t="s">
        <v>152</v>
      </c>
      <c r="AE88">
        <v>5</v>
      </c>
      <c r="AF88">
        <v>4</v>
      </c>
      <c r="AG88">
        <v>0</v>
      </c>
      <c r="AH88" s="8">
        <v>43438</v>
      </c>
      <c r="AI88">
        <v>5</v>
      </c>
      <c r="AJ88">
        <v>16</v>
      </c>
    </row>
    <row r="89" spans="1:36" x14ac:dyDescent="0.2">
      <c r="A89" t="s">
        <v>326</v>
      </c>
      <c r="B89">
        <v>10296</v>
      </c>
      <c r="C89">
        <v>0</v>
      </c>
      <c r="D89">
        <v>0</v>
      </c>
      <c r="E89">
        <v>0</v>
      </c>
      <c r="F89">
        <v>4</v>
      </c>
      <c r="G89">
        <v>5</v>
      </c>
      <c r="H89">
        <v>2</v>
      </c>
      <c r="I89">
        <v>0</v>
      </c>
      <c r="J89">
        <v>59124</v>
      </c>
      <c r="K89">
        <v>1</v>
      </c>
      <c r="L89">
        <v>19</v>
      </c>
      <c r="M89" t="s">
        <v>37</v>
      </c>
      <c r="N89" t="s">
        <v>38</v>
      </c>
      <c r="O89">
        <v>2458</v>
      </c>
      <c r="P89" s="8">
        <v>32664</v>
      </c>
      <c r="Q89" t="s">
        <v>66</v>
      </c>
      <c r="R89" t="s">
        <v>40</v>
      </c>
      <c r="S89" t="s">
        <v>41</v>
      </c>
      <c r="T89" t="s">
        <v>42</v>
      </c>
      <c r="U89" t="s">
        <v>43</v>
      </c>
      <c r="V89" t="s">
        <v>159</v>
      </c>
      <c r="W89" t="s">
        <v>327</v>
      </c>
      <c r="X89" t="s">
        <v>328</v>
      </c>
      <c r="Y89" t="s">
        <v>128</v>
      </c>
      <c r="Z89" t="s">
        <v>46</v>
      </c>
      <c r="AA89" t="s">
        <v>73</v>
      </c>
      <c r="AB89">
        <v>16</v>
      </c>
      <c r="AC89" t="s">
        <v>78</v>
      </c>
      <c r="AD89" t="s">
        <v>152</v>
      </c>
      <c r="AE89">
        <v>2.2999999999999998</v>
      </c>
      <c r="AF89">
        <v>3</v>
      </c>
      <c r="AG89">
        <v>0</v>
      </c>
      <c r="AH89" t="s">
        <v>329</v>
      </c>
      <c r="AI89">
        <v>5</v>
      </c>
      <c r="AJ89">
        <v>19</v>
      </c>
    </row>
    <row r="90" spans="1:36" x14ac:dyDescent="0.2">
      <c r="A90" t="s">
        <v>712</v>
      </c>
      <c r="B90">
        <v>10278</v>
      </c>
      <c r="C90">
        <v>0</v>
      </c>
      <c r="D90">
        <v>2</v>
      </c>
      <c r="E90">
        <v>0</v>
      </c>
      <c r="F90">
        <v>1</v>
      </c>
      <c r="G90">
        <v>5</v>
      </c>
      <c r="H90">
        <v>3</v>
      </c>
      <c r="I90">
        <v>0</v>
      </c>
      <c r="J90">
        <v>47961</v>
      </c>
      <c r="K90">
        <v>0</v>
      </c>
      <c r="L90">
        <v>19</v>
      </c>
      <c r="M90" t="s">
        <v>37</v>
      </c>
      <c r="N90" t="s">
        <v>38</v>
      </c>
      <c r="O90">
        <v>2050</v>
      </c>
      <c r="P90" t="s">
        <v>713</v>
      </c>
      <c r="Q90" t="s">
        <v>66</v>
      </c>
      <c r="R90" t="s">
        <v>75</v>
      </c>
      <c r="S90" t="s">
        <v>41</v>
      </c>
      <c r="T90" t="s">
        <v>42</v>
      </c>
      <c r="U90" t="s">
        <v>117</v>
      </c>
      <c r="V90" s="8">
        <v>40817</v>
      </c>
      <c r="X90" t="s">
        <v>44</v>
      </c>
      <c r="Y90" t="s">
        <v>45</v>
      </c>
      <c r="Z90" t="s">
        <v>46</v>
      </c>
      <c r="AA90" t="s">
        <v>69</v>
      </c>
      <c r="AB90">
        <v>20</v>
      </c>
      <c r="AC90" t="s">
        <v>78</v>
      </c>
      <c r="AD90" t="s">
        <v>61</v>
      </c>
      <c r="AE90">
        <v>4.0999999999999996</v>
      </c>
      <c r="AF90">
        <v>4</v>
      </c>
      <c r="AG90">
        <v>0</v>
      </c>
      <c r="AH90" s="8">
        <v>43648</v>
      </c>
      <c r="AI90">
        <v>0</v>
      </c>
      <c r="AJ90">
        <v>9</v>
      </c>
    </row>
    <row r="91" spans="1:36" x14ac:dyDescent="0.2">
      <c r="A91" t="s">
        <v>332</v>
      </c>
      <c r="B91">
        <v>10263</v>
      </c>
      <c r="C91">
        <v>1</v>
      </c>
      <c r="D91">
        <v>1</v>
      </c>
      <c r="E91">
        <v>0</v>
      </c>
      <c r="F91">
        <v>1</v>
      </c>
      <c r="G91">
        <v>5</v>
      </c>
      <c r="H91">
        <v>3</v>
      </c>
      <c r="I91">
        <v>0</v>
      </c>
      <c r="J91">
        <v>71776</v>
      </c>
      <c r="K91">
        <v>0</v>
      </c>
      <c r="L91">
        <v>20</v>
      </c>
      <c r="M91" t="s">
        <v>64</v>
      </c>
      <c r="N91" t="s">
        <v>38</v>
      </c>
      <c r="O91">
        <v>1824</v>
      </c>
      <c r="P91" t="s">
        <v>333</v>
      </c>
      <c r="Q91" t="s">
        <v>66</v>
      </c>
      <c r="R91" t="s">
        <v>53</v>
      </c>
      <c r="S91" t="s">
        <v>41</v>
      </c>
      <c r="T91" t="s">
        <v>42</v>
      </c>
      <c r="U91" t="s">
        <v>95</v>
      </c>
      <c r="V91" s="8">
        <v>41827</v>
      </c>
      <c r="X91" t="s">
        <v>44</v>
      </c>
      <c r="Y91" t="s">
        <v>45</v>
      </c>
      <c r="Z91" t="s">
        <v>46</v>
      </c>
      <c r="AA91" t="s">
        <v>73</v>
      </c>
      <c r="AB91">
        <v>16</v>
      </c>
      <c r="AC91" t="s">
        <v>48</v>
      </c>
      <c r="AD91" t="s">
        <v>61</v>
      </c>
      <c r="AE91">
        <v>4.4000000000000004</v>
      </c>
      <c r="AF91">
        <v>5</v>
      </c>
      <c r="AG91">
        <v>0</v>
      </c>
      <c r="AH91" t="s">
        <v>203</v>
      </c>
      <c r="AI91">
        <v>0</v>
      </c>
      <c r="AJ91">
        <v>17</v>
      </c>
    </row>
    <row r="92" spans="1:36" x14ac:dyDescent="0.2">
      <c r="A92" t="s">
        <v>334</v>
      </c>
      <c r="B92">
        <v>10136</v>
      </c>
      <c r="C92">
        <v>0</v>
      </c>
      <c r="D92">
        <v>0</v>
      </c>
      <c r="E92">
        <v>0</v>
      </c>
      <c r="F92">
        <v>1</v>
      </c>
      <c r="G92">
        <v>5</v>
      </c>
      <c r="H92">
        <v>3</v>
      </c>
      <c r="I92">
        <v>0</v>
      </c>
      <c r="J92">
        <v>65902</v>
      </c>
      <c r="K92">
        <v>0</v>
      </c>
      <c r="L92">
        <v>20</v>
      </c>
      <c r="M92" t="s">
        <v>64</v>
      </c>
      <c r="N92" t="s">
        <v>38</v>
      </c>
      <c r="O92">
        <v>2324</v>
      </c>
      <c r="P92" t="s">
        <v>335</v>
      </c>
      <c r="Q92" t="s">
        <v>66</v>
      </c>
      <c r="R92" t="s">
        <v>40</v>
      </c>
      <c r="S92" t="s">
        <v>41</v>
      </c>
      <c r="T92" t="s">
        <v>42</v>
      </c>
      <c r="U92" t="s">
        <v>95</v>
      </c>
      <c r="V92" t="s">
        <v>159</v>
      </c>
      <c r="X92" t="s">
        <v>44</v>
      </c>
      <c r="Y92" t="s">
        <v>45</v>
      </c>
      <c r="Z92" t="s">
        <v>46</v>
      </c>
      <c r="AA92" t="s">
        <v>77</v>
      </c>
      <c r="AC92" t="s">
        <v>48</v>
      </c>
      <c r="AD92" t="s">
        <v>61</v>
      </c>
      <c r="AE92">
        <v>4</v>
      </c>
      <c r="AF92">
        <v>4</v>
      </c>
      <c r="AG92">
        <v>0</v>
      </c>
      <c r="AH92" s="8">
        <v>43647</v>
      </c>
      <c r="AI92">
        <v>0</v>
      </c>
      <c r="AJ92">
        <v>7</v>
      </c>
    </row>
    <row r="93" spans="1:36" x14ac:dyDescent="0.2">
      <c r="A93" t="s">
        <v>336</v>
      </c>
      <c r="B93">
        <v>10189</v>
      </c>
      <c r="C93">
        <v>1</v>
      </c>
      <c r="D93">
        <v>1</v>
      </c>
      <c r="E93">
        <v>0</v>
      </c>
      <c r="F93">
        <v>5</v>
      </c>
      <c r="G93">
        <v>5</v>
      </c>
      <c r="H93">
        <v>3</v>
      </c>
      <c r="I93">
        <v>0</v>
      </c>
      <c r="J93">
        <v>57748</v>
      </c>
      <c r="K93">
        <v>1</v>
      </c>
      <c r="L93">
        <v>19</v>
      </c>
      <c r="M93" t="s">
        <v>37</v>
      </c>
      <c r="N93" t="s">
        <v>38</v>
      </c>
      <c r="O93">
        <v>2176</v>
      </c>
      <c r="P93" t="s">
        <v>337</v>
      </c>
      <c r="Q93" t="s">
        <v>66</v>
      </c>
      <c r="R93" t="s">
        <v>53</v>
      </c>
      <c r="S93" t="s">
        <v>41</v>
      </c>
      <c r="T93" t="s">
        <v>42</v>
      </c>
      <c r="U93" t="s">
        <v>43</v>
      </c>
      <c r="V93" s="8">
        <v>40735</v>
      </c>
      <c r="W93" t="s">
        <v>338</v>
      </c>
      <c r="X93" t="s">
        <v>316</v>
      </c>
      <c r="Y93" t="s">
        <v>57</v>
      </c>
      <c r="Z93" t="s">
        <v>46</v>
      </c>
      <c r="AA93" t="s">
        <v>77</v>
      </c>
      <c r="AB93">
        <v>39</v>
      </c>
      <c r="AC93" t="s">
        <v>78</v>
      </c>
      <c r="AD93" t="s">
        <v>61</v>
      </c>
      <c r="AE93">
        <v>3.13</v>
      </c>
      <c r="AF93">
        <v>3</v>
      </c>
      <c r="AG93">
        <v>0</v>
      </c>
      <c r="AH93" s="8">
        <v>42462</v>
      </c>
      <c r="AI93">
        <v>0</v>
      </c>
      <c r="AJ93">
        <v>16</v>
      </c>
    </row>
    <row r="94" spans="1:36" x14ac:dyDescent="0.2">
      <c r="A94" t="s">
        <v>339</v>
      </c>
      <c r="B94">
        <v>10308</v>
      </c>
      <c r="C94">
        <v>1</v>
      </c>
      <c r="D94">
        <v>1</v>
      </c>
      <c r="E94">
        <v>1</v>
      </c>
      <c r="F94">
        <v>1</v>
      </c>
      <c r="G94">
        <v>5</v>
      </c>
      <c r="H94">
        <v>1</v>
      </c>
      <c r="I94">
        <v>0</v>
      </c>
      <c r="J94">
        <v>64057</v>
      </c>
      <c r="K94">
        <v>0</v>
      </c>
      <c r="L94">
        <v>19</v>
      </c>
      <c r="M94" t="s">
        <v>37</v>
      </c>
      <c r="N94" t="s">
        <v>38</v>
      </c>
      <c r="O94">
        <v>2132</v>
      </c>
      <c r="P94" t="s">
        <v>340</v>
      </c>
      <c r="Q94" t="s">
        <v>39</v>
      </c>
      <c r="R94" t="s">
        <v>53</v>
      </c>
      <c r="S94" t="s">
        <v>41</v>
      </c>
      <c r="T94" t="s">
        <v>42</v>
      </c>
      <c r="U94" t="s">
        <v>43</v>
      </c>
      <c r="V94" s="8">
        <v>42313</v>
      </c>
      <c r="X94" t="s">
        <v>44</v>
      </c>
      <c r="Y94" t="s">
        <v>45</v>
      </c>
      <c r="Z94" t="s">
        <v>46</v>
      </c>
      <c r="AA94" t="s">
        <v>81</v>
      </c>
      <c r="AB94">
        <v>11</v>
      </c>
      <c r="AC94" t="s">
        <v>60</v>
      </c>
      <c r="AD94" t="s">
        <v>281</v>
      </c>
      <c r="AE94">
        <v>1.56</v>
      </c>
      <c r="AF94">
        <v>5</v>
      </c>
      <c r="AG94">
        <v>0</v>
      </c>
      <c r="AH94" s="8">
        <v>43525</v>
      </c>
      <c r="AI94">
        <v>6</v>
      </c>
      <c r="AJ94">
        <v>15</v>
      </c>
    </row>
    <row r="95" spans="1:36" x14ac:dyDescent="0.2">
      <c r="A95" t="s">
        <v>709</v>
      </c>
      <c r="B95">
        <v>10030</v>
      </c>
      <c r="C95">
        <v>0</v>
      </c>
      <c r="D95">
        <v>2</v>
      </c>
      <c r="E95">
        <v>0</v>
      </c>
      <c r="F95">
        <v>5</v>
      </c>
      <c r="G95">
        <v>5</v>
      </c>
      <c r="H95">
        <v>4</v>
      </c>
      <c r="I95">
        <v>0</v>
      </c>
      <c r="J95">
        <v>62425</v>
      </c>
      <c r="K95">
        <v>1</v>
      </c>
      <c r="L95">
        <v>19</v>
      </c>
      <c r="M95" t="s">
        <v>37</v>
      </c>
      <c r="N95" t="s">
        <v>38</v>
      </c>
      <c r="O95">
        <v>2359</v>
      </c>
      <c r="P95" t="s">
        <v>710</v>
      </c>
      <c r="Q95" t="s">
        <v>66</v>
      </c>
      <c r="R95" t="s">
        <v>75</v>
      </c>
      <c r="S95" t="s">
        <v>41</v>
      </c>
      <c r="T95" t="s">
        <v>42</v>
      </c>
      <c r="U95" t="s">
        <v>43</v>
      </c>
      <c r="V95" t="s">
        <v>562</v>
      </c>
      <c r="W95" t="s">
        <v>711</v>
      </c>
      <c r="X95" t="s">
        <v>111</v>
      </c>
      <c r="Y95" t="s">
        <v>57</v>
      </c>
      <c r="Z95" t="s">
        <v>46</v>
      </c>
      <c r="AA95" t="s">
        <v>106</v>
      </c>
      <c r="AB95">
        <v>14</v>
      </c>
      <c r="AC95" t="s">
        <v>48</v>
      </c>
      <c r="AD95" t="s">
        <v>49</v>
      </c>
      <c r="AE95">
        <v>4.0999999999999996</v>
      </c>
      <c r="AF95">
        <v>4</v>
      </c>
      <c r="AG95">
        <v>0</v>
      </c>
      <c r="AH95" s="8">
        <v>42038</v>
      </c>
      <c r="AI95">
        <v>0</v>
      </c>
      <c r="AJ95">
        <v>16</v>
      </c>
    </row>
    <row r="96" spans="1:36" x14ac:dyDescent="0.2">
      <c r="A96" t="s">
        <v>344</v>
      </c>
      <c r="B96">
        <v>10049</v>
      </c>
      <c r="C96">
        <v>1</v>
      </c>
      <c r="D96">
        <v>1</v>
      </c>
      <c r="E96">
        <v>0</v>
      </c>
      <c r="F96">
        <v>1</v>
      </c>
      <c r="G96">
        <v>5</v>
      </c>
      <c r="H96">
        <v>3</v>
      </c>
      <c r="I96">
        <v>0</v>
      </c>
      <c r="J96">
        <v>58530</v>
      </c>
      <c r="K96">
        <v>0</v>
      </c>
      <c r="L96">
        <v>19</v>
      </c>
      <c r="M96" t="s">
        <v>37</v>
      </c>
      <c r="N96" t="s">
        <v>38</v>
      </c>
      <c r="O96">
        <v>2155</v>
      </c>
      <c r="P96" t="s">
        <v>345</v>
      </c>
      <c r="Q96" t="s">
        <v>66</v>
      </c>
      <c r="R96" t="s">
        <v>53</v>
      </c>
      <c r="S96" t="s">
        <v>41</v>
      </c>
      <c r="T96" t="s">
        <v>42</v>
      </c>
      <c r="U96" t="s">
        <v>43</v>
      </c>
      <c r="V96" s="8">
        <v>41153</v>
      </c>
      <c r="X96" t="s">
        <v>44</v>
      </c>
      <c r="Y96" t="s">
        <v>45</v>
      </c>
      <c r="Z96" t="s">
        <v>46</v>
      </c>
      <c r="AA96" t="s">
        <v>96</v>
      </c>
      <c r="AB96">
        <v>12</v>
      </c>
      <c r="AC96" t="s">
        <v>78</v>
      </c>
      <c r="AD96" t="s">
        <v>61</v>
      </c>
      <c r="AE96">
        <v>5</v>
      </c>
      <c r="AF96">
        <v>5</v>
      </c>
      <c r="AG96">
        <v>0</v>
      </c>
      <c r="AH96" t="s">
        <v>298</v>
      </c>
      <c r="AI96">
        <v>0</v>
      </c>
      <c r="AJ96">
        <v>19</v>
      </c>
    </row>
    <row r="97" spans="1:36" x14ac:dyDescent="0.2">
      <c r="A97" t="s">
        <v>346</v>
      </c>
      <c r="B97">
        <v>10093</v>
      </c>
      <c r="C97">
        <v>0</v>
      </c>
      <c r="D97">
        <v>0</v>
      </c>
      <c r="E97">
        <v>1</v>
      </c>
      <c r="F97">
        <v>5</v>
      </c>
      <c r="G97">
        <v>5</v>
      </c>
      <c r="H97">
        <v>3</v>
      </c>
      <c r="I97">
        <v>0</v>
      </c>
      <c r="J97">
        <v>72609</v>
      </c>
      <c r="K97">
        <v>1</v>
      </c>
      <c r="L97">
        <v>20</v>
      </c>
      <c r="M97" t="s">
        <v>64</v>
      </c>
      <c r="N97" t="s">
        <v>38</v>
      </c>
      <c r="O97">
        <v>2143</v>
      </c>
      <c r="P97" s="8">
        <v>29596</v>
      </c>
      <c r="Q97" t="s">
        <v>39</v>
      </c>
      <c r="R97" t="s">
        <v>40</v>
      </c>
      <c r="S97" t="s">
        <v>41</v>
      </c>
      <c r="T97" t="s">
        <v>104</v>
      </c>
      <c r="U97" t="s">
        <v>43</v>
      </c>
      <c r="V97" t="s">
        <v>237</v>
      </c>
      <c r="W97" t="s">
        <v>347</v>
      </c>
      <c r="X97" t="s">
        <v>68</v>
      </c>
      <c r="Y97" t="s">
        <v>57</v>
      </c>
      <c r="Z97" t="s">
        <v>46</v>
      </c>
      <c r="AA97" t="s">
        <v>81</v>
      </c>
      <c r="AB97">
        <v>11</v>
      </c>
      <c r="AC97" t="s">
        <v>78</v>
      </c>
      <c r="AD97" t="s">
        <v>61</v>
      </c>
      <c r="AE97">
        <v>4.76</v>
      </c>
      <c r="AF97">
        <v>5</v>
      </c>
      <c r="AG97">
        <v>0</v>
      </c>
      <c r="AH97" s="8">
        <v>41398</v>
      </c>
      <c r="AI97">
        <v>0</v>
      </c>
      <c r="AJ97">
        <v>20</v>
      </c>
    </row>
    <row r="98" spans="1:36" x14ac:dyDescent="0.2">
      <c r="A98" t="s">
        <v>348</v>
      </c>
      <c r="B98">
        <v>10163</v>
      </c>
      <c r="C98">
        <v>1</v>
      </c>
      <c r="D98">
        <v>1</v>
      </c>
      <c r="E98">
        <v>0</v>
      </c>
      <c r="F98">
        <v>5</v>
      </c>
      <c r="G98">
        <v>5</v>
      </c>
      <c r="H98">
        <v>3</v>
      </c>
      <c r="I98">
        <v>0</v>
      </c>
      <c r="J98">
        <v>55965</v>
      </c>
      <c r="K98">
        <v>1</v>
      </c>
      <c r="L98">
        <v>20</v>
      </c>
      <c r="M98" t="s">
        <v>64</v>
      </c>
      <c r="N98" t="s">
        <v>38</v>
      </c>
      <c r="O98">
        <v>2170</v>
      </c>
      <c r="P98" s="8">
        <v>30539</v>
      </c>
      <c r="Q98" t="s">
        <v>66</v>
      </c>
      <c r="R98" t="s">
        <v>53</v>
      </c>
      <c r="S98" t="s">
        <v>41</v>
      </c>
      <c r="T98" t="s">
        <v>42</v>
      </c>
      <c r="U98" t="s">
        <v>43</v>
      </c>
      <c r="V98" s="8">
        <v>40637</v>
      </c>
      <c r="W98" s="8">
        <v>41518</v>
      </c>
      <c r="X98" t="s">
        <v>56</v>
      </c>
      <c r="Y98" t="s">
        <v>57</v>
      </c>
      <c r="Z98" t="s">
        <v>46</v>
      </c>
      <c r="AA98" t="s">
        <v>91</v>
      </c>
      <c r="AB98">
        <v>19</v>
      </c>
      <c r="AC98" t="s">
        <v>78</v>
      </c>
      <c r="AD98" t="s">
        <v>61</v>
      </c>
      <c r="AE98">
        <v>3.66</v>
      </c>
      <c r="AF98">
        <v>3</v>
      </c>
      <c r="AG98">
        <v>0</v>
      </c>
      <c r="AH98" s="8">
        <v>41091</v>
      </c>
      <c r="AI98">
        <v>0</v>
      </c>
      <c r="AJ98">
        <v>6</v>
      </c>
    </row>
    <row r="99" spans="1:36" x14ac:dyDescent="0.2">
      <c r="A99" t="s">
        <v>707</v>
      </c>
      <c r="B99">
        <v>10090</v>
      </c>
      <c r="C99">
        <v>1</v>
      </c>
      <c r="D99">
        <v>1</v>
      </c>
      <c r="E99">
        <v>0</v>
      </c>
      <c r="F99">
        <v>1</v>
      </c>
      <c r="G99">
        <v>5</v>
      </c>
      <c r="H99">
        <v>3</v>
      </c>
      <c r="I99">
        <v>0</v>
      </c>
      <c r="J99">
        <v>65714</v>
      </c>
      <c r="K99">
        <v>0</v>
      </c>
      <c r="L99">
        <v>18</v>
      </c>
      <c r="M99" t="s">
        <v>168</v>
      </c>
      <c r="N99" t="s">
        <v>38</v>
      </c>
      <c r="O99">
        <v>2451</v>
      </c>
      <c r="P99" t="s">
        <v>708</v>
      </c>
      <c r="Q99" t="s">
        <v>66</v>
      </c>
      <c r="R99" t="s">
        <v>53</v>
      </c>
      <c r="S99" t="s">
        <v>41</v>
      </c>
      <c r="T99" t="s">
        <v>42</v>
      </c>
      <c r="U99" t="s">
        <v>43</v>
      </c>
      <c r="V99" s="8">
        <v>40949</v>
      </c>
      <c r="X99" t="s">
        <v>44</v>
      </c>
      <c r="Y99" t="s">
        <v>45</v>
      </c>
      <c r="Z99" t="s">
        <v>46</v>
      </c>
      <c r="AA99" t="s">
        <v>170</v>
      </c>
      <c r="AB99">
        <v>2</v>
      </c>
      <c r="AC99" t="s">
        <v>48</v>
      </c>
      <c r="AD99" t="s">
        <v>61</v>
      </c>
      <c r="AE99">
        <v>4.83</v>
      </c>
      <c r="AF99">
        <v>5</v>
      </c>
      <c r="AG99">
        <v>0</v>
      </c>
      <c r="AH99" t="s">
        <v>120</v>
      </c>
      <c r="AI99">
        <v>0</v>
      </c>
      <c r="AJ99">
        <v>15</v>
      </c>
    </row>
    <row r="100" spans="1:36" x14ac:dyDescent="0.2">
      <c r="A100" t="s">
        <v>705</v>
      </c>
      <c r="B100">
        <v>10302</v>
      </c>
      <c r="C100">
        <v>1</v>
      </c>
      <c r="D100">
        <v>1</v>
      </c>
      <c r="E100">
        <v>0</v>
      </c>
      <c r="F100">
        <v>1</v>
      </c>
      <c r="G100">
        <v>5</v>
      </c>
      <c r="H100">
        <v>1</v>
      </c>
      <c r="I100">
        <v>0</v>
      </c>
      <c r="J100">
        <v>64021</v>
      </c>
      <c r="K100">
        <v>0</v>
      </c>
      <c r="L100">
        <v>19</v>
      </c>
      <c r="M100" t="s">
        <v>37</v>
      </c>
      <c r="N100" t="s">
        <v>38</v>
      </c>
      <c r="O100">
        <v>2093</v>
      </c>
      <c r="P100" t="s">
        <v>706</v>
      </c>
      <c r="Q100" t="s">
        <v>66</v>
      </c>
      <c r="R100" t="s">
        <v>53</v>
      </c>
      <c r="S100" t="s">
        <v>41</v>
      </c>
      <c r="T100" t="s">
        <v>42</v>
      </c>
      <c r="U100" t="s">
        <v>43</v>
      </c>
      <c r="V100" t="s">
        <v>118</v>
      </c>
      <c r="X100" t="s">
        <v>44</v>
      </c>
      <c r="Y100" t="s">
        <v>45</v>
      </c>
      <c r="Z100" t="s">
        <v>46</v>
      </c>
      <c r="AA100" t="s">
        <v>96</v>
      </c>
      <c r="AB100">
        <v>12</v>
      </c>
      <c r="AC100" t="s">
        <v>60</v>
      </c>
      <c r="AD100" t="s">
        <v>281</v>
      </c>
      <c r="AE100">
        <v>2.4</v>
      </c>
      <c r="AF100">
        <v>2</v>
      </c>
      <c r="AG100">
        <v>1</v>
      </c>
      <c r="AH100" t="s">
        <v>93</v>
      </c>
      <c r="AI100">
        <v>6</v>
      </c>
      <c r="AJ100">
        <v>20</v>
      </c>
    </row>
    <row r="101" spans="1:36" x14ac:dyDescent="0.2">
      <c r="A101" t="s">
        <v>702</v>
      </c>
      <c r="B101">
        <v>10157</v>
      </c>
      <c r="C101">
        <v>0</v>
      </c>
      <c r="D101">
        <v>0</v>
      </c>
      <c r="E101">
        <v>0</v>
      </c>
      <c r="F101">
        <v>1</v>
      </c>
      <c r="G101">
        <v>5</v>
      </c>
      <c r="H101">
        <v>3</v>
      </c>
      <c r="I101">
        <v>0</v>
      </c>
      <c r="J101">
        <v>58939</v>
      </c>
      <c r="K101">
        <v>0</v>
      </c>
      <c r="L101">
        <v>19</v>
      </c>
      <c r="M101" t="s">
        <v>37</v>
      </c>
      <c r="N101" t="s">
        <v>38</v>
      </c>
      <c r="O101">
        <v>2130</v>
      </c>
      <c r="P101" s="8">
        <v>23775</v>
      </c>
      <c r="Q101" t="s">
        <v>66</v>
      </c>
      <c r="R101" t="s">
        <v>40</v>
      </c>
      <c r="S101" t="s">
        <v>41</v>
      </c>
      <c r="T101" t="s">
        <v>42</v>
      </c>
      <c r="U101" t="s">
        <v>43</v>
      </c>
      <c r="V101" s="8">
        <v>41589</v>
      </c>
      <c r="X101" t="s">
        <v>44</v>
      </c>
      <c r="Y101" t="s">
        <v>45</v>
      </c>
      <c r="Z101" t="s">
        <v>46</v>
      </c>
      <c r="AA101" t="s">
        <v>91</v>
      </c>
      <c r="AB101">
        <v>19</v>
      </c>
      <c r="AC101" t="s">
        <v>92</v>
      </c>
      <c r="AD101" t="s">
        <v>61</v>
      </c>
      <c r="AE101">
        <v>3.73</v>
      </c>
      <c r="AF101">
        <v>3</v>
      </c>
      <c r="AG101">
        <v>0</v>
      </c>
      <c r="AH101" t="s">
        <v>267</v>
      </c>
      <c r="AI101">
        <v>0</v>
      </c>
      <c r="AJ101">
        <v>16</v>
      </c>
    </row>
    <row r="102" spans="1:36" x14ac:dyDescent="0.2">
      <c r="A102" t="s">
        <v>694</v>
      </c>
      <c r="B102">
        <v>10027</v>
      </c>
      <c r="C102">
        <v>0</v>
      </c>
      <c r="D102">
        <v>0</v>
      </c>
      <c r="E102">
        <v>1</v>
      </c>
      <c r="F102">
        <v>1</v>
      </c>
      <c r="G102">
        <v>5</v>
      </c>
      <c r="H102">
        <v>4</v>
      </c>
      <c r="I102">
        <v>0</v>
      </c>
      <c r="J102">
        <v>60656</v>
      </c>
      <c r="K102">
        <v>0</v>
      </c>
      <c r="L102">
        <v>20</v>
      </c>
      <c r="M102" t="s">
        <v>64</v>
      </c>
      <c r="N102" t="s">
        <v>38</v>
      </c>
      <c r="O102">
        <v>2045</v>
      </c>
      <c r="P102" t="s">
        <v>695</v>
      </c>
      <c r="Q102" t="s">
        <v>39</v>
      </c>
      <c r="R102" t="s">
        <v>40</v>
      </c>
      <c r="S102" t="s">
        <v>41</v>
      </c>
      <c r="T102" t="s">
        <v>42</v>
      </c>
      <c r="U102" t="s">
        <v>43</v>
      </c>
      <c r="V102" t="s">
        <v>182</v>
      </c>
      <c r="X102" t="s">
        <v>44</v>
      </c>
      <c r="Y102" t="s">
        <v>45</v>
      </c>
      <c r="Z102" t="s">
        <v>46</v>
      </c>
      <c r="AA102" t="s">
        <v>73</v>
      </c>
      <c r="AB102">
        <v>16</v>
      </c>
      <c r="AC102" t="s">
        <v>60</v>
      </c>
      <c r="AD102" t="s">
        <v>49</v>
      </c>
      <c r="AE102">
        <v>4.3</v>
      </c>
      <c r="AF102">
        <v>3</v>
      </c>
      <c r="AG102">
        <v>0</v>
      </c>
      <c r="AH102" t="s">
        <v>260</v>
      </c>
      <c r="AI102">
        <v>0</v>
      </c>
      <c r="AJ102">
        <v>4</v>
      </c>
    </row>
    <row r="103" spans="1:36" x14ac:dyDescent="0.2">
      <c r="A103" t="s">
        <v>691</v>
      </c>
      <c r="B103">
        <v>10095</v>
      </c>
      <c r="C103">
        <v>0</v>
      </c>
      <c r="D103">
        <v>0</v>
      </c>
      <c r="E103">
        <v>0</v>
      </c>
      <c r="F103">
        <v>5</v>
      </c>
      <c r="G103">
        <v>5</v>
      </c>
      <c r="H103">
        <v>3</v>
      </c>
      <c r="I103">
        <v>0</v>
      </c>
      <c r="J103">
        <v>63878</v>
      </c>
      <c r="K103">
        <v>1</v>
      </c>
      <c r="L103">
        <v>20</v>
      </c>
      <c r="M103" t="s">
        <v>64</v>
      </c>
      <c r="N103" t="s">
        <v>38</v>
      </c>
      <c r="O103">
        <v>1851</v>
      </c>
      <c r="P103" t="s">
        <v>692</v>
      </c>
      <c r="Q103" t="s">
        <v>66</v>
      </c>
      <c r="R103" t="s">
        <v>40</v>
      </c>
      <c r="S103" t="s">
        <v>41</v>
      </c>
      <c r="T103" t="s">
        <v>42</v>
      </c>
      <c r="U103" t="s">
        <v>43</v>
      </c>
      <c r="V103" t="s">
        <v>693</v>
      </c>
      <c r="W103" s="8">
        <v>42220</v>
      </c>
      <c r="X103" t="s">
        <v>468</v>
      </c>
      <c r="Y103" t="s">
        <v>57</v>
      </c>
      <c r="Z103" t="s">
        <v>46</v>
      </c>
      <c r="AA103" t="s">
        <v>47</v>
      </c>
      <c r="AB103">
        <v>22</v>
      </c>
      <c r="AC103" t="s">
        <v>151</v>
      </c>
      <c r="AD103" t="s">
        <v>61</v>
      </c>
      <c r="AE103">
        <v>4.68</v>
      </c>
      <c r="AF103">
        <v>4</v>
      </c>
      <c r="AG103">
        <v>0</v>
      </c>
      <c r="AH103" s="8">
        <v>42039</v>
      </c>
      <c r="AI103">
        <v>0</v>
      </c>
      <c r="AJ103">
        <v>20</v>
      </c>
    </row>
    <row r="104" spans="1:36" x14ac:dyDescent="0.2">
      <c r="A104" t="s">
        <v>363</v>
      </c>
      <c r="B104">
        <v>10111</v>
      </c>
      <c r="C104">
        <v>0</v>
      </c>
      <c r="D104">
        <v>0</v>
      </c>
      <c r="E104">
        <v>1</v>
      </c>
      <c r="F104">
        <v>1</v>
      </c>
      <c r="G104">
        <v>5</v>
      </c>
      <c r="H104">
        <v>3</v>
      </c>
      <c r="I104">
        <v>0</v>
      </c>
      <c r="J104">
        <v>52249</v>
      </c>
      <c r="K104">
        <v>0</v>
      </c>
      <c r="L104">
        <v>19</v>
      </c>
      <c r="M104" t="s">
        <v>37</v>
      </c>
      <c r="N104" t="s">
        <v>38</v>
      </c>
      <c r="O104">
        <v>1905</v>
      </c>
      <c r="P104" t="s">
        <v>364</v>
      </c>
      <c r="Q104" t="s">
        <v>39</v>
      </c>
      <c r="R104" t="s">
        <v>40</v>
      </c>
      <c r="S104" t="s">
        <v>41</v>
      </c>
      <c r="T104" t="s">
        <v>104</v>
      </c>
      <c r="U104" t="s">
        <v>43</v>
      </c>
      <c r="V104" t="s">
        <v>54</v>
      </c>
      <c r="X104" t="s">
        <v>44</v>
      </c>
      <c r="Y104" t="s">
        <v>45</v>
      </c>
      <c r="Z104" t="s">
        <v>46</v>
      </c>
      <c r="AA104" t="s">
        <v>106</v>
      </c>
      <c r="AB104">
        <v>14</v>
      </c>
      <c r="AC104" t="s">
        <v>92</v>
      </c>
      <c r="AD104" t="s">
        <v>61</v>
      </c>
      <c r="AE104">
        <v>4.5</v>
      </c>
      <c r="AF104">
        <v>3</v>
      </c>
      <c r="AG104">
        <v>0</v>
      </c>
      <c r="AH104" t="s">
        <v>102</v>
      </c>
      <c r="AI104">
        <v>0</v>
      </c>
      <c r="AJ104">
        <v>5</v>
      </c>
    </row>
    <row r="105" spans="1:36" x14ac:dyDescent="0.2">
      <c r="A105" t="s">
        <v>365</v>
      </c>
      <c r="B105">
        <v>10257</v>
      </c>
      <c r="C105">
        <v>0</v>
      </c>
      <c r="D105">
        <v>0</v>
      </c>
      <c r="E105">
        <v>0</v>
      </c>
      <c r="F105">
        <v>1</v>
      </c>
      <c r="G105">
        <v>5</v>
      </c>
      <c r="H105">
        <v>3</v>
      </c>
      <c r="I105">
        <v>0</v>
      </c>
      <c r="J105">
        <v>53171</v>
      </c>
      <c r="K105">
        <v>0</v>
      </c>
      <c r="L105">
        <v>19</v>
      </c>
      <c r="M105" t="s">
        <v>37</v>
      </c>
      <c r="N105" t="s">
        <v>38</v>
      </c>
      <c r="O105">
        <v>2121</v>
      </c>
      <c r="P105" s="8">
        <v>30359</v>
      </c>
      <c r="Q105" t="s">
        <v>66</v>
      </c>
      <c r="R105" t="s">
        <v>40</v>
      </c>
      <c r="S105" t="s">
        <v>41</v>
      </c>
      <c r="T105" t="s">
        <v>104</v>
      </c>
      <c r="U105" t="s">
        <v>95</v>
      </c>
      <c r="V105" t="s">
        <v>237</v>
      </c>
      <c r="X105" t="s">
        <v>44</v>
      </c>
      <c r="Y105" t="s">
        <v>45</v>
      </c>
      <c r="Z105" t="s">
        <v>46</v>
      </c>
      <c r="AA105" t="s">
        <v>119</v>
      </c>
      <c r="AB105">
        <v>18</v>
      </c>
      <c r="AC105" t="s">
        <v>48</v>
      </c>
      <c r="AD105" t="s">
        <v>61</v>
      </c>
      <c r="AE105">
        <v>4.2</v>
      </c>
      <c r="AF105">
        <v>4</v>
      </c>
      <c r="AG105">
        <v>0</v>
      </c>
      <c r="AH105" t="s">
        <v>366</v>
      </c>
      <c r="AI105">
        <v>0</v>
      </c>
      <c r="AJ105">
        <v>12</v>
      </c>
    </row>
    <row r="106" spans="1:36" x14ac:dyDescent="0.2">
      <c r="A106" t="s">
        <v>367</v>
      </c>
      <c r="B106">
        <v>10159</v>
      </c>
      <c r="C106">
        <v>1</v>
      </c>
      <c r="D106">
        <v>1</v>
      </c>
      <c r="E106">
        <v>0</v>
      </c>
      <c r="F106">
        <v>1</v>
      </c>
      <c r="G106">
        <v>5</v>
      </c>
      <c r="H106">
        <v>3</v>
      </c>
      <c r="I106">
        <v>0</v>
      </c>
      <c r="J106">
        <v>51337</v>
      </c>
      <c r="K106">
        <v>0</v>
      </c>
      <c r="L106">
        <v>19</v>
      </c>
      <c r="M106" t="s">
        <v>37</v>
      </c>
      <c r="N106" t="s">
        <v>38</v>
      </c>
      <c r="O106">
        <v>2145</v>
      </c>
      <c r="P106" s="8">
        <v>32883</v>
      </c>
      <c r="Q106" t="s">
        <v>66</v>
      </c>
      <c r="R106" t="s">
        <v>53</v>
      </c>
      <c r="S106" t="s">
        <v>41</v>
      </c>
      <c r="T106" t="s">
        <v>42</v>
      </c>
      <c r="U106" t="s">
        <v>95</v>
      </c>
      <c r="V106" t="s">
        <v>54</v>
      </c>
      <c r="X106" t="s">
        <v>44</v>
      </c>
      <c r="Y106" t="s">
        <v>45</v>
      </c>
      <c r="Z106" t="s">
        <v>46</v>
      </c>
      <c r="AA106" t="s">
        <v>47</v>
      </c>
      <c r="AB106">
        <v>22</v>
      </c>
      <c r="AC106" t="s">
        <v>48</v>
      </c>
      <c r="AD106" t="s">
        <v>61</v>
      </c>
      <c r="AE106">
        <v>3.73</v>
      </c>
      <c r="AF106">
        <v>3</v>
      </c>
      <c r="AG106">
        <v>0</v>
      </c>
      <c r="AH106" t="s">
        <v>368</v>
      </c>
      <c r="AI106">
        <v>0</v>
      </c>
      <c r="AJ106">
        <v>19</v>
      </c>
    </row>
    <row r="107" spans="1:36" x14ac:dyDescent="0.2">
      <c r="A107" t="s">
        <v>369</v>
      </c>
      <c r="B107">
        <v>10122</v>
      </c>
      <c r="C107">
        <v>0</v>
      </c>
      <c r="D107">
        <v>2</v>
      </c>
      <c r="E107">
        <v>0</v>
      </c>
      <c r="F107">
        <v>5</v>
      </c>
      <c r="G107">
        <v>5</v>
      </c>
      <c r="H107">
        <v>3</v>
      </c>
      <c r="I107">
        <v>1</v>
      </c>
      <c r="J107">
        <v>51505</v>
      </c>
      <c r="K107">
        <v>1</v>
      </c>
      <c r="L107">
        <v>19</v>
      </c>
      <c r="M107" t="s">
        <v>37</v>
      </c>
      <c r="N107" t="s">
        <v>38</v>
      </c>
      <c r="O107">
        <v>2330</v>
      </c>
      <c r="P107" t="s">
        <v>370</v>
      </c>
      <c r="Q107" t="s">
        <v>66</v>
      </c>
      <c r="R107" t="s">
        <v>75</v>
      </c>
      <c r="S107" t="s">
        <v>41</v>
      </c>
      <c r="T107" t="s">
        <v>42</v>
      </c>
      <c r="U107" t="s">
        <v>95</v>
      </c>
      <c r="V107" s="8">
        <v>40735</v>
      </c>
      <c r="W107" t="s">
        <v>371</v>
      </c>
      <c r="X107" t="s">
        <v>68</v>
      </c>
      <c r="Y107" t="s">
        <v>57</v>
      </c>
      <c r="Z107" t="s">
        <v>46</v>
      </c>
      <c r="AA107" t="s">
        <v>73</v>
      </c>
      <c r="AB107">
        <v>16</v>
      </c>
      <c r="AC107" t="s">
        <v>97</v>
      </c>
      <c r="AD107" t="s">
        <v>61</v>
      </c>
      <c r="AE107">
        <v>4.24</v>
      </c>
      <c r="AF107">
        <v>4</v>
      </c>
      <c r="AG107">
        <v>0</v>
      </c>
      <c r="AH107" t="s">
        <v>372</v>
      </c>
      <c r="AI107">
        <v>0</v>
      </c>
      <c r="AJ107">
        <v>2</v>
      </c>
    </row>
    <row r="108" spans="1:36" x14ac:dyDescent="0.2">
      <c r="A108" t="s">
        <v>686</v>
      </c>
      <c r="B108">
        <v>10091</v>
      </c>
      <c r="C108">
        <v>1</v>
      </c>
      <c r="D108">
        <v>1</v>
      </c>
      <c r="E108">
        <v>0</v>
      </c>
      <c r="F108">
        <v>1</v>
      </c>
      <c r="G108">
        <v>5</v>
      </c>
      <c r="H108">
        <v>3</v>
      </c>
      <c r="I108">
        <v>0</v>
      </c>
      <c r="J108">
        <v>52087</v>
      </c>
      <c r="K108">
        <v>0</v>
      </c>
      <c r="L108">
        <v>19</v>
      </c>
      <c r="M108" t="s">
        <v>37</v>
      </c>
      <c r="N108" t="s">
        <v>38</v>
      </c>
      <c r="O108">
        <v>2149</v>
      </c>
      <c r="P108" t="s">
        <v>687</v>
      </c>
      <c r="Q108" t="s">
        <v>66</v>
      </c>
      <c r="R108" t="s">
        <v>53</v>
      </c>
      <c r="S108" t="s">
        <v>41</v>
      </c>
      <c r="T108" t="s">
        <v>42</v>
      </c>
      <c r="U108" t="s">
        <v>43</v>
      </c>
      <c r="V108" t="s">
        <v>146</v>
      </c>
      <c r="X108" t="s">
        <v>44</v>
      </c>
      <c r="Y108" t="s">
        <v>45</v>
      </c>
      <c r="Z108" t="s">
        <v>46</v>
      </c>
      <c r="AA108" t="s">
        <v>81</v>
      </c>
      <c r="AB108">
        <v>11</v>
      </c>
      <c r="AC108" t="s">
        <v>48</v>
      </c>
      <c r="AD108" t="s">
        <v>61</v>
      </c>
      <c r="AE108">
        <v>4.8099999999999996</v>
      </c>
      <c r="AF108">
        <v>4</v>
      </c>
      <c r="AG108">
        <v>0</v>
      </c>
      <c r="AH108" t="s">
        <v>403</v>
      </c>
      <c r="AI108">
        <v>0</v>
      </c>
      <c r="AJ108">
        <v>15</v>
      </c>
    </row>
    <row r="109" spans="1:36" x14ac:dyDescent="0.2">
      <c r="A109" t="s">
        <v>376</v>
      </c>
      <c r="B109">
        <v>10283</v>
      </c>
      <c r="C109">
        <v>1</v>
      </c>
      <c r="D109">
        <v>1</v>
      </c>
      <c r="E109">
        <v>1</v>
      </c>
      <c r="F109">
        <v>5</v>
      </c>
      <c r="G109">
        <v>5</v>
      </c>
      <c r="H109">
        <v>2</v>
      </c>
      <c r="I109">
        <v>1</v>
      </c>
      <c r="J109">
        <v>54933</v>
      </c>
      <c r="K109">
        <v>1</v>
      </c>
      <c r="L109">
        <v>19</v>
      </c>
      <c r="M109" t="s">
        <v>37</v>
      </c>
      <c r="N109" t="s">
        <v>38</v>
      </c>
      <c r="O109">
        <v>2062</v>
      </c>
      <c r="P109" s="8">
        <v>27280</v>
      </c>
      <c r="Q109" t="s">
        <v>39</v>
      </c>
      <c r="R109" t="s">
        <v>53</v>
      </c>
      <c r="S109" t="s">
        <v>41</v>
      </c>
      <c r="T109" t="s">
        <v>42</v>
      </c>
      <c r="U109" t="s">
        <v>95</v>
      </c>
      <c r="V109" s="8">
        <v>40943</v>
      </c>
      <c r="W109" t="s">
        <v>377</v>
      </c>
      <c r="X109" t="s">
        <v>316</v>
      </c>
      <c r="Y109" t="s">
        <v>57</v>
      </c>
      <c r="Z109" t="s">
        <v>46</v>
      </c>
      <c r="AA109" t="s">
        <v>77</v>
      </c>
      <c r="AB109">
        <v>39</v>
      </c>
      <c r="AC109" t="s">
        <v>97</v>
      </c>
      <c r="AD109" t="s">
        <v>152</v>
      </c>
      <c r="AE109">
        <v>3.97</v>
      </c>
      <c r="AF109">
        <v>4</v>
      </c>
      <c r="AG109">
        <v>0</v>
      </c>
      <c r="AH109" t="s">
        <v>378</v>
      </c>
      <c r="AI109">
        <v>3</v>
      </c>
      <c r="AJ109">
        <v>15</v>
      </c>
    </row>
    <row r="110" spans="1:36" x14ac:dyDescent="0.2">
      <c r="A110" t="s">
        <v>379</v>
      </c>
      <c r="B110">
        <v>10018</v>
      </c>
      <c r="C110">
        <v>0</v>
      </c>
      <c r="D110">
        <v>0</v>
      </c>
      <c r="E110">
        <v>0</v>
      </c>
      <c r="F110">
        <v>1</v>
      </c>
      <c r="G110">
        <v>5</v>
      </c>
      <c r="H110">
        <v>4</v>
      </c>
      <c r="I110">
        <v>0</v>
      </c>
      <c r="J110">
        <v>57815</v>
      </c>
      <c r="K110">
        <v>0</v>
      </c>
      <c r="L110">
        <v>19</v>
      </c>
      <c r="M110" t="s">
        <v>37</v>
      </c>
      <c r="N110" t="s">
        <v>38</v>
      </c>
      <c r="O110">
        <v>2451</v>
      </c>
      <c r="P110" s="8">
        <v>29438</v>
      </c>
      <c r="Q110" t="s">
        <v>66</v>
      </c>
      <c r="R110" t="s">
        <v>40</v>
      </c>
      <c r="S110" t="s">
        <v>41</v>
      </c>
      <c r="T110" t="s">
        <v>104</v>
      </c>
      <c r="U110" t="s">
        <v>117</v>
      </c>
      <c r="V110" t="s">
        <v>182</v>
      </c>
      <c r="X110" t="s">
        <v>44</v>
      </c>
      <c r="Y110" t="s">
        <v>45</v>
      </c>
      <c r="Z110" t="s">
        <v>46</v>
      </c>
      <c r="AA110" t="s">
        <v>81</v>
      </c>
      <c r="AB110">
        <v>11</v>
      </c>
      <c r="AC110" t="s">
        <v>60</v>
      </c>
      <c r="AD110" t="s">
        <v>49</v>
      </c>
      <c r="AE110">
        <v>3.9</v>
      </c>
      <c r="AF110">
        <v>4</v>
      </c>
      <c r="AG110">
        <v>0</v>
      </c>
      <c r="AH110" s="8">
        <v>43648</v>
      </c>
      <c r="AI110">
        <v>0</v>
      </c>
      <c r="AJ110">
        <v>3</v>
      </c>
    </row>
    <row r="111" spans="1:36" x14ac:dyDescent="0.2">
      <c r="A111" t="s">
        <v>682</v>
      </c>
      <c r="B111">
        <v>10071</v>
      </c>
      <c r="C111">
        <v>0</v>
      </c>
      <c r="D111">
        <v>0</v>
      </c>
      <c r="E111">
        <v>0</v>
      </c>
      <c r="F111">
        <v>3</v>
      </c>
      <c r="G111">
        <v>5</v>
      </c>
      <c r="H111">
        <v>3</v>
      </c>
      <c r="I111">
        <v>0</v>
      </c>
      <c r="J111">
        <v>50923</v>
      </c>
      <c r="K111">
        <v>0</v>
      </c>
      <c r="L111">
        <v>19</v>
      </c>
      <c r="M111" t="s">
        <v>37</v>
      </c>
      <c r="N111" t="s">
        <v>38</v>
      </c>
      <c r="O111">
        <v>2191</v>
      </c>
      <c r="P111" s="8">
        <v>27670</v>
      </c>
      <c r="Q111" t="s">
        <v>66</v>
      </c>
      <c r="R111" t="s">
        <v>40</v>
      </c>
      <c r="S111" t="s">
        <v>41</v>
      </c>
      <c r="T111" t="s">
        <v>42</v>
      </c>
      <c r="U111" t="s">
        <v>141</v>
      </c>
      <c r="V111" t="s">
        <v>90</v>
      </c>
      <c r="X111" t="s">
        <v>44</v>
      </c>
      <c r="Y111" t="s">
        <v>45</v>
      </c>
      <c r="Z111" t="s">
        <v>46</v>
      </c>
      <c r="AA111" t="s">
        <v>77</v>
      </c>
      <c r="AC111" t="s">
        <v>78</v>
      </c>
      <c r="AD111" t="s">
        <v>61</v>
      </c>
      <c r="AE111">
        <v>5</v>
      </c>
      <c r="AF111">
        <v>5</v>
      </c>
      <c r="AG111">
        <v>0</v>
      </c>
      <c r="AH111" s="8">
        <v>43618</v>
      </c>
      <c r="AI111">
        <v>0</v>
      </c>
      <c r="AJ111">
        <v>14</v>
      </c>
    </row>
    <row r="112" spans="1:36" x14ac:dyDescent="0.2">
      <c r="A112" t="s">
        <v>681</v>
      </c>
      <c r="B112">
        <v>10169</v>
      </c>
      <c r="C112">
        <v>1</v>
      </c>
      <c r="D112">
        <v>1</v>
      </c>
      <c r="E112">
        <v>0</v>
      </c>
      <c r="F112">
        <v>1</v>
      </c>
      <c r="G112">
        <v>5</v>
      </c>
      <c r="H112">
        <v>3</v>
      </c>
      <c r="I112">
        <v>0</v>
      </c>
      <c r="J112">
        <v>56147</v>
      </c>
      <c r="K112">
        <v>0</v>
      </c>
      <c r="L112">
        <v>19</v>
      </c>
      <c r="M112" t="s">
        <v>37</v>
      </c>
      <c r="N112" t="s">
        <v>38</v>
      </c>
      <c r="O112">
        <v>2154</v>
      </c>
      <c r="P112" s="8">
        <v>32423</v>
      </c>
      <c r="Q112" t="s">
        <v>66</v>
      </c>
      <c r="R112" t="s">
        <v>53</v>
      </c>
      <c r="S112" t="s">
        <v>41</v>
      </c>
      <c r="T112" t="s">
        <v>42</v>
      </c>
      <c r="U112" t="s">
        <v>95</v>
      </c>
      <c r="V112" t="s">
        <v>182</v>
      </c>
      <c r="X112" t="s">
        <v>44</v>
      </c>
      <c r="Y112" t="s">
        <v>45</v>
      </c>
      <c r="Z112" t="s">
        <v>46</v>
      </c>
      <c r="AA112" t="s">
        <v>73</v>
      </c>
      <c r="AB112">
        <v>16</v>
      </c>
      <c r="AC112" t="s">
        <v>48</v>
      </c>
      <c r="AD112" t="s">
        <v>61</v>
      </c>
      <c r="AE112">
        <v>3.51</v>
      </c>
      <c r="AF112">
        <v>3</v>
      </c>
      <c r="AG112">
        <v>0</v>
      </c>
      <c r="AH112" t="s">
        <v>102</v>
      </c>
      <c r="AI112">
        <v>0</v>
      </c>
      <c r="AJ112">
        <v>2</v>
      </c>
    </row>
    <row r="113" spans="1:36" x14ac:dyDescent="0.2">
      <c r="A113" t="s">
        <v>674</v>
      </c>
      <c r="B113">
        <v>10233</v>
      </c>
      <c r="C113">
        <v>1</v>
      </c>
      <c r="D113">
        <v>1</v>
      </c>
      <c r="E113">
        <v>1</v>
      </c>
      <c r="F113">
        <v>1</v>
      </c>
      <c r="G113">
        <v>5</v>
      </c>
      <c r="H113">
        <v>3</v>
      </c>
      <c r="I113">
        <v>0</v>
      </c>
      <c r="J113">
        <v>57975</v>
      </c>
      <c r="K113">
        <v>0</v>
      </c>
      <c r="L113">
        <v>20</v>
      </c>
      <c r="M113" t="s">
        <v>64</v>
      </c>
      <c r="N113" t="s">
        <v>38</v>
      </c>
      <c r="O113">
        <v>2062</v>
      </c>
      <c r="P113" t="s">
        <v>675</v>
      </c>
      <c r="Q113" t="s">
        <v>39</v>
      </c>
      <c r="R113" t="s">
        <v>53</v>
      </c>
      <c r="S113" t="s">
        <v>41</v>
      </c>
      <c r="T113" t="s">
        <v>42</v>
      </c>
      <c r="U113" t="s">
        <v>43</v>
      </c>
      <c r="V113" t="s">
        <v>240</v>
      </c>
      <c r="X113" t="s">
        <v>44</v>
      </c>
      <c r="Y113" t="s">
        <v>45</v>
      </c>
      <c r="Z113" t="s">
        <v>46</v>
      </c>
      <c r="AA113" t="s">
        <v>119</v>
      </c>
      <c r="AB113">
        <v>18</v>
      </c>
      <c r="AC113" t="s">
        <v>151</v>
      </c>
      <c r="AD113" t="s">
        <v>61</v>
      </c>
      <c r="AE113">
        <v>4.0999999999999996</v>
      </c>
      <c r="AF113">
        <v>3</v>
      </c>
      <c r="AG113">
        <v>0</v>
      </c>
      <c r="AH113" s="8">
        <v>43739</v>
      </c>
      <c r="AI113">
        <v>0</v>
      </c>
      <c r="AJ113">
        <v>13</v>
      </c>
    </row>
    <row r="114" spans="1:36" x14ac:dyDescent="0.2">
      <c r="A114" t="s">
        <v>388</v>
      </c>
      <c r="B114">
        <v>10243</v>
      </c>
      <c r="C114">
        <v>0</v>
      </c>
      <c r="D114">
        <v>0</v>
      </c>
      <c r="E114">
        <v>0</v>
      </c>
      <c r="F114">
        <v>1</v>
      </c>
      <c r="G114">
        <v>5</v>
      </c>
      <c r="H114">
        <v>3</v>
      </c>
      <c r="I114">
        <v>0</v>
      </c>
      <c r="J114">
        <v>53018</v>
      </c>
      <c r="K114">
        <v>0</v>
      </c>
      <c r="L114">
        <v>19</v>
      </c>
      <c r="M114" t="s">
        <v>37</v>
      </c>
      <c r="N114" t="s">
        <v>38</v>
      </c>
      <c r="O114">
        <v>2451</v>
      </c>
      <c r="P114" t="s">
        <v>389</v>
      </c>
      <c r="Q114" t="s">
        <v>66</v>
      </c>
      <c r="R114" t="s">
        <v>40</v>
      </c>
      <c r="S114" t="s">
        <v>41</v>
      </c>
      <c r="T114" t="s">
        <v>104</v>
      </c>
      <c r="U114" t="s">
        <v>43</v>
      </c>
      <c r="V114" s="8">
        <v>41589</v>
      </c>
      <c r="X114" t="s">
        <v>44</v>
      </c>
      <c r="Y114" t="s">
        <v>45</v>
      </c>
      <c r="Z114" t="s">
        <v>46</v>
      </c>
      <c r="AA114" t="s">
        <v>91</v>
      </c>
      <c r="AB114">
        <v>19</v>
      </c>
      <c r="AC114" t="s">
        <v>60</v>
      </c>
      <c r="AD114" t="s">
        <v>61</v>
      </c>
      <c r="AE114">
        <v>4.3</v>
      </c>
      <c r="AF114">
        <v>5</v>
      </c>
      <c r="AG114">
        <v>0</v>
      </c>
      <c r="AH114" t="s">
        <v>102</v>
      </c>
      <c r="AI114">
        <v>0</v>
      </c>
      <c r="AJ114">
        <v>7</v>
      </c>
    </row>
    <row r="115" spans="1:36" x14ac:dyDescent="0.2">
      <c r="A115" t="s">
        <v>390</v>
      </c>
      <c r="B115">
        <v>10031</v>
      </c>
      <c r="C115">
        <v>0</v>
      </c>
      <c r="D115">
        <v>2</v>
      </c>
      <c r="E115">
        <v>1</v>
      </c>
      <c r="F115">
        <v>1</v>
      </c>
      <c r="G115">
        <v>5</v>
      </c>
      <c r="H115">
        <v>4</v>
      </c>
      <c r="I115">
        <v>1</v>
      </c>
      <c r="J115">
        <v>59892</v>
      </c>
      <c r="K115">
        <v>0</v>
      </c>
      <c r="L115">
        <v>19</v>
      </c>
      <c r="M115" t="s">
        <v>37</v>
      </c>
      <c r="N115" t="s">
        <v>38</v>
      </c>
      <c r="O115">
        <v>2108</v>
      </c>
      <c r="P115" t="s">
        <v>391</v>
      </c>
      <c r="Q115" t="s">
        <v>39</v>
      </c>
      <c r="R115" t="s">
        <v>75</v>
      </c>
      <c r="S115" t="s">
        <v>41</v>
      </c>
      <c r="T115" t="s">
        <v>42</v>
      </c>
      <c r="U115" t="s">
        <v>95</v>
      </c>
      <c r="V115" s="8">
        <v>40854</v>
      </c>
      <c r="X115" t="s">
        <v>44</v>
      </c>
      <c r="Y115" t="s">
        <v>45</v>
      </c>
      <c r="Z115" t="s">
        <v>46</v>
      </c>
      <c r="AA115" t="s">
        <v>96</v>
      </c>
      <c r="AB115">
        <v>12</v>
      </c>
      <c r="AC115" t="s">
        <v>97</v>
      </c>
      <c r="AD115" t="s">
        <v>49</v>
      </c>
      <c r="AE115">
        <v>4.5</v>
      </c>
      <c r="AF115">
        <v>4</v>
      </c>
      <c r="AG115">
        <v>0</v>
      </c>
      <c r="AH115" t="s">
        <v>102</v>
      </c>
      <c r="AI115">
        <v>0</v>
      </c>
      <c r="AJ115">
        <v>1</v>
      </c>
    </row>
    <row r="116" spans="1:36" x14ac:dyDescent="0.2">
      <c r="A116" t="s">
        <v>392</v>
      </c>
      <c r="B116">
        <v>10300</v>
      </c>
      <c r="C116">
        <v>1</v>
      </c>
      <c r="D116">
        <v>1</v>
      </c>
      <c r="E116">
        <v>1</v>
      </c>
      <c r="F116">
        <v>5</v>
      </c>
      <c r="G116">
        <v>5</v>
      </c>
      <c r="H116">
        <v>1</v>
      </c>
      <c r="I116">
        <v>1</v>
      </c>
      <c r="J116">
        <v>68898</v>
      </c>
      <c r="K116">
        <v>1</v>
      </c>
      <c r="L116">
        <v>20</v>
      </c>
      <c r="M116" t="s">
        <v>64</v>
      </c>
      <c r="N116" t="s">
        <v>38</v>
      </c>
      <c r="O116">
        <v>2128</v>
      </c>
      <c r="P116" s="8">
        <v>23721</v>
      </c>
      <c r="Q116" t="s">
        <v>39</v>
      </c>
      <c r="R116" t="s">
        <v>53</v>
      </c>
      <c r="S116" t="s">
        <v>41</v>
      </c>
      <c r="T116" t="s">
        <v>42</v>
      </c>
      <c r="U116" t="s">
        <v>95</v>
      </c>
      <c r="V116" t="s">
        <v>314</v>
      </c>
      <c r="W116" t="s">
        <v>393</v>
      </c>
      <c r="X116" t="s">
        <v>56</v>
      </c>
      <c r="Y116" t="s">
        <v>57</v>
      </c>
      <c r="Z116" t="s">
        <v>46</v>
      </c>
      <c r="AA116" t="s">
        <v>96</v>
      </c>
      <c r="AB116">
        <v>12</v>
      </c>
      <c r="AC116" t="s">
        <v>97</v>
      </c>
      <c r="AD116" t="s">
        <v>281</v>
      </c>
      <c r="AE116">
        <v>3</v>
      </c>
      <c r="AF116">
        <v>3</v>
      </c>
      <c r="AG116">
        <v>0</v>
      </c>
      <c r="AH116" s="8">
        <v>40697</v>
      </c>
      <c r="AI116">
        <v>3</v>
      </c>
      <c r="AJ116">
        <v>10</v>
      </c>
    </row>
    <row r="117" spans="1:36" x14ac:dyDescent="0.2">
      <c r="A117" t="s">
        <v>671</v>
      </c>
      <c r="B117">
        <v>10260</v>
      </c>
      <c r="C117">
        <v>0</v>
      </c>
      <c r="D117">
        <v>0</v>
      </c>
      <c r="E117">
        <v>1</v>
      </c>
      <c r="F117">
        <v>5</v>
      </c>
      <c r="G117">
        <v>5</v>
      </c>
      <c r="H117">
        <v>3</v>
      </c>
      <c r="I117">
        <v>0</v>
      </c>
      <c r="J117">
        <v>46428</v>
      </c>
      <c r="K117">
        <v>1</v>
      </c>
      <c r="L117">
        <v>19</v>
      </c>
      <c r="M117" t="s">
        <v>37</v>
      </c>
      <c r="N117" t="s">
        <v>38</v>
      </c>
      <c r="O117">
        <v>2148</v>
      </c>
      <c r="P117" t="s">
        <v>672</v>
      </c>
      <c r="Q117" t="s">
        <v>39</v>
      </c>
      <c r="R117" t="s">
        <v>40</v>
      </c>
      <c r="S117" t="s">
        <v>41</v>
      </c>
      <c r="T117" t="s">
        <v>42</v>
      </c>
      <c r="U117" t="s">
        <v>43</v>
      </c>
      <c r="V117" s="8">
        <v>39934</v>
      </c>
      <c r="W117" t="s">
        <v>673</v>
      </c>
      <c r="X117" t="s">
        <v>229</v>
      </c>
      <c r="Y117" t="s">
        <v>57</v>
      </c>
      <c r="Z117" t="s">
        <v>46</v>
      </c>
      <c r="AA117" t="s">
        <v>47</v>
      </c>
      <c r="AB117">
        <v>22</v>
      </c>
      <c r="AC117" t="s">
        <v>78</v>
      </c>
      <c r="AD117" t="s">
        <v>61</v>
      </c>
      <c r="AE117">
        <v>4.5999999999999996</v>
      </c>
      <c r="AF117">
        <v>5</v>
      </c>
      <c r="AG117">
        <v>0</v>
      </c>
      <c r="AH117" s="8">
        <v>43222</v>
      </c>
      <c r="AI117">
        <v>0</v>
      </c>
      <c r="AJ117">
        <v>7</v>
      </c>
    </row>
    <row r="118" spans="1:36" x14ac:dyDescent="0.2">
      <c r="A118" t="s">
        <v>396</v>
      </c>
      <c r="B118">
        <v>10237</v>
      </c>
      <c r="C118">
        <v>1</v>
      </c>
      <c r="D118">
        <v>1</v>
      </c>
      <c r="E118">
        <v>0</v>
      </c>
      <c r="F118">
        <v>3</v>
      </c>
      <c r="G118">
        <v>5</v>
      </c>
      <c r="H118">
        <v>3</v>
      </c>
      <c r="I118">
        <v>0</v>
      </c>
      <c r="J118">
        <v>66825</v>
      </c>
      <c r="K118">
        <v>0</v>
      </c>
      <c r="L118">
        <v>20</v>
      </c>
      <c r="M118" t="s">
        <v>64</v>
      </c>
      <c r="N118" t="s">
        <v>38</v>
      </c>
      <c r="O118">
        <v>1886</v>
      </c>
      <c r="P118" t="s">
        <v>397</v>
      </c>
      <c r="Q118" t="s">
        <v>66</v>
      </c>
      <c r="R118" t="s">
        <v>53</v>
      </c>
      <c r="S118" t="s">
        <v>41</v>
      </c>
      <c r="T118" t="s">
        <v>42</v>
      </c>
      <c r="U118" t="s">
        <v>43</v>
      </c>
      <c r="V118" s="8">
        <v>41978</v>
      </c>
      <c r="X118" t="s">
        <v>44</v>
      </c>
      <c r="Y118" t="s">
        <v>45</v>
      </c>
      <c r="Z118" t="s">
        <v>46</v>
      </c>
      <c r="AA118" t="s">
        <v>106</v>
      </c>
      <c r="AB118">
        <v>14</v>
      </c>
      <c r="AC118" t="s">
        <v>48</v>
      </c>
      <c r="AD118" t="s">
        <v>61</v>
      </c>
      <c r="AE118">
        <v>4.5999999999999996</v>
      </c>
      <c r="AF118">
        <v>3</v>
      </c>
      <c r="AG118">
        <v>0</v>
      </c>
      <c r="AH118" s="8">
        <v>43648</v>
      </c>
      <c r="AI118">
        <v>0</v>
      </c>
      <c r="AJ118">
        <v>20</v>
      </c>
    </row>
    <row r="119" spans="1:36" x14ac:dyDescent="0.2">
      <c r="A119" t="s">
        <v>398</v>
      </c>
      <c r="B119">
        <v>10051</v>
      </c>
      <c r="C119">
        <v>1</v>
      </c>
      <c r="D119">
        <v>1</v>
      </c>
      <c r="E119">
        <v>1</v>
      </c>
      <c r="F119">
        <v>1</v>
      </c>
      <c r="G119">
        <v>5</v>
      </c>
      <c r="H119">
        <v>3</v>
      </c>
      <c r="I119">
        <v>0</v>
      </c>
      <c r="J119">
        <v>48285</v>
      </c>
      <c r="K119">
        <v>0</v>
      </c>
      <c r="L119">
        <v>19</v>
      </c>
      <c r="M119" t="s">
        <v>37</v>
      </c>
      <c r="N119" t="s">
        <v>38</v>
      </c>
      <c r="O119">
        <v>2169</v>
      </c>
      <c r="P119" t="s">
        <v>399</v>
      </c>
      <c r="Q119" t="s">
        <v>39</v>
      </c>
      <c r="R119" t="s">
        <v>53</v>
      </c>
      <c r="S119" t="s">
        <v>41</v>
      </c>
      <c r="T119" t="s">
        <v>42</v>
      </c>
      <c r="U119" t="s">
        <v>43</v>
      </c>
      <c r="V119" s="8">
        <v>40946</v>
      </c>
      <c r="X119" t="s">
        <v>44</v>
      </c>
      <c r="Y119" t="s">
        <v>45</v>
      </c>
      <c r="Z119" t="s">
        <v>46</v>
      </c>
      <c r="AA119" t="s">
        <v>106</v>
      </c>
      <c r="AB119">
        <v>14</v>
      </c>
      <c r="AC119" t="s">
        <v>48</v>
      </c>
      <c r="AD119" t="s">
        <v>61</v>
      </c>
      <c r="AE119">
        <v>5</v>
      </c>
      <c r="AF119">
        <v>3</v>
      </c>
      <c r="AG119">
        <v>0</v>
      </c>
      <c r="AH119" t="s">
        <v>132</v>
      </c>
      <c r="AI119">
        <v>0</v>
      </c>
      <c r="AJ119">
        <v>2</v>
      </c>
    </row>
    <row r="120" spans="1:36" x14ac:dyDescent="0.2">
      <c r="A120" t="s">
        <v>400</v>
      </c>
      <c r="B120">
        <v>10218</v>
      </c>
      <c r="C120">
        <v>0</v>
      </c>
      <c r="D120">
        <v>3</v>
      </c>
      <c r="E120">
        <v>0</v>
      </c>
      <c r="F120">
        <v>3</v>
      </c>
      <c r="G120">
        <v>5</v>
      </c>
      <c r="H120">
        <v>3</v>
      </c>
      <c r="I120">
        <v>0</v>
      </c>
      <c r="J120">
        <v>66149</v>
      </c>
      <c r="K120">
        <v>0</v>
      </c>
      <c r="L120">
        <v>20</v>
      </c>
      <c r="M120" t="s">
        <v>64</v>
      </c>
      <c r="N120" t="s">
        <v>38</v>
      </c>
      <c r="O120">
        <v>1824</v>
      </c>
      <c r="P120" s="8">
        <v>30540</v>
      </c>
      <c r="Q120" t="s">
        <v>66</v>
      </c>
      <c r="R120" t="s">
        <v>185</v>
      </c>
      <c r="S120" t="s">
        <v>41</v>
      </c>
      <c r="T120" t="s">
        <v>42</v>
      </c>
      <c r="U120" t="s">
        <v>401</v>
      </c>
      <c r="V120" t="s">
        <v>90</v>
      </c>
      <c r="X120" t="s">
        <v>44</v>
      </c>
      <c r="Y120" t="s">
        <v>45</v>
      </c>
      <c r="Z120" t="s">
        <v>46</v>
      </c>
      <c r="AA120" t="s">
        <v>69</v>
      </c>
      <c r="AB120">
        <v>20</v>
      </c>
      <c r="AC120" t="s">
        <v>78</v>
      </c>
      <c r="AD120" t="s">
        <v>61</v>
      </c>
      <c r="AE120">
        <v>4.4000000000000004</v>
      </c>
      <c r="AF120">
        <v>5</v>
      </c>
      <c r="AG120">
        <v>0</v>
      </c>
      <c r="AH120" t="s">
        <v>194</v>
      </c>
      <c r="AI120">
        <v>0</v>
      </c>
      <c r="AJ120">
        <v>1</v>
      </c>
    </row>
    <row r="121" spans="1:36" x14ac:dyDescent="0.2">
      <c r="A121" t="s">
        <v>402</v>
      </c>
      <c r="B121">
        <v>10256</v>
      </c>
      <c r="C121">
        <v>1</v>
      </c>
      <c r="D121">
        <v>1</v>
      </c>
      <c r="E121">
        <v>0</v>
      </c>
      <c r="F121">
        <v>3</v>
      </c>
      <c r="G121">
        <v>5</v>
      </c>
      <c r="H121">
        <v>3</v>
      </c>
      <c r="I121">
        <v>0</v>
      </c>
      <c r="J121">
        <v>49256</v>
      </c>
      <c r="K121">
        <v>0</v>
      </c>
      <c r="L121">
        <v>19</v>
      </c>
      <c r="M121" t="s">
        <v>37</v>
      </c>
      <c r="N121" t="s">
        <v>38</v>
      </c>
      <c r="O121">
        <v>1864</v>
      </c>
      <c r="P121" s="8">
        <v>27282</v>
      </c>
      <c r="Q121" t="s">
        <v>66</v>
      </c>
      <c r="R121" t="s">
        <v>53</v>
      </c>
      <c r="S121" t="s">
        <v>41</v>
      </c>
      <c r="T121" t="s">
        <v>42</v>
      </c>
      <c r="U121" t="s">
        <v>141</v>
      </c>
      <c r="V121" t="s">
        <v>146</v>
      </c>
      <c r="X121" t="s">
        <v>44</v>
      </c>
      <c r="Y121" t="s">
        <v>45</v>
      </c>
      <c r="Z121" t="s">
        <v>46</v>
      </c>
      <c r="AA121" t="s">
        <v>69</v>
      </c>
      <c r="AB121">
        <v>20</v>
      </c>
      <c r="AC121" t="s">
        <v>48</v>
      </c>
      <c r="AD121" t="s">
        <v>61</v>
      </c>
      <c r="AE121">
        <v>4.0999999999999996</v>
      </c>
      <c r="AF121">
        <v>5</v>
      </c>
      <c r="AG121">
        <v>0</v>
      </c>
      <c r="AH121" t="s">
        <v>403</v>
      </c>
      <c r="AI121">
        <v>0</v>
      </c>
      <c r="AJ121">
        <v>3</v>
      </c>
    </row>
    <row r="122" spans="1:36" x14ac:dyDescent="0.2">
      <c r="A122" t="s">
        <v>404</v>
      </c>
      <c r="B122">
        <v>10098</v>
      </c>
      <c r="C122">
        <v>0</v>
      </c>
      <c r="D122">
        <v>2</v>
      </c>
      <c r="E122">
        <v>1</v>
      </c>
      <c r="F122">
        <v>1</v>
      </c>
      <c r="G122">
        <v>5</v>
      </c>
      <c r="H122">
        <v>3</v>
      </c>
      <c r="I122">
        <v>0</v>
      </c>
      <c r="J122">
        <v>62957</v>
      </c>
      <c r="K122">
        <v>0</v>
      </c>
      <c r="L122">
        <v>18</v>
      </c>
      <c r="M122" t="s">
        <v>168</v>
      </c>
      <c r="N122" t="s">
        <v>38</v>
      </c>
      <c r="O122">
        <v>1752</v>
      </c>
      <c r="P122" s="8">
        <v>29897</v>
      </c>
      <c r="Q122" t="s">
        <v>39</v>
      </c>
      <c r="R122" t="s">
        <v>75</v>
      </c>
      <c r="S122" t="s">
        <v>41</v>
      </c>
      <c r="T122" t="s">
        <v>42</v>
      </c>
      <c r="U122" t="s">
        <v>43</v>
      </c>
      <c r="V122" s="8">
        <v>42041</v>
      </c>
      <c r="X122" t="s">
        <v>44</v>
      </c>
      <c r="Y122" t="s">
        <v>45</v>
      </c>
      <c r="Z122" t="s">
        <v>46</v>
      </c>
      <c r="AA122" t="s">
        <v>170</v>
      </c>
      <c r="AB122">
        <v>2</v>
      </c>
      <c r="AC122" t="s">
        <v>92</v>
      </c>
      <c r="AD122" t="s">
        <v>61</v>
      </c>
      <c r="AE122">
        <v>4.63</v>
      </c>
      <c r="AF122">
        <v>3</v>
      </c>
      <c r="AG122">
        <v>0</v>
      </c>
      <c r="AH122" s="8">
        <v>43556</v>
      </c>
      <c r="AI122">
        <v>0</v>
      </c>
      <c r="AJ122">
        <v>2</v>
      </c>
    </row>
    <row r="123" spans="1:36" x14ac:dyDescent="0.2">
      <c r="A123" t="s">
        <v>405</v>
      </c>
      <c r="B123">
        <v>10059</v>
      </c>
      <c r="C123">
        <v>0</v>
      </c>
      <c r="D123">
        <v>2</v>
      </c>
      <c r="E123">
        <v>0</v>
      </c>
      <c r="F123">
        <v>5</v>
      </c>
      <c r="G123">
        <v>5</v>
      </c>
      <c r="H123">
        <v>3</v>
      </c>
      <c r="I123">
        <v>0</v>
      </c>
      <c r="J123">
        <v>63813</v>
      </c>
      <c r="K123">
        <v>1</v>
      </c>
      <c r="L123">
        <v>19</v>
      </c>
      <c r="M123" t="s">
        <v>37</v>
      </c>
      <c r="N123" t="s">
        <v>38</v>
      </c>
      <c r="O123">
        <v>2176</v>
      </c>
      <c r="P123" t="s">
        <v>406</v>
      </c>
      <c r="Q123" t="s">
        <v>66</v>
      </c>
      <c r="R123" t="s">
        <v>75</v>
      </c>
      <c r="S123" t="s">
        <v>41</v>
      </c>
      <c r="T123" t="s">
        <v>42</v>
      </c>
      <c r="U123" t="s">
        <v>43</v>
      </c>
      <c r="V123" t="s">
        <v>126</v>
      </c>
      <c r="W123" s="8">
        <v>41944</v>
      </c>
      <c r="X123" t="s">
        <v>284</v>
      </c>
      <c r="Y123" t="s">
        <v>57</v>
      </c>
      <c r="Z123" t="s">
        <v>46</v>
      </c>
      <c r="AA123" t="s">
        <v>119</v>
      </c>
      <c r="AB123">
        <v>18</v>
      </c>
      <c r="AC123" t="s">
        <v>151</v>
      </c>
      <c r="AD123" t="s">
        <v>61</v>
      </c>
      <c r="AE123">
        <v>5</v>
      </c>
      <c r="AF123">
        <v>5</v>
      </c>
      <c r="AG123">
        <v>0</v>
      </c>
      <c r="AH123" s="8">
        <v>41339</v>
      </c>
      <c r="AI123">
        <v>0</v>
      </c>
      <c r="AJ123">
        <v>17</v>
      </c>
    </row>
    <row r="124" spans="1:36" x14ac:dyDescent="0.2">
      <c r="A124" t="s">
        <v>670</v>
      </c>
      <c r="B124">
        <v>10295</v>
      </c>
      <c r="C124">
        <v>0</v>
      </c>
      <c r="D124">
        <v>0</v>
      </c>
      <c r="E124">
        <v>0</v>
      </c>
      <c r="F124">
        <v>2</v>
      </c>
      <c r="G124">
        <v>5</v>
      </c>
      <c r="H124">
        <v>2</v>
      </c>
      <c r="I124">
        <v>1</v>
      </c>
      <c r="J124">
        <v>47750</v>
      </c>
      <c r="K124">
        <v>0</v>
      </c>
      <c r="L124">
        <v>19</v>
      </c>
      <c r="M124" t="s">
        <v>37</v>
      </c>
      <c r="N124" t="s">
        <v>38</v>
      </c>
      <c r="O124">
        <v>1801</v>
      </c>
      <c r="P124" s="8">
        <v>24995</v>
      </c>
      <c r="Q124" t="s">
        <v>66</v>
      </c>
      <c r="R124" t="s">
        <v>40</v>
      </c>
      <c r="S124" t="s">
        <v>41</v>
      </c>
      <c r="T124" t="s">
        <v>42</v>
      </c>
      <c r="U124" t="s">
        <v>95</v>
      </c>
      <c r="V124" s="8">
        <v>42467</v>
      </c>
      <c r="X124" t="s">
        <v>44</v>
      </c>
      <c r="Y124" t="s">
        <v>45</v>
      </c>
      <c r="Z124" t="s">
        <v>46</v>
      </c>
      <c r="AA124" t="s">
        <v>119</v>
      </c>
      <c r="AB124">
        <v>18</v>
      </c>
      <c r="AC124" t="s">
        <v>97</v>
      </c>
      <c r="AD124" t="s">
        <v>152</v>
      </c>
      <c r="AE124">
        <v>2.6</v>
      </c>
      <c r="AF124">
        <v>4</v>
      </c>
      <c r="AG124">
        <v>0</v>
      </c>
      <c r="AH124" t="s">
        <v>102</v>
      </c>
      <c r="AI124">
        <v>5</v>
      </c>
      <c r="AJ124">
        <v>4</v>
      </c>
    </row>
    <row r="125" spans="1:36" x14ac:dyDescent="0.2">
      <c r="A125" t="s">
        <v>661</v>
      </c>
      <c r="B125">
        <v>10065</v>
      </c>
      <c r="C125">
        <v>0</v>
      </c>
      <c r="D125">
        <v>0</v>
      </c>
      <c r="E125">
        <v>1</v>
      </c>
      <c r="F125">
        <v>5</v>
      </c>
      <c r="G125">
        <v>5</v>
      </c>
      <c r="H125">
        <v>3</v>
      </c>
      <c r="I125">
        <v>0</v>
      </c>
      <c r="J125">
        <v>53180</v>
      </c>
      <c r="K125">
        <v>1</v>
      </c>
      <c r="L125">
        <v>19</v>
      </c>
      <c r="M125" t="s">
        <v>37</v>
      </c>
      <c r="N125" t="s">
        <v>38</v>
      </c>
      <c r="O125">
        <v>2155</v>
      </c>
      <c r="P125" t="s">
        <v>662</v>
      </c>
      <c r="Q125" t="s">
        <v>39</v>
      </c>
      <c r="R125" t="s">
        <v>40</v>
      </c>
      <c r="S125" t="s">
        <v>41</v>
      </c>
      <c r="T125" t="s">
        <v>42</v>
      </c>
      <c r="U125" t="s">
        <v>43</v>
      </c>
      <c r="V125" s="8">
        <v>40637</v>
      </c>
      <c r="W125" t="s">
        <v>663</v>
      </c>
      <c r="X125" t="s">
        <v>105</v>
      </c>
      <c r="Y125" t="s">
        <v>57</v>
      </c>
      <c r="Z125" t="s">
        <v>46</v>
      </c>
      <c r="AA125" t="s">
        <v>69</v>
      </c>
      <c r="AB125">
        <v>20</v>
      </c>
      <c r="AC125" t="s">
        <v>78</v>
      </c>
      <c r="AD125" t="s">
        <v>61</v>
      </c>
      <c r="AE125">
        <v>5</v>
      </c>
      <c r="AF125">
        <v>5</v>
      </c>
      <c r="AG125">
        <v>0</v>
      </c>
      <c r="AH125" s="8">
        <v>43138</v>
      </c>
      <c r="AI125">
        <v>0</v>
      </c>
      <c r="AJ125">
        <v>4</v>
      </c>
    </row>
    <row r="126" spans="1:36" x14ac:dyDescent="0.2">
      <c r="A126" t="s">
        <v>413</v>
      </c>
      <c r="B126">
        <v>10125</v>
      </c>
      <c r="C126">
        <v>1</v>
      </c>
      <c r="D126">
        <v>1</v>
      </c>
      <c r="E126">
        <v>0</v>
      </c>
      <c r="F126">
        <v>1</v>
      </c>
      <c r="G126">
        <v>5</v>
      </c>
      <c r="H126">
        <v>3</v>
      </c>
      <c r="I126">
        <v>0</v>
      </c>
      <c r="J126">
        <v>54828</v>
      </c>
      <c r="K126">
        <v>0</v>
      </c>
      <c r="L126">
        <v>19</v>
      </c>
      <c r="M126" t="s">
        <v>37</v>
      </c>
      <c r="N126" t="s">
        <v>38</v>
      </c>
      <c r="O126">
        <v>2127</v>
      </c>
      <c r="P126" t="s">
        <v>414</v>
      </c>
      <c r="Q126" t="s">
        <v>66</v>
      </c>
      <c r="R126" t="s">
        <v>53</v>
      </c>
      <c r="S126" t="s">
        <v>41</v>
      </c>
      <c r="T126" t="s">
        <v>42</v>
      </c>
      <c r="U126" t="s">
        <v>43</v>
      </c>
      <c r="V126" t="s">
        <v>415</v>
      </c>
      <c r="X126" t="s">
        <v>44</v>
      </c>
      <c r="Y126" t="s">
        <v>45</v>
      </c>
      <c r="Z126" t="s">
        <v>46</v>
      </c>
      <c r="AA126" t="s">
        <v>47</v>
      </c>
      <c r="AB126">
        <v>22</v>
      </c>
      <c r="AC126" t="s">
        <v>78</v>
      </c>
      <c r="AD126" t="s">
        <v>61</v>
      </c>
      <c r="AE126">
        <v>4.2</v>
      </c>
      <c r="AF126">
        <v>4</v>
      </c>
      <c r="AG126">
        <v>0</v>
      </c>
      <c r="AH126" t="s">
        <v>203</v>
      </c>
      <c r="AI126">
        <v>0</v>
      </c>
      <c r="AJ126">
        <v>13</v>
      </c>
    </row>
    <row r="127" spans="1:36" x14ac:dyDescent="0.2">
      <c r="A127" t="s">
        <v>416</v>
      </c>
      <c r="B127">
        <v>10074</v>
      </c>
      <c r="C127">
        <v>0</v>
      </c>
      <c r="D127">
        <v>0</v>
      </c>
      <c r="E127">
        <v>1</v>
      </c>
      <c r="F127">
        <v>1</v>
      </c>
      <c r="G127">
        <v>5</v>
      </c>
      <c r="H127">
        <v>3</v>
      </c>
      <c r="I127">
        <v>0</v>
      </c>
      <c r="J127">
        <v>64246</v>
      </c>
      <c r="K127">
        <v>0</v>
      </c>
      <c r="L127">
        <v>20</v>
      </c>
      <c r="M127" t="s">
        <v>64</v>
      </c>
      <c r="N127" t="s">
        <v>38</v>
      </c>
      <c r="O127">
        <v>2155</v>
      </c>
      <c r="P127" s="8">
        <v>32424</v>
      </c>
      <c r="Q127" t="s">
        <v>39</v>
      </c>
      <c r="R127" t="s">
        <v>40</v>
      </c>
      <c r="S127" t="s">
        <v>41</v>
      </c>
      <c r="T127" t="s">
        <v>104</v>
      </c>
      <c r="U127" t="s">
        <v>43</v>
      </c>
      <c r="V127" s="8">
        <v>41589</v>
      </c>
      <c r="X127" t="s">
        <v>44</v>
      </c>
      <c r="Y127" t="s">
        <v>45</v>
      </c>
      <c r="Z127" t="s">
        <v>46</v>
      </c>
      <c r="AA127" t="s">
        <v>119</v>
      </c>
      <c r="AB127">
        <v>18</v>
      </c>
      <c r="AC127" t="s">
        <v>48</v>
      </c>
      <c r="AD127" t="s">
        <v>61</v>
      </c>
      <c r="AE127">
        <v>5</v>
      </c>
      <c r="AF127">
        <v>3</v>
      </c>
      <c r="AG127">
        <v>0</v>
      </c>
      <c r="AH127" s="8">
        <v>43678</v>
      </c>
      <c r="AI127">
        <v>0</v>
      </c>
      <c r="AJ127">
        <v>20</v>
      </c>
    </row>
    <row r="128" spans="1:36" x14ac:dyDescent="0.2">
      <c r="A128" t="s">
        <v>417</v>
      </c>
      <c r="B128">
        <v>10097</v>
      </c>
      <c r="C128">
        <v>0</v>
      </c>
      <c r="D128">
        <v>0</v>
      </c>
      <c r="E128">
        <v>0</v>
      </c>
      <c r="F128">
        <v>5</v>
      </c>
      <c r="G128">
        <v>5</v>
      </c>
      <c r="H128">
        <v>3</v>
      </c>
      <c r="I128">
        <v>0</v>
      </c>
      <c r="J128">
        <v>52177</v>
      </c>
      <c r="K128">
        <v>1</v>
      </c>
      <c r="L128">
        <v>19</v>
      </c>
      <c r="M128" t="s">
        <v>37</v>
      </c>
      <c r="N128" t="s">
        <v>38</v>
      </c>
      <c r="O128">
        <v>2324</v>
      </c>
      <c r="P128" t="s">
        <v>418</v>
      </c>
      <c r="Q128" t="s">
        <v>66</v>
      </c>
      <c r="R128" t="s">
        <v>40</v>
      </c>
      <c r="S128" t="s">
        <v>41</v>
      </c>
      <c r="T128" t="s">
        <v>42</v>
      </c>
      <c r="U128" t="s">
        <v>43</v>
      </c>
      <c r="V128" s="8">
        <v>41153</v>
      </c>
      <c r="W128" t="s">
        <v>419</v>
      </c>
      <c r="X128" t="s">
        <v>169</v>
      </c>
      <c r="Y128" t="s">
        <v>57</v>
      </c>
      <c r="Z128" t="s">
        <v>46</v>
      </c>
      <c r="AA128" t="s">
        <v>77</v>
      </c>
      <c r="AB128">
        <v>39</v>
      </c>
      <c r="AC128" t="s">
        <v>151</v>
      </c>
      <c r="AD128" t="s">
        <v>61</v>
      </c>
      <c r="AE128">
        <v>4.6399999999999997</v>
      </c>
      <c r="AF128">
        <v>4</v>
      </c>
      <c r="AG128">
        <v>0</v>
      </c>
      <c r="AH128" s="8">
        <v>42040</v>
      </c>
      <c r="AI128">
        <v>0</v>
      </c>
      <c r="AJ128">
        <v>8</v>
      </c>
    </row>
    <row r="129" spans="1:36" x14ac:dyDescent="0.2">
      <c r="A129" t="s">
        <v>420</v>
      </c>
      <c r="B129">
        <v>10007</v>
      </c>
      <c r="C129">
        <v>1</v>
      </c>
      <c r="D129">
        <v>1</v>
      </c>
      <c r="E129">
        <v>0</v>
      </c>
      <c r="F129">
        <v>1</v>
      </c>
      <c r="G129">
        <v>5</v>
      </c>
      <c r="H129">
        <v>4</v>
      </c>
      <c r="I129">
        <v>0</v>
      </c>
      <c r="J129">
        <v>62065</v>
      </c>
      <c r="K129">
        <v>0</v>
      </c>
      <c r="L129">
        <v>19</v>
      </c>
      <c r="M129" t="s">
        <v>37</v>
      </c>
      <c r="N129" t="s">
        <v>38</v>
      </c>
      <c r="O129">
        <v>1886</v>
      </c>
      <c r="P129" s="8">
        <v>27065</v>
      </c>
      <c r="Q129" t="s">
        <v>66</v>
      </c>
      <c r="R129" t="s">
        <v>53</v>
      </c>
      <c r="S129" t="s">
        <v>41</v>
      </c>
      <c r="T129" t="s">
        <v>42</v>
      </c>
      <c r="U129" t="s">
        <v>43</v>
      </c>
      <c r="V129" s="8">
        <v>41978</v>
      </c>
      <c r="X129" t="s">
        <v>44</v>
      </c>
      <c r="Y129" t="s">
        <v>45</v>
      </c>
      <c r="Z129" t="s">
        <v>46</v>
      </c>
      <c r="AA129" t="s">
        <v>81</v>
      </c>
      <c r="AB129">
        <v>11</v>
      </c>
      <c r="AC129" t="s">
        <v>151</v>
      </c>
      <c r="AD129" t="s">
        <v>49</v>
      </c>
      <c r="AE129">
        <v>4.76</v>
      </c>
      <c r="AF129">
        <v>4</v>
      </c>
      <c r="AG129">
        <v>0</v>
      </c>
      <c r="AH129" t="s">
        <v>403</v>
      </c>
      <c r="AI129">
        <v>0</v>
      </c>
      <c r="AJ129">
        <v>5</v>
      </c>
    </row>
    <row r="130" spans="1:36" x14ac:dyDescent="0.2">
      <c r="A130" t="s">
        <v>421</v>
      </c>
      <c r="B130">
        <v>10129</v>
      </c>
      <c r="C130">
        <v>0</v>
      </c>
      <c r="D130">
        <v>0</v>
      </c>
      <c r="E130">
        <v>1</v>
      </c>
      <c r="F130">
        <v>1</v>
      </c>
      <c r="G130">
        <v>5</v>
      </c>
      <c r="H130">
        <v>3</v>
      </c>
      <c r="I130">
        <v>0</v>
      </c>
      <c r="J130">
        <v>46998</v>
      </c>
      <c r="K130">
        <v>0</v>
      </c>
      <c r="L130">
        <v>19</v>
      </c>
      <c r="M130" t="s">
        <v>37</v>
      </c>
      <c r="N130" t="s">
        <v>38</v>
      </c>
      <c r="O130">
        <v>2149</v>
      </c>
      <c r="P130" s="8">
        <v>30773</v>
      </c>
      <c r="Q130" t="s">
        <v>39</v>
      </c>
      <c r="R130" t="s">
        <v>40</v>
      </c>
      <c r="S130" t="s">
        <v>41</v>
      </c>
      <c r="T130" t="s">
        <v>42</v>
      </c>
      <c r="U130" t="s">
        <v>43</v>
      </c>
      <c r="V130" t="s">
        <v>422</v>
      </c>
      <c r="X130" t="s">
        <v>44</v>
      </c>
      <c r="Y130" t="s">
        <v>45</v>
      </c>
      <c r="Z130" t="s">
        <v>46</v>
      </c>
      <c r="AA130" t="s">
        <v>91</v>
      </c>
      <c r="AB130">
        <v>19</v>
      </c>
      <c r="AC130" t="s">
        <v>78</v>
      </c>
      <c r="AD130" t="s">
        <v>61</v>
      </c>
      <c r="AE130">
        <v>4.17</v>
      </c>
      <c r="AF130">
        <v>4</v>
      </c>
      <c r="AG130">
        <v>0</v>
      </c>
      <c r="AH130" s="8">
        <v>43771</v>
      </c>
      <c r="AI130">
        <v>0</v>
      </c>
      <c r="AJ130">
        <v>1</v>
      </c>
    </row>
    <row r="131" spans="1:36" x14ac:dyDescent="0.2">
      <c r="A131" t="s">
        <v>423</v>
      </c>
      <c r="B131">
        <v>10075</v>
      </c>
      <c r="C131">
        <v>0</v>
      </c>
      <c r="D131">
        <v>0</v>
      </c>
      <c r="E131">
        <v>0</v>
      </c>
      <c r="F131">
        <v>5</v>
      </c>
      <c r="G131">
        <v>5</v>
      </c>
      <c r="H131">
        <v>3</v>
      </c>
      <c r="I131">
        <v>0</v>
      </c>
      <c r="J131">
        <v>68099</v>
      </c>
      <c r="K131">
        <v>1</v>
      </c>
      <c r="L131">
        <v>20</v>
      </c>
      <c r="M131" t="s">
        <v>64</v>
      </c>
      <c r="N131" t="s">
        <v>38</v>
      </c>
      <c r="O131">
        <v>2021</v>
      </c>
      <c r="P131" t="s">
        <v>424</v>
      </c>
      <c r="Q131" t="s">
        <v>66</v>
      </c>
      <c r="R131" t="s">
        <v>40</v>
      </c>
      <c r="S131" t="s">
        <v>41</v>
      </c>
      <c r="T131" t="s">
        <v>42</v>
      </c>
      <c r="U131" t="s">
        <v>43</v>
      </c>
      <c r="V131" s="8">
        <v>40817</v>
      </c>
      <c r="W131" t="s">
        <v>425</v>
      </c>
      <c r="X131" t="s">
        <v>68</v>
      </c>
      <c r="Y131" t="s">
        <v>57</v>
      </c>
      <c r="Z131" t="s">
        <v>46</v>
      </c>
      <c r="AA131" t="s">
        <v>119</v>
      </c>
      <c r="AB131">
        <v>18</v>
      </c>
      <c r="AC131" t="s">
        <v>151</v>
      </c>
      <c r="AD131" t="s">
        <v>61</v>
      </c>
      <c r="AE131">
        <v>5</v>
      </c>
      <c r="AF131">
        <v>3</v>
      </c>
      <c r="AG131">
        <v>0</v>
      </c>
      <c r="AH131" t="s">
        <v>426</v>
      </c>
      <c r="AI131">
        <v>0</v>
      </c>
      <c r="AJ131">
        <v>15</v>
      </c>
    </row>
    <row r="132" spans="1:36" x14ac:dyDescent="0.2">
      <c r="A132" t="s">
        <v>660</v>
      </c>
      <c r="B132">
        <v>10054</v>
      </c>
      <c r="C132">
        <v>0</v>
      </c>
      <c r="D132">
        <v>3</v>
      </c>
      <c r="E132">
        <v>0</v>
      </c>
      <c r="F132">
        <v>1</v>
      </c>
      <c r="G132">
        <v>5</v>
      </c>
      <c r="H132">
        <v>3</v>
      </c>
      <c r="I132">
        <v>0</v>
      </c>
      <c r="J132">
        <v>60627</v>
      </c>
      <c r="K132">
        <v>0</v>
      </c>
      <c r="L132">
        <v>19</v>
      </c>
      <c r="M132" t="s">
        <v>37</v>
      </c>
      <c r="N132" t="s">
        <v>38</v>
      </c>
      <c r="O132">
        <v>1886</v>
      </c>
      <c r="P132" s="8">
        <v>27161</v>
      </c>
      <c r="Q132" t="s">
        <v>66</v>
      </c>
      <c r="R132" t="s">
        <v>185</v>
      </c>
      <c r="S132" t="s">
        <v>41</v>
      </c>
      <c r="T132" t="s">
        <v>42</v>
      </c>
      <c r="U132" t="s">
        <v>43</v>
      </c>
      <c r="V132" s="8">
        <v>41791</v>
      </c>
      <c r="X132" t="s">
        <v>44</v>
      </c>
      <c r="Y132" t="s">
        <v>45</v>
      </c>
      <c r="Z132" t="s">
        <v>46</v>
      </c>
      <c r="AA132" t="s">
        <v>106</v>
      </c>
      <c r="AB132">
        <v>14</v>
      </c>
      <c r="AC132" t="s">
        <v>297</v>
      </c>
      <c r="AD132" t="s">
        <v>61</v>
      </c>
      <c r="AE132">
        <v>5</v>
      </c>
      <c r="AF132">
        <v>4</v>
      </c>
      <c r="AG132">
        <v>0</v>
      </c>
      <c r="AH132" t="s">
        <v>275</v>
      </c>
      <c r="AI132">
        <v>0</v>
      </c>
      <c r="AJ132">
        <v>8</v>
      </c>
    </row>
    <row r="133" spans="1:36" x14ac:dyDescent="0.2">
      <c r="A133" t="s">
        <v>430</v>
      </c>
      <c r="B133">
        <v>10195</v>
      </c>
      <c r="C133">
        <v>1</v>
      </c>
      <c r="D133">
        <v>1</v>
      </c>
      <c r="E133">
        <v>0</v>
      </c>
      <c r="F133">
        <v>5</v>
      </c>
      <c r="G133">
        <v>5</v>
      </c>
      <c r="H133">
        <v>3</v>
      </c>
      <c r="I133">
        <v>0</v>
      </c>
      <c r="J133">
        <v>63478</v>
      </c>
      <c r="K133">
        <v>1</v>
      </c>
      <c r="L133">
        <v>20</v>
      </c>
      <c r="M133" t="s">
        <v>64</v>
      </c>
      <c r="N133" t="s">
        <v>38</v>
      </c>
      <c r="O133">
        <v>2445</v>
      </c>
      <c r="P133" t="s">
        <v>431</v>
      </c>
      <c r="Q133" t="s">
        <v>66</v>
      </c>
      <c r="R133" t="s">
        <v>53</v>
      </c>
      <c r="S133" t="s">
        <v>232</v>
      </c>
      <c r="T133" t="s">
        <v>42</v>
      </c>
      <c r="U133" t="s">
        <v>43</v>
      </c>
      <c r="V133" t="s">
        <v>190</v>
      </c>
      <c r="W133" s="8">
        <v>41094</v>
      </c>
      <c r="X133" t="s">
        <v>229</v>
      </c>
      <c r="Y133" t="s">
        <v>57</v>
      </c>
      <c r="Z133" t="s">
        <v>46</v>
      </c>
      <c r="AA133" t="s">
        <v>47</v>
      </c>
      <c r="AB133">
        <v>30</v>
      </c>
      <c r="AC133" t="s">
        <v>60</v>
      </c>
      <c r="AD133" t="s">
        <v>61</v>
      </c>
      <c r="AE133">
        <v>3.03</v>
      </c>
      <c r="AF133">
        <v>5</v>
      </c>
      <c r="AG133">
        <v>0</v>
      </c>
      <c r="AH133" s="8">
        <v>41032</v>
      </c>
      <c r="AI133">
        <v>0</v>
      </c>
      <c r="AJ133">
        <v>16</v>
      </c>
    </row>
    <row r="134" spans="1:36" x14ac:dyDescent="0.2">
      <c r="A134" t="s">
        <v>650</v>
      </c>
      <c r="B134">
        <v>10020</v>
      </c>
      <c r="C134">
        <v>0</v>
      </c>
      <c r="D134">
        <v>4</v>
      </c>
      <c r="E134">
        <v>1</v>
      </c>
      <c r="F134">
        <v>1</v>
      </c>
      <c r="G134">
        <v>5</v>
      </c>
      <c r="H134">
        <v>4</v>
      </c>
      <c r="I134">
        <v>0</v>
      </c>
      <c r="J134">
        <v>63353</v>
      </c>
      <c r="K134">
        <v>0</v>
      </c>
      <c r="L134">
        <v>19</v>
      </c>
      <c r="M134" t="s">
        <v>37</v>
      </c>
      <c r="N134" t="s">
        <v>38</v>
      </c>
      <c r="O134">
        <v>1730</v>
      </c>
      <c r="P134" t="s">
        <v>651</v>
      </c>
      <c r="Q134" t="s">
        <v>39</v>
      </c>
      <c r="R134" t="s">
        <v>89</v>
      </c>
      <c r="S134" t="s">
        <v>41</v>
      </c>
      <c r="T134" t="s">
        <v>42</v>
      </c>
      <c r="U134" t="s">
        <v>43</v>
      </c>
      <c r="V134" s="8">
        <v>41493</v>
      </c>
      <c r="X134" t="s">
        <v>44</v>
      </c>
      <c r="Y134" t="s">
        <v>45</v>
      </c>
      <c r="Z134" t="s">
        <v>46</v>
      </c>
      <c r="AA134" t="s">
        <v>96</v>
      </c>
      <c r="AB134">
        <v>12</v>
      </c>
      <c r="AC134" t="s">
        <v>92</v>
      </c>
      <c r="AD134" t="s">
        <v>49</v>
      </c>
      <c r="AE134">
        <v>3.6</v>
      </c>
      <c r="AF134">
        <v>5</v>
      </c>
      <c r="AG134">
        <v>0</v>
      </c>
      <c r="AH134" s="8">
        <v>43771</v>
      </c>
      <c r="AI134">
        <v>0</v>
      </c>
      <c r="AJ134">
        <v>4</v>
      </c>
    </row>
    <row r="135" spans="1:36" x14ac:dyDescent="0.2">
      <c r="A135" t="s">
        <v>649</v>
      </c>
      <c r="B135">
        <v>10285</v>
      </c>
      <c r="C135">
        <v>1</v>
      </c>
      <c r="D135">
        <v>1</v>
      </c>
      <c r="E135">
        <v>0</v>
      </c>
      <c r="F135">
        <v>4</v>
      </c>
      <c r="G135">
        <v>5</v>
      </c>
      <c r="H135">
        <v>2</v>
      </c>
      <c r="I135">
        <v>0</v>
      </c>
      <c r="J135">
        <v>61422</v>
      </c>
      <c r="K135">
        <v>1</v>
      </c>
      <c r="L135">
        <v>19</v>
      </c>
      <c r="M135" t="s">
        <v>37</v>
      </c>
      <c r="N135" t="s">
        <v>38</v>
      </c>
      <c r="O135">
        <v>1460</v>
      </c>
      <c r="P135" s="8">
        <v>31229</v>
      </c>
      <c r="Q135" t="s">
        <v>66</v>
      </c>
      <c r="R135" t="s">
        <v>53</v>
      </c>
      <c r="S135" t="s">
        <v>41</v>
      </c>
      <c r="T135" t="s">
        <v>42</v>
      </c>
      <c r="U135" t="s">
        <v>43</v>
      </c>
      <c r="V135" s="8">
        <v>40817</v>
      </c>
      <c r="W135" t="s">
        <v>338</v>
      </c>
      <c r="X135" t="s">
        <v>127</v>
      </c>
      <c r="Y135" t="s">
        <v>128</v>
      </c>
      <c r="Z135" t="s">
        <v>46</v>
      </c>
      <c r="AA135" t="s">
        <v>91</v>
      </c>
      <c r="AB135">
        <v>19</v>
      </c>
      <c r="AC135" t="s">
        <v>60</v>
      </c>
      <c r="AD135" t="s">
        <v>152</v>
      </c>
      <c r="AE135">
        <v>3.6</v>
      </c>
      <c r="AF135">
        <v>3</v>
      </c>
      <c r="AG135">
        <v>0</v>
      </c>
      <c r="AH135" s="8">
        <v>42494</v>
      </c>
      <c r="AI135">
        <v>4</v>
      </c>
      <c r="AJ135">
        <v>16</v>
      </c>
    </row>
    <row r="136" spans="1:36" x14ac:dyDescent="0.2">
      <c r="A136" t="s">
        <v>647</v>
      </c>
      <c r="B136">
        <v>10047</v>
      </c>
      <c r="C136">
        <v>1</v>
      </c>
      <c r="D136">
        <v>1</v>
      </c>
      <c r="E136">
        <v>1</v>
      </c>
      <c r="F136">
        <v>5</v>
      </c>
      <c r="G136">
        <v>5</v>
      </c>
      <c r="H136">
        <v>3</v>
      </c>
      <c r="I136">
        <v>0</v>
      </c>
      <c r="J136">
        <v>50428</v>
      </c>
      <c r="K136">
        <v>1</v>
      </c>
      <c r="L136">
        <v>19</v>
      </c>
      <c r="M136" t="s">
        <v>37</v>
      </c>
      <c r="N136" t="s">
        <v>38</v>
      </c>
      <c r="O136">
        <v>1420</v>
      </c>
      <c r="P136" s="8">
        <v>27211</v>
      </c>
      <c r="Q136" t="s">
        <v>39</v>
      </c>
      <c r="R136" t="s">
        <v>53</v>
      </c>
      <c r="S136" t="s">
        <v>41</v>
      </c>
      <c r="T136" t="s">
        <v>42</v>
      </c>
      <c r="U136" t="s">
        <v>95</v>
      </c>
      <c r="V136" s="8">
        <v>40817</v>
      </c>
      <c r="W136" t="s">
        <v>648</v>
      </c>
      <c r="X136" t="s">
        <v>127</v>
      </c>
      <c r="Y136" t="s">
        <v>57</v>
      </c>
      <c r="Z136" t="s">
        <v>46</v>
      </c>
      <c r="AA136" t="s">
        <v>81</v>
      </c>
      <c r="AB136">
        <v>11</v>
      </c>
      <c r="AC136" t="s">
        <v>60</v>
      </c>
      <c r="AD136" t="s">
        <v>61</v>
      </c>
      <c r="AE136">
        <v>5</v>
      </c>
      <c r="AF136">
        <v>3</v>
      </c>
      <c r="AG136">
        <v>0</v>
      </c>
      <c r="AH136" s="8">
        <v>42278</v>
      </c>
      <c r="AI136">
        <v>0</v>
      </c>
      <c r="AJ136">
        <v>11</v>
      </c>
    </row>
    <row r="137" spans="1:36" x14ac:dyDescent="0.2">
      <c r="A137" t="s">
        <v>442</v>
      </c>
      <c r="B137">
        <v>10248</v>
      </c>
      <c r="C137">
        <v>0</v>
      </c>
      <c r="D137">
        <v>0</v>
      </c>
      <c r="E137">
        <v>0</v>
      </c>
      <c r="F137">
        <v>1</v>
      </c>
      <c r="G137">
        <v>5</v>
      </c>
      <c r="H137">
        <v>3</v>
      </c>
      <c r="I137">
        <v>0</v>
      </c>
      <c r="J137">
        <v>55425</v>
      </c>
      <c r="K137">
        <v>0</v>
      </c>
      <c r="L137">
        <v>19</v>
      </c>
      <c r="M137" t="s">
        <v>37</v>
      </c>
      <c r="N137" t="s">
        <v>38</v>
      </c>
      <c r="O137">
        <v>2176</v>
      </c>
      <c r="P137" s="8">
        <v>31691</v>
      </c>
      <c r="Q137" t="s">
        <v>66</v>
      </c>
      <c r="R137" t="s">
        <v>40</v>
      </c>
      <c r="S137" t="s">
        <v>41</v>
      </c>
      <c r="T137" t="s">
        <v>42</v>
      </c>
      <c r="U137" t="s">
        <v>43</v>
      </c>
      <c r="V137" t="s">
        <v>118</v>
      </c>
      <c r="X137" t="s">
        <v>44</v>
      </c>
      <c r="Y137" t="s">
        <v>45</v>
      </c>
      <c r="Z137" t="s">
        <v>46</v>
      </c>
      <c r="AA137" t="s">
        <v>91</v>
      </c>
      <c r="AB137">
        <v>19</v>
      </c>
      <c r="AC137" t="s">
        <v>48</v>
      </c>
      <c r="AD137" t="s">
        <v>61</v>
      </c>
      <c r="AE137">
        <v>4.8</v>
      </c>
      <c r="AF137">
        <v>4</v>
      </c>
      <c r="AG137">
        <v>0</v>
      </c>
      <c r="AH137" s="8">
        <v>43647</v>
      </c>
      <c r="AI137">
        <v>0</v>
      </c>
      <c r="AJ137">
        <v>4</v>
      </c>
    </row>
    <row r="138" spans="1:36" x14ac:dyDescent="0.2">
      <c r="A138" t="s">
        <v>443</v>
      </c>
      <c r="B138">
        <v>10201</v>
      </c>
      <c r="C138">
        <v>0</v>
      </c>
      <c r="D138">
        <v>0</v>
      </c>
      <c r="E138">
        <v>0</v>
      </c>
      <c r="F138">
        <v>2</v>
      </c>
      <c r="G138">
        <v>5</v>
      </c>
      <c r="H138">
        <v>3</v>
      </c>
      <c r="I138">
        <v>0</v>
      </c>
      <c r="J138">
        <v>69340</v>
      </c>
      <c r="K138">
        <v>0</v>
      </c>
      <c r="L138">
        <v>20</v>
      </c>
      <c r="M138" t="s">
        <v>64</v>
      </c>
      <c r="N138" t="s">
        <v>38</v>
      </c>
      <c r="O138">
        <v>2021</v>
      </c>
      <c r="P138" s="8">
        <v>30989</v>
      </c>
      <c r="Q138" t="s">
        <v>66</v>
      </c>
      <c r="R138" t="s">
        <v>40</v>
      </c>
      <c r="S138" t="s">
        <v>41</v>
      </c>
      <c r="T138" t="s">
        <v>42</v>
      </c>
      <c r="U138" t="s">
        <v>43</v>
      </c>
      <c r="V138" s="8">
        <v>42527</v>
      </c>
      <c r="X138" t="s">
        <v>44</v>
      </c>
      <c r="Y138" t="s">
        <v>45</v>
      </c>
      <c r="Z138" t="s">
        <v>46</v>
      </c>
      <c r="AA138" t="s">
        <v>73</v>
      </c>
      <c r="AB138">
        <v>16</v>
      </c>
      <c r="AC138" t="s">
        <v>48</v>
      </c>
      <c r="AD138" t="s">
        <v>61</v>
      </c>
      <c r="AE138">
        <v>3</v>
      </c>
      <c r="AF138">
        <v>5</v>
      </c>
      <c r="AG138">
        <v>0</v>
      </c>
      <c r="AH138" t="s">
        <v>300</v>
      </c>
      <c r="AI138">
        <v>0</v>
      </c>
      <c r="AJ138">
        <v>4</v>
      </c>
    </row>
    <row r="139" spans="1:36" x14ac:dyDescent="0.2">
      <c r="A139" t="s">
        <v>444</v>
      </c>
      <c r="B139">
        <v>10214</v>
      </c>
      <c r="C139">
        <v>0</v>
      </c>
      <c r="D139">
        <v>3</v>
      </c>
      <c r="E139">
        <v>0</v>
      </c>
      <c r="F139">
        <v>2</v>
      </c>
      <c r="G139">
        <v>5</v>
      </c>
      <c r="H139">
        <v>3</v>
      </c>
      <c r="I139">
        <v>0</v>
      </c>
      <c r="J139">
        <v>64995</v>
      </c>
      <c r="K139">
        <v>0</v>
      </c>
      <c r="L139">
        <v>20</v>
      </c>
      <c r="M139" t="s">
        <v>64</v>
      </c>
      <c r="N139" t="s">
        <v>38</v>
      </c>
      <c r="O139">
        <v>2351</v>
      </c>
      <c r="P139" s="8">
        <v>33790</v>
      </c>
      <c r="Q139" t="s">
        <v>66</v>
      </c>
      <c r="R139" t="s">
        <v>185</v>
      </c>
      <c r="S139" t="s">
        <v>41</v>
      </c>
      <c r="T139" t="s">
        <v>42</v>
      </c>
      <c r="U139" t="s">
        <v>43</v>
      </c>
      <c r="V139" s="8">
        <v>42130</v>
      </c>
      <c r="X139" t="s">
        <v>44</v>
      </c>
      <c r="Y139" t="s">
        <v>45</v>
      </c>
      <c r="Z139" t="s">
        <v>46</v>
      </c>
      <c r="AA139" t="s">
        <v>77</v>
      </c>
      <c r="AC139" t="s">
        <v>60</v>
      </c>
      <c r="AD139" t="s">
        <v>61</v>
      </c>
      <c r="AE139">
        <v>4.5</v>
      </c>
      <c r="AF139">
        <v>3</v>
      </c>
      <c r="AG139">
        <v>0</v>
      </c>
      <c r="AH139" t="s">
        <v>120</v>
      </c>
      <c r="AI139">
        <v>0</v>
      </c>
      <c r="AJ139">
        <v>6</v>
      </c>
    </row>
    <row r="140" spans="1:36" x14ac:dyDescent="0.2">
      <c r="A140" t="s">
        <v>445</v>
      </c>
      <c r="B140">
        <v>10160</v>
      </c>
      <c r="C140">
        <v>0</v>
      </c>
      <c r="D140">
        <v>2</v>
      </c>
      <c r="E140">
        <v>0</v>
      </c>
      <c r="F140">
        <v>5</v>
      </c>
      <c r="G140">
        <v>5</v>
      </c>
      <c r="H140">
        <v>3</v>
      </c>
      <c r="I140">
        <v>0</v>
      </c>
      <c r="J140">
        <v>68182</v>
      </c>
      <c r="K140">
        <v>1</v>
      </c>
      <c r="L140">
        <v>20</v>
      </c>
      <c r="M140" t="s">
        <v>64</v>
      </c>
      <c r="N140" t="s">
        <v>38</v>
      </c>
      <c r="O140">
        <v>1742</v>
      </c>
      <c r="P140" t="s">
        <v>446</v>
      </c>
      <c r="Q140" t="s">
        <v>66</v>
      </c>
      <c r="R140" t="s">
        <v>75</v>
      </c>
      <c r="S140" t="s">
        <v>41</v>
      </c>
      <c r="T140" t="s">
        <v>42</v>
      </c>
      <c r="U140" t="s">
        <v>43</v>
      </c>
      <c r="V140" t="s">
        <v>126</v>
      </c>
      <c r="W140" s="8">
        <v>41278</v>
      </c>
      <c r="X140" t="s">
        <v>111</v>
      </c>
      <c r="Y140" t="s">
        <v>57</v>
      </c>
      <c r="Z140" t="s">
        <v>46</v>
      </c>
      <c r="AA140" t="s">
        <v>81</v>
      </c>
      <c r="AB140">
        <v>11</v>
      </c>
      <c r="AC140" t="s">
        <v>78</v>
      </c>
      <c r="AD140" t="s">
        <v>61</v>
      </c>
      <c r="AE140">
        <v>3.72</v>
      </c>
      <c r="AF140">
        <v>3</v>
      </c>
      <c r="AG140">
        <v>0</v>
      </c>
      <c r="AH140" s="8">
        <v>41276</v>
      </c>
      <c r="AI140">
        <v>0</v>
      </c>
      <c r="AJ140">
        <v>18</v>
      </c>
    </row>
    <row r="141" spans="1:36" x14ac:dyDescent="0.2">
      <c r="A141" t="s">
        <v>447</v>
      </c>
      <c r="B141">
        <v>10289</v>
      </c>
      <c r="C141">
        <v>1</v>
      </c>
      <c r="D141">
        <v>1</v>
      </c>
      <c r="E141">
        <v>1</v>
      </c>
      <c r="F141">
        <v>5</v>
      </c>
      <c r="G141">
        <v>5</v>
      </c>
      <c r="H141">
        <v>2</v>
      </c>
      <c r="I141">
        <v>0</v>
      </c>
      <c r="J141">
        <v>83082</v>
      </c>
      <c r="K141">
        <v>1</v>
      </c>
      <c r="L141">
        <v>18</v>
      </c>
      <c r="M141" t="s">
        <v>168</v>
      </c>
      <c r="N141" t="s">
        <v>38</v>
      </c>
      <c r="O141">
        <v>2128</v>
      </c>
      <c r="P141" t="s">
        <v>448</v>
      </c>
      <c r="Q141" t="s">
        <v>39</v>
      </c>
      <c r="R141" t="s">
        <v>53</v>
      </c>
      <c r="S141" t="s">
        <v>41</v>
      </c>
      <c r="T141" t="s">
        <v>42</v>
      </c>
      <c r="U141" t="s">
        <v>141</v>
      </c>
      <c r="V141" t="s">
        <v>126</v>
      </c>
      <c r="W141" t="s">
        <v>67</v>
      </c>
      <c r="X141" t="s">
        <v>111</v>
      </c>
      <c r="Y141" t="s">
        <v>57</v>
      </c>
      <c r="Z141" t="s">
        <v>46</v>
      </c>
      <c r="AA141" t="s">
        <v>170</v>
      </c>
      <c r="AB141">
        <v>2</v>
      </c>
      <c r="AC141" t="s">
        <v>60</v>
      </c>
      <c r="AD141" t="s">
        <v>152</v>
      </c>
      <c r="AE141">
        <v>2.34</v>
      </c>
      <c r="AF141">
        <v>2</v>
      </c>
      <c r="AG141">
        <v>0</v>
      </c>
      <c r="AH141" s="8">
        <v>41247</v>
      </c>
      <c r="AI141">
        <v>3</v>
      </c>
      <c r="AJ141">
        <v>4</v>
      </c>
    </row>
    <row r="142" spans="1:36" x14ac:dyDescent="0.2">
      <c r="A142" t="s">
        <v>449</v>
      </c>
      <c r="B142">
        <v>10139</v>
      </c>
      <c r="C142">
        <v>0</v>
      </c>
      <c r="D142">
        <v>0</v>
      </c>
      <c r="E142">
        <v>0</v>
      </c>
      <c r="F142">
        <v>1</v>
      </c>
      <c r="G142">
        <v>5</v>
      </c>
      <c r="H142">
        <v>3</v>
      </c>
      <c r="I142">
        <v>0</v>
      </c>
      <c r="J142">
        <v>51908</v>
      </c>
      <c r="K142">
        <v>0</v>
      </c>
      <c r="L142">
        <v>19</v>
      </c>
      <c r="M142" t="s">
        <v>37</v>
      </c>
      <c r="N142" t="s">
        <v>38</v>
      </c>
      <c r="O142">
        <v>1775</v>
      </c>
      <c r="P142" t="s">
        <v>450</v>
      </c>
      <c r="Q142" t="s">
        <v>66</v>
      </c>
      <c r="R142" t="s">
        <v>40</v>
      </c>
      <c r="S142" t="s">
        <v>41</v>
      </c>
      <c r="T142" t="s">
        <v>42</v>
      </c>
      <c r="U142" t="s">
        <v>43</v>
      </c>
      <c r="V142" t="s">
        <v>146</v>
      </c>
      <c r="X142" t="s">
        <v>44</v>
      </c>
      <c r="Y142" t="s">
        <v>45</v>
      </c>
      <c r="Z142" t="s">
        <v>46</v>
      </c>
      <c r="AA142" t="s">
        <v>96</v>
      </c>
      <c r="AB142">
        <v>12</v>
      </c>
      <c r="AC142" t="s">
        <v>60</v>
      </c>
      <c r="AD142" t="s">
        <v>61</v>
      </c>
      <c r="AE142">
        <v>3.99</v>
      </c>
      <c r="AF142">
        <v>3</v>
      </c>
      <c r="AG142">
        <v>0</v>
      </c>
      <c r="AH142" t="s">
        <v>132</v>
      </c>
      <c r="AI142">
        <v>0</v>
      </c>
      <c r="AJ142">
        <v>14</v>
      </c>
    </row>
    <row r="143" spans="1:36" x14ac:dyDescent="0.2">
      <c r="A143" t="s">
        <v>451</v>
      </c>
      <c r="B143">
        <v>10227</v>
      </c>
      <c r="C143">
        <v>0</v>
      </c>
      <c r="D143">
        <v>0</v>
      </c>
      <c r="E143">
        <v>0</v>
      </c>
      <c r="F143">
        <v>1</v>
      </c>
      <c r="G143">
        <v>5</v>
      </c>
      <c r="H143">
        <v>3</v>
      </c>
      <c r="I143">
        <v>0</v>
      </c>
      <c r="J143">
        <v>61242</v>
      </c>
      <c r="K143">
        <v>0</v>
      </c>
      <c r="L143">
        <v>19</v>
      </c>
      <c r="M143" t="s">
        <v>37</v>
      </c>
      <c r="N143" t="s">
        <v>38</v>
      </c>
      <c r="O143">
        <v>2081</v>
      </c>
      <c r="P143" s="8">
        <v>26612</v>
      </c>
      <c r="Q143" t="s">
        <v>66</v>
      </c>
      <c r="R143" t="s">
        <v>40</v>
      </c>
      <c r="S143" t="s">
        <v>41</v>
      </c>
      <c r="T143" t="s">
        <v>42</v>
      </c>
      <c r="U143" t="s">
        <v>95</v>
      </c>
      <c r="V143" s="8">
        <v>41040</v>
      </c>
      <c r="X143" t="s">
        <v>44</v>
      </c>
      <c r="Y143" t="s">
        <v>45</v>
      </c>
      <c r="Z143" t="s">
        <v>46</v>
      </c>
      <c r="AA143" t="s">
        <v>106</v>
      </c>
      <c r="AB143">
        <v>14</v>
      </c>
      <c r="AC143" t="s">
        <v>48</v>
      </c>
      <c r="AD143" t="s">
        <v>61</v>
      </c>
      <c r="AE143">
        <v>4.0999999999999996</v>
      </c>
      <c r="AF143">
        <v>3</v>
      </c>
      <c r="AG143">
        <v>0</v>
      </c>
      <c r="AH143" t="s">
        <v>50</v>
      </c>
      <c r="AI143">
        <v>0</v>
      </c>
      <c r="AJ143">
        <v>7</v>
      </c>
    </row>
    <row r="144" spans="1:36" x14ac:dyDescent="0.2">
      <c r="A144" t="s">
        <v>452</v>
      </c>
      <c r="B144">
        <v>10236</v>
      </c>
      <c r="C144">
        <v>0</v>
      </c>
      <c r="D144">
        <v>2</v>
      </c>
      <c r="E144">
        <v>0</v>
      </c>
      <c r="F144">
        <v>1</v>
      </c>
      <c r="G144">
        <v>5</v>
      </c>
      <c r="H144">
        <v>3</v>
      </c>
      <c r="I144">
        <v>0</v>
      </c>
      <c r="J144">
        <v>45069</v>
      </c>
      <c r="K144">
        <v>0</v>
      </c>
      <c r="L144">
        <v>19</v>
      </c>
      <c r="M144" t="s">
        <v>37</v>
      </c>
      <c r="N144" t="s">
        <v>38</v>
      </c>
      <c r="O144">
        <v>1778</v>
      </c>
      <c r="P144" t="s">
        <v>453</v>
      </c>
      <c r="Q144" t="s">
        <v>66</v>
      </c>
      <c r="R144" t="s">
        <v>75</v>
      </c>
      <c r="S144" t="s">
        <v>41</v>
      </c>
      <c r="T144" t="s">
        <v>42</v>
      </c>
      <c r="U144" t="s">
        <v>43</v>
      </c>
      <c r="V144" t="s">
        <v>90</v>
      </c>
      <c r="X144" t="s">
        <v>44</v>
      </c>
      <c r="Y144" t="s">
        <v>45</v>
      </c>
      <c r="Z144" t="s">
        <v>46</v>
      </c>
      <c r="AA144" t="s">
        <v>69</v>
      </c>
      <c r="AB144">
        <v>20</v>
      </c>
      <c r="AC144" t="s">
        <v>92</v>
      </c>
      <c r="AD144" t="s">
        <v>61</v>
      </c>
      <c r="AE144">
        <v>4.3</v>
      </c>
      <c r="AF144">
        <v>5</v>
      </c>
      <c r="AG144">
        <v>0</v>
      </c>
      <c r="AH144" t="s">
        <v>203</v>
      </c>
      <c r="AI144">
        <v>0</v>
      </c>
      <c r="AJ144">
        <v>7</v>
      </c>
    </row>
    <row r="145" spans="1:36" x14ac:dyDescent="0.2">
      <c r="A145" t="s">
        <v>454</v>
      </c>
      <c r="B145">
        <v>10009</v>
      </c>
      <c r="C145">
        <v>0</v>
      </c>
      <c r="D145">
        <v>2</v>
      </c>
      <c r="E145">
        <v>0</v>
      </c>
      <c r="F145">
        <v>1</v>
      </c>
      <c r="G145">
        <v>5</v>
      </c>
      <c r="H145">
        <v>4</v>
      </c>
      <c r="I145">
        <v>0</v>
      </c>
      <c r="J145">
        <v>60724</v>
      </c>
      <c r="K145">
        <v>0</v>
      </c>
      <c r="L145">
        <v>20</v>
      </c>
      <c r="M145" t="s">
        <v>64</v>
      </c>
      <c r="N145" t="s">
        <v>38</v>
      </c>
      <c r="O145">
        <v>1821</v>
      </c>
      <c r="P145" s="8">
        <v>31574</v>
      </c>
      <c r="Q145" t="s">
        <v>66</v>
      </c>
      <c r="R145" t="s">
        <v>75</v>
      </c>
      <c r="S145" t="s">
        <v>41</v>
      </c>
      <c r="T145" t="s">
        <v>42</v>
      </c>
      <c r="U145" t="s">
        <v>401</v>
      </c>
      <c r="V145" s="8">
        <v>40670</v>
      </c>
      <c r="X145" t="s">
        <v>44</v>
      </c>
      <c r="Y145" t="s">
        <v>45</v>
      </c>
      <c r="Z145" t="s">
        <v>46</v>
      </c>
      <c r="AA145" t="s">
        <v>91</v>
      </c>
      <c r="AB145">
        <v>19</v>
      </c>
      <c r="AC145" t="s">
        <v>48</v>
      </c>
      <c r="AD145" t="s">
        <v>49</v>
      </c>
      <c r="AE145">
        <v>4.5999999999999996</v>
      </c>
      <c r="AF145">
        <v>4</v>
      </c>
      <c r="AG145">
        <v>0</v>
      </c>
      <c r="AH145" t="s">
        <v>93</v>
      </c>
      <c r="AI145">
        <v>0</v>
      </c>
      <c r="AJ145">
        <v>11</v>
      </c>
    </row>
    <row r="146" spans="1:36" x14ac:dyDescent="0.2">
      <c r="A146" t="s">
        <v>455</v>
      </c>
      <c r="B146">
        <v>10060</v>
      </c>
      <c r="C146">
        <v>0</v>
      </c>
      <c r="D146">
        <v>3</v>
      </c>
      <c r="E146">
        <v>0</v>
      </c>
      <c r="F146">
        <v>1</v>
      </c>
      <c r="G146">
        <v>5</v>
      </c>
      <c r="H146">
        <v>3</v>
      </c>
      <c r="I146">
        <v>0</v>
      </c>
      <c r="J146">
        <v>60436</v>
      </c>
      <c r="K146">
        <v>0</v>
      </c>
      <c r="L146">
        <v>19</v>
      </c>
      <c r="M146" t="s">
        <v>37</v>
      </c>
      <c r="N146" t="s">
        <v>38</v>
      </c>
      <c r="O146">
        <v>2109</v>
      </c>
      <c r="P146" t="s">
        <v>456</v>
      </c>
      <c r="Q146" t="s">
        <v>66</v>
      </c>
      <c r="R146" t="s">
        <v>185</v>
      </c>
      <c r="S146" t="s">
        <v>41</v>
      </c>
      <c r="T146" t="s">
        <v>42</v>
      </c>
      <c r="U146" t="s">
        <v>43</v>
      </c>
      <c r="V146" s="8">
        <v>41791</v>
      </c>
      <c r="X146" t="s">
        <v>44</v>
      </c>
      <c r="Y146" t="s">
        <v>45</v>
      </c>
      <c r="Z146" t="s">
        <v>46</v>
      </c>
      <c r="AA146" t="s">
        <v>119</v>
      </c>
      <c r="AB146">
        <v>18</v>
      </c>
      <c r="AC146" t="s">
        <v>48</v>
      </c>
      <c r="AD146" t="s">
        <v>61</v>
      </c>
      <c r="AE146">
        <v>5</v>
      </c>
      <c r="AF146">
        <v>5</v>
      </c>
      <c r="AG146">
        <v>0</v>
      </c>
      <c r="AH146" t="s">
        <v>186</v>
      </c>
      <c r="AI146">
        <v>0</v>
      </c>
      <c r="AJ146">
        <v>9</v>
      </c>
    </row>
    <row r="147" spans="1:36" x14ac:dyDescent="0.2">
      <c r="A147" t="s">
        <v>457</v>
      </c>
      <c r="B147">
        <v>10034</v>
      </c>
      <c r="C147">
        <v>1</v>
      </c>
      <c r="D147">
        <v>1</v>
      </c>
      <c r="E147">
        <v>1</v>
      </c>
      <c r="F147">
        <v>5</v>
      </c>
      <c r="G147">
        <v>5</v>
      </c>
      <c r="H147">
        <v>4</v>
      </c>
      <c r="I147">
        <v>0</v>
      </c>
      <c r="J147">
        <v>46837</v>
      </c>
      <c r="K147">
        <v>1</v>
      </c>
      <c r="L147">
        <v>19</v>
      </c>
      <c r="M147" t="s">
        <v>37</v>
      </c>
      <c r="N147" t="s">
        <v>38</v>
      </c>
      <c r="O147">
        <v>2445</v>
      </c>
      <c r="P147" t="s">
        <v>458</v>
      </c>
      <c r="Q147" t="s">
        <v>39</v>
      </c>
      <c r="R147" t="s">
        <v>53</v>
      </c>
      <c r="S147" t="s">
        <v>41</v>
      </c>
      <c r="T147" t="s">
        <v>42</v>
      </c>
      <c r="U147" t="s">
        <v>43</v>
      </c>
      <c r="V147" s="8">
        <v>40735</v>
      </c>
      <c r="W147" t="s">
        <v>459</v>
      </c>
      <c r="X147" t="s">
        <v>284</v>
      </c>
      <c r="Y147" t="s">
        <v>57</v>
      </c>
      <c r="Z147" t="s">
        <v>46</v>
      </c>
      <c r="AA147" t="s">
        <v>47</v>
      </c>
      <c r="AB147">
        <v>22</v>
      </c>
      <c r="AC147" t="s">
        <v>151</v>
      </c>
      <c r="AD147" t="s">
        <v>49</v>
      </c>
      <c r="AE147">
        <v>4.7</v>
      </c>
      <c r="AF147">
        <v>4</v>
      </c>
      <c r="AG147">
        <v>0</v>
      </c>
      <c r="AH147" t="s">
        <v>460</v>
      </c>
      <c r="AI147">
        <v>0</v>
      </c>
      <c r="AJ147">
        <v>9</v>
      </c>
    </row>
    <row r="148" spans="1:36" x14ac:dyDescent="0.2">
      <c r="A148" t="s">
        <v>646</v>
      </c>
      <c r="B148">
        <v>10224</v>
      </c>
      <c r="C148">
        <v>1</v>
      </c>
      <c r="D148">
        <v>1</v>
      </c>
      <c r="E148">
        <v>1</v>
      </c>
      <c r="F148">
        <v>5</v>
      </c>
      <c r="G148">
        <v>5</v>
      </c>
      <c r="H148">
        <v>3</v>
      </c>
      <c r="I148">
        <v>0</v>
      </c>
      <c r="J148">
        <v>55578</v>
      </c>
      <c r="K148">
        <v>1</v>
      </c>
      <c r="L148">
        <v>20</v>
      </c>
      <c r="M148" t="s">
        <v>64</v>
      </c>
      <c r="N148" t="s">
        <v>38</v>
      </c>
      <c r="O148">
        <v>2138</v>
      </c>
      <c r="P148" s="8">
        <v>26365</v>
      </c>
      <c r="Q148" t="s">
        <v>39</v>
      </c>
      <c r="R148" t="s">
        <v>53</v>
      </c>
      <c r="S148" t="s">
        <v>41</v>
      </c>
      <c r="T148" t="s">
        <v>42</v>
      </c>
      <c r="U148" t="s">
        <v>43</v>
      </c>
      <c r="V148" s="8">
        <v>40670</v>
      </c>
      <c r="W148" s="8">
        <v>41123</v>
      </c>
      <c r="X148" t="s">
        <v>105</v>
      </c>
      <c r="Y148" t="s">
        <v>57</v>
      </c>
      <c r="Z148" t="s">
        <v>46</v>
      </c>
      <c r="AA148" t="s">
        <v>69</v>
      </c>
      <c r="AB148">
        <v>20</v>
      </c>
      <c r="AC148" t="s">
        <v>60</v>
      </c>
      <c r="AD148" t="s">
        <v>61</v>
      </c>
      <c r="AE148">
        <v>4.2</v>
      </c>
      <c r="AF148">
        <v>5</v>
      </c>
      <c r="AG148">
        <v>0</v>
      </c>
      <c r="AH148" s="8">
        <v>41061</v>
      </c>
      <c r="AI148">
        <v>0</v>
      </c>
      <c r="AJ148">
        <v>13</v>
      </c>
    </row>
    <row r="149" spans="1:36" x14ac:dyDescent="0.2">
      <c r="A149" t="s">
        <v>462</v>
      </c>
      <c r="B149">
        <v>10036</v>
      </c>
      <c r="C149">
        <v>0</v>
      </c>
      <c r="D149">
        <v>0</v>
      </c>
      <c r="E149">
        <v>0</v>
      </c>
      <c r="F149">
        <v>1</v>
      </c>
      <c r="G149">
        <v>5</v>
      </c>
      <c r="H149">
        <v>4</v>
      </c>
      <c r="I149">
        <v>0</v>
      </c>
      <c r="J149">
        <v>63322</v>
      </c>
      <c r="K149">
        <v>0</v>
      </c>
      <c r="L149">
        <v>20</v>
      </c>
      <c r="M149" t="s">
        <v>64</v>
      </c>
      <c r="N149" t="s">
        <v>38</v>
      </c>
      <c r="O149">
        <v>2128</v>
      </c>
      <c r="P149" s="8">
        <v>25424</v>
      </c>
      <c r="Q149" t="s">
        <v>66</v>
      </c>
      <c r="R149" t="s">
        <v>40</v>
      </c>
      <c r="S149" t="s">
        <v>41</v>
      </c>
      <c r="T149" t="s">
        <v>42</v>
      </c>
      <c r="U149" t="s">
        <v>43</v>
      </c>
      <c r="V149" s="8">
        <v>41827</v>
      </c>
      <c r="X149" t="s">
        <v>44</v>
      </c>
      <c r="Y149" t="s">
        <v>45</v>
      </c>
      <c r="Z149" t="s">
        <v>46</v>
      </c>
      <c r="AA149" t="s">
        <v>96</v>
      </c>
      <c r="AB149">
        <v>12</v>
      </c>
      <c r="AC149" t="s">
        <v>48</v>
      </c>
      <c r="AD149" t="s">
        <v>49</v>
      </c>
      <c r="AE149">
        <v>4.3</v>
      </c>
      <c r="AF149">
        <v>3</v>
      </c>
      <c r="AG149">
        <v>0</v>
      </c>
      <c r="AH149" s="8">
        <v>43770</v>
      </c>
      <c r="AI149">
        <v>0</v>
      </c>
      <c r="AJ149">
        <v>1</v>
      </c>
    </row>
    <row r="150" spans="1:36" x14ac:dyDescent="0.2">
      <c r="A150" t="s">
        <v>463</v>
      </c>
      <c r="B150">
        <v>10138</v>
      </c>
      <c r="C150">
        <v>1</v>
      </c>
      <c r="D150">
        <v>1</v>
      </c>
      <c r="E150">
        <v>0</v>
      </c>
      <c r="F150">
        <v>5</v>
      </c>
      <c r="G150">
        <v>5</v>
      </c>
      <c r="H150">
        <v>3</v>
      </c>
      <c r="I150">
        <v>0</v>
      </c>
      <c r="J150">
        <v>61154</v>
      </c>
      <c r="K150">
        <v>1</v>
      </c>
      <c r="L150">
        <v>19</v>
      </c>
      <c r="M150" t="s">
        <v>37</v>
      </c>
      <c r="N150" t="s">
        <v>38</v>
      </c>
      <c r="O150">
        <v>2446</v>
      </c>
      <c r="P150" t="s">
        <v>464</v>
      </c>
      <c r="Q150" t="s">
        <v>66</v>
      </c>
      <c r="R150" t="s">
        <v>53</v>
      </c>
      <c r="S150" t="s">
        <v>41</v>
      </c>
      <c r="T150" t="s">
        <v>42</v>
      </c>
      <c r="U150" t="s">
        <v>95</v>
      </c>
      <c r="V150" s="8">
        <v>40817</v>
      </c>
      <c r="W150" s="8">
        <v>42373</v>
      </c>
      <c r="X150" t="s">
        <v>111</v>
      </c>
      <c r="Y150" t="s">
        <v>57</v>
      </c>
      <c r="Z150" t="s">
        <v>46</v>
      </c>
      <c r="AA150" t="s">
        <v>73</v>
      </c>
      <c r="AB150">
        <v>16</v>
      </c>
      <c r="AC150" t="s">
        <v>151</v>
      </c>
      <c r="AD150" t="s">
        <v>61</v>
      </c>
      <c r="AE150">
        <v>4</v>
      </c>
      <c r="AF150">
        <v>4</v>
      </c>
      <c r="AG150">
        <v>0</v>
      </c>
      <c r="AH150" s="8">
        <v>42431</v>
      </c>
      <c r="AI150">
        <v>0</v>
      </c>
      <c r="AJ150">
        <v>4</v>
      </c>
    </row>
    <row r="151" spans="1:36" x14ac:dyDescent="0.2">
      <c r="A151" t="s">
        <v>644</v>
      </c>
      <c r="B151">
        <v>10230</v>
      </c>
      <c r="C151">
        <v>0</v>
      </c>
      <c r="D151">
        <v>2</v>
      </c>
      <c r="E151">
        <v>0</v>
      </c>
      <c r="F151">
        <v>5</v>
      </c>
      <c r="G151">
        <v>5</v>
      </c>
      <c r="H151">
        <v>3</v>
      </c>
      <c r="I151">
        <v>0</v>
      </c>
      <c r="J151">
        <v>64971</v>
      </c>
      <c r="K151">
        <v>1</v>
      </c>
      <c r="L151">
        <v>20</v>
      </c>
      <c r="M151" t="s">
        <v>64</v>
      </c>
      <c r="N151" t="s">
        <v>38</v>
      </c>
      <c r="O151">
        <v>1902</v>
      </c>
      <c r="P151" s="8">
        <v>29715</v>
      </c>
      <c r="Q151" t="s">
        <v>66</v>
      </c>
      <c r="R151" t="s">
        <v>75</v>
      </c>
      <c r="S151" t="s">
        <v>135</v>
      </c>
      <c r="T151" t="s">
        <v>42</v>
      </c>
      <c r="U151" t="s">
        <v>95</v>
      </c>
      <c r="V151" t="s">
        <v>241</v>
      </c>
      <c r="W151" t="s">
        <v>645</v>
      </c>
      <c r="X151" t="s">
        <v>76</v>
      </c>
      <c r="Y151" t="s">
        <v>57</v>
      </c>
      <c r="Z151" t="s">
        <v>46</v>
      </c>
      <c r="AA151" t="s">
        <v>106</v>
      </c>
      <c r="AB151">
        <v>14</v>
      </c>
      <c r="AC151" t="s">
        <v>78</v>
      </c>
      <c r="AD151" t="s">
        <v>61</v>
      </c>
      <c r="AE151">
        <v>4.5</v>
      </c>
      <c r="AF151">
        <v>4</v>
      </c>
      <c r="AG151">
        <v>0</v>
      </c>
      <c r="AH151" t="s">
        <v>645</v>
      </c>
      <c r="AI151">
        <v>0</v>
      </c>
      <c r="AJ151">
        <v>10</v>
      </c>
    </row>
    <row r="152" spans="1:36" x14ac:dyDescent="0.2">
      <c r="A152" t="s">
        <v>470</v>
      </c>
      <c r="B152">
        <v>10192</v>
      </c>
      <c r="C152">
        <v>0</v>
      </c>
      <c r="D152">
        <v>0</v>
      </c>
      <c r="E152">
        <v>1</v>
      </c>
      <c r="F152">
        <v>1</v>
      </c>
      <c r="G152">
        <v>5</v>
      </c>
      <c r="H152">
        <v>3</v>
      </c>
      <c r="I152">
        <v>0</v>
      </c>
      <c r="J152">
        <v>50482</v>
      </c>
      <c r="K152">
        <v>0</v>
      </c>
      <c r="L152">
        <v>19</v>
      </c>
      <c r="M152" t="s">
        <v>37</v>
      </c>
      <c r="N152" t="s">
        <v>38</v>
      </c>
      <c r="O152">
        <v>1887</v>
      </c>
      <c r="P152" t="s">
        <v>471</v>
      </c>
      <c r="Q152" t="s">
        <v>39</v>
      </c>
      <c r="R152" t="s">
        <v>40</v>
      </c>
      <c r="S152" t="s">
        <v>41</v>
      </c>
      <c r="T152" t="s">
        <v>42</v>
      </c>
      <c r="U152" t="s">
        <v>43</v>
      </c>
      <c r="V152" t="s">
        <v>90</v>
      </c>
      <c r="X152" t="s">
        <v>44</v>
      </c>
      <c r="Y152" t="s">
        <v>45</v>
      </c>
      <c r="Z152" t="s">
        <v>46</v>
      </c>
      <c r="AA152" t="s">
        <v>47</v>
      </c>
      <c r="AB152">
        <v>22</v>
      </c>
      <c r="AC152" t="s">
        <v>60</v>
      </c>
      <c r="AD152" t="s">
        <v>61</v>
      </c>
      <c r="AE152">
        <v>3.07</v>
      </c>
      <c r="AF152">
        <v>4</v>
      </c>
      <c r="AG152">
        <v>0</v>
      </c>
      <c r="AH152" t="s">
        <v>291</v>
      </c>
      <c r="AI152">
        <v>0</v>
      </c>
      <c r="AJ152">
        <v>10</v>
      </c>
    </row>
    <row r="153" spans="1:36" x14ac:dyDescent="0.2">
      <c r="A153" t="s">
        <v>643</v>
      </c>
      <c r="B153">
        <v>10011</v>
      </c>
      <c r="C153">
        <v>1</v>
      </c>
      <c r="D153">
        <v>1</v>
      </c>
      <c r="E153">
        <v>0</v>
      </c>
      <c r="F153">
        <v>1</v>
      </c>
      <c r="G153">
        <v>5</v>
      </c>
      <c r="H153">
        <v>4</v>
      </c>
      <c r="I153">
        <v>0</v>
      </c>
      <c r="J153">
        <v>46738</v>
      </c>
      <c r="K153">
        <v>0</v>
      </c>
      <c r="L153">
        <v>19</v>
      </c>
      <c r="M153" t="s">
        <v>37</v>
      </c>
      <c r="N153" t="s">
        <v>38</v>
      </c>
      <c r="O153">
        <v>2171</v>
      </c>
      <c r="P153" s="8">
        <v>26999</v>
      </c>
      <c r="Q153" t="s">
        <v>66</v>
      </c>
      <c r="R153" t="s">
        <v>53</v>
      </c>
      <c r="S153" t="s">
        <v>41</v>
      </c>
      <c r="T153" t="s">
        <v>42</v>
      </c>
      <c r="U153" t="s">
        <v>141</v>
      </c>
      <c r="V153" t="s">
        <v>415</v>
      </c>
      <c r="X153" t="s">
        <v>44</v>
      </c>
      <c r="Y153" t="s">
        <v>45</v>
      </c>
      <c r="Z153" t="s">
        <v>46</v>
      </c>
      <c r="AA153" t="s">
        <v>77</v>
      </c>
      <c r="AC153" t="s">
        <v>78</v>
      </c>
      <c r="AD153" t="s">
        <v>49</v>
      </c>
      <c r="AE153">
        <v>4.3600000000000003</v>
      </c>
      <c r="AF153">
        <v>5</v>
      </c>
      <c r="AG153">
        <v>0</v>
      </c>
      <c r="AH153" s="8">
        <v>43771</v>
      </c>
      <c r="AI153">
        <v>0</v>
      </c>
      <c r="AJ153">
        <v>16</v>
      </c>
    </row>
    <row r="154" spans="1:36" x14ac:dyDescent="0.2">
      <c r="A154" t="s">
        <v>640</v>
      </c>
      <c r="B154">
        <v>10058</v>
      </c>
      <c r="C154">
        <v>0</v>
      </c>
      <c r="D154">
        <v>2</v>
      </c>
      <c r="E154">
        <v>1</v>
      </c>
      <c r="F154">
        <v>5</v>
      </c>
      <c r="G154">
        <v>5</v>
      </c>
      <c r="H154">
        <v>3</v>
      </c>
      <c r="I154">
        <v>0</v>
      </c>
      <c r="J154">
        <v>45115</v>
      </c>
      <c r="K154">
        <v>1</v>
      </c>
      <c r="L154">
        <v>19</v>
      </c>
      <c r="M154" t="s">
        <v>37</v>
      </c>
      <c r="N154" t="s">
        <v>38</v>
      </c>
      <c r="O154">
        <v>2176</v>
      </c>
      <c r="P154" t="s">
        <v>641</v>
      </c>
      <c r="Q154" t="s">
        <v>39</v>
      </c>
      <c r="R154" t="s">
        <v>75</v>
      </c>
      <c r="S154" t="s">
        <v>41</v>
      </c>
      <c r="T154" t="s">
        <v>104</v>
      </c>
      <c r="U154" t="s">
        <v>43</v>
      </c>
      <c r="V154" t="s">
        <v>237</v>
      </c>
      <c r="W154" t="s">
        <v>642</v>
      </c>
      <c r="X154" t="s">
        <v>169</v>
      </c>
      <c r="Y154" t="s">
        <v>57</v>
      </c>
      <c r="Z154" t="s">
        <v>46</v>
      </c>
      <c r="AA154" t="s">
        <v>73</v>
      </c>
      <c r="AB154">
        <v>16</v>
      </c>
      <c r="AC154" t="s">
        <v>48</v>
      </c>
      <c r="AD154" t="s">
        <v>61</v>
      </c>
      <c r="AE154">
        <v>5</v>
      </c>
      <c r="AF154">
        <v>4</v>
      </c>
      <c r="AG154">
        <v>0</v>
      </c>
      <c r="AH154" t="s">
        <v>54</v>
      </c>
      <c r="AI154">
        <v>0</v>
      </c>
      <c r="AJ154">
        <v>11</v>
      </c>
    </row>
    <row r="155" spans="1:36" x14ac:dyDescent="0.2">
      <c r="A155" t="s">
        <v>479</v>
      </c>
      <c r="B155">
        <v>10166</v>
      </c>
      <c r="C155">
        <v>1</v>
      </c>
      <c r="D155">
        <v>1</v>
      </c>
      <c r="E155">
        <v>0</v>
      </c>
      <c r="F155">
        <v>5</v>
      </c>
      <c r="G155">
        <v>5</v>
      </c>
      <c r="H155">
        <v>3</v>
      </c>
      <c r="I155">
        <v>0</v>
      </c>
      <c r="J155">
        <v>54005</v>
      </c>
      <c r="K155">
        <v>1</v>
      </c>
      <c r="L155">
        <v>19</v>
      </c>
      <c r="M155" t="s">
        <v>37</v>
      </c>
      <c r="N155" t="s">
        <v>38</v>
      </c>
      <c r="O155">
        <v>2170</v>
      </c>
      <c r="P155" s="8">
        <v>26888</v>
      </c>
      <c r="Q155" t="s">
        <v>66</v>
      </c>
      <c r="R155" t="s">
        <v>53</v>
      </c>
      <c r="S155" t="s">
        <v>41</v>
      </c>
      <c r="T155" t="s">
        <v>42</v>
      </c>
      <c r="U155" t="s">
        <v>43</v>
      </c>
      <c r="V155" t="s">
        <v>241</v>
      </c>
      <c r="W155" s="8">
        <v>42100</v>
      </c>
      <c r="X155" t="s">
        <v>284</v>
      </c>
      <c r="Y155" t="s">
        <v>57</v>
      </c>
      <c r="Z155" t="s">
        <v>46</v>
      </c>
      <c r="AA155" t="s">
        <v>77</v>
      </c>
      <c r="AB155">
        <v>39</v>
      </c>
      <c r="AC155" t="s">
        <v>78</v>
      </c>
      <c r="AD155" t="s">
        <v>61</v>
      </c>
      <c r="AE155">
        <v>3.6</v>
      </c>
      <c r="AF155">
        <v>5</v>
      </c>
      <c r="AG155">
        <v>0</v>
      </c>
      <c r="AH155" s="8">
        <v>42007</v>
      </c>
      <c r="AI155">
        <v>0</v>
      </c>
      <c r="AJ155">
        <v>16</v>
      </c>
    </row>
    <row r="156" spans="1:36" x14ac:dyDescent="0.2">
      <c r="A156" t="s">
        <v>480</v>
      </c>
      <c r="B156">
        <v>10170</v>
      </c>
      <c r="C156">
        <v>1</v>
      </c>
      <c r="D156">
        <v>1</v>
      </c>
      <c r="E156">
        <v>0</v>
      </c>
      <c r="F156">
        <v>5</v>
      </c>
      <c r="G156">
        <v>5</v>
      </c>
      <c r="H156">
        <v>3</v>
      </c>
      <c r="I156">
        <v>0</v>
      </c>
      <c r="J156">
        <v>45433</v>
      </c>
      <c r="K156">
        <v>1</v>
      </c>
      <c r="L156">
        <v>19</v>
      </c>
      <c r="M156" t="s">
        <v>37</v>
      </c>
      <c r="N156" t="s">
        <v>38</v>
      </c>
      <c r="O156">
        <v>2127</v>
      </c>
      <c r="P156" s="8">
        <v>25790</v>
      </c>
      <c r="Q156" t="s">
        <v>66</v>
      </c>
      <c r="R156" t="s">
        <v>53</v>
      </c>
      <c r="S156" t="s">
        <v>41</v>
      </c>
      <c r="T156" t="s">
        <v>42</v>
      </c>
      <c r="U156" t="s">
        <v>43</v>
      </c>
      <c r="V156" t="s">
        <v>241</v>
      </c>
      <c r="W156" s="8">
        <v>41883</v>
      </c>
      <c r="X156" t="s">
        <v>284</v>
      </c>
      <c r="Y156" t="s">
        <v>57</v>
      </c>
      <c r="Z156" t="s">
        <v>46</v>
      </c>
      <c r="AA156" t="s">
        <v>81</v>
      </c>
      <c r="AB156">
        <v>11</v>
      </c>
      <c r="AC156" t="s">
        <v>78</v>
      </c>
      <c r="AD156" t="s">
        <v>61</v>
      </c>
      <c r="AE156">
        <v>3.49</v>
      </c>
      <c r="AF156">
        <v>4</v>
      </c>
      <c r="AG156">
        <v>0</v>
      </c>
      <c r="AH156" t="s">
        <v>426</v>
      </c>
      <c r="AI156">
        <v>0</v>
      </c>
      <c r="AJ156">
        <v>6</v>
      </c>
    </row>
    <row r="157" spans="1:36" x14ac:dyDescent="0.2">
      <c r="A157" t="s">
        <v>481</v>
      </c>
      <c r="B157">
        <v>10208</v>
      </c>
      <c r="C157">
        <v>0</v>
      </c>
      <c r="D157">
        <v>0</v>
      </c>
      <c r="E157">
        <v>1</v>
      </c>
      <c r="F157">
        <v>1</v>
      </c>
      <c r="G157">
        <v>5</v>
      </c>
      <c r="H157">
        <v>3</v>
      </c>
      <c r="I157">
        <v>0</v>
      </c>
      <c r="J157">
        <v>46654</v>
      </c>
      <c r="K157">
        <v>0</v>
      </c>
      <c r="L157">
        <v>19</v>
      </c>
      <c r="M157" t="s">
        <v>37</v>
      </c>
      <c r="N157" t="s">
        <v>38</v>
      </c>
      <c r="O157">
        <v>1721</v>
      </c>
      <c r="P157" s="8">
        <v>28409</v>
      </c>
      <c r="Q157" t="s">
        <v>39</v>
      </c>
      <c r="R157" t="s">
        <v>40</v>
      </c>
      <c r="S157" t="s">
        <v>41</v>
      </c>
      <c r="T157" t="s">
        <v>42</v>
      </c>
      <c r="U157" t="s">
        <v>95</v>
      </c>
      <c r="V157" t="s">
        <v>159</v>
      </c>
      <c r="X157" t="s">
        <v>44</v>
      </c>
      <c r="Y157" t="s">
        <v>45</v>
      </c>
      <c r="Z157" t="s">
        <v>46</v>
      </c>
      <c r="AA157" t="s">
        <v>91</v>
      </c>
      <c r="AB157">
        <v>19</v>
      </c>
      <c r="AC157" t="s">
        <v>48</v>
      </c>
      <c r="AD157" t="s">
        <v>61</v>
      </c>
      <c r="AE157">
        <v>3.1</v>
      </c>
      <c r="AF157">
        <v>3</v>
      </c>
      <c r="AG157">
        <v>0</v>
      </c>
      <c r="AH157" s="8">
        <v>43618</v>
      </c>
      <c r="AI157">
        <v>0</v>
      </c>
      <c r="AJ157">
        <v>3</v>
      </c>
    </row>
    <row r="158" spans="1:36" x14ac:dyDescent="0.2">
      <c r="A158" t="s">
        <v>482</v>
      </c>
      <c r="B158">
        <v>10176</v>
      </c>
      <c r="C158">
        <v>1</v>
      </c>
      <c r="D158">
        <v>1</v>
      </c>
      <c r="E158">
        <v>1</v>
      </c>
      <c r="F158">
        <v>1</v>
      </c>
      <c r="G158">
        <v>5</v>
      </c>
      <c r="H158">
        <v>3</v>
      </c>
      <c r="I158">
        <v>0</v>
      </c>
      <c r="J158">
        <v>63973</v>
      </c>
      <c r="K158">
        <v>0</v>
      </c>
      <c r="L158">
        <v>19</v>
      </c>
      <c r="M158" t="s">
        <v>37</v>
      </c>
      <c r="N158" t="s">
        <v>38</v>
      </c>
      <c r="O158">
        <v>1801</v>
      </c>
      <c r="P158" s="8">
        <v>29253</v>
      </c>
      <c r="Q158" t="s">
        <v>39</v>
      </c>
      <c r="R158" t="s">
        <v>53</v>
      </c>
      <c r="S158" t="s">
        <v>41</v>
      </c>
      <c r="T158" t="s">
        <v>42</v>
      </c>
      <c r="U158" t="s">
        <v>141</v>
      </c>
      <c r="V158" s="8">
        <v>40817</v>
      </c>
      <c r="X158" t="s">
        <v>44</v>
      </c>
      <c r="Y158" t="s">
        <v>45</v>
      </c>
      <c r="Z158" t="s">
        <v>46</v>
      </c>
      <c r="AA158" t="s">
        <v>96</v>
      </c>
      <c r="AB158">
        <v>12</v>
      </c>
      <c r="AC158" t="s">
        <v>60</v>
      </c>
      <c r="AD158" t="s">
        <v>61</v>
      </c>
      <c r="AE158">
        <v>3.38</v>
      </c>
      <c r="AF158">
        <v>3</v>
      </c>
      <c r="AG158">
        <v>0</v>
      </c>
      <c r="AH158" t="s">
        <v>186</v>
      </c>
      <c r="AI158">
        <v>0</v>
      </c>
      <c r="AJ158">
        <v>17</v>
      </c>
    </row>
    <row r="159" spans="1:36" x14ac:dyDescent="0.2">
      <c r="A159" t="s">
        <v>636</v>
      </c>
      <c r="B159">
        <v>10152</v>
      </c>
      <c r="C159">
        <v>0</v>
      </c>
      <c r="D159">
        <v>2</v>
      </c>
      <c r="E159">
        <v>1</v>
      </c>
      <c r="F159">
        <v>5</v>
      </c>
      <c r="G159">
        <v>5</v>
      </c>
      <c r="H159">
        <v>3</v>
      </c>
      <c r="I159">
        <v>0</v>
      </c>
      <c r="J159">
        <v>61729</v>
      </c>
      <c r="K159">
        <v>1</v>
      </c>
      <c r="L159">
        <v>19</v>
      </c>
      <c r="M159" t="s">
        <v>37</v>
      </c>
      <c r="N159" t="s">
        <v>38</v>
      </c>
      <c r="O159">
        <v>2478</v>
      </c>
      <c r="P159" t="s">
        <v>637</v>
      </c>
      <c r="Q159" t="s">
        <v>39</v>
      </c>
      <c r="R159" t="s">
        <v>75</v>
      </c>
      <c r="S159" t="s">
        <v>41</v>
      </c>
      <c r="T159" t="s">
        <v>42</v>
      </c>
      <c r="U159" t="s">
        <v>43</v>
      </c>
      <c r="V159" t="s">
        <v>241</v>
      </c>
      <c r="W159" s="8">
        <v>43285</v>
      </c>
      <c r="X159" t="s">
        <v>284</v>
      </c>
      <c r="Y159" t="s">
        <v>57</v>
      </c>
      <c r="Z159" t="s">
        <v>46</v>
      </c>
      <c r="AA159" t="s">
        <v>47</v>
      </c>
      <c r="AB159">
        <v>22</v>
      </c>
      <c r="AC159" t="s">
        <v>60</v>
      </c>
      <c r="AD159" t="s">
        <v>61</v>
      </c>
      <c r="AE159">
        <v>3.8</v>
      </c>
      <c r="AF159">
        <v>5</v>
      </c>
      <c r="AG159">
        <v>0</v>
      </c>
      <c r="AH159" s="8">
        <v>43192</v>
      </c>
      <c r="AI159">
        <v>0</v>
      </c>
      <c r="AJ159">
        <v>19</v>
      </c>
    </row>
    <row r="160" spans="1:36" x14ac:dyDescent="0.2">
      <c r="A160" t="s">
        <v>630</v>
      </c>
      <c r="B160">
        <v>10262</v>
      </c>
      <c r="C160">
        <v>0</v>
      </c>
      <c r="D160">
        <v>2</v>
      </c>
      <c r="E160">
        <v>0</v>
      </c>
      <c r="F160">
        <v>5</v>
      </c>
      <c r="G160">
        <v>5</v>
      </c>
      <c r="H160">
        <v>3</v>
      </c>
      <c r="I160">
        <v>0</v>
      </c>
      <c r="J160">
        <v>46430</v>
      </c>
      <c r="K160">
        <v>1</v>
      </c>
      <c r="L160">
        <v>19</v>
      </c>
      <c r="M160" t="s">
        <v>37</v>
      </c>
      <c r="N160" t="s">
        <v>38</v>
      </c>
      <c r="O160">
        <v>2474</v>
      </c>
      <c r="P160" t="s">
        <v>631</v>
      </c>
      <c r="Q160" t="s">
        <v>66</v>
      </c>
      <c r="R160" t="s">
        <v>75</v>
      </c>
      <c r="S160" t="s">
        <v>41</v>
      </c>
      <c r="T160" t="s">
        <v>42</v>
      </c>
      <c r="U160" t="s">
        <v>43</v>
      </c>
      <c r="V160" t="s">
        <v>67</v>
      </c>
      <c r="W160" t="s">
        <v>425</v>
      </c>
      <c r="X160" t="s">
        <v>111</v>
      </c>
      <c r="Y160" t="s">
        <v>57</v>
      </c>
      <c r="Z160" t="s">
        <v>46</v>
      </c>
      <c r="AA160" t="s">
        <v>69</v>
      </c>
      <c r="AB160">
        <v>20</v>
      </c>
      <c r="AC160" t="s">
        <v>60</v>
      </c>
      <c r="AD160" t="s">
        <v>61</v>
      </c>
      <c r="AE160">
        <v>4.5</v>
      </c>
      <c r="AF160">
        <v>5</v>
      </c>
      <c r="AG160">
        <v>0</v>
      </c>
      <c r="AH160" s="8">
        <v>41309</v>
      </c>
      <c r="AI160">
        <v>0</v>
      </c>
      <c r="AJ160">
        <v>16</v>
      </c>
    </row>
    <row r="161" spans="1:36" x14ac:dyDescent="0.2">
      <c r="A161" t="s">
        <v>488</v>
      </c>
      <c r="B161">
        <v>10092</v>
      </c>
      <c r="C161">
        <v>1</v>
      </c>
      <c r="D161">
        <v>1</v>
      </c>
      <c r="E161">
        <v>1</v>
      </c>
      <c r="F161">
        <v>4</v>
      </c>
      <c r="G161">
        <v>5</v>
      </c>
      <c r="H161">
        <v>3</v>
      </c>
      <c r="I161">
        <v>0</v>
      </c>
      <c r="J161">
        <v>82758</v>
      </c>
      <c r="K161">
        <v>1</v>
      </c>
      <c r="L161">
        <v>18</v>
      </c>
      <c r="M161" t="s">
        <v>168</v>
      </c>
      <c r="N161" t="s">
        <v>38</v>
      </c>
      <c r="O161">
        <v>1890</v>
      </c>
      <c r="P161" s="8">
        <v>26305</v>
      </c>
      <c r="Q161" t="s">
        <v>39</v>
      </c>
      <c r="R161" t="s">
        <v>53</v>
      </c>
      <c r="S161" t="s">
        <v>41</v>
      </c>
      <c r="T161" t="s">
        <v>42</v>
      </c>
      <c r="U161" t="s">
        <v>43</v>
      </c>
      <c r="V161" s="8">
        <v>40817</v>
      </c>
      <c r="W161" s="8">
        <v>42350</v>
      </c>
      <c r="X161" t="s">
        <v>127</v>
      </c>
      <c r="Y161" t="s">
        <v>128</v>
      </c>
      <c r="Z161" t="s">
        <v>46</v>
      </c>
      <c r="AA161" t="s">
        <v>170</v>
      </c>
      <c r="AB161">
        <v>2</v>
      </c>
      <c r="AC161" t="s">
        <v>92</v>
      </c>
      <c r="AD161" t="s">
        <v>61</v>
      </c>
      <c r="AE161">
        <v>4.78</v>
      </c>
      <c r="AF161">
        <v>4</v>
      </c>
      <c r="AG161">
        <v>0</v>
      </c>
      <c r="AH161" t="s">
        <v>489</v>
      </c>
      <c r="AI161">
        <v>0</v>
      </c>
      <c r="AJ161">
        <v>9</v>
      </c>
    </row>
    <row r="162" spans="1:36" x14ac:dyDescent="0.2">
      <c r="A162" t="s">
        <v>490</v>
      </c>
      <c r="B162">
        <v>10106</v>
      </c>
      <c r="C162">
        <v>0</v>
      </c>
      <c r="D162">
        <v>2</v>
      </c>
      <c r="E162">
        <v>0</v>
      </c>
      <c r="F162">
        <v>5</v>
      </c>
      <c r="G162">
        <v>5</v>
      </c>
      <c r="H162">
        <v>3</v>
      </c>
      <c r="I162">
        <v>0</v>
      </c>
      <c r="J162">
        <v>66074</v>
      </c>
      <c r="K162">
        <v>1</v>
      </c>
      <c r="L162">
        <v>20</v>
      </c>
      <c r="M162" t="s">
        <v>64</v>
      </c>
      <c r="N162" t="s">
        <v>38</v>
      </c>
      <c r="O162">
        <v>2090</v>
      </c>
      <c r="P162" t="s">
        <v>491</v>
      </c>
      <c r="Q162" t="s">
        <v>66</v>
      </c>
      <c r="R162" t="s">
        <v>75</v>
      </c>
      <c r="S162" t="s">
        <v>41</v>
      </c>
      <c r="T162" t="s">
        <v>42</v>
      </c>
      <c r="U162" t="s">
        <v>141</v>
      </c>
      <c r="V162" s="8">
        <v>41456</v>
      </c>
      <c r="W162" t="s">
        <v>207</v>
      </c>
      <c r="X162" t="s">
        <v>105</v>
      </c>
      <c r="Y162" t="s">
        <v>57</v>
      </c>
      <c r="Z162" t="s">
        <v>46</v>
      </c>
      <c r="AA162" t="s">
        <v>106</v>
      </c>
      <c r="AB162">
        <v>14</v>
      </c>
      <c r="AC162" t="s">
        <v>60</v>
      </c>
      <c r="AD162" t="s">
        <v>61</v>
      </c>
      <c r="AE162">
        <v>4.5199999999999996</v>
      </c>
      <c r="AF162">
        <v>3</v>
      </c>
      <c r="AG162">
        <v>0</v>
      </c>
      <c r="AH162" t="s">
        <v>171</v>
      </c>
      <c r="AI162">
        <v>0</v>
      </c>
      <c r="AJ162">
        <v>20</v>
      </c>
    </row>
    <row r="163" spans="1:36" x14ac:dyDescent="0.2">
      <c r="A163" t="s">
        <v>492</v>
      </c>
      <c r="B163">
        <v>10052</v>
      </c>
      <c r="C163">
        <v>1</v>
      </c>
      <c r="D163">
        <v>1</v>
      </c>
      <c r="E163">
        <v>1</v>
      </c>
      <c r="F163">
        <v>1</v>
      </c>
      <c r="G163">
        <v>5</v>
      </c>
      <c r="H163">
        <v>3</v>
      </c>
      <c r="I163">
        <v>0</v>
      </c>
      <c r="J163">
        <v>46120</v>
      </c>
      <c r="K163">
        <v>0</v>
      </c>
      <c r="L163">
        <v>19</v>
      </c>
      <c r="M163" t="s">
        <v>37</v>
      </c>
      <c r="N163" t="s">
        <v>38</v>
      </c>
      <c r="O163">
        <v>2048</v>
      </c>
      <c r="P163" s="8">
        <v>31667</v>
      </c>
      <c r="Q163" t="s">
        <v>39</v>
      </c>
      <c r="R163" t="s">
        <v>53</v>
      </c>
      <c r="S163" t="s">
        <v>41</v>
      </c>
      <c r="T163" t="s">
        <v>42</v>
      </c>
      <c r="U163" t="s">
        <v>43</v>
      </c>
      <c r="V163" s="8">
        <v>41159</v>
      </c>
      <c r="X163" t="s">
        <v>44</v>
      </c>
      <c r="Y163" t="s">
        <v>45</v>
      </c>
      <c r="Z163" t="s">
        <v>46</v>
      </c>
      <c r="AA163" t="s">
        <v>106</v>
      </c>
      <c r="AB163">
        <v>14</v>
      </c>
      <c r="AC163" t="s">
        <v>48</v>
      </c>
      <c r="AD163" t="s">
        <v>61</v>
      </c>
      <c r="AE163">
        <v>5</v>
      </c>
      <c r="AF163">
        <v>5</v>
      </c>
      <c r="AG163">
        <v>0</v>
      </c>
      <c r="AH163" s="8">
        <v>43557</v>
      </c>
      <c r="AI163">
        <v>0</v>
      </c>
      <c r="AJ163">
        <v>13</v>
      </c>
    </row>
    <row r="164" spans="1:36" x14ac:dyDescent="0.2">
      <c r="A164" t="s">
        <v>628</v>
      </c>
      <c r="B164">
        <v>10225</v>
      </c>
      <c r="C164">
        <v>0</v>
      </c>
      <c r="D164">
        <v>0</v>
      </c>
      <c r="E164">
        <v>1</v>
      </c>
      <c r="F164">
        <v>1</v>
      </c>
      <c r="G164">
        <v>5</v>
      </c>
      <c r="H164">
        <v>3</v>
      </c>
      <c r="I164">
        <v>0</v>
      </c>
      <c r="J164">
        <v>59472</v>
      </c>
      <c r="K164">
        <v>0</v>
      </c>
      <c r="L164">
        <v>19</v>
      </c>
      <c r="M164" t="s">
        <v>37</v>
      </c>
      <c r="N164" t="s">
        <v>38</v>
      </c>
      <c r="O164">
        <v>2109</v>
      </c>
      <c r="P164" t="s">
        <v>629</v>
      </c>
      <c r="Q164" t="s">
        <v>39</v>
      </c>
      <c r="R164" t="s">
        <v>40</v>
      </c>
      <c r="S164" t="s">
        <v>41</v>
      </c>
      <c r="T164" t="s">
        <v>42</v>
      </c>
      <c r="U164" t="s">
        <v>43</v>
      </c>
      <c r="V164" s="8">
        <v>41791</v>
      </c>
      <c r="X164" t="s">
        <v>44</v>
      </c>
      <c r="Y164" t="s">
        <v>45</v>
      </c>
      <c r="Z164" t="s">
        <v>46</v>
      </c>
      <c r="AA164" t="s">
        <v>119</v>
      </c>
      <c r="AB164">
        <v>18</v>
      </c>
      <c r="AC164" t="s">
        <v>92</v>
      </c>
      <c r="AD164" t="s">
        <v>61</v>
      </c>
      <c r="AE164">
        <v>4.8</v>
      </c>
      <c r="AF164">
        <v>3</v>
      </c>
      <c r="AG164">
        <v>0</v>
      </c>
      <c r="AH164" s="8">
        <v>43647</v>
      </c>
      <c r="AI164">
        <v>0</v>
      </c>
      <c r="AJ164">
        <v>14</v>
      </c>
    </row>
    <row r="165" spans="1:36" x14ac:dyDescent="0.2">
      <c r="A165" t="s">
        <v>495</v>
      </c>
      <c r="B165">
        <v>10249</v>
      </c>
      <c r="C165">
        <v>1</v>
      </c>
      <c r="D165">
        <v>1</v>
      </c>
      <c r="E165">
        <v>1</v>
      </c>
      <c r="F165">
        <v>5</v>
      </c>
      <c r="G165">
        <v>5</v>
      </c>
      <c r="H165">
        <v>3</v>
      </c>
      <c r="I165">
        <v>0</v>
      </c>
      <c r="J165">
        <v>61962</v>
      </c>
      <c r="K165">
        <v>1</v>
      </c>
      <c r="L165">
        <v>20</v>
      </c>
      <c r="M165" t="s">
        <v>64</v>
      </c>
      <c r="N165" t="s">
        <v>38</v>
      </c>
      <c r="O165">
        <v>2126</v>
      </c>
      <c r="P165" s="8">
        <v>30930</v>
      </c>
      <c r="Q165" t="s">
        <v>39</v>
      </c>
      <c r="R165" t="s">
        <v>53</v>
      </c>
      <c r="S165" t="s">
        <v>41</v>
      </c>
      <c r="T165" t="s">
        <v>42</v>
      </c>
      <c r="U165" t="s">
        <v>43</v>
      </c>
      <c r="V165" s="8">
        <v>40943</v>
      </c>
      <c r="W165" t="s">
        <v>496</v>
      </c>
      <c r="X165" t="s">
        <v>284</v>
      </c>
      <c r="Y165" t="s">
        <v>57</v>
      </c>
      <c r="Z165" t="s">
        <v>46</v>
      </c>
      <c r="AA165" t="s">
        <v>69</v>
      </c>
      <c r="AB165">
        <v>20</v>
      </c>
      <c r="AC165" t="s">
        <v>78</v>
      </c>
      <c r="AD165" t="s">
        <v>61</v>
      </c>
      <c r="AE165">
        <v>4.9000000000000004</v>
      </c>
      <c r="AF165">
        <v>3</v>
      </c>
      <c r="AG165">
        <v>0</v>
      </c>
      <c r="AH165" t="s">
        <v>497</v>
      </c>
      <c r="AI165">
        <v>0</v>
      </c>
      <c r="AJ165">
        <v>20</v>
      </c>
    </row>
    <row r="166" spans="1:36" x14ac:dyDescent="0.2">
      <c r="A166" t="s">
        <v>626</v>
      </c>
      <c r="B166">
        <v>10187</v>
      </c>
      <c r="C166">
        <v>0</v>
      </c>
      <c r="D166">
        <v>2</v>
      </c>
      <c r="E166">
        <v>0</v>
      </c>
      <c r="F166">
        <v>5</v>
      </c>
      <c r="G166">
        <v>5</v>
      </c>
      <c r="H166">
        <v>3</v>
      </c>
      <c r="I166">
        <v>0</v>
      </c>
      <c r="J166">
        <v>46799</v>
      </c>
      <c r="K166">
        <v>1</v>
      </c>
      <c r="L166">
        <v>19</v>
      </c>
      <c r="M166" t="s">
        <v>37</v>
      </c>
      <c r="N166" t="s">
        <v>38</v>
      </c>
      <c r="O166">
        <v>1742</v>
      </c>
      <c r="P166" t="s">
        <v>627</v>
      </c>
      <c r="Q166" t="s">
        <v>66</v>
      </c>
      <c r="R166" t="s">
        <v>75</v>
      </c>
      <c r="S166" t="s">
        <v>135</v>
      </c>
      <c r="T166" t="s">
        <v>42</v>
      </c>
      <c r="U166" t="s">
        <v>141</v>
      </c>
      <c r="V166" t="s">
        <v>237</v>
      </c>
      <c r="W166" s="8">
        <v>43196</v>
      </c>
      <c r="X166" t="s">
        <v>105</v>
      </c>
      <c r="Y166" t="s">
        <v>57</v>
      </c>
      <c r="Z166" t="s">
        <v>46</v>
      </c>
      <c r="AA166" t="s">
        <v>69</v>
      </c>
      <c r="AB166">
        <v>20</v>
      </c>
      <c r="AC166" t="s">
        <v>78</v>
      </c>
      <c r="AD166" t="s">
        <v>61</v>
      </c>
      <c r="AE166">
        <v>3.17</v>
      </c>
      <c r="AF166">
        <v>4</v>
      </c>
      <c r="AG166">
        <v>0</v>
      </c>
      <c r="AH166" s="8">
        <v>43135</v>
      </c>
      <c r="AI166">
        <v>0</v>
      </c>
      <c r="AJ166">
        <v>14</v>
      </c>
    </row>
    <row r="167" spans="1:36" x14ac:dyDescent="0.2">
      <c r="A167" t="s">
        <v>501</v>
      </c>
      <c r="B167">
        <v>10087</v>
      </c>
      <c r="C167">
        <v>0</v>
      </c>
      <c r="D167">
        <v>0</v>
      </c>
      <c r="E167">
        <v>0</v>
      </c>
      <c r="F167">
        <v>5</v>
      </c>
      <c r="G167">
        <v>5</v>
      </c>
      <c r="H167">
        <v>3</v>
      </c>
      <c r="I167">
        <v>0</v>
      </c>
      <c r="J167">
        <v>63676</v>
      </c>
      <c r="K167">
        <v>1</v>
      </c>
      <c r="L167">
        <v>19</v>
      </c>
      <c r="M167" t="s">
        <v>37</v>
      </c>
      <c r="N167" t="s">
        <v>38</v>
      </c>
      <c r="O167">
        <v>1810</v>
      </c>
      <c r="P167" t="s">
        <v>502</v>
      </c>
      <c r="Q167" t="s">
        <v>66</v>
      </c>
      <c r="R167" t="s">
        <v>40</v>
      </c>
      <c r="S167" t="s">
        <v>41</v>
      </c>
      <c r="T167" t="s">
        <v>42</v>
      </c>
      <c r="U167" t="s">
        <v>141</v>
      </c>
      <c r="V167" t="s">
        <v>241</v>
      </c>
      <c r="W167" t="s">
        <v>350</v>
      </c>
      <c r="X167" t="s">
        <v>76</v>
      </c>
      <c r="Y167" t="s">
        <v>57</v>
      </c>
      <c r="Z167" t="s">
        <v>46</v>
      </c>
      <c r="AA167" t="s">
        <v>69</v>
      </c>
      <c r="AB167">
        <v>20</v>
      </c>
      <c r="AC167" t="s">
        <v>151</v>
      </c>
      <c r="AD167" t="s">
        <v>61</v>
      </c>
      <c r="AE167">
        <v>4.88</v>
      </c>
      <c r="AF167">
        <v>3</v>
      </c>
      <c r="AG167">
        <v>0</v>
      </c>
      <c r="AH167" s="8">
        <v>42773</v>
      </c>
      <c r="AI167">
        <v>0</v>
      </c>
      <c r="AJ167">
        <v>17</v>
      </c>
    </row>
    <row r="168" spans="1:36" x14ac:dyDescent="0.2">
      <c r="A168" t="s">
        <v>621</v>
      </c>
      <c r="B168">
        <v>10164</v>
      </c>
      <c r="C168">
        <v>0</v>
      </c>
      <c r="D168">
        <v>0</v>
      </c>
      <c r="E168">
        <v>1</v>
      </c>
      <c r="F168">
        <v>1</v>
      </c>
      <c r="G168">
        <v>5</v>
      </c>
      <c r="H168">
        <v>3</v>
      </c>
      <c r="I168">
        <v>0</v>
      </c>
      <c r="J168">
        <v>47001</v>
      </c>
      <c r="K168">
        <v>0</v>
      </c>
      <c r="L168">
        <v>19</v>
      </c>
      <c r="M168" t="s">
        <v>37</v>
      </c>
      <c r="N168" t="s">
        <v>38</v>
      </c>
      <c r="O168">
        <v>2451</v>
      </c>
      <c r="P168" t="s">
        <v>622</v>
      </c>
      <c r="Q168" t="s">
        <v>39</v>
      </c>
      <c r="R168" t="s">
        <v>40</v>
      </c>
      <c r="S168" t="s">
        <v>41</v>
      </c>
      <c r="T168" t="s">
        <v>42</v>
      </c>
      <c r="U168" t="s">
        <v>43</v>
      </c>
      <c r="V168" s="8">
        <v>39213</v>
      </c>
      <c r="X168" t="s">
        <v>44</v>
      </c>
      <c r="Y168" t="s">
        <v>45</v>
      </c>
      <c r="Z168" t="s">
        <v>46</v>
      </c>
      <c r="AA168" t="s">
        <v>106</v>
      </c>
      <c r="AB168">
        <v>14</v>
      </c>
      <c r="AC168" t="s">
        <v>78</v>
      </c>
      <c r="AD168" t="s">
        <v>61</v>
      </c>
      <c r="AE168">
        <v>3.66</v>
      </c>
      <c r="AF168">
        <v>3</v>
      </c>
      <c r="AG168">
        <v>0</v>
      </c>
      <c r="AH168" t="s">
        <v>93</v>
      </c>
      <c r="AI168">
        <v>0</v>
      </c>
      <c r="AJ168">
        <v>15</v>
      </c>
    </row>
    <row r="169" spans="1:36" x14ac:dyDescent="0.2">
      <c r="A169" t="s">
        <v>505</v>
      </c>
      <c r="B169">
        <v>10251</v>
      </c>
      <c r="C169">
        <v>1</v>
      </c>
      <c r="D169">
        <v>1</v>
      </c>
      <c r="E169">
        <v>1</v>
      </c>
      <c r="F169">
        <v>1</v>
      </c>
      <c r="G169">
        <v>5</v>
      </c>
      <c r="H169">
        <v>3</v>
      </c>
      <c r="I169">
        <v>0</v>
      </c>
      <c r="J169">
        <v>64738</v>
      </c>
      <c r="K169">
        <v>0</v>
      </c>
      <c r="L169">
        <v>19</v>
      </c>
      <c r="M169" t="s">
        <v>37</v>
      </c>
      <c r="N169" t="s">
        <v>38</v>
      </c>
      <c r="O169">
        <v>1776</v>
      </c>
      <c r="P169" s="8">
        <v>29991</v>
      </c>
      <c r="Q169" t="s">
        <v>39</v>
      </c>
      <c r="R169" t="s">
        <v>53</v>
      </c>
      <c r="S169" t="s">
        <v>41</v>
      </c>
      <c r="T169" t="s">
        <v>42</v>
      </c>
      <c r="U169" t="s">
        <v>141</v>
      </c>
      <c r="V169" t="s">
        <v>222</v>
      </c>
      <c r="X169" t="s">
        <v>44</v>
      </c>
      <c r="Y169" t="s">
        <v>45</v>
      </c>
      <c r="Z169" t="s">
        <v>46</v>
      </c>
      <c r="AA169" t="s">
        <v>73</v>
      </c>
      <c r="AB169">
        <v>16</v>
      </c>
      <c r="AC169" t="s">
        <v>78</v>
      </c>
      <c r="AD169" t="s">
        <v>61</v>
      </c>
      <c r="AE169">
        <v>4.0999999999999996</v>
      </c>
      <c r="AF169">
        <v>3</v>
      </c>
      <c r="AG169">
        <v>0</v>
      </c>
      <c r="AH169" t="s">
        <v>203</v>
      </c>
      <c r="AI169">
        <v>0</v>
      </c>
      <c r="AJ169">
        <v>10</v>
      </c>
    </row>
    <row r="170" spans="1:36" x14ac:dyDescent="0.2">
      <c r="A170" t="s">
        <v>619</v>
      </c>
      <c r="B170">
        <v>10050</v>
      </c>
      <c r="C170">
        <v>1</v>
      </c>
      <c r="D170">
        <v>1</v>
      </c>
      <c r="E170">
        <v>1</v>
      </c>
      <c r="F170">
        <v>5</v>
      </c>
      <c r="G170">
        <v>5</v>
      </c>
      <c r="H170">
        <v>3</v>
      </c>
      <c r="I170">
        <v>0</v>
      </c>
      <c r="J170">
        <v>64724</v>
      </c>
      <c r="K170">
        <v>1</v>
      </c>
      <c r="L170">
        <v>19</v>
      </c>
      <c r="M170" t="s">
        <v>37</v>
      </c>
      <c r="N170" t="s">
        <v>38</v>
      </c>
      <c r="O170">
        <v>2451</v>
      </c>
      <c r="P170" s="8">
        <v>32297</v>
      </c>
      <c r="Q170" t="s">
        <v>39</v>
      </c>
      <c r="R170" t="s">
        <v>53</v>
      </c>
      <c r="S170" t="s">
        <v>41</v>
      </c>
      <c r="T170" t="s">
        <v>42</v>
      </c>
      <c r="U170" t="s">
        <v>141</v>
      </c>
      <c r="V170" s="8">
        <v>40670</v>
      </c>
      <c r="W170" t="s">
        <v>620</v>
      </c>
      <c r="X170" t="s">
        <v>284</v>
      </c>
      <c r="Y170" t="s">
        <v>57</v>
      </c>
      <c r="Z170" t="s">
        <v>46</v>
      </c>
      <c r="AA170" t="s">
        <v>96</v>
      </c>
      <c r="AB170">
        <v>12</v>
      </c>
      <c r="AC170" t="s">
        <v>78</v>
      </c>
      <c r="AD170" t="s">
        <v>61</v>
      </c>
      <c r="AE170">
        <v>5</v>
      </c>
      <c r="AF170">
        <v>3</v>
      </c>
      <c r="AG170">
        <v>0</v>
      </c>
      <c r="AH170" t="s">
        <v>118</v>
      </c>
      <c r="AI170">
        <v>0</v>
      </c>
      <c r="AJ170">
        <v>13</v>
      </c>
    </row>
    <row r="171" spans="1:36" x14ac:dyDescent="0.2">
      <c r="A171" t="s">
        <v>510</v>
      </c>
      <c r="B171">
        <v>10017</v>
      </c>
      <c r="C171">
        <v>1</v>
      </c>
      <c r="D171">
        <v>1</v>
      </c>
      <c r="E171">
        <v>0</v>
      </c>
      <c r="F171">
        <v>1</v>
      </c>
      <c r="G171">
        <v>5</v>
      </c>
      <c r="H171">
        <v>4</v>
      </c>
      <c r="I171">
        <v>0</v>
      </c>
      <c r="J171">
        <v>77915</v>
      </c>
      <c r="K171">
        <v>0</v>
      </c>
      <c r="L171">
        <v>18</v>
      </c>
      <c r="M171" t="s">
        <v>168</v>
      </c>
      <c r="N171" t="s">
        <v>38</v>
      </c>
      <c r="O171">
        <v>2110</v>
      </c>
      <c r="P171" t="s">
        <v>511</v>
      </c>
      <c r="Q171" t="s">
        <v>66</v>
      </c>
      <c r="R171" t="s">
        <v>53</v>
      </c>
      <c r="S171" t="s">
        <v>41</v>
      </c>
      <c r="T171" t="s">
        <v>42</v>
      </c>
      <c r="U171" t="s">
        <v>43</v>
      </c>
      <c r="V171" t="s">
        <v>90</v>
      </c>
      <c r="X171" t="s">
        <v>44</v>
      </c>
      <c r="Y171" t="s">
        <v>45</v>
      </c>
      <c r="Z171" t="s">
        <v>46</v>
      </c>
      <c r="AA171" t="s">
        <v>170</v>
      </c>
      <c r="AB171">
        <v>2</v>
      </c>
      <c r="AC171" t="s">
        <v>297</v>
      </c>
      <c r="AD171" t="s">
        <v>49</v>
      </c>
      <c r="AE171">
        <v>4.0999999999999996</v>
      </c>
      <c r="AF171">
        <v>3</v>
      </c>
      <c r="AG171">
        <v>0</v>
      </c>
      <c r="AH171" t="s">
        <v>186</v>
      </c>
      <c r="AI171">
        <v>0</v>
      </c>
      <c r="AJ171">
        <v>11</v>
      </c>
    </row>
    <row r="172" spans="1:36" x14ac:dyDescent="0.2">
      <c r="A172" t="s">
        <v>512</v>
      </c>
      <c r="B172">
        <v>10186</v>
      </c>
      <c r="C172">
        <v>1</v>
      </c>
      <c r="D172">
        <v>1</v>
      </c>
      <c r="E172">
        <v>0</v>
      </c>
      <c r="F172">
        <v>5</v>
      </c>
      <c r="G172">
        <v>5</v>
      </c>
      <c r="H172">
        <v>3</v>
      </c>
      <c r="I172">
        <v>0</v>
      </c>
      <c r="J172">
        <v>52624</v>
      </c>
      <c r="K172">
        <v>1</v>
      </c>
      <c r="L172">
        <v>19</v>
      </c>
      <c r="M172" t="s">
        <v>37</v>
      </c>
      <c r="N172" t="s">
        <v>38</v>
      </c>
      <c r="O172">
        <v>1886</v>
      </c>
      <c r="P172" t="s">
        <v>513</v>
      </c>
      <c r="Q172" t="s">
        <v>66</v>
      </c>
      <c r="R172" t="s">
        <v>53</v>
      </c>
      <c r="S172" t="s">
        <v>41</v>
      </c>
      <c r="T172" t="s">
        <v>42</v>
      </c>
      <c r="U172" t="s">
        <v>43</v>
      </c>
      <c r="V172" s="8">
        <v>40670</v>
      </c>
      <c r="W172" t="s">
        <v>514</v>
      </c>
      <c r="X172" t="s">
        <v>111</v>
      </c>
      <c r="Y172" t="s">
        <v>57</v>
      </c>
      <c r="Z172" t="s">
        <v>46</v>
      </c>
      <c r="AA172" t="s">
        <v>47</v>
      </c>
      <c r="AB172">
        <v>22</v>
      </c>
      <c r="AC172" t="s">
        <v>60</v>
      </c>
      <c r="AD172" t="s">
        <v>61</v>
      </c>
      <c r="AE172">
        <v>3.18</v>
      </c>
      <c r="AF172">
        <v>4</v>
      </c>
      <c r="AG172">
        <v>0</v>
      </c>
      <c r="AH172" s="8">
        <v>43134</v>
      </c>
      <c r="AI172">
        <v>0</v>
      </c>
      <c r="AJ172">
        <v>16</v>
      </c>
    </row>
    <row r="173" spans="1:36" x14ac:dyDescent="0.2">
      <c r="A173" t="s">
        <v>515</v>
      </c>
      <c r="B173">
        <v>10137</v>
      </c>
      <c r="C173">
        <v>1</v>
      </c>
      <c r="D173">
        <v>1</v>
      </c>
      <c r="E173">
        <v>1</v>
      </c>
      <c r="F173">
        <v>3</v>
      </c>
      <c r="G173">
        <v>5</v>
      </c>
      <c r="H173">
        <v>3</v>
      </c>
      <c r="I173">
        <v>0</v>
      </c>
      <c r="J173">
        <v>63450</v>
      </c>
      <c r="K173">
        <v>0</v>
      </c>
      <c r="L173">
        <v>20</v>
      </c>
      <c r="M173" t="s">
        <v>64</v>
      </c>
      <c r="N173" t="s">
        <v>38</v>
      </c>
      <c r="O173">
        <v>1770</v>
      </c>
      <c r="P173" t="s">
        <v>516</v>
      </c>
      <c r="Q173" t="s">
        <v>39</v>
      </c>
      <c r="R173" t="s">
        <v>53</v>
      </c>
      <c r="S173" t="s">
        <v>41</v>
      </c>
      <c r="T173" t="s">
        <v>42</v>
      </c>
      <c r="U173" t="s">
        <v>43</v>
      </c>
      <c r="V173" s="8">
        <v>41493</v>
      </c>
      <c r="X173" t="s">
        <v>44</v>
      </c>
      <c r="Y173" t="s">
        <v>45</v>
      </c>
      <c r="Z173" t="s">
        <v>46</v>
      </c>
      <c r="AA173" t="s">
        <v>119</v>
      </c>
      <c r="AB173">
        <v>18</v>
      </c>
      <c r="AC173" t="s">
        <v>48</v>
      </c>
      <c r="AD173" t="s">
        <v>61</v>
      </c>
      <c r="AE173">
        <v>4</v>
      </c>
      <c r="AF173">
        <v>3</v>
      </c>
      <c r="AG173">
        <v>0</v>
      </c>
      <c r="AH173" t="s">
        <v>102</v>
      </c>
      <c r="AI173">
        <v>0</v>
      </c>
      <c r="AJ173">
        <v>7</v>
      </c>
    </row>
    <row r="174" spans="1:36" x14ac:dyDescent="0.2">
      <c r="A174" t="s">
        <v>616</v>
      </c>
      <c r="B174">
        <v>10217</v>
      </c>
      <c r="C174">
        <v>1</v>
      </c>
      <c r="D174">
        <v>1</v>
      </c>
      <c r="E174">
        <v>0</v>
      </c>
      <c r="F174">
        <v>1</v>
      </c>
      <c r="G174">
        <v>5</v>
      </c>
      <c r="H174">
        <v>3</v>
      </c>
      <c r="I174">
        <v>0</v>
      </c>
      <c r="J174">
        <v>74226</v>
      </c>
      <c r="K174">
        <v>0</v>
      </c>
      <c r="L174">
        <v>20</v>
      </c>
      <c r="M174" t="s">
        <v>64</v>
      </c>
      <c r="N174" t="s">
        <v>38</v>
      </c>
      <c r="O174">
        <v>2050</v>
      </c>
      <c r="P174" s="8">
        <v>29131</v>
      </c>
      <c r="Q174" t="s">
        <v>66</v>
      </c>
      <c r="R174" t="s">
        <v>53</v>
      </c>
      <c r="S174" t="s">
        <v>135</v>
      </c>
      <c r="T174" t="s">
        <v>42</v>
      </c>
      <c r="U174" t="s">
        <v>141</v>
      </c>
      <c r="V174" s="8">
        <v>40943</v>
      </c>
      <c r="X174" t="s">
        <v>44</v>
      </c>
      <c r="Y174" t="s">
        <v>45</v>
      </c>
      <c r="Z174" t="s">
        <v>46</v>
      </c>
      <c r="AA174" t="s">
        <v>96</v>
      </c>
      <c r="AB174">
        <v>12</v>
      </c>
      <c r="AC174" t="s">
        <v>48</v>
      </c>
      <c r="AD174" t="s">
        <v>61</v>
      </c>
      <c r="AE174">
        <v>4.3</v>
      </c>
      <c r="AF174">
        <v>3</v>
      </c>
      <c r="AG174">
        <v>0</v>
      </c>
      <c r="AH174" t="s">
        <v>132</v>
      </c>
      <c r="AI174">
        <v>0</v>
      </c>
      <c r="AJ174">
        <v>14</v>
      </c>
    </row>
    <row r="175" spans="1:36" x14ac:dyDescent="0.2">
      <c r="A175" t="s">
        <v>519</v>
      </c>
      <c r="B175">
        <v>10096</v>
      </c>
      <c r="C175">
        <v>0</v>
      </c>
      <c r="D175">
        <v>4</v>
      </c>
      <c r="E175">
        <v>0</v>
      </c>
      <c r="F175">
        <v>5</v>
      </c>
      <c r="G175">
        <v>5</v>
      </c>
      <c r="H175">
        <v>3</v>
      </c>
      <c r="I175">
        <v>0</v>
      </c>
      <c r="J175">
        <v>67237</v>
      </c>
      <c r="K175">
        <v>1</v>
      </c>
      <c r="L175">
        <v>20</v>
      </c>
      <c r="M175" t="s">
        <v>64</v>
      </c>
      <c r="N175" t="s">
        <v>38</v>
      </c>
      <c r="O175">
        <v>2122</v>
      </c>
      <c r="P175" t="s">
        <v>520</v>
      </c>
      <c r="Q175" t="s">
        <v>66</v>
      </c>
      <c r="R175" t="s">
        <v>89</v>
      </c>
      <c r="S175" t="s">
        <v>41</v>
      </c>
      <c r="T175" t="s">
        <v>42</v>
      </c>
      <c r="U175" t="s">
        <v>43</v>
      </c>
      <c r="V175" s="8">
        <v>41493</v>
      </c>
      <c r="W175" t="s">
        <v>521</v>
      </c>
      <c r="X175" t="s">
        <v>284</v>
      </c>
      <c r="Y175" t="s">
        <v>57</v>
      </c>
      <c r="Z175" t="s">
        <v>46</v>
      </c>
      <c r="AA175" t="s">
        <v>47</v>
      </c>
      <c r="AB175">
        <v>22</v>
      </c>
      <c r="AC175" t="s">
        <v>48</v>
      </c>
      <c r="AD175" t="s">
        <v>61</v>
      </c>
      <c r="AE175">
        <v>4.6500000000000004</v>
      </c>
      <c r="AF175">
        <v>4</v>
      </c>
      <c r="AG175">
        <v>0</v>
      </c>
      <c r="AH175" s="8">
        <v>42649</v>
      </c>
      <c r="AI175">
        <v>0</v>
      </c>
      <c r="AJ175">
        <v>15</v>
      </c>
    </row>
    <row r="176" spans="1:36" x14ac:dyDescent="0.2">
      <c r="A176" t="s">
        <v>522</v>
      </c>
      <c r="B176">
        <v>10035</v>
      </c>
      <c r="C176">
        <v>0</v>
      </c>
      <c r="D176">
        <v>0</v>
      </c>
      <c r="E176">
        <v>0</v>
      </c>
      <c r="F176">
        <v>1</v>
      </c>
      <c r="G176">
        <v>5</v>
      </c>
      <c r="H176">
        <v>4</v>
      </c>
      <c r="I176">
        <v>0</v>
      </c>
      <c r="J176">
        <v>73330</v>
      </c>
      <c r="K176">
        <v>0</v>
      </c>
      <c r="L176">
        <v>20</v>
      </c>
      <c r="M176" t="s">
        <v>64</v>
      </c>
      <c r="N176" t="s">
        <v>38</v>
      </c>
      <c r="O176">
        <v>2324</v>
      </c>
      <c r="P176" t="s">
        <v>523</v>
      </c>
      <c r="Q176" t="s">
        <v>66</v>
      </c>
      <c r="R176" t="s">
        <v>40</v>
      </c>
      <c r="S176" t="s">
        <v>41</v>
      </c>
      <c r="T176" t="s">
        <v>42</v>
      </c>
      <c r="U176" t="s">
        <v>95</v>
      </c>
      <c r="V176" t="s">
        <v>146</v>
      </c>
      <c r="X176" t="s">
        <v>44</v>
      </c>
      <c r="Y176" t="s">
        <v>45</v>
      </c>
      <c r="Z176" t="s">
        <v>46</v>
      </c>
      <c r="AA176" t="s">
        <v>73</v>
      </c>
      <c r="AB176">
        <v>16</v>
      </c>
      <c r="AC176" t="s">
        <v>60</v>
      </c>
      <c r="AD176" t="s">
        <v>49</v>
      </c>
      <c r="AE176">
        <v>4.2</v>
      </c>
      <c r="AF176">
        <v>4</v>
      </c>
      <c r="AG176">
        <v>0</v>
      </c>
      <c r="AH176" s="8">
        <v>43801</v>
      </c>
      <c r="AI176">
        <v>0</v>
      </c>
      <c r="AJ176">
        <v>19</v>
      </c>
    </row>
    <row r="177" spans="1:36" x14ac:dyDescent="0.2">
      <c r="A177" t="s">
        <v>524</v>
      </c>
      <c r="B177">
        <v>10057</v>
      </c>
      <c r="C177">
        <v>1</v>
      </c>
      <c r="D177">
        <v>1</v>
      </c>
      <c r="E177">
        <v>0</v>
      </c>
      <c r="F177">
        <v>3</v>
      </c>
      <c r="G177">
        <v>5</v>
      </c>
      <c r="H177">
        <v>3</v>
      </c>
      <c r="I177">
        <v>0</v>
      </c>
      <c r="J177">
        <v>52057</v>
      </c>
      <c r="K177">
        <v>0</v>
      </c>
      <c r="L177">
        <v>19</v>
      </c>
      <c r="M177" t="s">
        <v>37</v>
      </c>
      <c r="N177" t="s">
        <v>38</v>
      </c>
      <c r="O177">
        <v>2122</v>
      </c>
      <c r="P177" t="s">
        <v>525</v>
      </c>
      <c r="Q177" t="s">
        <v>66</v>
      </c>
      <c r="R177" t="s">
        <v>53</v>
      </c>
      <c r="S177" t="s">
        <v>41</v>
      </c>
      <c r="T177" t="s">
        <v>42</v>
      </c>
      <c r="U177" t="s">
        <v>95</v>
      </c>
      <c r="V177" t="s">
        <v>164</v>
      </c>
      <c r="X177" t="s">
        <v>44</v>
      </c>
      <c r="Y177" t="s">
        <v>45</v>
      </c>
      <c r="Z177" t="s">
        <v>46</v>
      </c>
      <c r="AA177" t="s">
        <v>73</v>
      </c>
      <c r="AB177">
        <v>16</v>
      </c>
      <c r="AC177" t="s">
        <v>297</v>
      </c>
      <c r="AD177" t="s">
        <v>61</v>
      </c>
      <c r="AE177">
        <v>5</v>
      </c>
      <c r="AF177">
        <v>3</v>
      </c>
      <c r="AG177">
        <v>0</v>
      </c>
      <c r="AH177" t="s">
        <v>291</v>
      </c>
      <c r="AI177">
        <v>0</v>
      </c>
      <c r="AJ177">
        <v>6</v>
      </c>
    </row>
    <row r="178" spans="1:36" x14ac:dyDescent="0.2">
      <c r="A178" t="s">
        <v>526</v>
      </c>
      <c r="B178">
        <v>10004</v>
      </c>
      <c r="C178">
        <v>0</v>
      </c>
      <c r="D178">
        <v>0</v>
      </c>
      <c r="E178">
        <v>0</v>
      </c>
      <c r="F178">
        <v>5</v>
      </c>
      <c r="G178">
        <v>5</v>
      </c>
      <c r="H178">
        <v>4</v>
      </c>
      <c r="I178">
        <v>1</v>
      </c>
      <c r="J178">
        <v>47434</v>
      </c>
      <c r="K178">
        <v>1</v>
      </c>
      <c r="L178">
        <v>19</v>
      </c>
      <c r="M178" t="s">
        <v>37</v>
      </c>
      <c r="N178" t="s">
        <v>38</v>
      </c>
      <c r="O178">
        <v>1844</v>
      </c>
      <c r="P178" t="s">
        <v>527</v>
      </c>
      <c r="Q178" t="s">
        <v>66</v>
      </c>
      <c r="R178" t="s">
        <v>40</v>
      </c>
      <c r="S178" t="s">
        <v>41</v>
      </c>
      <c r="T178" t="s">
        <v>104</v>
      </c>
      <c r="U178" t="s">
        <v>95</v>
      </c>
      <c r="V178" s="8">
        <v>40735</v>
      </c>
      <c r="W178" t="s">
        <v>528</v>
      </c>
      <c r="X178" t="s">
        <v>105</v>
      </c>
      <c r="Y178" t="s">
        <v>57</v>
      </c>
      <c r="Z178" t="s">
        <v>46</v>
      </c>
      <c r="AA178" t="s">
        <v>77</v>
      </c>
      <c r="AB178">
        <v>39</v>
      </c>
      <c r="AC178" t="s">
        <v>97</v>
      </c>
      <c r="AD178" t="s">
        <v>49</v>
      </c>
      <c r="AE178">
        <v>5</v>
      </c>
      <c r="AF178">
        <v>4</v>
      </c>
      <c r="AG178">
        <v>0</v>
      </c>
      <c r="AH178" s="8">
        <v>42037</v>
      </c>
      <c r="AI178">
        <v>0</v>
      </c>
      <c r="AJ178">
        <v>17</v>
      </c>
    </row>
    <row r="179" spans="1:36" x14ac:dyDescent="0.2">
      <c r="A179" t="s">
        <v>529</v>
      </c>
      <c r="B179">
        <v>10191</v>
      </c>
      <c r="C179">
        <v>0</v>
      </c>
      <c r="D179">
        <v>4</v>
      </c>
      <c r="E179">
        <v>1</v>
      </c>
      <c r="F179">
        <v>5</v>
      </c>
      <c r="G179">
        <v>5</v>
      </c>
      <c r="H179">
        <v>3</v>
      </c>
      <c r="I179">
        <v>0</v>
      </c>
      <c r="J179">
        <v>52788</v>
      </c>
      <c r="K179">
        <v>1</v>
      </c>
      <c r="L179">
        <v>19</v>
      </c>
      <c r="M179" t="s">
        <v>37</v>
      </c>
      <c r="N179" t="s">
        <v>38</v>
      </c>
      <c r="O179">
        <v>1938</v>
      </c>
      <c r="P179" s="8">
        <v>26553</v>
      </c>
      <c r="Q179" t="s">
        <v>39</v>
      </c>
      <c r="R179" t="s">
        <v>89</v>
      </c>
      <c r="S179" t="s">
        <v>41</v>
      </c>
      <c r="T179" t="s">
        <v>42</v>
      </c>
      <c r="U179" t="s">
        <v>43</v>
      </c>
      <c r="V179" t="s">
        <v>67</v>
      </c>
      <c r="W179" t="s">
        <v>530</v>
      </c>
      <c r="X179" t="s">
        <v>68</v>
      </c>
      <c r="Y179" t="s">
        <v>57</v>
      </c>
      <c r="Z179" t="s">
        <v>46</v>
      </c>
      <c r="AA179" t="s">
        <v>81</v>
      </c>
      <c r="AB179">
        <v>11</v>
      </c>
      <c r="AC179" t="s">
        <v>60</v>
      </c>
      <c r="AD179" t="s">
        <v>61</v>
      </c>
      <c r="AE179">
        <v>3.08</v>
      </c>
      <c r="AF179">
        <v>4</v>
      </c>
      <c r="AG179">
        <v>0</v>
      </c>
      <c r="AH179" s="8">
        <v>42739</v>
      </c>
      <c r="AI179">
        <v>0</v>
      </c>
      <c r="AJ179">
        <v>18</v>
      </c>
    </row>
    <row r="180" spans="1:36" x14ac:dyDescent="0.2">
      <c r="A180" t="s">
        <v>531</v>
      </c>
      <c r="B180">
        <v>10219</v>
      </c>
      <c r="C180">
        <v>0</v>
      </c>
      <c r="D180">
        <v>0</v>
      </c>
      <c r="E180">
        <v>0</v>
      </c>
      <c r="F180">
        <v>1</v>
      </c>
      <c r="G180">
        <v>5</v>
      </c>
      <c r="H180">
        <v>3</v>
      </c>
      <c r="I180">
        <v>0</v>
      </c>
      <c r="J180">
        <v>45395</v>
      </c>
      <c r="K180">
        <v>0</v>
      </c>
      <c r="L180">
        <v>19</v>
      </c>
      <c r="M180" t="s">
        <v>37</v>
      </c>
      <c r="N180" t="s">
        <v>38</v>
      </c>
      <c r="O180">
        <v>2189</v>
      </c>
      <c r="P180" s="8">
        <v>31600</v>
      </c>
      <c r="Q180" t="s">
        <v>66</v>
      </c>
      <c r="R180" t="s">
        <v>40</v>
      </c>
      <c r="S180" t="s">
        <v>41</v>
      </c>
      <c r="T180" t="s">
        <v>42</v>
      </c>
      <c r="U180" t="s">
        <v>43</v>
      </c>
      <c r="V180" s="8">
        <v>41791</v>
      </c>
      <c r="X180" t="s">
        <v>44</v>
      </c>
      <c r="Y180" t="s">
        <v>45</v>
      </c>
      <c r="Z180" t="s">
        <v>46</v>
      </c>
      <c r="AA180" t="s">
        <v>91</v>
      </c>
      <c r="AB180">
        <v>19</v>
      </c>
      <c r="AC180" t="s">
        <v>48</v>
      </c>
      <c r="AD180" t="s">
        <v>61</v>
      </c>
      <c r="AE180">
        <v>4.5999999999999996</v>
      </c>
      <c r="AF180">
        <v>4</v>
      </c>
      <c r="AG180">
        <v>0</v>
      </c>
      <c r="AH180" t="s">
        <v>366</v>
      </c>
      <c r="AI180">
        <v>0</v>
      </c>
      <c r="AJ180">
        <v>14</v>
      </c>
    </row>
    <row r="181" spans="1:36" x14ac:dyDescent="0.2">
      <c r="A181" t="s">
        <v>532</v>
      </c>
      <c r="B181">
        <v>10077</v>
      </c>
      <c r="C181">
        <v>1</v>
      </c>
      <c r="D181">
        <v>1</v>
      </c>
      <c r="E181">
        <v>0</v>
      </c>
      <c r="F181">
        <v>2</v>
      </c>
      <c r="G181">
        <v>5</v>
      </c>
      <c r="H181">
        <v>3</v>
      </c>
      <c r="I181">
        <v>0</v>
      </c>
      <c r="J181">
        <v>62385</v>
      </c>
      <c r="K181">
        <v>0</v>
      </c>
      <c r="L181">
        <v>20</v>
      </c>
      <c r="M181" t="s">
        <v>64</v>
      </c>
      <c r="N181" t="s">
        <v>38</v>
      </c>
      <c r="O181">
        <v>2324</v>
      </c>
      <c r="P181" t="s">
        <v>533</v>
      </c>
      <c r="Q181" t="s">
        <v>66</v>
      </c>
      <c r="R181" t="s">
        <v>53</v>
      </c>
      <c r="S181" t="s">
        <v>41</v>
      </c>
      <c r="T181" t="s">
        <v>42</v>
      </c>
      <c r="U181" t="s">
        <v>43</v>
      </c>
      <c r="V181" s="8">
        <v>42679</v>
      </c>
      <c r="X181" t="s">
        <v>44</v>
      </c>
      <c r="Y181" t="s">
        <v>45</v>
      </c>
      <c r="Z181" t="s">
        <v>46</v>
      </c>
      <c r="AA181" t="s">
        <v>77</v>
      </c>
      <c r="AC181" t="s">
        <v>48</v>
      </c>
      <c r="AD181" t="s">
        <v>61</v>
      </c>
      <c r="AE181">
        <v>5</v>
      </c>
      <c r="AF181">
        <v>3</v>
      </c>
      <c r="AG181">
        <v>0</v>
      </c>
      <c r="AH181" t="s">
        <v>186</v>
      </c>
      <c r="AI181">
        <v>0</v>
      </c>
      <c r="AJ181">
        <v>4</v>
      </c>
    </row>
    <row r="182" spans="1:36" x14ac:dyDescent="0.2">
      <c r="A182" t="s">
        <v>534</v>
      </c>
      <c r="B182">
        <v>10073</v>
      </c>
      <c r="C182">
        <v>1</v>
      </c>
      <c r="D182">
        <v>1</v>
      </c>
      <c r="E182">
        <v>0</v>
      </c>
      <c r="F182">
        <v>5</v>
      </c>
      <c r="G182">
        <v>5</v>
      </c>
      <c r="H182">
        <v>3</v>
      </c>
      <c r="I182">
        <v>0</v>
      </c>
      <c r="J182">
        <v>68407</v>
      </c>
      <c r="K182">
        <v>1</v>
      </c>
      <c r="L182">
        <v>20</v>
      </c>
      <c r="M182" t="s">
        <v>64</v>
      </c>
      <c r="N182" t="s">
        <v>38</v>
      </c>
      <c r="O182">
        <v>2176</v>
      </c>
      <c r="P182" s="8">
        <v>31697</v>
      </c>
      <c r="Q182" t="s">
        <v>66</v>
      </c>
      <c r="R182" t="s">
        <v>53</v>
      </c>
      <c r="S182" t="s">
        <v>41</v>
      </c>
      <c r="T182" t="s">
        <v>42</v>
      </c>
      <c r="U182" t="s">
        <v>117</v>
      </c>
      <c r="V182" s="8">
        <v>40670</v>
      </c>
      <c r="W182" t="s">
        <v>535</v>
      </c>
      <c r="X182" t="s">
        <v>105</v>
      </c>
      <c r="Y182" t="s">
        <v>57</v>
      </c>
      <c r="Z182" t="s">
        <v>46</v>
      </c>
      <c r="AA182" t="s">
        <v>81</v>
      </c>
      <c r="AB182">
        <v>11</v>
      </c>
      <c r="AC182" t="s">
        <v>48</v>
      </c>
      <c r="AD182" t="s">
        <v>61</v>
      </c>
      <c r="AE182">
        <v>5</v>
      </c>
      <c r="AF182">
        <v>4</v>
      </c>
      <c r="AG182">
        <v>0</v>
      </c>
      <c r="AH182" s="8">
        <v>40946</v>
      </c>
      <c r="AI182">
        <v>0</v>
      </c>
      <c r="AJ182">
        <v>16</v>
      </c>
    </row>
    <row r="183" spans="1:36" x14ac:dyDescent="0.2">
      <c r="A183" t="s">
        <v>536</v>
      </c>
      <c r="B183">
        <v>10279</v>
      </c>
      <c r="C183">
        <v>1</v>
      </c>
      <c r="D183">
        <v>1</v>
      </c>
      <c r="E183">
        <v>0</v>
      </c>
      <c r="F183">
        <v>1</v>
      </c>
      <c r="G183">
        <v>5</v>
      </c>
      <c r="H183">
        <v>3</v>
      </c>
      <c r="I183">
        <v>0</v>
      </c>
      <c r="J183">
        <v>61349</v>
      </c>
      <c r="K183">
        <v>0</v>
      </c>
      <c r="L183">
        <v>19</v>
      </c>
      <c r="M183" t="s">
        <v>37</v>
      </c>
      <c r="N183" t="s">
        <v>38</v>
      </c>
      <c r="O183">
        <v>2451</v>
      </c>
      <c r="P183" s="8">
        <v>27221</v>
      </c>
      <c r="Q183" t="s">
        <v>66</v>
      </c>
      <c r="R183" t="s">
        <v>53</v>
      </c>
      <c r="S183" t="s">
        <v>41</v>
      </c>
      <c r="T183" t="s">
        <v>42</v>
      </c>
      <c r="U183" t="s">
        <v>43</v>
      </c>
      <c r="V183" s="8">
        <v>41589</v>
      </c>
      <c r="X183" t="s">
        <v>44</v>
      </c>
      <c r="Y183" t="s">
        <v>45</v>
      </c>
      <c r="Z183" t="s">
        <v>46</v>
      </c>
      <c r="AA183" t="s">
        <v>96</v>
      </c>
      <c r="AB183">
        <v>12</v>
      </c>
      <c r="AC183" t="s">
        <v>48</v>
      </c>
      <c r="AD183" t="s">
        <v>61</v>
      </c>
      <c r="AE183">
        <v>4.0999999999999996</v>
      </c>
      <c r="AF183">
        <v>3</v>
      </c>
      <c r="AG183">
        <v>0</v>
      </c>
      <c r="AH183" t="s">
        <v>258</v>
      </c>
      <c r="AI183">
        <v>0</v>
      </c>
      <c r="AJ183">
        <v>11</v>
      </c>
    </row>
    <row r="184" spans="1:36" x14ac:dyDescent="0.2">
      <c r="A184" t="s">
        <v>613</v>
      </c>
      <c r="B184">
        <v>10130</v>
      </c>
      <c r="C184">
        <v>1</v>
      </c>
      <c r="D184">
        <v>1</v>
      </c>
      <c r="E184">
        <v>0</v>
      </c>
      <c r="F184">
        <v>5</v>
      </c>
      <c r="G184">
        <v>5</v>
      </c>
      <c r="H184">
        <v>3</v>
      </c>
      <c r="I184">
        <v>0</v>
      </c>
      <c r="J184">
        <v>74669</v>
      </c>
      <c r="K184">
        <v>1</v>
      </c>
      <c r="L184">
        <v>18</v>
      </c>
      <c r="M184" t="s">
        <v>168</v>
      </c>
      <c r="N184" t="s">
        <v>38</v>
      </c>
      <c r="O184">
        <v>2030</v>
      </c>
      <c r="P184" s="8">
        <v>28373</v>
      </c>
      <c r="Q184" t="s">
        <v>66</v>
      </c>
      <c r="R184" t="s">
        <v>53</v>
      </c>
      <c r="S184" t="s">
        <v>41</v>
      </c>
      <c r="T184" t="s">
        <v>42</v>
      </c>
      <c r="U184" t="s">
        <v>43</v>
      </c>
      <c r="V184" t="s">
        <v>614</v>
      </c>
      <c r="W184" t="s">
        <v>615</v>
      </c>
      <c r="X184" t="s">
        <v>105</v>
      </c>
      <c r="Y184" t="s">
        <v>57</v>
      </c>
      <c r="Z184" t="s">
        <v>46</v>
      </c>
      <c r="AA184" t="s">
        <v>170</v>
      </c>
      <c r="AB184">
        <v>2</v>
      </c>
      <c r="AC184" t="s">
        <v>60</v>
      </c>
      <c r="AD184" t="s">
        <v>61</v>
      </c>
      <c r="AE184">
        <v>4.16</v>
      </c>
      <c r="AF184">
        <v>5</v>
      </c>
      <c r="AG184">
        <v>0</v>
      </c>
      <c r="AH184" s="8">
        <v>42127</v>
      </c>
      <c r="AI184">
        <v>0</v>
      </c>
      <c r="AJ184">
        <v>6</v>
      </c>
    </row>
    <row r="185" spans="1:36" x14ac:dyDescent="0.2">
      <c r="A185" t="s">
        <v>538</v>
      </c>
      <c r="B185">
        <v>10053</v>
      </c>
      <c r="C185">
        <v>1</v>
      </c>
      <c r="D185">
        <v>1</v>
      </c>
      <c r="E185">
        <v>0</v>
      </c>
      <c r="F185">
        <v>1</v>
      </c>
      <c r="G185">
        <v>5</v>
      </c>
      <c r="H185">
        <v>3</v>
      </c>
      <c r="I185">
        <v>0</v>
      </c>
      <c r="J185">
        <v>54132</v>
      </c>
      <c r="K185">
        <v>0</v>
      </c>
      <c r="L185">
        <v>19</v>
      </c>
      <c r="M185" t="s">
        <v>37</v>
      </c>
      <c r="N185" t="s">
        <v>38</v>
      </c>
      <c r="O185">
        <v>2330</v>
      </c>
      <c r="P185" t="s">
        <v>539</v>
      </c>
      <c r="Q185" t="s">
        <v>66</v>
      </c>
      <c r="R185" t="s">
        <v>53</v>
      </c>
      <c r="S185" t="s">
        <v>41</v>
      </c>
      <c r="T185" t="s">
        <v>42</v>
      </c>
      <c r="U185" t="s">
        <v>43</v>
      </c>
      <c r="V185" t="s">
        <v>540</v>
      </c>
      <c r="X185" t="s">
        <v>44</v>
      </c>
      <c r="Y185" t="s">
        <v>45</v>
      </c>
      <c r="Z185" t="s">
        <v>46</v>
      </c>
      <c r="AA185" t="s">
        <v>106</v>
      </c>
      <c r="AB185">
        <v>14</v>
      </c>
      <c r="AC185" t="s">
        <v>60</v>
      </c>
      <c r="AD185" t="s">
        <v>61</v>
      </c>
      <c r="AE185">
        <v>5</v>
      </c>
      <c r="AF185">
        <v>4</v>
      </c>
      <c r="AG185">
        <v>0</v>
      </c>
      <c r="AH185" s="8">
        <v>43739</v>
      </c>
      <c r="AI185">
        <v>0</v>
      </c>
      <c r="AJ185">
        <v>8</v>
      </c>
    </row>
    <row r="186" spans="1:36" x14ac:dyDescent="0.2">
      <c r="A186" t="s">
        <v>541</v>
      </c>
      <c r="B186">
        <v>10076</v>
      </c>
      <c r="C186">
        <v>0</v>
      </c>
      <c r="D186">
        <v>0</v>
      </c>
      <c r="E186">
        <v>0</v>
      </c>
      <c r="F186">
        <v>1</v>
      </c>
      <c r="G186">
        <v>5</v>
      </c>
      <c r="H186">
        <v>3</v>
      </c>
      <c r="I186">
        <v>0</v>
      </c>
      <c r="J186">
        <v>55315</v>
      </c>
      <c r="K186">
        <v>0</v>
      </c>
      <c r="L186">
        <v>20</v>
      </c>
      <c r="M186" t="s">
        <v>64</v>
      </c>
      <c r="N186" t="s">
        <v>38</v>
      </c>
      <c r="O186">
        <v>2149</v>
      </c>
      <c r="P186" t="s">
        <v>542</v>
      </c>
      <c r="Q186" t="s">
        <v>66</v>
      </c>
      <c r="R186" t="s">
        <v>40</v>
      </c>
      <c r="S186" t="s">
        <v>41</v>
      </c>
      <c r="T186" t="s">
        <v>42</v>
      </c>
      <c r="U186" t="s">
        <v>95</v>
      </c>
      <c r="V186" t="s">
        <v>54</v>
      </c>
      <c r="X186" t="s">
        <v>44</v>
      </c>
      <c r="Y186" t="s">
        <v>45</v>
      </c>
      <c r="Z186" t="s">
        <v>46</v>
      </c>
      <c r="AA186" t="s">
        <v>91</v>
      </c>
      <c r="AB186">
        <v>19</v>
      </c>
      <c r="AC186" t="s">
        <v>48</v>
      </c>
      <c r="AD186" t="s">
        <v>61</v>
      </c>
      <c r="AE186">
        <v>5</v>
      </c>
      <c r="AF186">
        <v>5</v>
      </c>
      <c r="AG186">
        <v>0</v>
      </c>
      <c r="AH186" s="8">
        <v>43648</v>
      </c>
      <c r="AI186">
        <v>0</v>
      </c>
      <c r="AJ186">
        <v>16</v>
      </c>
    </row>
    <row r="187" spans="1:36" x14ac:dyDescent="0.2">
      <c r="A187" t="s">
        <v>543</v>
      </c>
      <c r="B187">
        <v>10145</v>
      </c>
      <c r="C187">
        <v>1</v>
      </c>
      <c r="D187">
        <v>1</v>
      </c>
      <c r="E187">
        <v>0</v>
      </c>
      <c r="F187">
        <v>1</v>
      </c>
      <c r="G187">
        <v>5</v>
      </c>
      <c r="H187">
        <v>3</v>
      </c>
      <c r="I187">
        <v>0</v>
      </c>
      <c r="J187">
        <v>62810</v>
      </c>
      <c r="K187">
        <v>0</v>
      </c>
      <c r="L187">
        <v>19</v>
      </c>
      <c r="M187" t="s">
        <v>37</v>
      </c>
      <c r="N187" t="s">
        <v>38</v>
      </c>
      <c r="O187">
        <v>2184</v>
      </c>
      <c r="P187" s="8">
        <v>31959</v>
      </c>
      <c r="Q187" t="s">
        <v>66</v>
      </c>
      <c r="R187" t="s">
        <v>53</v>
      </c>
      <c r="S187" t="s">
        <v>41</v>
      </c>
      <c r="T187" t="s">
        <v>42</v>
      </c>
      <c r="U187" t="s">
        <v>95</v>
      </c>
      <c r="V187" s="8">
        <v>41456</v>
      </c>
      <c r="X187" t="s">
        <v>44</v>
      </c>
      <c r="Y187" t="s">
        <v>45</v>
      </c>
      <c r="Z187" t="s">
        <v>46</v>
      </c>
      <c r="AA187" t="s">
        <v>69</v>
      </c>
      <c r="AB187">
        <v>20</v>
      </c>
      <c r="AC187" t="s">
        <v>151</v>
      </c>
      <c r="AD187" t="s">
        <v>61</v>
      </c>
      <c r="AE187">
        <v>3.93</v>
      </c>
      <c r="AF187">
        <v>3</v>
      </c>
      <c r="AG187">
        <v>0</v>
      </c>
      <c r="AH187" t="s">
        <v>205</v>
      </c>
      <c r="AI187">
        <v>0</v>
      </c>
      <c r="AJ187">
        <v>20</v>
      </c>
    </row>
    <row r="188" spans="1:36" x14ac:dyDescent="0.2">
      <c r="A188" t="s">
        <v>611</v>
      </c>
      <c r="B188">
        <v>10032</v>
      </c>
      <c r="C188">
        <v>1</v>
      </c>
      <c r="D188">
        <v>1</v>
      </c>
      <c r="E188">
        <v>0</v>
      </c>
      <c r="F188">
        <v>5</v>
      </c>
      <c r="G188">
        <v>5</v>
      </c>
      <c r="H188">
        <v>4</v>
      </c>
      <c r="I188">
        <v>0</v>
      </c>
      <c r="J188">
        <v>57954</v>
      </c>
      <c r="K188">
        <v>1</v>
      </c>
      <c r="L188">
        <v>20</v>
      </c>
      <c r="M188" t="s">
        <v>64</v>
      </c>
      <c r="N188" t="s">
        <v>38</v>
      </c>
      <c r="O188">
        <v>1886</v>
      </c>
      <c r="P188" t="s">
        <v>612</v>
      </c>
      <c r="Q188" t="s">
        <v>66</v>
      </c>
      <c r="R188" t="s">
        <v>53</v>
      </c>
      <c r="S188" t="s">
        <v>41</v>
      </c>
      <c r="T188" t="s">
        <v>42</v>
      </c>
      <c r="U188" t="s">
        <v>43</v>
      </c>
      <c r="V188" t="s">
        <v>237</v>
      </c>
      <c r="W188" s="8">
        <v>41366</v>
      </c>
      <c r="X188" t="s">
        <v>284</v>
      </c>
      <c r="Y188" t="s">
        <v>57</v>
      </c>
      <c r="Z188" t="s">
        <v>46</v>
      </c>
      <c r="AA188" t="s">
        <v>91</v>
      </c>
      <c r="AB188">
        <v>19</v>
      </c>
      <c r="AC188" t="s">
        <v>60</v>
      </c>
      <c r="AD188" t="s">
        <v>49</v>
      </c>
      <c r="AE188">
        <v>4.2</v>
      </c>
      <c r="AF188">
        <v>5</v>
      </c>
      <c r="AG188">
        <v>0</v>
      </c>
      <c r="AH188" s="8">
        <v>41548</v>
      </c>
      <c r="AI188">
        <v>0</v>
      </c>
      <c r="AJ188">
        <v>12</v>
      </c>
    </row>
    <row r="189" spans="1:36" x14ac:dyDescent="0.2">
      <c r="A189" t="s">
        <v>545</v>
      </c>
      <c r="B189">
        <v>10128</v>
      </c>
      <c r="C189">
        <v>0</v>
      </c>
      <c r="D189">
        <v>0</v>
      </c>
      <c r="E189">
        <v>0</v>
      </c>
      <c r="F189">
        <v>5</v>
      </c>
      <c r="G189">
        <v>5</v>
      </c>
      <c r="H189">
        <v>3</v>
      </c>
      <c r="I189">
        <v>1</v>
      </c>
      <c r="J189">
        <v>62659</v>
      </c>
      <c r="K189">
        <v>1</v>
      </c>
      <c r="L189">
        <v>19</v>
      </c>
      <c r="M189" t="s">
        <v>37</v>
      </c>
      <c r="N189" t="s">
        <v>38</v>
      </c>
      <c r="O189">
        <v>1760</v>
      </c>
      <c r="P189" t="s">
        <v>546</v>
      </c>
      <c r="Q189" t="s">
        <v>66</v>
      </c>
      <c r="R189" t="s">
        <v>40</v>
      </c>
      <c r="S189" t="s">
        <v>41</v>
      </c>
      <c r="T189" t="s">
        <v>42</v>
      </c>
      <c r="U189" t="s">
        <v>95</v>
      </c>
      <c r="V189" s="8">
        <v>40943</v>
      </c>
      <c r="W189" s="8">
        <v>42685</v>
      </c>
      <c r="X189" t="s">
        <v>105</v>
      </c>
      <c r="Y189" t="s">
        <v>57</v>
      </c>
      <c r="Z189" t="s">
        <v>46</v>
      </c>
      <c r="AA189" t="s">
        <v>119</v>
      </c>
      <c r="AB189">
        <v>18</v>
      </c>
      <c r="AC189" t="s">
        <v>97</v>
      </c>
      <c r="AD189" t="s">
        <v>61</v>
      </c>
      <c r="AE189">
        <v>4.18</v>
      </c>
      <c r="AF189">
        <v>4</v>
      </c>
      <c r="AG189">
        <v>0</v>
      </c>
      <c r="AH189" s="8">
        <v>42492</v>
      </c>
      <c r="AI189">
        <v>0</v>
      </c>
      <c r="AJ189">
        <v>17</v>
      </c>
    </row>
    <row r="190" spans="1:36" x14ac:dyDescent="0.2">
      <c r="A190" t="s">
        <v>547</v>
      </c>
      <c r="B190">
        <v>10068</v>
      </c>
      <c r="C190">
        <v>0</v>
      </c>
      <c r="D190">
        <v>0</v>
      </c>
      <c r="E190">
        <v>0</v>
      </c>
      <c r="F190">
        <v>1</v>
      </c>
      <c r="G190">
        <v>5</v>
      </c>
      <c r="H190">
        <v>3</v>
      </c>
      <c r="I190">
        <v>0</v>
      </c>
      <c r="J190">
        <v>55688</v>
      </c>
      <c r="K190">
        <v>0</v>
      </c>
      <c r="L190">
        <v>19</v>
      </c>
      <c r="M190" t="s">
        <v>37</v>
      </c>
      <c r="N190" t="s">
        <v>38</v>
      </c>
      <c r="O190">
        <v>2346</v>
      </c>
      <c r="P190" t="s">
        <v>446</v>
      </c>
      <c r="Q190" t="s">
        <v>66</v>
      </c>
      <c r="R190" t="s">
        <v>40</v>
      </c>
      <c r="S190" t="s">
        <v>41</v>
      </c>
      <c r="T190" t="s">
        <v>42</v>
      </c>
      <c r="U190" t="s">
        <v>43</v>
      </c>
      <c r="V190" t="s">
        <v>54</v>
      </c>
      <c r="X190" t="s">
        <v>44</v>
      </c>
      <c r="Y190" t="s">
        <v>45</v>
      </c>
      <c r="Z190" t="s">
        <v>46</v>
      </c>
      <c r="AA190" t="s">
        <v>47</v>
      </c>
      <c r="AB190">
        <v>22</v>
      </c>
      <c r="AC190" t="s">
        <v>151</v>
      </c>
      <c r="AD190" t="s">
        <v>61</v>
      </c>
      <c r="AE190">
        <v>5</v>
      </c>
      <c r="AF190">
        <v>4</v>
      </c>
      <c r="AG190">
        <v>0</v>
      </c>
      <c r="AH190" t="s">
        <v>186</v>
      </c>
      <c r="AI190">
        <v>0</v>
      </c>
      <c r="AJ190">
        <v>10</v>
      </c>
    </row>
    <row r="191" spans="1:36" x14ac:dyDescent="0.2">
      <c r="A191" t="s">
        <v>548</v>
      </c>
      <c r="B191">
        <v>10116</v>
      </c>
      <c r="C191">
        <v>0</v>
      </c>
      <c r="D191">
        <v>0</v>
      </c>
      <c r="E191">
        <v>1</v>
      </c>
      <c r="F191">
        <v>1</v>
      </c>
      <c r="G191">
        <v>5</v>
      </c>
      <c r="H191">
        <v>3</v>
      </c>
      <c r="I191">
        <v>0</v>
      </c>
      <c r="J191">
        <v>83667</v>
      </c>
      <c r="K191">
        <v>0</v>
      </c>
      <c r="L191">
        <v>18</v>
      </c>
      <c r="M191" t="s">
        <v>168</v>
      </c>
      <c r="N191" t="s">
        <v>38</v>
      </c>
      <c r="O191">
        <v>2045</v>
      </c>
      <c r="P191" s="8">
        <v>29867</v>
      </c>
      <c r="Q191" t="s">
        <v>39</v>
      </c>
      <c r="R191" t="s">
        <v>40</v>
      </c>
      <c r="S191" t="s">
        <v>41</v>
      </c>
      <c r="T191" t="s">
        <v>104</v>
      </c>
      <c r="U191" t="s">
        <v>550</v>
      </c>
      <c r="V191" t="s">
        <v>551</v>
      </c>
      <c r="X191" t="s">
        <v>44</v>
      </c>
      <c r="Y191" t="s">
        <v>45</v>
      </c>
      <c r="Z191" t="s">
        <v>46</v>
      </c>
      <c r="AA191" t="s">
        <v>170</v>
      </c>
      <c r="AB191">
        <v>2</v>
      </c>
      <c r="AC191" t="s">
        <v>60</v>
      </c>
      <c r="AD191" t="s">
        <v>61</v>
      </c>
      <c r="AE191">
        <v>4.37</v>
      </c>
      <c r="AF191">
        <v>3</v>
      </c>
      <c r="AG191">
        <v>0</v>
      </c>
      <c r="AH191" t="s">
        <v>132</v>
      </c>
      <c r="AI191">
        <v>0</v>
      </c>
      <c r="AJ191">
        <v>2</v>
      </c>
    </row>
    <row r="192" spans="1:36" x14ac:dyDescent="0.2">
      <c r="A192" t="s">
        <v>552</v>
      </c>
      <c r="B192">
        <v>10298</v>
      </c>
      <c r="C192">
        <v>0</v>
      </c>
      <c r="D192">
        <v>0</v>
      </c>
      <c r="E192">
        <v>1</v>
      </c>
      <c r="F192">
        <v>5</v>
      </c>
      <c r="G192">
        <v>5</v>
      </c>
      <c r="H192">
        <v>1</v>
      </c>
      <c r="I192">
        <v>0</v>
      </c>
      <c r="J192">
        <v>55800</v>
      </c>
      <c r="K192">
        <v>1</v>
      </c>
      <c r="L192">
        <v>20</v>
      </c>
      <c r="M192" t="s">
        <v>64</v>
      </c>
      <c r="N192" t="s">
        <v>38</v>
      </c>
      <c r="O192">
        <v>2472</v>
      </c>
      <c r="P192" t="s">
        <v>553</v>
      </c>
      <c r="Q192" t="s">
        <v>39</v>
      </c>
      <c r="R192" t="s">
        <v>40</v>
      </c>
      <c r="S192" t="s">
        <v>41</v>
      </c>
      <c r="T192" t="s">
        <v>42</v>
      </c>
      <c r="U192" t="s">
        <v>43</v>
      </c>
      <c r="V192" t="s">
        <v>190</v>
      </c>
      <c r="W192" s="8">
        <v>41738</v>
      </c>
      <c r="X192" t="s">
        <v>111</v>
      </c>
      <c r="Y192" t="s">
        <v>57</v>
      </c>
      <c r="Z192" t="s">
        <v>46</v>
      </c>
      <c r="AA192" t="s">
        <v>96</v>
      </c>
      <c r="AB192">
        <v>12</v>
      </c>
      <c r="AC192" t="s">
        <v>48</v>
      </c>
      <c r="AD192" t="s">
        <v>281</v>
      </c>
      <c r="AE192">
        <v>3</v>
      </c>
      <c r="AF192">
        <v>2</v>
      </c>
      <c r="AG192">
        <v>0</v>
      </c>
      <c r="AH192" t="s">
        <v>554</v>
      </c>
      <c r="AI192">
        <v>6</v>
      </c>
      <c r="AJ192">
        <v>6</v>
      </c>
    </row>
    <row r="193" spans="1:36" x14ac:dyDescent="0.2">
      <c r="A193" t="s">
        <v>555</v>
      </c>
      <c r="B193">
        <v>10213</v>
      </c>
      <c r="C193">
        <v>1</v>
      </c>
      <c r="D193">
        <v>1</v>
      </c>
      <c r="E193">
        <v>1</v>
      </c>
      <c r="F193">
        <v>1</v>
      </c>
      <c r="G193">
        <v>5</v>
      </c>
      <c r="H193">
        <v>3</v>
      </c>
      <c r="I193">
        <v>0</v>
      </c>
      <c r="J193">
        <v>58207</v>
      </c>
      <c r="K193">
        <v>0</v>
      </c>
      <c r="L193">
        <v>20</v>
      </c>
      <c r="M193" t="s">
        <v>64</v>
      </c>
      <c r="N193" t="s">
        <v>38</v>
      </c>
      <c r="O193">
        <v>1450</v>
      </c>
      <c r="P193" t="s">
        <v>556</v>
      </c>
      <c r="Q193" t="s">
        <v>39</v>
      </c>
      <c r="R193" t="s">
        <v>53</v>
      </c>
      <c r="S193" t="s">
        <v>41</v>
      </c>
      <c r="T193" t="s">
        <v>42</v>
      </c>
      <c r="U193" t="s">
        <v>43</v>
      </c>
      <c r="V193" s="8">
        <v>40735</v>
      </c>
      <c r="X193" t="s">
        <v>44</v>
      </c>
      <c r="Y193" t="s">
        <v>45</v>
      </c>
      <c r="Z193" t="s">
        <v>46</v>
      </c>
      <c r="AA193" t="s">
        <v>106</v>
      </c>
      <c r="AB193">
        <v>14</v>
      </c>
      <c r="AC193" t="s">
        <v>48</v>
      </c>
      <c r="AD193" t="s">
        <v>61</v>
      </c>
      <c r="AE193">
        <v>3.7</v>
      </c>
      <c r="AF193">
        <v>3</v>
      </c>
      <c r="AG193">
        <v>0</v>
      </c>
      <c r="AH193" s="8">
        <v>43678</v>
      </c>
      <c r="AI193">
        <v>0</v>
      </c>
      <c r="AJ193">
        <v>14</v>
      </c>
    </row>
    <row r="194" spans="1:36" x14ac:dyDescent="0.2">
      <c r="A194" t="s">
        <v>606</v>
      </c>
      <c r="B194">
        <v>10171</v>
      </c>
      <c r="C194">
        <v>0</v>
      </c>
      <c r="D194">
        <v>0</v>
      </c>
      <c r="E194">
        <v>0</v>
      </c>
      <c r="F194">
        <v>5</v>
      </c>
      <c r="G194">
        <v>5</v>
      </c>
      <c r="H194">
        <v>3</v>
      </c>
      <c r="I194">
        <v>0</v>
      </c>
      <c r="J194">
        <v>45998</v>
      </c>
      <c r="K194">
        <v>1</v>
      </c>
      <c r="L194">
        <v>19</v>
      </c>
      <c r="M194" t="s">
        <v>37</v>
      </c>
      <c r="N194" t="s">
        <v>38</v>
      </c>
      <c r="O194">
        <v>2176</v>
      </c>
      <c r="P194" t="s">
        <v>607</v>
      </c>
      <c r="Q194" t="s">
        <v>66</v>
      </c>
      <c r="R194" t="s">
        <v>40</v>
      </c>
      <c r="S194" t="s">
        <v>41</v>
      </c>
      <c r="T194" t="s">
        <v>42</v>
      </c>
      <c r="U194" t="s">
        <v>43</v>
      </c>
      <c r="V194" t="s">
        <v>237</v>
      </c>
      <c r="W194" t="s">
        <v>608</v>
      </c>
      <c r="X194" t="s">
        <v>609</v>
      </c>
      <c r="Y194" t="s">
        <v>57</v>
      </c>
      <c r="Z194" t="s">
        <v>46</v>
      </c>
      <c r="AA194" t="s">
        <v>81</v>
      </c>
      <c r="AB194">
        <v>11</v>
      </c>
      <c r="AC194" t="s">
        <v>48</v>
      </c>
      <c r="AD194" t="s">
        <v>61</v>
      </c>
      <c r="AE194">
        <v>3.45</v>
      </c>
      <c r="AF194">
        <v>4</v>
      </c>
      <c r="AG194">
        <v>0</v>
      </c>
      <c r="AH194" t="s">
        <v>610</v>
      </c>
      <c r="AI194">
        <v>0</v>
      </c>
      <c r="AJ194">
        <v>5</v>
      </c>
    </row>
    <row r="195" spans="1:36" x14ac:dyDescent="0.2">
      <c r="A195" t="s">
        <v>560</v>
      </c>
      <c r="B195">
        <v>10025</v>
      </c>
      <c r="C195">
        <v>0</v>
      </c>
      <c r="D195">
        <v>0</v>
      </c>
      <c r="E195">
        <v>0</v>
      </c>
      <c r="F195">
        <v>1</v>
      </c>
      <c r="G195">
        <v>5</v>
      </c>
      <c r="H195">
        <v>4</v>
      </c>
      <c r="I195">
        <v>0</v>
      </c>
      <c r="J195">
        <v>72460</v>
      </c>
      <c r="K195">
        <v>0</v>
      </c>
      <c r="L195">
        <v>20</v>
      </c>
      <c r="M195" t="s">
        <v>64</v>
      </c>
      <c r="N195" t="s">
        <v>38</v>
      </c>
      <c r="O195">
        <v>2126</v>
      </c>
      <c r="P195" t="s">
        <v>561</v>
      </c>
      <c r="Q195" t="s">
        <v>66</v>
      </c>
      <c r="R195" t="s">
        <v>40</v>
      </c>
      <c r="S195" t="s">
        <v>41</v>
      </c>
      <c r="T195" t="s">
        <v>42</v>
      </c>
      <c r="U195" t="s">
        <v>95</v>
      </c>
      <c r="V195" t="s">
        <v>562</v>
      </c>
      <c r="X195" t="s">
        <v>44</v>
      </c>
      <c r="Y195" t="s">
        <v>45</v>
      </c>
      <c r="Z195" t="s">
        <v>46</v>
      </c>
      <c r="AA195" t="s">
        <v>69</v>
      </c>
      <c r="AB195">
        <v>20</v>
      </c>
      <c r="AC195" t="s">
        <v>60</v>
      </c>
      <c r="AD195" t="s">
        <v>49</v>
      </c>
      <c r="AE195">
        <v>4.7</v>
      </c>
      <c r="AF195">
        <v>3</v>
      </c>
      <c r="AG195">
        <v>0</v>
      </c>
      <c r="AH195" t="s">
        <v>132</v>
      </c>
      <c r="AI195">
        <v>0</v>
      </c>
      <c r="AJ195">
        <v>1</v>
      </c>
    </row>
    <row r="196" spans="1:36" x14ac:dyDescent="0.2">
      <c r="A196" t="s">
        <v>563</v>
      </c>
      <c r="B196">
        <v>10223</v>
      </c>
      <c r="C196">
        <v>0</v>
      </c>
      <c r="D196">
        <v>0</v>
      </c>
      <c r="E196">
        <v>1</v>
      </c>
      <c r="F196">
        <v>3</v>
      </c>
      <c r="G196">
        <v>5</v>
      </c>
      <c r="H196">
        <v>3</v>
      </c>
      <c r="I196">
        <v>1</v>
      </c>
      <c r="J196">
        <v>72106</v>
      </c>
      <c r="K196">
        <v>0</v>
      </c>
      <c r="L196">
        <v>20</v>
      </c>
      <c r="M196" t="s">
        <v>64</v>
      </c>
      <c r="N196" t="s">
        <v>38</v>
      </c>
      <c r="O196">
        <v>2127</v>
      </c>
      <c r="P196" s="8">
        <v>27831</v>
      </c>
      <c r="Q196" t="s">
        <v>39</v>
      </c>
      <c r="R196" t="s">
        <v>40</v>
      </c>
      <c r="S196" t="s">
        <v>41</v>
      </c>
      <c r="T196" t="s">
        <v>42</v>
      </c>
      <c r="U196" t="s">
        <v>95</v>
      </c>
      <c r="V196" s="8">
        <v>41153</v>
      </c>
      <c r="X196" t="s">
        <v>44</v>
      </c>
      <c r="Y196" t="s">
        <v>45</v>
      </c>
      <c r="Z196" t="s">
        <v>46</v>
      </c>
      <c r="AA196" t="s">
        <v>119</v>
      </c>
      <c r="AB196">
        <v>18</v>
      </c>
      <c r="AC196" t="s">
        <v>97</v>
      </c>
      <c r="AD196" t="s">
        <v>61</v>
      </c>
      <c r="AE196">
        <v>4.0999999999999996</v>
      </c>
      <c r="AF196">
        <v>4</v>
      </c>
      <c r="AG196">
        <v>0</v>
      </c>
      <c r="AH196" t="s">
        <v>275</v>
      </c>
      <c r="AI196">
        <v>0</v>
      </c>
      <c r="AJ196">
        <v>12</v>
      </c>
    </row>
    <row r="197" spans="1:36" x14ac:dyDescent="0.2">
      <c r="A197" t="s">
        <v>603</v>
      </c>
      <c r="B197">
        <v>10297</v>
      </c>
      <c r="C197">
        <v>1</v>
      </c>
      <c r="D197">
        <v>1</v>
      </c>
      <c r="E197">
        <v>0</v>
      </c>
      <c r="F197">
        <v>5</v>
      </c>
      <c r="G197">
        <v>5</v>
      </c>
      <c r="H197">
        <v>2</v>
      </c>
      <c r="I197">
        <v>0</v>
      </c>
      <c r="J197">
        <v>60270</v>
      </c>
      <c r="K197">
        <v>1</v>
      </c>
      <c r="L197">
        <v>20</v>
      </c>
      <c r="M197" t="s">
        <v>64</v>
      </c>
      <c r="N197" t="s">
        <v>38</v>
      </c>
      <c r="O197">
        <v>2472</v>
      </c>
      <c r="P197" t="s">
        <v>604</v>
      </c>
      <c r="Q197" t="s">
        <v>66</v>
      </c>
      <c r="R197" t="s">
        <v>53</v>
      </c>
      <c r="S197" t="s">
        <v>41</v>
      </c>
      <c r="T197" t="s">
        <v>42</v>
      </c>
      <c r="U197" t="s">
        <v>141</v>
      </c>
      <c r="V197" s="8">
        <v>40670</v>
      </c>
      <c r="W197" t="s">
        <v>605</v>
      </c>
      <c r="X197" t="s">
        <v>111</v>
      </c>
      <c r="Y197" t="s">
        <v>57</v>
      </c>
      <c r="Z197" t="s">
        <v>46</v>
      </c>
      <c r="AA197" t="s">
        <v>81</v>
      </c>
      <c r="AB197">
        <v>11</v>
      </c>
      <c r="AC197" t="s">
        <v>151</v>
      </c>
      <c r="AD197" t="s">
        <v>152</v>
      </c>
      <c r="AE197">
        <v>2.4</v>
      </c>
      <c r="AF197">
        <v>5</v>
      </c>
      <c r="AG197">
        <v>0</v>
      </c>
      <c r="AH197" s="8">
        <v>42157</v>
      </c>
      <c r="AI197">
        <v>5</v>
      </c>
      <c r="AJ197">
        <v>2</v>
      </c>
    </row>
    <row r="198" spans="1:36" x14ac:dyDescent="0.2">
      <c r="A198" t="s">
        <v>565</v>
      </c>
      <c r="B198">
        <v>10254</v>
      </c>
      <c r="C198">
        <v>0</v>
      </c>
      <c r="D198">
        <v>2</v>
      </c>
      <c r="E198">
        <v>0</v>
      </c>
      <c r="F198">
        <v>1</v>
      </c>
      <c r="G198">
        <v>5</v>
      </c>
      <c r="H198">
        <v>3</v>
      </c>
      <c r="I198">
        <v>0</v>
      </c>
      <c r="J198">
        <v>63430</v>
      </c>
      <c r="K198">
        <v>0</v>
      </c>
      <c r="L198">
        <v>19</v>
      </c>
      <c r="M198" t="s">
        <v>37</v>
      </c>
      <c r="N198" t="s">
        <v>38</v>
      </c>
      <c r="O198">
        <v>2453</v>
      </c>
      <c r="P198" s="8">
        <v>30870</v>
      </c>
      <c r="Q198" t="s">
        <v>66</v>
      </c>
      <c r="R198" t="s">
        <v>75</v>
      </c>
      <c r="S198" t="s">
        <v>41</v>
      </c>
      <c r="T198" t="s">
        <v>42</v>
      </c>
      <c r="U198" t="s">
        <v>43</v>
      </c>
      <c r="V198" s="8">
        <v>41278</v>
      </c>
      <c r="X198" t="s">
        <v>44</v>
      </c>
      <c r="Y198" t="s">
        <v>45</v>
      </c>
      <c r="Z198" t="s">
        <v>46</v>
      </c>
      <c r="AA198" t="s">
        <v>73</v>
      </c>
      <c r="AB198">
        <v>16</v>
      </c>
      <c r="AC198" t="s">
        <v>48</v>
      </c>
      <c r="AD198" t="s">
        <v>61</v>
      </c>
      <c r="AE198">
        <v>4.4000000000000004</v>
      </c>
      <c r="AF198">
        <v>4</v>
      </c>
      <c r="AG198">
        <v>0</v>
      </c>
      <c r="AH198" t="s">
        <v>50</v>
      </c>
      <c r="AI198">
        <v>0</v>
      </c>
      <c r="AJ198">
        <v>18</v>
      </c>
    </row>
    <row r="199" spans="1:36" x14ac:dyDescent="0.2">
      <c r="A199" t="s">
        <v>566</v>
      </c>
      <c r="B199">
        <v>10120</v>
      </c>
      <c r="C199">
        <v>0</v>
      </c>
      <c r="D199">
        <v>3</v>
      </c>
      <c r="E199">
        <v>1</v>
      </c>
      <c r="F199">
        <v>1</v>
      </c>
      <c r="G199">
        <v>5</v>
      </c>
      <c r="H199">
        <v>3</v>
      </c>
      <c r="I199">
        <v>0</v>
      </c>
      <c r="J199">
        <v>74417</v>
      </c>
      <c r="K199">
        <v>0</v>
      </c>
      <c r="L199">
        <v>20</v>
      </c>
      <c r="M199" t="s">
        <v>64</v>
      </c>
      <c r="N199" t="s">
        <v>38</v>
      </c>
      <c r="O199">
        <v>1460</v>
      </c>
      <c r="P199" s="8">
        <v>27041</v>
      </c>
      <c r="Q199" t="s">
        <v>39</v>
      </c>
      <c r="R199" t="s">
        <v>185</v>
      </c>
      <c r="S199" t="s">
        <v>41</v>
      </c>
      <c r="T199" t="s">
        <v>42</v>
      </c>
      <c r="U199" t="s">
        <v>95</v>
      </c>
      <c r="V199" t="s">
        <v>562</v>
      </c>
      <c r="X199" t="s">
        <v>44</v>
      </c>
      <c r="Y199" t="s">
        <v>45</v>
      </c>
      <c r="Z199" t="s">
        <v>46</v>
      </c>
      <c r="AA199" t="s">
        <v>47</v>
      </c>
      <c r="AB199">
        <v>22</v>
      </c>
      <c r="AC199" t="s">
        <v>48</v>
      </c>
      <c r="AD199" t="s">
        <v>61</v>
      </c>
      <c r="AE199">
        <v>4.29</v>
      </c>
      <c r="AF199">
        <v>5</v>
      </c>
      <c r="AG199">
        <v>0</v>
      </c>
      <c r="AH199" t="s">
        <v>260</v>
      </c>
      <c r="AI199">
        <v>0</v>
      </c>
      <c r="AJ199">
        <v>11</v>
      </c>
    </row>
    <row r="200" spans="1:36" x14ac:dyDescent="0.2">
      <c r="A200" t="s">
        <v>567</v>
      </c>
      <c r="B200">
        <v>10216</v>
      </c>
      <c r="C200">
        <v>0</v>
      </c>
      <c r="D200">
        <v>0</v>
      </c>
      <c r="E200">
        <v>1</v>
      </c>
      <c r="F200">
        <v>1</v>
      </c>
      <c r="G200">
        <v>5</v>
      </c>
      <c r="H200">
        <v>3</v>
      </c>
      <c r="I200">
        <v>0</v>
      </c>
      <c r="J200">
        <v>57575</v>
      </c>
      <c r="K200">
        <v>0</v>
      </c>
      <c r="L200">
        <v>19</v>
      </c>
      <c r="M200" t="s">
        <v>37</v>
      </c>
      <c r="N200" t="s">
        <v>38</v>
      </c>
      <c r="O200">
        <v>1550</v>
      </c>
      <c r="P200" t="s">
        <v>568</v>
      </c>
      <c r="Q200" t="s">
        <v>39</v>
      </c>
      <c r="R200" t="s">
        <v>40</v>
      </c>
      <c r="S200" t="s">
        <v>41</v>
      </c>
      <c r="T200" t="s">
        <v>42</v>
      </c>
      <c r="U200" t="s">
        <v>141</v>
      </c>
      <c r="V200" s="8">
        <v>41493</v>
      </c>
      <c r="X200" t="s">
        <v>44</v>
      </c>
      <c r="Y200" t="s">
        <v>45</v>
      </c>
      <c r="Z200" t="s">
        <v>46</v>
      </c>
      <c r="AA200" t="s">
        <v>69</v>
      </c>
      <c r="AB200">
        <v>20</v>
      </c>
      <c r="AC200" t="s">
        <v>48</v>
      </c>
      <c r="AD200" t="s">
        <v>61</v>
      </c>
      <c r="AE200">
        <v>4.0999999999999996</v>
      </c>
      <c r="AF200">
        <v>4</v>
      </c>
      <c r="AG200">
        <v>0</v>
      </c>
      <c r="AH200" t="s">
        <v>258</v>
      </c>
      <c r="AI200">
        <v>0</v>
      </c>
      <c r="AJ200">
        <v>13</v>
      </c>
    </row>
    <row r="201" spans="1:36" x14ac:dyDescent="0.2">
      <c r="A201" t="s">
        <v>600</v>
      </c>
      <c r="B201">
        <v>10286</v>
      </c>
      <c r="C201">
        <v>0</v>
      </c>
      <c r="D201">
        <v>0</v>
      </c>
      <c r="E201">
        <v>1</v>
      </c>
      <c r="F201">
        <v>5</v>
      </c>
      <c r="G201">
        <v>5</v>
      </c>
      <c r="H201">
        <v>2</v>
      </c>
      <c r="I201">
        <v>0</v>
      </c>
      <c r="J201">
        <v>53564</v>
      </c>
      <c r="K201">
        <v>1</v>
      </c>
      <c r="L201">
        <v>19</v>
      </c>
      <c r="M201" t="s">
        <v>37</v>
      </c>
      <c r="N201" t="s">
        <v>38</v>
      </c>
      <c r="O201">
        <v>2458</v>
      </c>
      <c r="P201" t="s">
        <v>601</v>
      </c>
      <c r="Q201" t="s">
        <v>39</v>
      </c>
      <c r="R201" t="s">
        <v>40</v>
      </c>
      <c r="S201" t="s">
        <v>41</v>
      </c>
      <c r="T201" t="s">
        <v>42</v>
      </c>
      <c r="U201" t="s">
        <v>95</v>
      </c>
      <c r="V201" s="8">
        <v>40817</v>
      </c>
      <c r="W201" t="s">
        <v>602</v>
      </c>
      <c r="X201" t="s">
        <v>56</v>
      </c>
      <c r="Y201" t="s">
        <v>57</v>
      </c>
      <c r="Z201" t="s">
        <v>46</v>
      </c>
      <c r="AA201" t="s">
        <v>77</v>
      </c>
      <c r="AB201">
        <v>39</v>
      </c>
      <c r="AC201" t="s">
        <v>78</v>
      </c>
      <c r="AD201" t="s">
        <v>152</v>
      </c>
      <c r="AE201">
        <v>3.54</v>
      </c>
      <c r="AF201">
        <v>5</v>
      </c>
      <c r="AG201">
        <v>0</v>
      </c>
      <c r="AH201" s="8">
        <v>42890</v>
      </c>
      <c r="AI201">
        <v>4</v>
      </c>
      <c r="AJ201">
        <v>15</v>
      </c>
    </row>
    <row r="202" spans="1:36" x14ac:dyDescent="0.2">
      <c r="A202" t="s">
        <v>571</v>
      </c>
      <c r="B202">
        <v>10215</v>
      </c>
      <c r="C202">
        <v>0</v>
      </c>
      <c r="D202">
        <v>0</v>
      </c>
      <c r="E202">
        <v>1</v>
      </c>
      <c r="F202">
        <v>5</v>
      </c>
      <c r="G202">
        <v>5</v>
      </c>
      <c r="H202">
        <v>3</v>
      </c>
      <c r="I202">
        <v>1</v>
      </c>
      <c r="J202">
        <v>50470</v>
      </c>
      <c r="K202">
        <v>1</v>
      </c>
      <c r="L202">
        <v>19</v>
      </c>
      <c r="M202" t="s">
        <v>37</v>
      </c>
      <c r="N202" t="s">
        <v>38</v>
      </c>
      <c r="O202">
        <v>2110</v>
      </c>
      <c r="P202" s="8">
        <v>32544</v>
      </c>
      <c r="Q202" t="s">
        <v>39</v>
      </c>
      <c r="R202" t="s">
        <v>40</v>
      </c>
      <c r="S202" t="s">
        <v>41</v>
      </c>
      <c r="T202" t="s">
        <v>42</v>
      </c>
      <c r="U202" t="s">
        <v>95</v>
      </c>
      <c r="V202" t="s">
        <v>241</v>
      </c>
      <c r="W202" s="8">
        <v>41733</v>
      </c>
      <c r="X202" t="s">
        <v>76</v>
      </c>
      <c r="Y202" t="s">
        <v>57</v>
      </c>
      <c r="Z202" t="s">
        <v>46</v>
      </c>
      <c r="AA202" t="s">
        <v>77</v>
      </c>
      <c r="AB202">
        <v>39</v>
      </c>
      <c r="AC202" t="s">
        <v>97</v>
      </c>
      <c r="AD202" t="s">
        <v>61</v>
      </c>
      <c r="AE202">
        <v>4.3</v>
      </c>
      <c r="AF202">
        <v>3</v>
      </c>
      <c r="AG202">
        <v>0</v>
      </c>
      <c r="AH202" s="8">
        <v>41308</v>
      </c>
      <c r="AI202">
        <v>0</v>
      </c>
      <c r="AJ202">
        <v>19</v>
      </c>
    </row>
    <row r="203" spans="1:36" x14ac:dyDescent="0.2">
      <c r="A203" t="s">
        <v>572</v>
      </c>
      <c r="B203">
        <v>10185</v>
      </c>
      <c r="C203">
        <v>1</v>
      </c>
      <c r="D203">
        <v>1</v>
      </c>
      <c r="E203">
        <v>1</v>
      </c>
      <c r="F203">
        <v>5</v>
      </c>
      <c r="G203">
        <v>5</v>
      </c>
      <c r="H203">
        <v>3</v>
      </c>
      <c r="I203">
        <v>0</v>
      </c>
      <c r="J203">
        <v>46664</v>
      </c>
      <c r="K203">
        <v>1</v>
      </c>
      <c r="L203">
        <v>19</v>
      </c>
      <c r="M203" t="s">
        <v>37</v>
      </c>
      <c r="N203" t="s">
        <v>38</v>
      </c>
      <c r="O203">
        <v>2421</v>
      </c>
      <c r="P203" t="s">
        <v>573</v>
      </c>
      <c r="Q203" t="s">
        <v>39</v>
      </c>
      <c r="R203" t="s">
        <v>53</v>
      </c>
      <c r="S203" t="s">
        <v>41</v>
      </c>
      <c r="T203" t="s">
        <v>42</v>
      </c>
      <c r="U203" t="s">
        <v>43</v>
      </c>
      <c r="V203" s="8">
        <v>41278</v>
      </c>
      <c r="W203" t="s">
        <v>574</v>
      </c>
      <c r="X203" t="s">
        <v>284</v>
      </c>
      <c r="Y203" t="s">
        <v>57</v>
      </c>
      <c r="Z203" t="s">
        <v>46</v>
      </c>
      <c r="AA203" t="s">
        <v>81</v>
      </c>
      <c r="AB203">
        <v>11</v>
      </c>
      <c r="AC203" t="s">
        <v>92</v>
      </c>
      <c r="AD203" t="s">
        <v>61</v>
      </c>
      <c r="AE203">
        <v>3.18</v>
      </c>
      <c r="AF203">
        <v>3</v>
      </c>
      <c r="AG203">
        <v>0</v>
      </c>
      <c r="AH203" s="8">
        <v>42524</v>
      </c>
      <c r="AI203">
        <v>0</v>
      </c>
      <c r="AJ203">
        <v>10</v>
      </c>
    </row>
    <row r="204" spans="1:36" x14ac:dyDescent="0.2">
      <c r="A204" t="s">
        <v>575</v>
      </c>
      <c r="B204">
        <v>10063</v>
      </c>
      <c r="C204">
        <v>1</v>
      </c>
      <c r="D204">
        <v>1</v>
      </c>
      <c r="E204">
        <v>1</v>
      </c>
      <c r="F204">
        <v>3</v>
      </c>
      <c r="G204">
        <v>5</v>
      </c>
      <c r="H204">
        <v>3</v>
      </c>
      <c r="I204">
        <v>0</v>
      </c>
      <c r="J204">
        <v>48495</v>
      </c>
      <c r="K204">
        <v>0</v>
      </c>
      <c r="L204">
        <v>19</v>
      </c>
      <c r="M204" t="s">
        <v>37</v>
      </c>
      <c r="N204" t="s">
        <v>38</v>
      </c>
      <c r="O204">
        <v>2136</v>
      </c>
      <c r="P204" s="8">
        <v>28341</v>
      </c>
      <c r="Q204" t="s">
        <v>39</v>
      </c>
      <c r="R204" t="s">
        <v>53</v>
      </c>
      <c r="S204" t="s">
        <v>41</v>
      </c>
      <c r="T204" t="s">
        <v>42</v>
      </c>
      <c r="U204" t="s">
        <v>43</v>
      </c>
      <c r="V204" s="8">
        <v>41978</v>
      </c>
      <c r="X204" t="s">
        <v>44</v>
      </c>
      <c r="Y204" t="s">
        <v>45</v>
      </c>
      <c r="Z204" t="s">
        <v>46</v>
      </c>
      <c r="AA204" t="s">
        <v>91</v>
      </c>
      <c r="AB204">
        <v>19</v>
      </c>
      <c r="AC204" t="s">
        <v>48</v>
      </c>
      <c r="AD204" t="s">
        <v>61</v>
      </c>
      <c r="AE204">
        <v>5</v>
      </c>
      <c r="AF204">
        <v>5</v>
      </c>
      <c r="AG204">
        <v>0</v>
      </c>
      <c r="AH204" t="s">
        <v>102</v>
      </c>
      <c r="AI204">
        <v>0</v>
      </c>
      <c r="AJ204">
        <v>11</v>
      </c>
    </row>
    <row r="205" spans="1:36" x14ac:dyDescent="0.2">
      <c r="A205" t="s">
        <v>576</v>
      </c>
      <c r="B205">
        <v>10037</v>
      </c>
      <c r="C205">
        <v>0</v>
      </c>
      <c r="D205">
        <v>3</v>
      </c>
      <c r="E205">
        <v>0</v>
      </c>
      <c r="F205">
        <v>1</v>
      </c>
      <c r="G205">
        <v>5</v>
      </c>
      <c r="H205">
        <v>4</v>
      </c>
      <c r="I205">
        <v>1</v>
      </c>
      <c r="J205">
        <v>52984</v>
      </c>
      <c r="K205">
        <v>0</v>
      </c>
      <c r="L205">
        <v>19</v>
      </c>
      <c r="M205" t="s">
        <v>37</v>
      </c>
      <c r="N205" t="s">
        <v>38</v>
      </c>
      <c r="O205">
        <v>1810</v>
      </c>
      <c r="P205" s="8">
        <v>24537</v>
      </c>
      <c r="Q205" t="s">
        <v>66</v>
      </c>
      <c r="R205" t="s">
        <v>185</v>
      </c>
      <c r="S205" t="s">
        <v>41</v>
      </c>
      <c r="T205" t="s">
        <v>42</v>
      </c>
      <c r="U205" t="s">
        <v>95</v>
      </c>
      <c r="V205" s="8">
        <v>41278</v>
      </c>
      <c r="X205" t="s">
        <v>44</v>
      </c>
      <c r="Y205" t="s">
        <v>45</v>
      </c>
      <c r="Z205" t="s">
        <v>46</v>
      </c>
      <c r="AA205" t="s">
        <v>96</v>
      </c>
      <c r="AB205">
        <v>12</v>
      </c>
      <c r="AC205" t="s">
        <v>97</v>
      </c>
      <c r="AD205" t="s">
        <v>49</v>
      </c>
      <c r="AE205">
        <v>4</v>
      </c>
      <c r="AF205">
        <v>3</v>
      </c>
      <c r="AG205">
        <v>0</v>
      </c>
      <c r="AH205" t="s">
        <v>319</v>
      </c>
      <c r="AI205">
        <v>0</v>
      </c>
      <c r="AJ205">
        <v>12</v>
      </c>
    </row>
    <row r="206" spans="1:36" x14ac:dyDescent="0.2">
      <c r="A206" t="s">
        <v>594</v>
      </c>
      <c r="B206">
        <v>10148</v>
      </c>
      <c r="C206">
        <v>1</v>
      </c>
      <c r="D206">
        <v>1</v>
      </c>
      <c r="E206">
        <v>0</v>
      </c>
      <c r="F206">
        <v>5</v>
      </c>
      <c r="G206">
        <v>5</v>
      </c>
      <c r="H206">
        <v>3</v>
      </c>
      <c r="I206">
        <v>0</v>
      </c>
      <c r="J206">
        <v>63515</v>
      </c>
      <c r="K206">
        <v>1</v>
      </c>
      <c r="L206">
        <v>19</v>
      </c>
      <c r="M206" t="s">
        <v>37</v>
      </c>
      <c r="N206" t="s">
        <v>38</v>
      </c>
      <c r="O206">
        <v>2351</v>
      </c>
      <c r="P206" s="8">
        <v>28860</v>
      </c>
      <c r="Q206" t="s">
        <v>66</v>
      </c>
      <c r="R206" t="s">
        <v>53</v>
      </c>
      <c r="S206" t="s">
        <v>41</v>
      </c>
      <c r="T206" t="s">
        <v>42</v>
      </c>
      <c r="U206" t="s">
        <v>43</v>
      </c>
      <c r="V206" s="8">
        <v>40726</v>
      </c>
      <c r="W206" s="8">
        <v>41974</v>
      </c>
      <c r="X206" t="s">
        <v>105</v>
      </c>
      <c r="Y206" t="s">
        <v>57</v>
      </c>
      <c r="Z206" t="s">
        <v>46</v>
      </c>
      <c r="AA206" t="s">
        <v>73</v>
      </c>
      <c r="AB206">
        <v>16</v>
      </c>
      <c r="AC206" t="s">
        <v>78</v>
      </c>
      <c r="AD206" t="s">
        <v>61</v>
      </c>
      <c r="AE206">
        <v>3.89</v>
      </c>
      <c r="AF206">
        <v>4</v>
      </c>
      <c r="AG206">
        <v>0</v>
      </c>
      <c r="AH206" s="8">
        <v>41367</v>
      </c>
      <c r="AI206">
        <v>0</v>
      </c>
      <c r="AJ206">
        <v>7</v>
      </c>
    </row>
    <row r="207" spans="1:36" x14ac:dyDescent="0.2">
      <c r="A207" t="s">
        <v>580</v>
      </c>
      <c r="B207">
        <v>10206</v>
      </c>
      <c r="C207">
        <v>0</v>
      </c>
      <c r="D207">
        <v>0</v>
      </c>
      <c r="E207">
        <v>0</v>
      </c>
      <c r="F207">
        <v>1</v>
      </c>
      <c r="G207">
        <v>5</v>
      </c>
      <c r="H207">
        <v>3</v>
      </c>
      <c r="I207">
        <v>0</v>
      </c>
      <c r="J207">
        <v>62061</v>
      </c>
      <c r="K207">
        <v>0</v>
      </c>
      <c r="L207">
        <v>19</v>
      </c>
      <c r="M207" t="s">
        <v>37</v>
      </c>
      <c r="N207" t="s">
        <v>38</v>
      </c>
      <c r="O207">
        <v>2132</v>
      </c>
      <c r="P207" s="8">
        <v>30870</v>
      </c>
      <c r="Q207" t="s">
        <v>66</v>
      </c>
      <c r="R207" t="s">
        <v>40</v>
      </c>
      <c r="S207" t="s">
        <v>41</v>
      </c>
      <c r="T207" t="s">
        <v>42</v>
      </c>
      <c r="U207" t="s">
        <v>43</v>
      </c>
      <c r="V207" s="8">
        <v>41493</v>
      </c>
      <c r="X207" t="s">
        <v>44</v>
      </c>
      <c r="Y207" t="s">
        <v>45</v>
      </c>
      <c r="Z207" t="s">
        <v>46</v>
      </c>
      <c r="AA207" t="s">
        <v>106</v>
      </c>
      <c r="AB207">
        <v>14</v>
      </c>
      <c r="AC207" t="s">
        <v>48</v>
      </c>
      <c r="AD207" t="s">
        <v>61</v>
      </c>
      <c r="AE207">
        <v>3.6</v>
      </c>
      <c r="AF207">
        <v>5</v>
      </c>
      <c r="AG207">
        <v>0</v>
      </c>
      <c r="AH207" s="8">
        <v>43497</v>
      </c>
      <c r="AI207">
        <v>0</v>
      </c>
      <c r="AJ207">
        <v>4</v>
      </c>
    </row>
    <row r="208" spans="1:36" x14ac:dyDescent="0.2">
      <c r="A208" t="s">
        <v>581</v>
      </c>
      <c r="B208">
        <v>10104</v>
      </c>
      <c r="C208">
        <v>0</v>
      </c>
      <c r="D208">
        <v>0</v>
      </c>
      <c r="E208">
        <v>0</v>
      </c>
      <c r="F208">
        <v>1</v>
      </c>
      <c r="G208">
        <v>5</v>
      </c>
      <c r="H208">
        <v>3</v>
      </c>
      <c r="I208">
        <v>0</v>
      </c>
      <c r="J208">
        <v>66738</v>
      </c>
      <c r="K208">
        <v>0</v>
      </c>
      <c r="L208">
        <v>20</v>
      </c>
      <c r="M208" t="s">
        <v>64</v>
      </c>
      <c r="N208" t="s">
        <v>38</v>
      </c>
      <c r="O208">
        <v>1040</v>
      </c>
      <c r="P208" t="s">
        <v>582</v>
      </c>
      <c r="Q208" t="s">
        <v>66</v>
      </c>
      <c r="R208" t="s">
        <v>40</v>
      </c>
      <c r="S208" t="s">
        <v>41</v>
      </c>
      <c r="T208" t="s">
        <v>42</v>
      </c>
      <c r="U208" t="s">
        <v>43</v>
      </c>
      <c r="V208" s="8">
        <v>41923</v>
      </c>
      <c r="X208" t="s">
        <v>44</v>
      </c>
      <c r="Y208" t="s">
        <v>45</v>
      </c>
      <c r="Z208" t="s">
        <v>46</v>
      </c>
      <c r="AA208" t="s">
        <v>73</v>
      </c>
      <c r="AB208">
        <v>16</v>
      </c>
      <c r="AC208" t="s">
        <v>60</v>
      </c>
      <c r="AD208" t="s">
        <v>61</v>
      </c>
      <c r="AE208">
        <v>4.53</v>
      </c>
      <c r="AF208">
        <v>5</v>
      </c>
      <c r="AG208">
        <v>0</v>
      </c>
      <c r="AH208" t="s">
        <v>368</v>
      </c>
      <c r="AI208">
        <v>0</v>
      </c>
      <c r="AJ208">
        <v>5</v>
      </c>
    </row>
    <row r="209" spans="1:36" x14ac:dyDescent="0.2">
      <c r="A209" t="s">
        <v>583</v>
      </c>
      <c r="B209">
        <v>10303</v>
      </c>
      <c r="C209">
        <v>0</v>
      </c>
      <c r="D209">
        <v>0</v>
      </c>
      <c r="E209">
        <v>0</v>
      </c>
      <c r="F209">
        <v>4</v>
      </c>
      <c r="G209">
        <v>5</v>
      </c>
      <c r="H209">
        <v>1</v>
      </c>
      <c r="I209">
        <v>0</v>
      </c>
      <c r="J209">
        <v>52674</v>
      </c>
      <c r="K209">
        <v>1</v>
      </c>
      <c r="L209">
        <v>19</v>
      </c>
      <c r="M209" t="s">
        <v>37</v>
      </c>
      <c r="N209" t="s">
        <v>38</v>
      </c>
      <c r="O209">
        <v>2152</v>
      </c>
      <c r="P209" t="s">
        <v>584</v>
      </c>
      <c r="Q209" t="s">
        <v>66</v>
      </c>
      <c r="R209" t="s">
        <v>40</v>
      </c>
      <c r="S209" t="s">
        <v>41</v>
      </c>
      <c r="T209" t="s">
        <v>42</v>
      </c>
      <c r="U209" t="s">
        <v>117</v>
      </c>
      <c r="V209" t="s">
        <v>207</v>
      </c>
      <c r="W209" s="8">
        <v>43105</v>
      </c>
      <c r="X209" t="s">
        <v>138</v>
      </c>
      <c r="Y209" t="s">
        <v>128</v>
      </c>
      <c r="Z209" t="s">
        <v>46</v>
      </c>
      <c r="AA209" t="s">
        <v>69</v>
      </c>
      <c r="AB209">
        <v>20</v>
      </c>
      <c r="AC209" t="s">
        <v>48</v>
      </c>
      <c r="AD209" t="s">
        <v>281</v>
      </c>
      <c r="AE209">
        <v>2.33</v>
      </c>
      <c r="AF209">
        <v>2</v>
      </c>
      <c r="AG209">
        <v>0</v>
      </c>
      <c r="AH209" s="8">
        <v>43346</v>
      </c>
      <c r="AI209">
        <v>6</v>
      </c>
      <c r="AJ209">
        <v>3</v>
      </c>
    </row>
    <row r="210" spans="1:36" x14ac:dyDescent="0.2">
      <c r="A210" t="s">
        <v>585</v>
      </c>
      <c r="B210">
        <v>10078</v>
      </c>
      <c r="C210">
        <v>1</v>
      </c>
      <c r="D210">
        <v>1</v>
      </c>
      <c r="E210">
        <v>0</v>
      </c>
      <c r="F210">
        <v>5</v>
      </c>
      <c r="G210">
        <v>5</v>
      </c>
      <c r="H210">
        <v>3</v>
      </c>
      <c r="I210">
        <v>0</v>
      </c>
      <c r="J210">
        <v>71966</v>
      </c>
      <c r="K210">
        <v>1</v>
      </c>
      <c r="L210">
        <v>20</v>
      </c>
      <c r="M210" t="s">
        <v>64</v>
      </c>
      <c r="N210" t="s">
        <v>38</v>
      </c>
      <c r="O210">
        <v>2492</v>
      </c>
      <c r="P210" s="8">
        <v>19300</v>
      </c>
      <c r="Q210" t="s">
        <v>66</v>
      </c>
      <c r="R210" t="s">
        <v>53</v>
      </c>
      <c r="S210" t="s">
        <v>41</v>
      </c>
      <c r="T210" t="s">
        <v>42</v>
      </c>
      <c r="U210" t="s">
        <v>141</v>
      </c>
      <c r="V210" t="s">
        <v>222</v>
      </c>
      <c r="W210" t="s">
        <v>146</v>
      </c>
      <c r="X210" t="s">
        <v>111</v>
      </c>
      <c r="Y210" t="s">
        <v>57</v>
      </c>
      <c r="Z210" t="s">
        <v>46</v>
      </c>
      <c r="AA210" t="s">
        <v>77</v>
      </c>
      <c r="AB210">
        <v>39</v>
      </c>
      <c r="AC210" t="s">
        <v>48</v>
      </c>
      <c r="AD210" t="s">
        <v>61</v>
      </c>
      <c r="AE210">
        <v>5</v>
      </c>
      <c r="AF210">
        <v>3</v>
      </c>
      <c r="AG210">
        <v>0</v>
      </c>
      <c r="AH210" s="8">
        <v>41312</v>
      </c>
      <c r="AI210">
        <v>0</v>
      </c>
      <c r="AJ210">
        <v>17</v>
      </c>
    </row>
    <row r="211" spans="1:36" x14ac:dyDescent="0.2">
      <c r="A211" t="s">
        <v>589</v>
      </c>
      <c r="B211">
        <v>10281</v>
      </c>
      <c r="C211">
        <v>0</v>
      </c>
      <c r="D211">
        <v>0</v>
      </c>
      <c r="E211">
        <v>1</v>
      </c>
      <c r="F211">
        <v>1</v>
      </c>
      <c r="G211">
        <v>5</v>
      </c>
      <c r="H211">
        <v>2</v>
      </c>
      <c r="I211">
        <v>0</v>
      </c>
      <c r="J211">
        <v>53060</v>
      </c>
      <c r="K211">
        <v>0</v>
      </c>
      <c r="L211">
        <v>19</v>
      </c>
      <c r="M211" t="s">
        <v>37</v>
      </c>
      <c r="N211" t="s">
        <v>38</v>
      </c>
      <c r="O211">
        <v>1760</v>
      </c>
      <c r="P211" t="s">
        <v>590</v>
      </c>
      <c r="Q211" t="s">
        <v>39</v>
      </c>
      <c r="R211" t="s">
        <v>40</v>
      </c>
      <c r="S211" t="s">
        <v>41</v>
      </c>
      <c r="T211" t="s">
        <v>42</v>
      </c>
      <c r="U211" t="s">
        <v>95</v>
      </c>
      <c r="V211" t="s">
        <v>159</v>
      </c>
      <c r="X211" t="s">
        <v>44</v>
      </c>
      <c r="Y211" t="s">
        <v>45</v>
      </c>
      <c r="Z211" t="s">
        <v>46</v>
      </c>
      <c r="AA211" t="s">
        <v>47</v>
      </c>
      <c r="AB211">
        <v>22</v>
      </c>
      <c r="AC211" t="s">
        <v>48</v>
      </c>
      <c r="AD211" t="s">
        <v>152</v>
      </c>
      <c r="AE211">
        <v>4.25</v>
      </c>
      <c r="AF211">
        <v>3</v>
      </c>
      <c r="AG211">
        <v>0</v>
      </c>
      <c r="AH211" s="8">
        <v>43557</v>
      </c>
      <c r="AI211">
        <v>4</v>
      </c>
      <c r="AJ211">
        <v>6</v>
      </c>
    </row>
    <row r="212" spans="1:36" x14ac:dyDescent="0.2">
      <c r="A212" t="s">
        <v>588</v>
      </c>
      <c r="B212">
        <v>10021</v>
      </c>
      <c r="C212">
        <v>1</v>
      </c>
      <c r="D212">
        <v>1</v>
      </c>
      <c r="E212">
        <v>1</v>
      </c>
      <c r="F212">
        <v>1</v>
      </c>
      <c r="G212">
        <v>5</v>
      </c>
      <c r="H212">
        <v>4</v>
      </c>
      <c r="I212">
        <v>0</v>
      </c>
      <c r="J212">
        <v>47414</v>
      </c>
      <c r="K212">
        <v>0</v>
      </c>
      <c r="L212">
        <v>19</v>
      </c>
      <c r="M212" t="s">
        <v>37</v>
      </c>
      <c r="N212" t="s">
        <v>38</v>
      </c>
      <c r="O212">
        <v>2478</v>
      </c>
      <c r="P212" s="8">
        <v>28076</v>
      </c>
      <c r="Q212" t="s">
        <v>39</v>
      </c>
      <c r="R212" t="s">
        <v>53</v>
      </c>
      <c r="S212" t="s">
        <v>41</v>
      </c>
      <c r="T212" t="s">
        <v>42</v>
      </c>
      <c r="U212" t="s">
        <v>43</v>
      </c>
      <c r="V212" t="s">
        <v>90</v>
      </c>
      <c r="X212" t="s">
        <v>44</v>
      </c>
      <c r="Y212" t="s">
        <v>45</v>
      </c>
      <c r="Z212" t="s">
        <v>46</v>
      </c>
      <c r="AA212" t="s">
        <v>119</v>
      </c>
      <c r="AB212">
        <v>18</v>
      </c>
      <c r="AC212" t="s">
        <v>48</v>
      </c>
      <c r="AD212" t="s">
        <v>49</v>
      </c>
      <c r="AE212">
        <v>5</v>
      </c>
      <c r="AF212">
        <v>3</v>
      </c>
      <c r="AG212">
        <v>0</v>
      </c>
      <c r="AH212" s="8">
        <v>43648</v>
      </c>
      <c r="AI212">
        <v>0</v>
      </c>
      <c r="AJ212">
        <v>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CA4E7-24B5-4D34-AA99-AFF1CC8D6FE5}">
  <dimension ref="A1:Q376"/>
  <sheetViews>
    <sheetView topLeftCell="A29" zoomScale="85" zoomScaleNormal="85" workbookViewId="0">
      <selection activeCell="E14" sqref="E14"/>
    </sheetView>
  </sheetViews>
  <sheetFormatPr defaultRowHeight="14.25" x14ac:dyDescent="0.2"/>
  <cols>
    <col min="3" max="3" width="43.25" customWidth="1"/>
    <col min="4" max="4" width="2.875" customWidth="1"/>
    <col min="5" max="5" width="20.625" bestFit="1" customWidth="1"/>
    <col min="6" max="6" width="14.875" bestFit="1" customWidth="1"/>
    <col min="7" max="7" width="6.75" bestFit="1" customWidth="1"/>
    <col min="8" max="9" width="15.875" bestFit="1" customWidth="1"/>
    <col min="10" max="10" width="23.875" bestFit="1" customWidth="1"/>
    <col min="11" max="626" width="18.625" bestFit="1" customWidth="1"/>
    <col min="627" max="627" width="21.75" bestFit="1" customWidth="1"/>
    <col min="628" max="628" width="23.75" bestFit="1" customWidth="1"/>
  </cols>
  <sheetData>
    <row r="1" spans="1:8" ht="15" x14ac:dyDescent="0.25">
      <c r="C1" s="7" t="s">
        <v>846</v>
      </c>
    </row>
    <row r="2" spans="1:8" ht="15" x14ac:dyDescent="0.25">
      <c r="A2" s="34" t="s">
        <v>807</v>
      </c>
      <c r="B2" s="34"/>
      <c r="C2" s="6" t="s">
        <v>827</v>
      </c>
    </row>
    <row r="3" spans="1:8" ht="14.25" customHeight="1" x14ac:dyDescent="0.2">
      <c r="A3" s="33" t="s">
        <v>808</v>
      </c>
      <c r="B3" s="33"/>
      <c r="C3" s="6" t="s">
        <v>826</v>
      </c>
      <c r="E3" s="3" t="s">
        <v>831</v>
      </c>
      <c r="F3" t="s">
        <v>801</v>
      </c>
    </row>
    <row r="4" spans="1:8" ht="14.25" customHeight="1" x14ac:dyDescent="0.2">
      <c r="A4" s="33"/>
      <c r="B4" s="33"/>
      <c r="C4" s="6" t="s">
        <v>825</v>
      </c>
      <c r="E4" s="4" t="s">
        <v>43</v>
      </c>
      <c r="F4">
        <v>187</v>
      </c>
    </row>
    <row r="5" spans="1:8" ht="14.25" customHeight="1" x14ac:dyDescent="0.2">
      <c r="A5" s="33"/>
      <c r="B5" s="33"/>
      <c r="C5" s="6" t="s">
        <v>824</v>
      </c>
      <c r="E5" s="4" t="s">
        <v>95</v>
      </c>
      <c r="F5">
        <v>80</v>
      </c>
    </row>
    <row r="6" spans="1:8" ht="14.25" customHeight="1" x14ac:dyDescent="0.2">
      <c r="A6" s="33"/>
      <c r="B6" s="33"/>
      <c r="C6" s="6" t="s">
        <v>823</v>
      </c>
      <c r="E6" s="4" t="s">
        <v>141</v>
      </c>
      <c r="F6">
        <v>29</v>
      </c>
    </row>
    <row r="7" spans="1:8" ht="14.25" customHeight="1" x14ac:dyDescent="0.2">
      <c r="A7" s="33"/>
      <c r="B7" s="33"/>
      <c r="C7" s="6" t="s">
        <v>818</v>
      </c>
      <c r="E7" s="4" t="s">
        <v>117</v>
      </c>
      <c r="F7">
        <v>11</v>
      </c>
    </row>
    <row r="8" spans="1:8" ht="15" customHeight="1" x14ac:dyDescent="0.2">
      <c r="A8" s="33"/>
      <c r="B8" s="33"/>
      <c r="C8" s="6" t="s">
        <v>820</v>
      </c>
      <c r="E8" s="4" t="s">
        <v>401</v>
      </c>
      <c r="F8">
        <v>3</v>
      </c>
    </row>
    <row r="9" spans="1:8" ht="14.25" customHeight="1" x14ac:dyDescent="0.25">
      <c r="A9" s="33"/>
      <c r="B9" s="33"/>
      <c r="C9" s="7" t="s">
        <v>9</v>
      </c>
      <c r="E9" s="4" t="s">
        <v>550</v>
      </c>
      <c r="F9">
        <v>1</v>
      </c>
    </row>
    <row r="10" spans="1:8" ht="17.25" customHeight="1" x14ac:dyDescent="0.2">
      <c r="A10" s="33"/>
      <c r="B10" s="33"/>
      <c r="C10" s="6" t="s">
        <v>812</v>
      </c>
      <c r="E10" s="4" t="s">
        <v>800</v>
      </c>
      <c r="F10">
        <v>311</v>
      </c>
    </row>
    <row r="11" spans="1:8" ht="14.25" customHeight="1" x14ac:dyDescent="0.2">
      <c r="A11" s="33" t="s">
        <v>810</v>
      </c>
      <c r="B11" s="33"/>
      <c r="C11" s="6" t="s">
        <v>813</v>
      </c>
    </row>
    <row r="12" spans="1:8" ht="14.25" customHeight="1" x14ac:dyDescent="0.2">
      <c r="A12" s="33"/>
      <c r="B12" s="33"/>
      <c r="C12" s="6" t="s">
        <v>814</v>
      </c>
    </row>
    <row r="13" spans="1:8" ht="16.5" customHeight="1" x14ac:dyDescent="0.2">
      <c r="A13" s="33"/>
      <c r="B13" s="33"/>
      <c r="C13" s="6" t="s">
        <v>819</v>
      </c>
    </row>
    <row r="14" spans="1:8" ht="15.75" customHeight="1" x14ac:dyDescent="0.2">
      <c r="A14" s="33" t="s">
        <v>809</v>
      </c>
      <c r="B14" s="33"/>
      <c r="C14" s="6" t="s">
        <v>817</v>
      </c>
      <c r="E14" s="3" t="s">
        <v>23</v>
      </c>
      <c r="F14" t="s">
        <v>801</v>
      </c>
      <c r="G14" t="str" cm="1">
        <f t="array" ref="G14:H21">E15:F22</f>
        <v>Another position</v>
      </c>
      <c r="H14">
        <v>20</v>
      </c>
    </row>
    <row r="15" spans="1:8" ht="14.25" customHeight="1" x14ac:dyDescent="0.2">
      <c r="A15" s="33"/>
      <c r="B15" s="33"/>
      <c r="C15" s="6" t="s">
        <v>816</v>
      </c>
      <c r="E15" s="4" t="s">
        <v>105</v>
      </c>
      <c r="F15">
        <v>20</v>
      </c>
      <c r="G15" t="str">
        <v>unhappy</v>
      </c>
      <c r="H15">
        <v>14</v>
      </c>
    </row>
    <row r="16" spans="1:8" ht="14.25" customHeight="1" x14ac:dyDescent="0.2">
      <c r="A16" s="33"/>
      <c r="B16" s="33"/>
      <c r="C16" s="6" t="s">
        <v>821</v>
      </c>
      <c r="E16" s="4" t="s">
        <v>111</v>
      </c>
      <c r="F16">
        <v>14</v>
      </c>
      <c r="G16" t="str">
        <v>more money</v>
      </c>
      <c r="H16">
        <v>11</v>
      </c>
    </row>
    <row r="17" spans="1:8" ht="14.25" customHeight="1" x14ac:dyDescent="0.2">
      <c r="A17" s="33"/>
      <c r="B17" s="33"/>
      <c r="C17" s="32" t="s">
        <v>815</v>
      </c>
      <c r="E17" s="4" t="s">
        <v>284</v>
      </c>
      <c r="F17">
        <v>11</v>
      </c>
      <c r="G17" t="str">
        <v>career change</v>
      </c>
      <c r="H17">
        <v>9</v>
      </c>
    </row>
    <row r="18" spans="1:8" ht="14.25" customHeight="1" x14ac:dyDescent="0.2">
      <c r="A18" s="33"/>
      <c r="B18" s="33"/>
      <c r="C18" s="32"/>
      <c r="E18" s="4" t="s">
        <v>56</v>
      </c>
      <c r="F18">
        <v>9</v>
      </c>
      <c r="G18" t="str">
        <v>hours</v>
      </c>
      <c r="H18">
        <v>8</v>
      </c>
    </row>
    <row r="19" spans="1:8" ht="14.25" customHeight="1" x14ac:dyDescent="0.2">
      <c r="A19" s="33"/>
      <c r="B19" s="33"/>
      <c r="E19" s="4" t="s">
        <v>68</v>
      </c>
      <c r="F19">
        <v>8</v>
      </c>
      <c r="G19" t="str">
        <v>attendance</v>
      </c>
      <c r="H19">
        <v>7</v>
      </c>
    </row>
    <row r="20" spans="1:8" ht="14.25" customHeight="1" x14ac:dyDescent="0.25">
      <c r="A20" s="33"/>
      <c r="B20" s="33"/>
      <c r="C20" s="7" t="s">
        <v>860</v>
      </c>
      <c r="E20" s="4" t="s">
        <v>127</v>
      </c>
      <c r="F20">
        <v>7</v>
      </c>
      <c r="G20" t="str">
        <v>relocation out of area</v>
      </c>
      <c r="H20">
        <v>5</v>
      </c>
    </row>
    <row r="21" spans="1:8" ht="14.25" customHeight="1" x14ac:dyDescent="0.2">
      <c r="C21" s="6" t="s">
        <v>811</v>
      </c>
      <c r="E21" s="4" t="s">
        <v>229</v>
      </c>
      <c r="F21">
        <v>5</v>
      </c>
      <c r="G21" t="str">
        <v>return to school</v>
      </c>
      <c r="H21">
        <v>5</v>
      </c>
    </row>
    <row r="22" spans="1:8" ht="14.25" customHeight="1" x14ac:dyDescent="0.2">
      <c r="C22" t="s">
        <v>829</v>
      </c>
      <c r="E22" s="4" t="s">
        <v>76</v>
      </c>
      <c r="F22">
        <v>5</v>
      </c>
      <c r="G22" s="6" t="s">
        <v>359</v>
      </c>
      <c r="H22">
        <f>SUM(F23:F31)</f>
        <v>25</v>
      </c>
    </row>
    <row r="23" spans="1:8" ht="14.25" customHeight="1" x14ac:dyDescent="0.2">
      <c r="C23" s="6" t="s">
        <v>830</v>
      </c>
      <c r="E23" s="4" t="s">
        <v>169</v>
      </c>
      <c r="F23">
        <v>4</v>
      </c>
    </row>
    <row r="24" spans="1:8" ht="14.25" customHeight="1" x14ac:dyDescent="0.2">
      <c r="C24" s="13" t="s">
        <v>845</v>
      </c>
      <c r="E24" s="4" t="s">
        <v>138</v>
      </c>
      <c r="F24">
        <v>4</v>
      </c>
    </row>
    <row r="25" spans="1:8" ht="14.25" customHeight="1" x14ac:dyDescent="0.2">
      <c r="E25" s="4" t="s">
        <v>328</v>
      </c>
      <c r="F25">
        <v>4</v>
      </c>
    </row>
    <row r="26" spans="1:8" ht="14.25" customHeight="1" x14ac:dyDescent="0.2">
      <c r="E26" s="4" t="s">
        <v>316</v>
      </c>
      <c r="F26">
        <v>4</v>
      </c>
    </row>
    <row r="27" spans="1:8" ht="14.25" customHeight="1" x14ac:dyDescent="0.25">
      <c r="C27" s="7" t="s">
        <v>359</v>
      </c>
      <c r="E27" s="4" t="s">
        <v>468</v>
      </c>
      <c r="F27">
        <v>3</v>
      </c>
    </row>
    <row r="28" spans="1:8" ht="14.25" customHeight="1" x14ac:dyDescent="0.2">
      <c r="C28" t="s">
        <v>822</v>
      </c>
      <c r="E28" s="4" t="s">
        <v>609</v>
      </c>
      <c r="F28">
        <v>3</v>
      </c>
    </row>
    <row r="29" spans="1:8" x14ac:dyDescent="0.2">
      <c r="C29" t="s">
        <v>828</v>
      </c>
      <c r="E29" s="4" t="s">
        <v>351</v>
      </c>
      <c r="F29">
        <v>1</v>
      </c>
    </row>
    <row r="30" spans="1:8" x14ac:dyDescent="0.2">
      <c r="E30" s="4" t="s">
        <v>768</v>
      </c>
      <c r="F30">
        <v>1</v>
      </c>
    </row>
    <row r="31" spans="1:8" x14ac:dyDescent="0.2">
      <c r="E31" s="4" t="s">
        <v>161</v>
      </c>
      <c r="F31">
        <v>1</v>
      </c>
    </row>
    <row r="35" spans="5:7" x14ac:dyDescent="0.2">
      <c r="E35" s="3" t="s">
        <v>25</v>
      </c>
      <c r="F35" t="s">
        <v>801</v>
      </c>
    </row>
    <row r="36" spans="5:7" x14ac:dyDescent="0.2">
      <c r="E36" s="4" t="s">
        <v>46</v>
      </c>
      <c r="F36">
        <v>209</v>
      </c>
    </row>
    <row r="37" spans="5:7" x14ac:dyDescent="0.2">
      <c r="E37" s="4" t="s">
        <v>58</v>
      </c>
      <c r="F37">
        <v>50</v>
      </c>
      <c r="G37" s="6"/>
    </row>
    <row r="38" spans="5:7" x14ac:dyDescent="0.2">
      <c r="E38" s="4" t="s">
        <v>191</v>
      </c>
      <c r="F38">
        <v>31</v>
      </c>
    </row>
    <row r="39" spans="5:7" x14ac:dyDescent="0.2">
      <c r="E39" s="4" t="s">
        <v>85</v>
      </c>
      <c r="F39">
        <v>11</v>
      </c>
    </row>
    <row r="40" spans="5:7" x14ac:dyDescent="0.2">
      <c r="E40" s="4" t="s">
        <v>832</v>
      </c>
      <c r="F40">
        <v>10</v>
      </c>
    </row>
    <row r="41" spans="5:7" x14ac:dyDescent="0.2">
      <c r="E41" s="4" t="s">
        <v>800</v>
      </c>
      <c r="F41">
        <v>311</v>
      </c>
    </row>
    <row r="46" spans="5:7" x14ac:dyDescent="0.2">
      <c r="E46" s="3" t="s">
        <v>833</v>
      </c>
      <c r="F46" t="s">
        <v>801</v>
      </c>
    </row>
    <row r="47" spans="5:7" x14ac:dyDescent="0.2">
      <c r="E47" s="4" t="s">
        <v>40</v>
      </c>
      <c r="F47">
        <v>137</v>
      </c>
    </row>
    <row r="48" spans="5:7" x14ac:dyDescent="0.2">
      <c r="E48" s="4" t="s">
        <v>53</v>
      </c>
      <c r="F48">
        <v>124</v>
      </c>
    </row>
    <row r="49" spans="5:6" x14ac:dyDescent="0.2">
      <c r="E49" s="4" t="s">
        <v>75</v>
      </c>
      <c r="F49">
        <v>30</v>
      </c>
    </row>
    <row r="50" spans="5:6" x14ac:dyDescent="0.2">
      <c r="E50" s="4" t="s">
        <v>185</v>
      </c>
      <c r="F50">
        <v>12</v>
      </c>
    </row>
    <row r="51" spans="5:6" x14ac:dyDescent="0.2">
      <c r="E51" s="4" t="s">
        <v>89</v>
      </c>
      <c r="F51">
        <v>8</v>
      </c>
    </row>
    <row r="52" spans="5:6" x14ac:dyDescent="0.2">
      <c r="E52" s="4" t="s">
        <v>800</v>
      </c>
      <c r="F52">
        <v>311</v>
      </c>
    </row>
    <row r="56" spans="5:6" x14ac:dyDescent="0.2">
      <c r="E56" s="3" t="s">
        <v>844</v>
      </c>
      <c r="F56" t="s">
        <v>801</v>
      </c>
    </row>
    <row r="57" spans="5:6" x14ac:dyDescent="0.2">
      <c r="E57" s="4" t="s">
        <v>837</v>
      </c>
      <c r="F57">
        <v>93</v>
      </c>
    </row>
    <row r="58" spans="5:6" x14ac:dyDescent="0.2">
      <c r="E58" s="4" t="s">
        <v>838</v>
      </c>
      <c r="F58">
        <v>125</v>
      </c>
    </row>
    <row r="59" spans="5:6" x14ac:dyDescent="0.2">
      <c r="E59" s="4" t="s">
        <v>839</v>
      </c>
      <c r="F59">
        <v>70</v>
      </c>
    </row>
    <row r="60" spans="5:6" x14ac:dyDescent="0.2">
      <c r="E60" s="4" t="s">
        <v>840</v>
      </c>
      <c r="F60">
        <v>15</v>
      </c>
    </row>
    <row r="61" spans="5:6" x14ac:dyDescent="0.2">
      <c r="E61" s="4" t="s">
        <v>841</v>
      </c>
      <c r="F61">
        <v>8</v>
      </c>
    </row>
    <row r="62" spans="5:6" x14ac:dyDescent="0.2">
      <c r="E62" s="4" t="s">
        <v>800</v>
      </c>
      <c r="F62">
        <v>311</v>
      </c>
    </row>
    <row r="64" spans="5:6" x14ac:dyDescent="0.2">
      <c r="E64" s="3" t="s">
        <v>843</v>
      </c>
      <c r="F64" t="s">
        <v>842</v>
      </c>
    </row>
    <row r="65" spans="5:8" x14ac:dyDescent="0.2">
      <c r="E65" s="4" t="s">
        <v>92</v>
      </c>
      <c r="F65" s="12">
        <v>3.161290322580645</v>
      </c>
    </row>
    <row r="66" spans="5:8" x14ac:dyDescent="0.2">
      <c r="E66" s="4" t="s">
        <v>123</v>
      </c>
      <c r="F66" s="12">
        <v>3</v>
      </c>
    </row>
    <row r="67" spans="5:8" x14ac:dyDescent="0.2">
      <c r="E67" s="4" t="s">
        <v>48</v>
      </c>
      <c r="F67" s="12">
        <v>3</v>
      </c>
    </row>
    <row r="68" spans="5:8" x14ac:dyDescent="0.2">
      <c r="E68" s="4" t="s">
        <v>97</v>
      </c>
      <c r="F68" s="12">
        <v>3</v>
      </c>
    </row>
    <row r="69" spans="5:8" x14ac:dyDescent="0.2">
      <c r="E69" s="4" t="s">
        <v>359</v>
      </c>
      <c r="F69" s="12">
        <v>3</v>
      </c>
    </row>
    <row r="70" spans="5:8" x14ac:dyDescent="0.2">
      <c r="E70" s="4" t="s">
        <v>60</v>
      </c>
      <c r="F70" s="12">
        <v>2.9540229885057472</v>
      </c>
    </row>
    <row r="71" spans="5:8" x14ac:dyDescent="0.2">
      <c r="E71" s="4" t="s">
        <v>78</v>
      </c>
      <c r="F71" s="12">
        <v>2.9387755102040818</v>
      </c>
    </row>
    <row r="72" spans="5:8" x14ac:dyDescent="0.2">
      <c r="E72" s="4" t="s">
        <v>151</v>
      </c>
      <c r="F72" s="12">
        <v>2.9130434782608696</v>
      </c>
    </row>
    <row r="73" spans="5:8" x14ac:dyDescent="0.2">
      <c r="E73" s="4" t="s">
        <v>297</v>
      </c>
      <c r="F73" s="12">
        <v>2.7692307692307692</v>
      </c>
    </row>
    <row r="74" spans="5:8" x14ac:dyDescent="0.2">
      <c r="E74" s="4" t="s">
        <v>800</v>
      </c>
      <c r="F74" s="12">
        <v>2.977491961414791</v>
      </c>
    </row>
    <row r="76" spans="5:8" x14ac:dyDescent="0.2">
      <c r="E76" s="3" t="s">
        <v>13</v>
      </c>
      <c r="F76" t="s">
        <v>842</v>
      </c>
      <c r="G76" t="str" cm="1">
        <f t="array" ref="G76:H104">E76:F104</f>
        <v>State</v>
      </c>
      <c r="H76" t="str">
        <v>Average of PerfScoreID</v>
      </c>
    </row>
    <row r="77" spans="5:8" x14ac:dyDescent="0.2">
      <c r="E77" s="4" t="s">
        <v>307</v>
      </c>
      <c r="F77" s="12">
        <v>4</v>
      </c>
      <c r="G77" t="str">
        <v>CA</v>
      </c>
      <c r="H77">
        <v>4</v>
      </c>
    </row>
    <row r="78" spans="5:8" x14ac:dyDescent="0.2">
      <c r="E78" s="4" t="s">
        <v>745</v>
      </c>
      <c r="F78" s="12">
        <v>4</v>
      </c>
      <c r="G78" t="str">
        <v>ND</v>
      </c>
      <c r="H78">
        <v>4</v>
      </c>
    </row>
    <row r="79" spans="5:8" x14ac:dyDescent="0.2">
      <c r="E79" s="4" t="s">
        <v>114</v>
      </c>
      <c r="F79" s="12">
        <v>3.3333333333333335</v>
      </c>
      <c r="G79" t="str">
        <v>TX</v>
      </c>
      <c r="H79">
        <v>3.3333333333333335</v>
      </c>
    </row>
    <row r="80" spans="5:8" x14ac:dyDescent="0.2">
      <c r="E80" s="4" t="s">
        <v>157</v>
      </c>
      <c r="F80" s="12">
        <v>3.1666666666666665</v>
      </c>
      <c r="G80" t="str">
        <v>CT</v>
      </c>
      <c r="H80">
        <v>3.1666666666666665</v>
      </c>
    </row>
    <row r="81" spans="5:8" x14ac:dyDescent="0.2">
      <c r="E81" s="4" t="s">
        <v>758</v>
      </c>
      <c r="F81" s="12">
        <v>3</v>
      </c>
      <c r="G81" t="str">
        <v>AZ</v>
      </c>
      <c r="H81">
        <v>3</v>
      </c>
    </row>
    <row r="82" spans="5:8" x14ac:dyDescent="0.2">
      <c r="E82" s="4" t="s">
        <v>436</v>
      </c>
      <c r="F82" s="12">
        <v>3</v>
      </c>
      <c r="G82" t="str">
        <v>RI</v>
      </c>
      <c r="H82">
        <v>3</v>
      </c>
    </row>
    <row r="83" spans="5:8" x14ac:dyDescent="0.2">
      <c r="E83" s="4" t="s">
        <v>484</v>
      </c>
      <c r="F83" s="12">
        <v>3</v>
      </c>
      <c r="G83" t="str">
        <v>NY</v>
      </c>
      <c r="H83">
        <v>3</v>
      </c>
    </row>
    <row r="84" spans="5:8" x14ac:dyDescent="0.2">
      <c r="E84" s="4" t="s">
        <v>736</v>
      </c>
      <c r="F84" s="12">
        <v>3</v>
      </c>
      <c r="G84" t="str">
        <v>OR</v>
      </c>
      <c r="H84">
        <v>3</v>
      </c>
    </row>
    <row r="85" spans="5:8" x14ac:dyDescent="0.2">
      <c r="E85" s="4" t="s">
        <v>587</v>
      </c>
      <c r="F85" s="12">
        <v>3</v>
      </c>
      <c r="G85" t="str">
        <v>FL</v>
      </c>
      <c r="H85">
        <v>3</v>
      </c>
    </row>
    <row r="86" spans="5:8" x14ac:dyDescent="0.2">
      <c r="E86" s="4" t="s">
        <v>211</v>
      </c>
      <c r="F86" s="12">
        <v>3</v>
      </c>
      <c r="G86" t="str">
        <v>VT</v>
      </c>
      <c r="H86">
        <v>3</v>
      </c>
    </row>
    <row r="87" spans="5:8" x14ac:dyDescent="0.2">
      <c r="E87" s="4" t="s">
        <v>578</v>
      </c>
      <c r="F87" s="12">
        <v>3</v>
      </c>
      <c r="G87" t="str">
        <v>GA</v>
      </c>
      <c r="H87">
        <v>3</v>
      </c>
    </row>
    <row r="88" spans="5:8" x14ac:dyDescent="0.2">
      <c r="E88" s="4" t="s">
        <v>428</v>
      </c>
      <c r="F88" s="12">
        <v>3</v>
      </c>
      <c r="G88" t="str">
        <v>NH</v>
      </c>
      <c r="H88">
        <v>3</v>
      </c>
    </row>
    <row r="89" spans="5:8" x14ac:dyDescent="0.2">
      <c r="E89" s="4" t="s">
        <v>639</v>
      </c>
      <c r="F89" s="12">
        <v>3</v>
      </c>
      <c r="G89" t="str">
        <v>ID</v>
      </c>
      <c r="H89">
        <v>3</v>
      </c>
    </row>
    <row r="90" spans="5:8" x14ac:dyDescent="0.2">
      <c r="E90" s="4" t="s">
        <v>374</v>
      </c>
      <c r="F90" s="12">
        <v>3</v>
      </c>
      <c r="G90" t="str">
        <v>OH</v>
      </c>
      <c r="H90">
        <v>3</v>
      </c>
    </row>
    <row r="91" spans="5:8" x14ac:dyDescent="0.2">
      <c r="E91" s="4" t="s">
        <v>381</v>
      </c>
      <c r="F91" s="12">
        <v>3</v>
      </c>
      <c r="G91" t="str">
        <v>IN</v>
      </c>
      <c r="H91">
        <v>3</v>
      </c>
    </row>
    <row r="92" spans="5:8" x14ac:dyDescent="0.2">
      <c r="E92" s="4" t="s">
        <v>466</v>
      </c>
      <c r="F92" s="12">
        <v>3</v>
      </c>
      <c r="G92" t="str">
        <v>PA</v>
      </c>
      <c r="H92">
        <v>3</v>
      </c>
    </row>
    <row r="93" spans="5:8" x14ac:dyDescent="0.2">
      <c r="E93" s="4" t="s">
        <v>411</v>
      </c>
      <c r="F93" s="12">
        <v>3</v>
      </c>
      <c r="G93" t="str">
        <v>TN</v>
      </c>
      <c r="H93">
        <v>3</v>
      </c>
    </row>
    <row r="94" spans="5:8" x14ac:dyDescent="0.2">
      <c r="E94" s="4" t="s">
        <v>473</v>
      </c>
      <c r="F94" s="12">
        <v>3</v>
      </c>
      <c r="G94" t="str">
        <v>CO</v>
      </c>
      <c r="H94">
        <v>3</v>
      </c>
    </row>
    <row r="95" spans="5:8" x14ac:dyDescent="0.2">
      <c r="E95" s="4" t="s">
        <v>507</v>
      </c>
      <c r="F95" s="12">
        <v>3</v>
      </c>
      <c r="G95" t="str">
        <v>UT</v>
      </c>
      <c r="H95">
        <v>3</v>
      </c>
    </row>
    <row r="96" spans="5:8" x14ac:dyDescent="0.2">
      <c r="E96" s="4" t="s">
        <v>624</v>
      </c>
      <c r="F96" s="12">
        <v>3</v>
      </c>
      <c r="G96" t="str">
        <v>KY</v>
      </c>
      <c r="H96">
        <v>3</v>
      </c>
    </row>
    <row r="97" spans="5:8" x14ac:dyDescent="0.2">
      <c r="E97" s="4" t="s">
        <v>189</v>
      </c>
      <c r="F97" s="12">
        <v>3</v>
      </c>
      <c r="G97" t="str">
        <v>VA</v>
      </c>
      <c r="H97">
        <v>3</v>
      </c>
    </row>
    <row r="98" spans="5:8" x14ac:dyDescent="0.2">
      <c r="E98" s="4" t="s">
        <v>764</v>
      </c>
      <c r="F98" s="12">
        <v>3</v>
      </c>
      <c r="G98" t="str">
        <v>ME</v>
      </c>
      <c r="H98">
        <v>3</v>
      </c>
    </row>
    <row r="99" spans="5:8" x14ac:dyDescent="0.2">
      <c r="E99" s="4" t="s">
        <v>720</v>
      </c>
      <c r="F99" s="12">
        <v>3</v>
      </c>
      <c r="G99" t="str">
        <v>MT</v>
      </c>
      <c r="H99">
        <v>3</v>
      </c>
    </row>
    <row r="100" spans="5:8" x14ac:dyDescent="0.2">
      <c r="E100" s="4" t="s">
        <v>592</v>
      </c>
      <c r="F100" s="12">
        <v>3</v>
      </c>
      <c r="G100" t="str">
        <v>NC</v>
      </c>
      <c r="H100">
        <v>3</v>
      </c>
    </row>
    <row r="101" spans="5:8" x14ac:dyDescent="0.2">
      <c r="E101" s="4" t="s">
        <v>38</v>
      </c>
      <c r="F101" s="12">
        <v>2.9818840579710146</v>
      </c>
      <c r="G101" t="str">
        <v>MA</v>
      </c>
      <c r="H101">
        <v>2.9818840579710146</v>
      </c>
    </row>
    <row r="102" spans="5:8" x14ac:dyDescent="0.2">
      <c r="E102" s="4" t="s">
        <v>295</v>
      </c>
      <c r="F102" s="12">
        <v>1</v>
      </c>
      <c r="G102" t="str">
        <v>WA</v>
      </c>
      <c r="H102">
        <v>1</v>
      </c>
    </row>
    <row r="103" spans="5:8" x14ac:dyDescent="0.2">
      <c r="E103" s="4" t="s">
        <v>280</v>
      </c>
      <c r="F103" s="12">
        <v>1</v>
      </c>
      <c r="G103" t="str">
        <v>AL</v>
      </c>
      <c r="H103">
        <v>1</v>
      </c>
    </row>
    <row r="104" spans="5:8" x14ac:dyDescent="0.2">
      <c r="E104" s="4" t="s">
        <v>715</v>
      </c>
      <c r="F104" s="12">
        <v>1</v>
      </c>
      <c r="G104" t="str">
        <v>NV</v>
      </c>
      <c r="H104">
        <v>1</v>
      </c>
    </row>
    <row r="105" spans="5:8" x14ac:dyDescent="0.2">
      <c r="E105" s="4" t="s">
        <v>800</v>
      </c>
      <c r="F105" s="12">
        <v>2.977491961414791</v>
      </c>
    </row>
    <row r="107" spans="5:8" x14ac:dyDescent="0.2">
      <c r="E107" s="3" t="s">
        <v>16</v>
      </c>
      <c r="F107" t="s">
        <v>801</v>
      </c>
    </row>
    <row r="108" spans="5:8" x14ac:dyDescent="0.2">
      <c r="E108" s="4" t="s">
        <v>66</v>
      </c>
      <c r="F108">
        <v>176</v>
      </c>
    </row>
    <row r="109" spans="5:8" x14ac:dyDescent="0.2">
      <c r="E109" s="4" t="s">
        <v>39</v>
      </c>
      <c r="F109">
        <v>135</v>
      </c>
    </row>
    <row r="110" spans="5:8" x14ac:dyDescent="0.2">
      <c r="E110" s="4" t="s">
        <v>800</v>
      </c>
      <c r="F110">
        <v>311</v>
      </c>
    </row>
    <row r="112" spans="5:8" x14ac:dyDescent="0.2">
      <c r="E112" s="3" t="s">
        <v>859</v>
      </c>
      <c r="F112" t="s">
        <v>842</v>
      </c>
    </row>
    <row r="113" spans="5:6" x14ac:dyDescent="0.2">
      <c r="E113" s="4" t="s">
        <v>89</v>
      </c>
      <c r="F113" s="12">
        <v>3.125</v>
      </c>
    </row>
    <row r="114" spans="5:6" x14ac:dyDescent="0.2">
      <c r="E114" s="4" t="s">
        <v>75</v>
      </c>
      <c r="F114" s="12">
        <v>3.1</v>
      </c>
    </row>
    <row r="115" spans="5:6" x14ac:dyDescent="0.2">
      <c r="E115" s="4" t="s">
        <v>185</v>
      </c>
      <c r="F115" s="12">
        <v>3</v>
      </c>
    </row>
    <row r="116" spans="5:6" x14ac:dyDescent="0.2">
      <c r="E116" s="4" t="s">
        <v>40</v>
      </c>
      <c r="F116" s="12">
        <v>2.9781021897810218</v>
      </c>
    </row>
    <row r="117" spans="5:6" x14ac:dyDescent="0.2">
      <c r="E117" s="4" t="s">
        <v>53</v>
      </c>
      <c r="F117" s="12">
        <v>2.935483870967742</v>
      </c>
    </row>
    <row r="118" spans="5:6" x14ac:dyDescent="0.2">
      <c r="E118" s="4" t="s">
        <v>800</v>
      </c>
      <c r="F118" s="12">
        <v>2.977491961414791</v>
      </c>
    </row>
    <row r="120" spans="5:6" x14ac:dyDescent="0.2">
      <c r="E120" s="3" t="s">
        <v>25</v>
      </c>
      <c r="F120" t="s">
        <v>842</v>
      </c>
    </row>
    <row r="121" spans="5:6" x14ac:dyDescent="0.2">
      <c r="E121" s="4" t="s">
        <v>85</v>
      </c>
      <c r="F121" s="12">
        <v>3.0909090909090908</v>
      </c>
    </row>
    <row r="122" spans="5:6" x14ac:dyDescent="0.2">
      <c r="E122" s="4" t="s">
        <v>58</v>
      </c>
      <c r="F122" s="12">
        <v>3.06</v>
      </c>
    </row>
    <row r="123" spans="5:6" x14ac:dyDescent="0.2">
      <c r="E123" s="4" t="s">
        <v>832</v>
      </c>
      <c r="F123" s="12">
        <v>3</v>
      </c>
    </row>
    <row r="124" spans="5:6" x14ac:dyDescent="0.2">
      <c r="E124" s="4" t="s">
        <v>46</v>
      </c>
      <c r="F124" s="12">
        <v>2.9712918660287082</v>
      </c>
    </row>
    <row r="125" spans="5:6" x14ac:dyDescent="0.2">
      <c r="E125" s="4" t="s">
        <v>191</v>
      </c>
      <c r="F125" s="12">
        <v>2.838709677419355</v>
      </c>
    </row>
    <row r="126" spans="5:6" x14ac:dyDescent="0.2">
      <c r="E126" s="4" t="s">
        <v>800</v>
      </c>
      <c r="F126" s="12">
        <v>2.977491961414791</v>
      </c>
    </row>
    <row r="128" spans="5:6" x14ac:dyDescent="0.2">
      <c r="E128" s="3" t="s">
        <v>844</v>
      </c>
      <c r="F128" t="s">
        <v>842</v>
      </c>
    </row>
    <row r="129" spans="5:8" x14ac:dyDescent="0.2">
      <c r="E129" s="4" t="s">
        <v>837</v>
      </c>
      <c r="F129" s="12">
        <v>2.881720430107527</v>
      </c>
    </row>
    <row r="130" spans="5:8" x14ac:dyDescent="0.2">
      <c r="E130" s="4" t="s">
        <v>838</v>
      </c>
      <c r="F130" s="12">
        <v>3.016</v>
      </c>
    </row>
    <row r="131" spans="5:8" x14ac:dyDescent="0.2">
      <c r="E131" s="4" t="s">
        <v>839</v>
      </c>
      <c r="F131" s="12">
        <v>3.0142857142857142</v>
      </c>
    </row>
    <row r="132" spans="5:8" x14ac:dyDescent="0.2">
      <c r="E132" s="4" t="s">
        <v>840</v>
      </c>
      <c r="F132" s="12">
        <v>3.0666666666666669</v>
      </c>
    </row>
    <row r="133" spans="5:8" x14ac:dyDescent="0.2">
      <c r="E133" s="4" t="s">
        <v>841</v>
      </c>
      <c r="F133" s="12">
        <v>3</v>
      </c>
    </row>
    <row r="134" spans="5:8" x14ac:dyDescent="0.2">
      <c r="E134" s="4" t="s">
        <v>800</v>
      </c>
      <c r="F134" s="12">
        <v>2.977491961414791</v>
      </c>
    </row>
    <row r="136" spans="5:8" x14ac:dyDescent="0.2">
      <c r="E136" s="3" t="s">
        <v>13</v>
      </c>
      <c r="F136" t="s">
        <v>802</v>
      </c>
    </row>
    <row r="137" spans="5:8" x14ac:dyDescent="0.2">
      <c r="E137" s="4" t="s">
        <v>436</v>
      </c>
      <c r="F137" s="15">
        <v>180000</v>
      </c>
      <c r="G137" t="str" cm="1">
        <f t="array" ref="G137:H165">E136:F164</f>
        <v>State</v>
      </c>
      <c r="H137" s="14" t="str">
        <v>Average of Salary</v>
      </c>
    </row>
    <row r="138" spans="5:8" x14ac:dyDescent="0.2">
      <c r="E138" s="4" t="s">
        <v>157</v>
      </c>
      <c r="F138" s="15">
        <v>77617.5</v>
      </c>
      <c r="G138" t="str">
        <v>RI</v>
      </c>
      <c r="H138" s="14">
        <v>180000</v>
      </c>
    </row>
    <row r="139" spans="5:8" x14ac:dyDescent="0.2">
      <c r="E139" s="4" t="s">
        <v>189</v>
      </c>
      <c r="F139" s="15">
        <v>74326</v>
      </c>
      <c r="G139" t="str">
        <v>CT</v>
      </c>
      <c r="H139" s="14">
        <v>77617.5</v>
      </c>
    </row>
    <row r="140" spans="5:8" x14ac:dyDescent="0.2">
      <c r="E140" s="4" t="s">
        <v>307</v>
      </c>
      <c r="F140" s="15">
        <v>74241</v>
      </c>
      <c r="G140" t="str">
        <v>VA</v>
      </c>
      <c r="H140" s="14">
        <v>74326</v>
      </c>
    </row>
    <row r="141" spans="5:8" x14ac:dyDescent="0.2">
      <c r="E141" s="4" t="s">
        <v>114</v>
      </c>
      <c r="F141" s="15">
        <v>74142.333333333328</v>
      </c>
      <c r="G141" t="str">
        <v>CA</v>
      </c>
      <c r="H141" s="14">
        <v>74241</v>
      </c>
    </row>
    <row r="142" spans="5:8" x14ac:dyDescent="0.2">
      <c r="E142" s="4" t="s">
        <v>411</v>
      </c>
      <c r="F142" s="15">
        <v>71707</v>
      </c>
      <c r="G142" t="str">
        <v>TX</v>
      </c>
      <c r="H142">
        <v>74142.333333333328</v>
      </c>
    </row>
    <row r="143" spans="5:8" x14ac:dyDescent="0.2">
      <c r="E143" s="4" t="s">
        <v>484</v>
      </c>
      <c r="F143" s="15">
        <v>71339</v>
      </c>
      <c r="G143" t="str">
        <v>TN</v>
      </c>
      <c r="H143" s="14">
        <v>71707</v>
      </c>
    </row>
    <row r="144" spans="5:8" x14ac:dyDescent="0.2">
      <c r="E144" s="4" t="s">
        <v>428</v>
      </c>
      <c r="F144" s="15">
        <v>70545</v>
      </c>
      <c r="G144" t="str">
        <v>NY</v>
      </c>
      <c r="H144" s="14">
        <v>71339</v>
      </c>
    </row>
    <row r="145" spans="5:8" x14ac:dyDescent="0.2">
      <c r="E145" s="4" t="s">
        <v>507</v>
      </c>
      <c r="F145" s="15">
        <v>70468</v>
      </c>
      <c r="G145" t="str">
        <v>NH</v>
      </c>
      <c r="H145" s="14">
        <v>70545</v>
      </c>
    </row>
    <row r="146" spans="5:8" x14ac:dyDescent="0.2">
      <c r="E146" s="4" t="s">
        <v>466</v>
      </c>
      <c r="F146" s="15">
        <v>68999</v>
      </c>
      <c r="G146" t="str">
        <v>UT</v>
      </c>
      <c r="H146" s="14">
        <v>70468</v>
      </c>
    </row>
    <row r="147" spans="5:8" x14ac:dyDescent="0.2">
      <c r="E147" s="4" t="s">
        <v>592</v>
      </c>
      <c r="F147" s="15">
        <v>68829</v>
      </c>
      <c r="G147" t="str">
        <v>PA</v>
      </c>
      <c r="H147" s="14">
        <v>68999</v>
      </c>
    </row>
    <row r="148" spans="5:8" x14ac:dyDescent="0.2">
      <c r="E148" s="4" t="s">
        <v>211</v>
      </c>
      <c r="F148" s="15">
        <v>68794.5</v>
      </c>
      <c r="G148" t="str">
        <v>NC</v>
      </c>
      <c r="H148">
        <v>68829</v>
      </c>
    </row>
    <row r="149" spans="5:8" x14ac:dyDescent="0.2">
      <c r="E149" s="4" t="s">
        <v>38</v>
      </c>
      <c r="F149" s="15">
        <v>68756.996376811599</v>
      </c>
      <c r="G149" t="str">
        <v>VT</v>
      </c>
      <c r="H149">
        <v>68794.5</v>
      </c>
    </row>
    <row r="150" spans="5:8" x14ac:dyDescent="0.2">
      <c r="E150" s="4" t="s">
        <v>473</v>
      </c>
      <c r="F150" s="15">
        <v>65310</v>
      </c>
      <c r="G150" t="str">
        <v>MA</v>
      </c>
      <c r="H150">
        <v>68756.996376811599</v>
      </c>
    </row>
    <row r="151" spans="5:8" x14ac:dyDescent="0.2">
      <c r="E151" s="4" t="s">
        <v>745</v>
      </c>
      <c r="F151" s="15">
        <v>64397</v>
      </c>
      <c r="G151" t="str">
        <v>CO</v>
      </c>
      <c r="H151">
        <v>65310</v>
      </c>
    </row>
    <row r="152" spans="5:8" x14ac:dyDescent="0.2">
      <c r="E152" s="4" t="s">
        <v>578</v>
      </c>
      <c r="F152" s="15">
        <v>63695</v>
      </c>
      <c r="G152" t="str">
        <v>ND</v>
      </c>
      <c r="H152">
        <v>64397</v>
      </c>
    </row>
    <row r="153" spans="5:8" x14ac:dyDescent="0.2">
      <c r="E153" s="4" t="s">
        <v>587</v>
      </c>
      <c r="F153" s="15">
        <v>63051</v>
      </c>
      <c r="G153" t="str">
        <v>GA</v>
      </c>
      <c r="H153">
        <v>63695</v>
      </c>
    </row>
    <row r="154" spans="5:8" x14ac:dyDescent="0.2">
      <c r="E154" s="4" t="s">
        <v>624</v>
      </c>
      <c r="F154" s="15">
        <v>61844</v>
      </c>
      <c r="G154" t="str">
        <v>FL</v>
      </c>
      <c r="H154">
        <v>63051</v>
      </c>
    </row>
    <row r="155" spans="5:8" x14ac:dyDescent="0.2">
      <c r="E155" s="4" t="s">
        <v>639</v>
      </c>
      <c r="F155" s="15">
        <v>61809</v>
      </c>
      <c r="G155" t="str">
        <v>KY</v>
      </c>
      <c r="H155">
        <v>61844</v>
      </c>
    </row>
    <row r="156" spans="5:8" x14ac:dyDescent="0.2">
      <c r="E156" s="4" t="s">
        <v>280</v>
      </c>
      <c r="F156" s="15">
        <v>61568</v>
      </c>
      <c r="G156" t="str">
        <v>ID</v>
      </c>
      <c r="H156">
        <v>61809</v>
      </c>
    </row>
    <row r="157" spans="5:8" x14ac:dyDescent="0.2">
      <c r="E157" s="4" t="s">
        <v>381</v>
      </c>
      <c r="F157" s="15">
        <v>61555</v>
      </c>
      <c r="G157" t="str">
        <v>AL</v>
      </c>
      <c r="H157">
        <v>61568</v>
      </c>
    </row>
    <row r="158" spans="5:8" x14ac:dyDescent="0.2">
      <c r="E158" s="4" t="s">
        <v>720</v>
      </c>
      <c r="F158" s="15">
        <v>60120</v>
      </c>
      <c r="G158" t="str">
        <v>IN</v>
      </c>
      <c r="H158">
        <v>61555</v>
      </c>
    </row>
    <row r="159" spans="5:8" x14ac:dyDescent="0.2">
      <c r="E159" s="4" t="s">
        <v>374</v>
      </c>
      <c r="F159" s="15">
        <v>59370</v>
      </c>
      <c r="G159" t="str">
        <v>MT</v>
      </c>
      <c r="H159">
        <v>60120</v>
      </c>
    </row>
    <row r="160" spans="5:8" x14ac:dyDescent="0.2">
      <c r="E160" s="4" t="s">
        <v>295</v>
      </c>
      <c r="F160" s="15">
        <v>59231</v>
      </c>
      <c r="G160" t="str">
        <v>OH</v>
      </c>
      <c r="H160">
        <v>59370</v>
      </c>
    </row>
    <row r="161" spans="5:8" x14ac:dyDescent="0.2">
      <c r="E161" s="4" t="s">
        <v>736</v>
      </c>
      <c r="F161" s="15">
        <v>58370</v>
      </c>
      <c r="G161" t="str">
        <v>WA</v>
      </c>
      <c r="H161">
        <v>59231</v>
      </c>
    </row>
    <row r="162" spans="5:8" x14ac:dyDescent="0.2">
      <c r="E162" s="4" t="s">
        <v>715</v>
      </c>
      <c r="F162" s="15">
        <v>58273</v>
      </c>
      <c r="G162" t="str">
        <v>OR</v>
      </c>
      <c r="H162">
        <v>58370</v>
      </c>
    </row>
    <row r="163" spans="5:8" x14ac:dyDescent="0.2">
      <c r="E163" s="4" t="s">
        <v>758</v>
      </c>
      <c r="F163" s="15">
        <v>57859</v>
      </c>
      <c r="G163" t="str">
        <v>NV</v>
      </c>
      <c r="H163">
        <v>58273</v>
      </c>
    </row>
    <row r="164" spans="5:8" x14ac:dyDescent="0.2">
      <c r="E164" s="4" t="s">
        <v>764</v>
      </c>
      <c r="F164" s="15">
        <v>55875</v>
      </c>
      <c r="G164" t="str">
        <v>AZ</v>
      </c>
      <c r="H164">
        <v>57859</v>
      </c>
    </row>
    <row r="165" spans="5:8" x14ac:dyDescent="0.2">
      <c r="E165" s="4" t="s">
        <v>800</v>
      </c>
      <c r="F165" s="15">
        <v>69020.684887459807</v>
      </c>
      <c r="G165" t="str">
        <v>ME</v>
      </c>
      <c r="H165">
        <v>55875</v>
      </c>
    </row>
    <row r="167" spans="5:8" x14ac:dyDescent="0.2">
      <c r="E167" s="3" t="s">
        <v>844</v>
      </c>
      <c r="F167" t="s">
        <v>802</v>
      </c>
    </row>
    <row r="168" spans="5:8" x14ac:dyDescent="0.2">
      <c r="E168" s="4" t="s">
        <v>837</v>
      </c>
      <c r="F168" s="15">
        <v>67031.698924731187</v>
      </c>
    </row>
    <row r="169" spans="5:8" x14ac:dyDescent="0.2">
      <c r="E169" s="4" t="s">
        <v>838</v>
      </c>
      <c r="F169" s="15">
        <v>68838.080000000002</v>
      </c>
    </row>
    <row r="170" spans="5:8" x14ac:dyDescent="0.2">
      <c r="E170" s="4" t="s">
        <v>839</v>
      </c>
      <c r="F170" s="15">
        <v>68837.7</v>
      </c>
    </row>
    <row r="171" spans="5:8" x14ac:dyDescent="0.2">
      <c r="E171" s="4" t="s">
        <v>840</v>
      </c>
      <c r="F171" s="15">
        <v>72998.2</v>
      </c>
    </row>
    <row r="172" spans="5:8" x14ac:dyDescent="0.2">
      <c r="E172" s="4" t="s">
        <v>841</v>
      </c>
      <c r="F172" s="15">
        <v>89139.125</v>
      </c>
    </row>
    <row r="173" spans="5:8" x14ac:dyDescent="0.2">
      <c r="E173" s="4" t="s">
        <v>800</v>
      </c>
      <c r="F173" s="15">
        <v>69020.684887459807</v>
      </c>
    </row>
    <row r="183" spans="5:8" x14ac:dyDescent="0.2">
      <c r="E183" s="3" t="s">
        <v>847</v>
      </c>
      <c r="F183" t="s">
        <v>842</v>
      </c>
    </row>
    <row r="184" spans="5:8" x14ac:dyDescent="0.2">
      <c r="E184" s="4" t="s">
        <v>850</v>
      </c>
      <c r="F184" s="16">
        <v>2.9008264462809916</v>
      </c>
      <c r="H184" s="16"/>
    </row>
    <row r="185" spans="5:8" x14ac:dyDescent="0.2">
      <c r="E185" s="4" t="s">
        <v>848</v>
      </c>
      <c r="F185" s="16">
        <v>3</v>
      </c>
      <c r="H185" s="16"/>
    </row>
    <row r="186" spans="5:8" x14ac:dyDescent="0.2">
      <c r="E186" s="4" t="s">
        <v>851</v>
      </c>
      <c r="F186" s="16">
        <v>3.0303030303030303</v>
      </c>
      <c r="H186" s="16"/>
    </row>
    <row r="187" spans="5:8" x14ac:dyDescent="0.2">
      <c r="E187" s="4" t="s">
        <v>849</v>
      </c>
      <c r="F187" s="16">
        <v>3.0714285714285716</v>
      </c>
      <c r="H187" s="16"/>
    </row>
    <row r="188" spans="5:8" x14ac:dyDescent="0.2">
      <c r="E188" s="4" t="s">
        <v>853</v>
      </c>
      <c r="F188" s="16">
        <v>3.5</v>
      </c>
      <c r="H188" s="16"/>
    </row>
    <row r="189" spans="5:8" x14ac:dyDescent="0.2">
      <c r="E189" s="4" t="s">
        <v>856</v>
      </c>
      <c r="F189" s="16">
        <v>2.75</v>
      </c>
      <c r="H189" s="16"/>
    </row>
    <row r="190" spans="5:8" x14ac:dyDescent="0.2">
      <c r="E190" s="4" t="s">
        <v>852</v>
      </c>
      <c r="F190" s="16">
        <v>4</v>
      </c>
      <c r="H190" s="16"/>
    </row>
    <row r="191" spans="5:8" x14ac:dyDescent="0.2">
      <c r="E191" s="4" t="s">
        <v>854</v>
      </c>
      <c r="F191" s="16">
        <v>3</v>
      </c>
      <c r="H191" s="16"/>
    </row>
    <row r="192" spans="5:8" x14ac:dyDescent="0.2">
      <c r="E192" s="4" t="s">
        <v>857</v>
      </c>
      <c r="F192" s="16">
        <v>4</v>
      </c>
      <c r="H192" s="16"/>
    </row>
    <row r="193" spans="5:8" x14ac:dyDescent="0.2">
      <c r="E193" s="4" t="s">
        <v>855</v>
      </c>
      <c r="F193" s="16">
        <v>3</v>
      </c>
      <c r="H193" s="16"/>
    </row>
    <row r="194" spans="5:8" x14ac:dyDescent="0.2">
      <c r="E194" s="4" t="s">
        <v>800</v>
      </c>
      <c r="F194" s="16">
        <v>2.977491961414791</v>
      </c>
      <c r="H194" s="16"/>
    </row>
    <row r="195" spans="5:8" x14ac:dyDescent="0.2">
      <c r="H195" s="16"/>
    </row>
    <row r="196" spans="5:8" x14ac:dyDescent="0.2">
      <c r="E196" s="3" t="s">
        <v>858</v>
      </c>
      <c r="F196" t="s">
        <v>842</v>
      </c>
      <c r="H196" s="16"/>
    </row>
    <row r="197" spans="5:8" x14ac:dyDescent="0.2">
      <c r="E197" s="4">
        <v>1</v>
      </c>
      <c r="F197" s="16">
        <v>1</v>
      </c>
      <c r="H197" s="16"/>
    </row>
    <row r="198" spans="5:8" x14ac:dyDescent="0.2">
      <c r="E198" s="4">
        <v>2</v>
      </c>
      <c r="F198" s="16">
        <v>1.4444444444444444</v>
      </c>
      <c r="H198" s="16"/>
    </row>
    <row r="199" spans="5:8" x14ac:dyDescent="0.2">
      <c r="E199" s="4">
        <v>3</v>
      </c>
      <c r="F199" s="16">
        <v>2.9814814814814814</v>
      </c>
      <c r="H199" s="16"/>
    </row>
    <row r="200" spans="5:8" x14ac:dyDescent="0.2">
      <c r="E200" s="4">
        <v>4</v>
      </c>
      <c r="F200" s="16">
        <v>3.0425531914893615</v>
      </c>
      <c r="H200" s="16"/>
    </row>
    <row r="201" spans="5:8" x14ac:dyDescent="0.2">
      <c r="E201" s="4">
        <v>5</v>
      </c>
      <c r="F201" s="16">
        <v>3.0918367346938775</v>
      </c>
      <c r="H201" s="16"/>
    </row>
    <row r="202" spans="5:8" x14ac:dyDescent="0.2">
      <c r="E202" s="4" t="s">
        <v>800</v>
      </c>
      <c r="F202" s="16">
        <v>2.977491961414791</v>
      </c>
      <c r="H202" s="16"/>
    </row>
    <row r="203" spans="5:8" x14ac:dyDescent="0.2">
      <c r="H203" s="16"/>
    </row>
    <row r="204" spans="5:8" x14ac:dyDescent="0.2">
      <c r="H204" s="16"/>
    </row>
    <row r="205" spans="5:8" x14ac:dyDescent="0.2">
      <c r="H205" s="16"/>
    </row>
    <row r="206" spans="5:8" x14ac:dyDescent="0.2">
      <c r="H206" s="16"/>
    </row>
    <row r="207" spans="5:8" x14ac:dyDescent="0.2">
      <c r="H207" s="16"/>
    </row>
    <row r="208" spans="5:8" x14ac:dyDescent="0.2">
      <c r="H208" s="16"/>
    </row>
    <row r="209" spans="5:8" x14ac:dyDescent="0.2">
      <c r="H209" s="16"/>
    </row>
    <row r="210" spans="5:8" x14ac:dyDescent="0.2">
      <c r="H210" s="16"/>
    </row>
    <row r="211" spans="5:8" x14ac:dyDescent="0.2">
      <c r="H211" s="16"/>
    </row>
    <row r="212" spans="5:8" x14ac:dyDescent="0.2">
      <c r="E212" s="3" t="s">
        <v>858</v>
      </c>
      <c r="F212" t="s">
        <v>802</v>
      </c>
    </row>
    <row r="213" spans="5:8" x14ac:dyDescent="0.2">
      <c r="E213" s="4">
        <v>1</v>
      </c>
      <c r="F213" s="17">
        <v>58039</v>
      </c>
    </row>
    <row r="214" spans="5:8" x14ac:dyDescent="0.2">
      <c r="E214" s="4">
        <v>2</v>
      </c>
      <c r="F214" s="17">
        <v>60733.666666666664</v>
      </c>
    </row>
    <row r="215" spans="5:8" x14ac:dyDescent="0.2">
      <c r="E215" s="4">
        <v>3</v>
      </c>
      <c r="F215" s="17">
        <v>69856.203703703708</v>
      </c>
    </row>
    <row r="216" spans="5:8" x14ac:dyDescent="0.2">
      <c r="E216" s="4">
        <v>4</v>
      </c>
      <c r="F216" s="17">
        <v>65684.617021276601</v>
      </c>
    </row>
    <row r="217" spans="5:8" x14ac:dyDescent="0.2">
      <c r="E217" s="4">
        <v>5</v>
      </c>
      <c r="F217" s="17">
        <v>72284.979591836731</v>
      </c>
    </row>
    <row r="218" spans="5:8" x14ac:dyDescent="0.2">
      <c r="E218" s="4" t="s">
        <v>800</v>
      </c>
      <c r="F218" s="17">
        <v>69020.684887459807</v>
      </c>
    </row>
    <row r="220" spans="5:8" x14ac:dyDescent="0.2">
      <c r="E220" s="3" t="s">
        <v>858</v>
      </c>
      <c r="F220" t="s">
        <v>802</v>
      </c>
    </row>
    <row r="221" spans="5:8" x14ac:dyDescent="0.2">
      <c r="E221" s="4" t="s">
        <v>40</v>
      </c>
      <c r="F221" s="17">
        <v>70052.576642335771</v>
      </c>
    </row>
    <row r="222" spans="5:8" x14ac:dyDescent="0.2">
      <c r="E222" s="4" t="s">
        <v>53</v>
      </c>
      <c r="F222" s="17">
        <v>69827.717741935485</v>
      </c>
    </row>
    <row r="223" spans="5:8" x14ac:dyDescent="0.2">
      <c r="E223" s="4" t="s">
        <v>89</v>
      </c>
      <c r="F223" s="17">
        <v>65195.125</v>
      </c>
    </row>
    <row r="224" spans="5:8" x14ac:dyDescent="0.2">
      <c r="E224" s="4" t="s">
        <v>75</v>
      </c>
      <c r="F224" s="17">
        <v>64427.333333333336</v>
      </c>
    </row>
    <row r="225" spans="5:7" x14ac:dyDescent="0.2">
      <c r="E225" s="4" t="s">
        <v>185</v>
      </c>
      <c r="F225" s="17">
        <v>62934.333333333336</v>
      </c>
    </row>
    <row r="226" spans="5:7" x14ac:dyDescent="0.2">
      <c r="E226" s="4" t="s">
        <v>800</v>
      </c>
      <c r="F226" s="17">
        <v>69020.684887459807</v>
      </c>
    </row>
    <row r="230" spans="5:7" x14ac:dyDescent="0.2">
      <c r="E230" s="3" t="s">
        <v>799</v>
      </c>
      <c r="F230" t="s">
        <v>842</v>
      </c>
    </row>
    <row r="231" spans="5:7" x14ac:dyDescent="0.2">
      <c r="E231" s="4" t="s">
        <v>401</v>
      </c>
      <c r="F231" s="16">
        <v>3.3333333333333335</v>
      </c>
    </row>
    <row r="232" spans="5:7" x14ac:dyDescent="0.2">
      <c r="E232" s="4" t="s">
        <v>95</v>
      </c>
      <c r="F232" s="16">
        <v>3.0125000000000002</v>
      </c>
    </row>
    <row r="233" spans="5:7" x14ac:dyDescent="0.2">
      <c r="E233" s="4" t="s">
        <v>550</v>
      </c>
      <c r="F233" s="16">
        <v>3</v>
      </c>
    </row>
    <row r="234" spans="5:7" x14ac:dyDescent="0.2">
      <c r="E234" s="4" t="s">
        <v>43</v>
      </c>
      <c r="F234" s="16">
        <v>2.9839572192513368</v>
      </c>
    </row>
    <row r="235" spans="5:7" x14ac:dyDescent="0.2">
      <c r="E235" s="4" t="s">
        <v>141</v>
      </c>
      <c r="F235" s="16">
        <v>2.896551724137931</v>
      </c>
    </row>
    <row r="236" spans="5:7" x14ac:dyDescent="0.2">
      <c r="E236" s="4" t="s">
        <v>117</v>
      </c>
      <c r="F236" s="16">
        <v>2.7272727272727271</v>
      </c>
    </row>
    <row r="237" spans="5:7" x14ac:dyDescent="0.2">
      <c r="E237" s="4" t="s">
        <v>800</v>
      </c>
      <c r="F237" s="16">
        <v>2.977491961414791</v>
      </c>
    </row>
    <row r="239" spans="5:7" x14ac:dyDescent="0.2">
      <c r="E239" s="3" t="s">
        <v>842</v>
      </c>
      <c r="F239" s="3" t="s">
        <v>861</v>
      </c>
    </row>
    <row r="240" spans="5:7" x14ac:dyDescent="0.2">
      <c r="E240" s="3" t="s">
        <v>862</v>
      </c>
      <c r="F240" t="s">
        <v>66</v>
      </c>
      <c r="G240" t="s">
        <v>39</v>
      </c>
    </row>
    <row r="241" spans="5:17" x14ac:dyDescent="0.2">
      <c r="E241" s="4" t="s">
        <v>837</v>
      </c>
      <c r="F241" s="16">
        <v>2.9508196721311477</v>
      </c>
      <c r="G241" s="16">
        <v>2.75</v>
      </c>
      <c r="P241" s="20"/>
      <c r="Q241" s="20"/>
    </row>
    <row r="242" spans="5:17" x14ac:dyDescent="0.2">
      <c r="E242" s="4" t="s">
        <v>838</v>
      </c>
      <c r="F242" s="16">
        <v>2.9833333333333334</v>
      </c>
      <c r="G242" s="16">
        <v>3.046153846153846</v>
      </c>
      <c r="P242" s="12"/>
      <c r="Q242" s="12"/>
    </row>
    <row r="243" spans="5:17" x14ac:dyDescent="0.2">
      <c r="E243" s="4" t="s">
        <v>839</v>
      </c>
      <c r="F243" s="16">
        <v>3.1219512195121952</v>
      </c>
      <c r="G243" s="16">
        <v>2.8620689655172415</v>
      </c>
      <c r="L243" s="12"/>
      <c r="M243" s="12"/>
      <c r="N243" s="12"/>
      <c r="O243" s="12"/>
      <c r="P243" s="12"/>
      <c r="Q243" s="12"/>
    </row>
    <row r="244" spans="5:17" x14ac:dyDescent="0.2">
      <c r="E244" s="4" t="s">
        <v>840</v>
      </c>
      <c r="F244" s="16">
        <v>3</v>
      </c>
      <c r="G244" s="16">
        <v>3.125</v>
      </c>
    </row>
    <row r="245" spans="5:17" x14ac:dyDescent="0.2">
      <c r="E245" s="4" t="s">
        <v>841</v>
      </c>
      <c r="F245" s="16">
        <v>3</v>
      </c>
      <c r="G245" s="16">
        <v>3</v>
      </c>
    </row>
    <row r="247" spans="5:17" x14ac:dyDescent="0.2">
      <c r="E247" s="3" t="s">
        <v>802</v>
      </c>
      <c r="F247" s="3" t="s">
        <v>861</v>
      </c>
    </row>
    <row r="248" spans="5:17" x14ac:dyDescent="0.2">
      <c r="E248" s="3" t="s">
        <v>862</v>
      </c>
      <c r="F248" t="s">
        <v>66</v>
      </c>
      <c r="G248" t="s">
        <v>39</v>
      </c>
    </row>
    <row r="249" spans="5:17" x14ac:dyDescent="0.2">
      <c r="E249" s="4" t="s">
        <v>837</v>
      </c>
      <c r="F249" s="17">
        <v>65143.819672131147</v>
      </c>
      <c r="G249" s="17">
        <v>70630.46875</v>
      </c>
    </row>
    <row r="250" spans="5:17" x14ac:dyDescent="0.2">
      <c r="E250" s="4" t="s">
        <v>838</v>
      </c>
      <c r="F250" s="17">
        <v>68676.933333333334</v>
      </c>
      <c r="G250" s="17">
        <v>68986.830769230772</v>
      </c>
    </row>
    <row r="251" spans="5:17" x14ac:dyDescent="0.2">
      <c r="E251" s="4" t="s">
        <v>839</v>
      </c>
      <c r="F251" s="17">
        <v>66244.658536585368</v>
      </c>
      <c r="G251" s="17">
        <v>72503.724137931029</v>
      </c>
    </row>
    <row r="252" spans="5:17" x14ac:dyDescent="0.2">
      <c r="E252" s="4" t="s">
        <v>840</v>
      </c>
      <c r="F252" s="17">
        <v>66962.857142857145</v>
      </c>
      <c r="G252" s="17">
        <v>78279.125</v>
      </c>
    </row>
    <row r="253" spans="5:17" x14ac:dyDescent="0.2">
      <c r="E253" s="4" t="s">
        <v>841</v>
      </c>
      <c r="F253" s="17">
        <v>93043.428571428565</v>
      </c>
      <c r="G253" s="17">
        <v>61809</v>
      </c>
    </row>
    <row r="255" spans="5:17" x14ac:dyDescent="0.2">
      <c r="E255" s="3" t="s">
        <v>862</v>
      </c>
      <c r="F255" t="s">
        <v>802</v>
      </c>
    </row>
    <row r="256" spans="5:17" x14ac:dyDescent="0.2">
      <c r="E256" s="4" t="s">
        <v>58</v>
      </c>
      <c r="F256" s="17">
        <v>97064.639999999999</v>
      </c>
    </row>
    <row r="257" spans="5:6" x14ac:dyDescent="0.2">
      <c r="E257" s="4" t="s">
        <v>85</v>
      </c>
      <c r="F257" s="17">
        <v>94989.454545454544</v>
      </c>
    </row>
    <row r="258" spans="5:6" x14ac:dyDescent="0.2">
      <c r="E258" s="4" t="s">
        <v>832</v>
      </c>
      <c r="F258" s="17">
        <v>89612.7</v>
      </c>
    </row>
    <row r="259" spans="5:6" x14ac:dyDescent="0.2">
      <c r="E259" s="4" t="s">
        <v>191</v>
      </c>
      <c r="F259" s="17">
        <v>69061.258064516136</v>
      </c>
    </row>
    <row r="260" spans="5:6" x14ac:dyDescent="0.2">
      <c r="E260" s="4" t="s">
        <v>46</v>
      </c>
      <c r="F260" s="17">
        <v>59953.545454545456</v>
      </c>
    </row>
    <row r="262" spans="5:6" x14ac:dyDescent="0.2">
      <c r="E262" s="3" t="s">
        <v>862</v>
      </c>
      <c r="F262" t="s">
        <v>802</v>
      </c>
    </row>
    <row r="263" spans="5:6" x14ac:dyDescent="0.2">
      <c r="E263" s="4" t="s">
        <v>359</v>
      </c>
      <c r="F263" s="17">
        <v>83263.5</v>
      </c>
    </row>
    <row r="264" spans="5:6" x14ac:dyDescent="0.2">
      <c r="E264" s="4" t="s">
        <v>92</v>
      </c>
      <c r="F264" s="17">
        <v>77862.838709677424</v>
      </c>
    </row>
    <row r="265" spans="5:6" x14ac:dyDescent="0.2">
      <c r="E265" s="4" t="s">
        <v>60</v>
      </c>
      <c r="F265" s="17">
        <v>75495.747126436778</v>
      </c>
    </row>
    <row r="266" spans="5:6" x14ac:dyDescent="0.2">
      <c r="E266" s="4" t="s">
        <v>97</v>
      </c>
      <c r="F266" s="17">
        <v>72251.241379310348</v>
      </c>
    </row>
    <row r="267" spans="5:6" x14ac:dyDescent="0.2">
      <c r="E267" s="4" t="s">
        <v>48</v>
      </c>
      <c r="F267" s="17">
        <v>64903.315789473687</v>
      </c>
    </row>
    <row r="268" spans="5:6" x14ac:dyDescent="0.2">
      <c r="E268" s="4" t="s">
        <v>151</v>
      </c>
      <c r="F268" s="17">
        <v>63482.521739130432</v>
      </c>
    </row>
    <row r="269" spans="5:6" x14ac:dyDescent="0.2">
      <c r="E269" s="4" t="s">
        <v>297</v>
      </c>
      <c r="F269" s="17">
        <v>61537.692307692305</v>
      </c>
    </row>
    <row r="270" spans="5:6" x14ac:dyDescent="0.2">
      <c r="E270" s="4" t="s">
        <v>78</v>
      </c>
      <c r="F270" s="17">
        <v>60744.836734693876</v>
      </c>
    </row>
    <row r="271" spans="5:6" x14ac:dyDescent="0.2">
      <c r="E271" s="4" t="s">
        <v>123</v>
      </c>
      <c r="F271" s="17">
        <v>52505</v>
      </c>
    </row>
    <row r="273" spans="5:6" x14ac:dyDescent="0.2">
      <c r="E273" s="3" t="s">
        <v>862</v>
      </c>
      <c r="F273" t="s">
        <v>802</v>
      </c>
    </row>
    <row r="274" spans="5:6" x14ac:dyDescent="0.2">
      <c r="E274" s="4" t="s">
        <v>550</v>
      </c>
      <c r="F274" s="17">
        <v>83667</v>
      </c>
    </row>
    <row r="275" spans="5:6" x14ac:dyDescent="0.2">
      <c r="E275" s="4" t="s">
        <v>95</v>
      </c>
      <c r="F275" s="17">
        <v>74431.024999999994</v>
      </c>
    </row>
    <row r="276" spans="5:6" x14ac:dyDescent="0.2">
      <c r="E276" s="4" t="s">
        <v>141</v>
      </c>
      <c r="F276" s="17">
        <v>68521.206896551725</v>
      </c>
    </row>
    <row r="277" spans="5:6" x14ac:dyDescent="0.2">
      <c r="E277" s="4" t="s">
        <v>43</v>
      </c>
      <c r="F277" s="17">
        <v>67287.545454545456</v>
      </c>
    </row>
    <row r="278" spans="5:6" x14ac:dyDescent="0.2">
      <c r="E278" s="4" t="s">
        <v>401</v>
      </c>
      <c r="F278" s="17">
        <v>65806</v>
      </c>
    </row>
    <row r="279" spans="5:6" x14ac:dyDescent="0.2">
      <c r="E279" s="4" t="s">
        <v>117</v>
      </c>
      <c r="F279" s="17">
        <v>59998.181818181816</v>
      </c>
    </row>
    <row r="281" spans="5:6" x14ac:dyDescent="0.2">
      <c r="E281" s="3" t="s">
        <v>799</v>
      </c>
      <c r="F281" t="s">
        <v>801</v>
      </c>
    </row>
    <row r="282" spans="5:6" x14ac:dyDescent="0.2">
      <c r="E282" s="4" t="s">
        <v>123</v>
      </c>
      <c r="F282">
        <v>1</v>
      </c>
    </row>
    <row r="283" spans="5:6" x14ac:dyDescent="0.2">
      <c r="E283" s="4" t="s">
        <v>359</v>
      </c>
      <c r="F283">
        <v>2</v>
      </c>
    </row>
    <row r="284" spans="5:6" x14ac:dyDescent="0.2">
      <c r="E284" s="4" t="s">
        <v>297</v>
      </c>
      <c r="F284">
        <v>13</v>
      </c>
    </row>
    <row r="285" spans="5:6" x14ac:dyDescent="0.2">
      <c r="E285" s="4" t="s">
        <v>151</v>
      </c>
      <c r="F285">
        <v>23</v>
      </c>
    </row>
    <row r="286" spans="5:6" x14ac:dyDescent="0.2">
      <c r="E286" s="4" t="s">
        <v>97</v>
      </c>
      <c r="F286">
        <v>29</v>
      </c>
    </row>
    <row r="287" spans="5:6" x14ac:dyDescent="0.2">
      <c r="E287" s="4" t="s">
        <v>92</v>
      </c>
      <c r="F287">
        <v>31</v>
      </c>
    </row>
    <row r="288" spans="5:6" x14ac:dyDescent="0.2">
      <c r="E288" s="4" t="s">
        <v>78</v>
      </c>
      <c r="F288">
        <v>49</v>
      </c>
    </row>
    <row r="289" spans="5:10" x14ac:dyDescent="0.2">
      <c r="E289" s="4" t="s">
        <v>48</v>
      </c>
      <c r="F289">
        <v>76</v>
      </c>
    </row>
    <row r="290" spans="5:10" x14ac:dyDescent="0.2">
      <c r="E290" s="4" t="s">
        <v>60</v>
      </c>
      <c r="F290">
        <v>87</v>
      </c>
    </row>
    <row r="291" spans="5:10" x14ac:dyDescent="0.2">
      <c r="E291" s="4" t="s">
        <v>800</v>
      </c>
      <c r="F291">
        <v>311</v>
      </c>
    </row>
    <row r="292" spans="5:10" x14ac:dyDescent="0.2">
      <c r="E292" s="3" t="s">
        <v>23</v>
      </c>
      <c r="F292" t="s">
        <v>892</v>
      </c>
      <c r="G292" s="3" t="s">
        <v>23</v>
      </c>
      <c r="H292" t="s">
        <v>892</v>
      </c>
    </row>
    <row r="294" spans="5:10" x14ac:dyDescent="0.2">
      <c r="E294" s="3" t="s">
        <v>799</v>
      </c>
      <c r="F294" t="s">
        <v>801</v>
      </c>
      <c r="G294" s="3" t="s">
        <v>799</v>
      </c>
      <c r="H294" t="s">
        <v>801</v>
      </c>
      <c r="I294" s="22" t="s">
        <v>859</v>
      </c>
      <c r="J294" s="22" t="s">
        <v>893</v>
      </c>
    </row>
    <row r="295" spans="5:10" x14ac:dyDescent="0.2">
      <c r="E295" s="4" t="s">
        <v>75</v>
      </c>
      <c r="F295">
        <v>30</v>
      </c>
      <c r="G295" s="4" t="s">
        <v>75</v>
      </c>
      <c r="H295">
        <v>16</v>
      </c>
      <c r="I295" t="str" cm="1">
        <f t="array" ref="I295:I299">G295:G299</f>
        <v>Divorced</v>
      </c>
      <c r="J295" s="21">
        <f>GETPIVOTDATA("EmpID",$G$294,"MaritalDesc","Separated")/GETPIVOTDATA("EmpID",$E$294,"MaritalDesc","Separated")</f>
        <v>8.3333333333333329E-2</v>
      </c>
    </row>
    <row r="296" spans="5:10" x14ac:dyDescent="0.2">
      <c r="E296" s="4" t="s">
        <v>53</v>
      </c>
      <c r="F296">
        <v>124</v>
      </c>
      <c r="G296" s="4" t="s">
        <v>53</v>
      </c>
      <c r="H296">
        <v>47</v>
      </c>
      <c r="I296" t="str">
        <v>Married</v>
      </c>
      <c r="J296" s="21">
        <f>GETPIVOTDATA("EmpID",$G$294,"MaritalDesc","Single")/GETPIVOTDATA("EmpID",$E$294,"MaritalDesc","Single")</f>
        <v>0.26277372262773724</v>
      </c>
    </row>
    <row r="297" spans="5:10" x14ac:dyDescent="0.2">
      <c r="E297" s="4" t="s">
        <v>185</v>
      </c>
      <c r="F297">
        <v>12</v>
      </c>
      <c r="G297" s="4" t="s">
        <v>185</v>
      </c>
      <c r="H297">
        <v>1</v>
      </c>
      <c r="I297" t="str">
        <v>Separated</v>
      </c>
      <c r="J297" s="21">
        <f>GETPIVOTDATA("EmpID",$G$294,"MaritalDesc","Married")/GETPIVOTDATA("EmpID",$E$294,"MaritalDesc","Married")</f>
        <v>0.37903225806451613</v>
      </c>
    </row>
    <row r="298" spans="5:10" x14ac:dyDescent="0.2">
      <c r="E298" s="4" t="s">
        <v>40</v>
      </c>
      <c r="F298">
        <v>137</v>
      </c>
      <c r="G298" s="4" t="s">
        <v>40</v>
      </c>
      <c r="H298">
        <v>36</v>
      </c>
      <c r="I298" t="str">
        <v>Single</v>
      </c>
      <c r="J298" s="21">
        <f>GETPIVOTDATA("EmpID",$G$294,"MaritalDesc","Widowed")/GETPIVOTDATA("EmpID",$E$294,"MaritalDesc","Widowed")</f>
        <v>0.5</v>
      </c>
    </row>
    <row r="299" spans="5:10" x14ac:dyDescent="0.2">
      <c r="E299" s="4" t="s">
        <v>89</v>
      </c>
      <c r="F299">
        <v>8</v>
      </c>
      <c r="G299" s="4" t="s">
        <v>89</v>
      </c>
      <c r="H299">
        <v>4</v>
      </c>
      <c r="I299" t="str">
        <v>Widowed</v>
      </c>
      <c r="J299" s="21">
        <f>GETPIVOTDATA("EmpID",$G$294,"MaritalDesc","Divorced")/GETPIVOTDATA("EmpID",$E$294,"MaritalDesc","Divorced")</f>
        <v>0.53333333333333333</v>
      </c>
    </row>
    <row r="300" spans="5:10" x14ac:dyDescent="0.2">
      <c r="E300" s="4" t="s">
        <v>800</v>
      </c>
      <c r="F300">
        <v>311</v>
      </c>
      <c r="G300" s="4" t="s">
        <v>800</v>
      </c>
      <c r="H300">
        <v>104</v>
      </c>
    </row>
    <row r="302" spans="5:10" x14ac:dyDescent="0.2">
      <c r="E302" s="3" t="s">
        <v>23</v>
      </c>
      <c r="F302" t="s">
        <v>892</v>
      </c>
      <c r="G302" s="3" t="s">
        <v>23</v>
      </c>
      <c r="H302" t="s">
        <v>892</v>
      </c>
    </row>
    <row r="304" spans="5:10" x14ac:dyDescent="0.2">
      <c r="E304" s="3" t="s">
        <v>799</v>
      </c>
      <c r="F304" t="s">
        <v>801</v>
      </c>
      <c r="G304" s="3" t="s">
        <v>799</v>
      </c>
      <c r="H304" t="s">
        <v>801</v>
      </c>
      <c r="I304" t="s">
        <v>16</v>
      </c>
      <c r="J304" s="22" t="s">
        <v>893</v>
      </c>
    </row>
    <row r="305" spans="5:10" x14ac:dyDescent="0.2">
      <c r="E305" s="4" t="s">
        <v>66</v>
      </c>
      <c r="F305">
        <v>176</v>
      </c>
      <c r="G305" s="4" t="s">
        <v>66</v>
      </c>
      <c r="H305">
        <v>60</v>
      </c>
      <c r="I305" t="str" cm="1">
        <f t="array" ref="I305:I306">G305:G306</f>
        <v>F</v>
      </c>
      <c r="J305" s="21">
        <f>GETPIVOTDATA("EmpID",$G$304,"Sex","M ")/GETPIVOTDATA("EmpID",$E$304,"Sex","M ")</f>
        <v>0.32592592592592595</v>
      </c>
    </row>
    <row r="306" spans="5:10" x14ac:dyDescent="0.2">
      <c r="E306" s="4" t="s">
        <v>39</v>
      </c>
      <c r="F306">
        <v>135</v>
      </c>
      <c r="G306" s="4" t="s">
        <v>39</v>
      </c>
      <c r="H306">
        <v>44</v>
      </c>
      <c r="I306" t="str">
        <v xml:space="preserve">M </v>
      </c>
      <c r="J306" s="21">
        <f>GETPIVOTDATA("EmpID",$G$304,"Sex","F")/GETPIVOTDATA("EmpID",$E$304,"Sex","F")</f>
        <v>0.34090909090909088</v>
      </c>
    </row>
    <row r="307" spans="5:10" x14ac:dyDescent="0.2">
      <c r="E307" s="4" t="s">
        <v>800</v>
      </c>
      <c r="F307">
        <v>311</v>
      </c>
      <c r="G307" s="4" t="s">
        <v>800</v>
      </c>
      <c r="H307">
        <v>104</v>
      </c>
    </row>
    <row r="309" spans="5:10" x14ac:dyDescent="0.2">
      <c r="E309" s="3" t="s">
        <v>23</v>
      </c>
      <c r="F309" t="s">
        <v>892</v>
      </c>
      <c r="G309" s="3" t="s">
        <v>23</v>
      </c>
      <c r="H309" t="s">
        <v>892</v>
      </c>
    </row>
    <row r="311" spans="5:10" x14ac:dyDescent="0.2">
      <c r="E311" s="3" t="s">
        <v>799</v>
      </c>
      <c r="F311" t="s">
        <v>801</v>
      </c>
      <c r="G311" s="3" t="s">
        <v>799</v>
      </c>
      <c r="H311" t="s">
        <v>801</v>
      </c>
      <c r="I311" s="22" t="s">
        <v>25</v>
      </c>
      <c r="J311" s="22" t="s">
        <v>893</v>
      </c>
    </row>
    <row r="312" spans="5:10" x14ac:dyDescent="0.2">
      <c r="E312" s="4" t="s">
        <v>46</v>
      </c>
      <c r="F312">
        <v>209</v>
      </c>
      <c r="G312" s="4" t="s">
        <v>46</v>
      </c>
      <c r="H312">
        <v>83</v>
      </c>
      <c r="I312" t="str" cm="1">
        <f t="array" ref="I312:I316">G312:G316</f>
        <v xml:space="preserve">Production       </v>
      </c>
      <c r="J312" s="21">
        <f>GETPIVOTDATA("EmpID",$G$311,"Department","Sales")/GETPIVOTDATA("EmpID",$E$311,"Department","Sales")</f>
        <v>0.16129032258064516</v>
      </c>
    </row>
    <row r="313" spans="5:10" x14ac:dyDescent="0.2">
      <c r="E313" s="4" t="s">
        <v>58</v>
      </c>
      <c r="F313">
        <v>50</v>
      </c>
      <c r="G313" s="4" t="s">
        <v>58</v>
      </c>
      <c r="H313">
        <v>10</v>
      </c>
      <c r="I313" t="str">
        <v>IT/IS</v>
      </c>
      <c r="J313" s="21">
        <f>GETPIVOTDATA("EmpID",$G$311,"Department","IT/IS")/GETPIVOTDATA("EmpID",$E$311,"Department","IT/IS")</f>
        <v>0.2</v>
      </c>
    </row>
    <row r="314" spans="5:10" x14ac:dyDescent="0.2">
      <c r="E314" s="4" t="s">
        <v>191</v>
      </c>
      <c r="F314">
        <v>31</v>
      </c>
      <c r="G314" s="4" t="s">
        <v>191</v>
      </c>
      <c r="H314">
        <v>5</v>
      </c>
      <c r="I314" t="str">
        <v>Sales</v>
      </c>
      <c r="J314" s="21">
        <f>GETPIVOTDATA("EmpID",$G$311,"Department","Admin Offices")/GETPIVOTDATA("EmpID",$E$311,"Department","Admin Offices")</f>
        <v>0.22222222222222221</v>
      </c>
    </row>
    <row r="315" spans="5:10" x14ac:dyDescent="0.2">
      <c r="E315" s="4" t="s">
        <v>85</v>
      </c>
      <c r="F315">
        <v>11</v>
      </c>
      <c r="G315" s="4" t="s">
        <v>85</v>
      </c>
      <c r="H315">
        <v>4</v>
      </c>
      <c r="I315" t="str">
        <v>Software Engineering</v>
      </c>
      <c r="J315" s="21">
        <f>GETPIVOTDATA("EmpID",$G$311,"Department","Software Engineering")/GETPIVOTDATA("EmpID",$E$311,"Department","Software Engineering")</f>
        <v>0.36363636363636365</v>
      </c>
    </row>
    <row r="316" spans="5:10" x14ac:dyDescent="0.2">
      <c r="E316" s="4" t="s">
        <v>165</v>
      </c>
      <c r="F316">
        <v>9</v>
      </c>
      <c r="G316" s="4" t="s">
        <v>165</v>
      </c>
      <c r="H316">
        <v>2</v>
      </c>
      <c r="I316" t="str">
        <v>Admin Offices</v>
      </c>
      <c r="J316" s="21">
        <f>GETPIVOTDATA("EmpID",$G$311,"Department","Production       ")/GETPIVOTDATA("EmpID",$E$311,"Department","Production       ")</f>
        <v>0.39712918660287083</v>
      </c>
    </row>
    <row r="317" spans="5:10" x14ac:dyDescent="0.2">
      <c r="E317" s="4" t="s">
        <v>478</v>
      </c>
      <c r="F317">
        <v>1</v>
      </c>
      <c r="G317" s="4" t="s">
        <v>800</v>
      </c>
      <c r="H317">
        <v>104</v>
      </c>
    </row>
    <row r="318" spans="5:10" x14ac:dyDescent="0.2">
      <c r="E318" s="4" t="s">
        <v>800</v>
      </c>
      <c r="F318">
        <v>311</v>
      </c>
    </row>
    <row r="320" spans="5:10" x14ac:dyDescent="0.2">
      <c r="E320" s="3" t="s">
        <v>23</v>
      </c>
      <c r="F320" t="s">
        <v>892</v>
      </c>
      <c r="G320" s="3" t="s">
        <v>23</v>
      </c>
      <c r="H320" t="s">
        <v>892</v>
      </c>
    </row>
    <row r="322" spans="5:10" x14ac:dyDescent="0.2">
      <c r="E322" s="3" t="s">
        <v>799</v>
      </c>
      <c r="F322" t="s">
        <v>801</v>
      </c>
      <c r="G322" s="3" t="s">
        <v>799</v>
      </c>
      <c r="H322" t="s">
        <v>801</v>
      </c>
      <c r="I322" s="22" t="s">
        <v>844</v>
      </c>
      <c r="J322" s="22" t="s">
        <v>893</v>
      </c>
    </row>
    <row r="323" spans="5:10" x14ac:dyDescent="0.2">
      <c r="E323" s="4" t="s">
        <v>837</v>
      </c>
      <c r="F323">
        <v>93</v>
      </c>
      <c r="G323" s="4" t="s">
        <v>837</v>
      </c>
      <c r="H323">
        <v>28</v>
      </c>
      <c r="I323" t="str" cm="1">
        <f t="array" ref="I323:I327">G323:G327</f>
        <v>30-39</v>
      </c>
      <c r="J323" s="21">
        <f>GETPIVOTDATA("EmpID",$G$322,"Age Range","30-39")/GETPIVOTDATA("EmpID",$E$322,"Age Range","30-39")</f>
        <v>0.30107526881720431</v>
      </c>
    </row>
    <row r="324" spans="5:10" x14ac:dyDescent="0.2">
      <c r="E324" s="4" t="s">
        <v>838</v>
      </c>
      <c r="F324">
        <v>125</v>
      </c>
      <c r="G324" s="4" t="s">
        <v>838</v>
      </c>
      <c r="H324">
        <v>38</v>
      </c>
      <c r="I324" t="str">
        <v>40-49</v>
      </c>
      <c r="J324" s="21">
        <f>GETPIVOTDATA("EmpID",$G$322,"Age Range","40-49")/GETPIVOTDATA("EmpID",$E$322,"Age Range","40-49")</f>
        <v>0.30399999999999999</v>
      </c>
    </row>
    <row r="325" spans="5:10" x14ac:dyDescent="0.2">
      <c r="E325" s="4" t="s">
        <v>839</v>
      </c>
      <c r="F325">
        <v>70</v>
      </c>
      <c r="G325" s="4" t="s">
        <v>839</v>
      </c>
      <c r="H325">
        <v>26</v>
      </c>
      <c r="I325" t="str">
        <v>50-59</v>
      </c>
      <c r="J325" s="21">
        <f>GETPIVOTDATA("EmpID",$G$322,"Age Range","50-59")/GETPIVOTDATA("EmpID",$E$322,"Age Range","50-59")</f>
        <v>0.37142857142857144</v>
      </c>
    </row>
    <row r="326" spans="5:10" x14ac:dyDescent="0.2">
      <c r="E326" s="4" t="s">
        <v>840</v>
      </c>
      <c r="F326">
        <v>15</v>
      </c>
      <c r="G326" s="4" t="s">
        <v>840</v>
      </c>
      <c r="H326">
        <v>8</v>
      </c>
      <c r="I326" t="str">
        <v>60-69</v>
      </c>
      <c r="J326" s="21">
        <f>GETPIVOTDATA("EmpID",$G$322,"Age Range","70-79")/GETPIVOTDATA("EmpID",$E$322,"Age Range","70-79")</f>
        <v>0.5</v>
      </c>
    </row>
    <row r="327" spans="5:10" x14ac:dyDescent="0.2">
      <c r="E327" s="4" t="s">
        <v>841</v>
      </c>
      <c r="F327">
        <v>8</v>
      </c>
      <c r="G327" s="4" t="s">
        <v>841</v>
      </c>
      <c r="H327">
        <v>4</v>
      </c>
      <c r="I327" t="str">
        <v>70-79</v>
      </c>
      <c r="J327" s="21">
        <f>GETPIVOTDATA("EmpID",$G$322,"Age Range","60-69")/GETPIVOTDATA("EmpID",$E$322,"Age Range","60-69")</f>
        <v>0.53333333333333333</v>
      </c>
    </row>
    <row r="328" spans="5:10" x14ac:dyDescent="0.2">
      <c r="E328" s="4" t="s">
        <v>800</v>
      </c>
      <c r="F328">
        <v>311</v>
      </c>
      <c r="G328" s="4" t="s">
        <v>800</v>
      </c>
      <c r="H328">
        <v>104</v>
      </c>
    </row>
    <row r="330" spans="5:10" x14ac:dyDescent="0.2">
      <c r="E330" s="3" t="s">
        <v>23</v>
      </c>
      <c r="F330" t="s">
        <v>892</v>
      </c>
      <c r="G330" s="3" t="s">
        <v>23</v>
      </c>
      <c r="H330" t="s">
        <v>892</v>
      </c>
    </row>
    <row r="332" spans="5:10" x14ac:dyDescent="0.2">
      <c r="E332" s="3" t="s">
        <v>799</v>
      </c>
      <c r="F332" t="s">
        <v>801</v>
      </c>
      <c r="G332" s="3" t="s">
        <v>799</v>
      </c>
      <c r="H332" t="s">
        <v>801</v>
      </c>
      <c r="I332" s="22" t="s">
        <v>894</v>
      </c>
      <c r="J332" s="22" t="s">
        <v>893</v>
      </c>
    </row>
    <row r="333" spans="5:10" x14ac:dyDescent="0.2">
      <c r="E333" s="4" t="s">
        <v>151</v>
      </c>
      <c r="F333">
        <v>23</v>
      </c>
      <c r="G333" s="4" t="s">
        <v>151</v>
      </c>
      <c r="H333">
        <v>11</v>
      </c>
      <c r="I333" t="str" cm="1">
        <f t="array" ref="I333:I341">G333:G341</f>
        <v>CareerBuilder</v>
      </c>
      <c r="J333" s="21">
        <f>GETPIVOTDATA("EmpID",$G$332,"RecruitmentSource","Website")/GETPIVOTDATA("EmpID",$E$332,"RecruitmentSource","Website")</f>
        <v>7.6923076923076927E-2</v>
      </c>
    </row>
    <row r="334" spans="5:10" x14ac:dyDescent="0.2">
      <c r="E334" s="4" t="s">
        <v>97</v>
      </c>
      <c r="F334">
        <v>29</v>
      </c>
      <c r="G334" s="4" t="s">
        <v>97</v>
      </c>
      <c r="H334">
        <v>16</v>
      </c>
      <c r="I334" t="str">
        <v>Diversity Job Fair</v>
      </c>
      <c r="J334" s="21">
        <f>GETPIVOTDATA("EmpID",$G$332,"RecruitmentSource","Employee Referral")/GETPIVOTDATA("EmpID",$E$332,"RecruitmentSource","Employee Referral")</f>
        <v>0.16129032258064516</v>
      </c>
    </row>
    <row r="335" spans="5:10" x14ac:dyDescent="0.2">
      <c r="E335" s="4" t="s">
        <v>92</v>
      </c>
      <c r="F335">
        <v>31</v>
      </c>
      <c r="G335" s="4" t="s">
        <v>92</v>
      </c>
      <c r="H335">
        <v>5</v>
      </c>
      <c r="I335" t="str">
        <v>Employee Referral</v>
      </c>
      <c r="J335" s="21">
        <f>GETPIVOTDATA("EmpID",$G$332,"RecruitmentSource","LinkedIn")/GETPIVOTDATA("EmpID",$E$332,"RecruitmentSource","LinkedIn")</f>
        <v>0.23684210526315788</v>
      </c>
    </row>
    <row r="336" spans="5:10" x14ac:dyDescent="0.2">
      <c r="E336" s="4" t="s">
        <v>78</v>
      </c>
      <c r="F336">
        <v>49</v>
      </c>
      <c r="G336" s="4" t="s">
        <v>78</v>
      </c>
      <c r="H336">
        <v>30</v>
      </c>
      <c r="I336" t="str">
        <v>Google Search</v>
      </c>
      <c r="J336" s="21">
        <f>GETPIVOTDATA("EmpID",$G$332,"RecruitmentSource","Indeed")/GETPIVOTDATA("EmpID",$E$332,"RecruitmentSource","Indeed")</f>
        <v>0.2413793103448276</v>
      </c>
    </row>
    <row r="337" spans="5:10" x14ac:dyDescent="0.2">
      <c r="E337" s="4" t="s">
        <v>60</v>
      </c>
      <c r="F337">
        <v>87</v>
      </c>
      <c r="G337" s="4" t="s">
        <v>60</v>
      </c>
      <c r="H337">
        <v>21</v>
      </c>
      <c r="I337" t="str">
        <v>Indeed</v>
      </c>
      <c r="J337" s="21">
        <f>GETPIVOTDATA("EmpID",$G$332,"RecruitmentSource","CareerBuilder")/GETPIVOTDATA("EmpID",$E$332,"RecruitmentSource","CareerBuilder")</f>
        <v>0.47826086956521741</v>
      </c>
    </row>
    <row r="338" spans="5:10" x14ac:dyDescent="0.2">
      <c r="E338" s="4" t="s">
        <v>48</v>
      </c>
      <c r="F338">
        <v>76</v>
      </c>
      <c r="G338" s="4" t="s">
        <v>48</v>
      </c>
      <c r="H338">
        <v>18</v>
      </c>
      <c r="I338" t="str">
        <v>LinkedIn</v>
      </c>
      <c r="J338" s="21">
        <f>GETPIVOTDATA("EmpID",$G$332,"RecruitmentSource","Other")/GETPIVOTDATA("EmpID",$E$332,"RecruitmentSource","Other")</f>
        <v>0.5</v>
      </c>
    </row>
    <row r="339" spans="5:10" x14ac:dyDescent="0.2">
      <c r="E339" s="4" t="s">
        <v>123</v>
      </c>
      <c r="F339">
        <v>1</v>
      </c>
      <c r="G339" s="4" t="s">
        <v>123</v>
      </c>
      <c r="H339">
        <v>1</v>
      </c>
      <c r="I339" t="str">
        <v>On-line Web application</v>
      </c>
      <c r="J339" s="21">
        <f>GETPIVOTDATA("EmpID",$G$332,"RecruitmentSource","Diversity Job Fair")/GETPIVOTDATA("EmpID",$E$332,"RecruitmentSource","Diversity Job Fair")</f>
        <v>0.55172413793103448</v>
      </c>
    </row>
    <row r="340" spans="5:10" x14ac:dyDescent="0.2">
      <c r="E340" s="4" t="s">
        <v>359</v>
      </c>
      <c r="F340">
        <v>2</v>
      </c>
      <c r="G340" s="4" t="s">
        <v>359</v>
      </c>
      <c r="H340">
        <v>1</v>
      </c>
      <c r="I340" t="str">
        <v>Other</v>
      </c>
      <c r="J340" s="21">
        <f>GETPIVOTDATA("EmpID",$G$332,"RecruitmentSource","Google Search")/GETPIVOTDATA("EmpID",$E$332,"RecruitmentSource","Google Search")</f>
        <v>0.61224489795918369</v>
      </c>
    </row>
    <row r="341" spans="5:10" x14ac:dyDescent="0.2">
      <c r="E341" s="4" t="s">
        <v>297</v>
      </c>
      <c r="F341">
        <v>13</v>
      </c>
      <c r="G341" s="4" t="s">
        <v>297</v>
      </c>
      <c r="H341">
        <v>1</v>
      </c>
      <c r="I341" t="str">
        <v>Website</v>
      </c>
      <c r="J341" s="21">
        <f>GETPIVOTDATA("EmpID",$G$332,"RecruitmentSource","On-line Web application")/GETPIVOTDATA("EmpID",$E$332,"RecruitmentSource","On-line Web application")</f>
        <v>1</v>
      </c>
    </row>
    <row r="342" spans="5:10" x14ac:dyDescent="0.2">
      <c r="E342" s="4" t="s">
        <v>800</v>
      </c>
      <c r="F342">
        <v>311</v>
      </c>
      <c r="G342" s="4" t="s">
        <v>800</v>
      </c>
      <c r="H342">
        <v>104</v>
      </c>
    </row>
    <row r="346" spans="5:10" x14ac:dyDescent="0.2">
      <c r="E346" s="3" t="s">
        <v>799</v>
      </c>
      <c r="F346" t="s">
        <v>801</v>
      </c>
    </row>
    <row r="347" spans="5:10" x14ac:dyDescent="0.2">
      <c r="E347" s="4" t="s">
        <v>38</v>
      </c>
      <c r="F347">
        <v>276</v>
      </c>
    </row>
    <row r="348" spans="5:10" x14ac:dyDescent="0.2">
      <c r="E348" s="4" t="s">
        <v>157</v>
      </c>
      <c r="F348">
        <v>6</v>
      </c>
    </row>
    <row r="349" spans="5:10" x14ac:dyDescent="0.2">
      <c r="E349" s="4" t="s">
        <v>114</v>
      </c>
      <c r="F349">
        <v>3</v>
      </c>
    </row>
    <row r="350" spans="5:10" x14ac:dyDescent="0.2">
      <c r="E350" s="4" t="s">
        <v>211</v>
      </c>
      <c r="F350">
        <v>2</v>
      </c>
    </row>
    <row r="351" spans="5:10" x14ac:dyDescent="0.2">
      <c r="E351" s="4" t="s">
        <v>736</v>
      </c>
      <c r="F351">
        <v>1</v>
      </c>
    </row>
    <row r="352" spans="5:10" x14ac:dyDescent="0.2">
      <c r="E352" s="4" t="s">
        <v>428</v>
      </c>
      <c r="F352">
        <v>1</v>
      </c>
    </row>
    <row r="353" spans="5:6" x14ac:dyDescent="0.2">
      <c r="E353" s="4" t="s">
        <v>473</v>
      </c>
      <c r="F353">
        <v>1</v>
      </c>
    </row>
    <row r="354" spans="5:6" x14ac:dyDescent="0.2">
      <c r="E354" s="4" t="s">
        <v>587</v>
      </c>
      <c r="F354">
        <v>1</v>
      </c>
    </row>
    <row r="355" spans="5:6" x14ac:dyDescent="0.2">
      <c r="E355" s="4" t="s">
        <v>484</v>
      </c>
      <c r="F355">
        <v>1</v>
      </c>
    </row>
    <row r="356" spans="5:6" x14ac:dyDescent="0.2">
      <c r="E356" s="4" t="s">
        <v>578</v>
      </c>
      <c r="F356">
        <v>1</v>
      </c>
    </row>
    <row r="357" spans="5:6" x14ac:dyDescent="0.2">
      <c r="E357" s="4" t="s">
        <v>436</v>
      </c>
      <c r="F357">
        <v>1</v>
      </c>
    </row>
    <row r="358" spans="5:6" x14ac:dyDescent="0.2">
      <c r="E358" s="4" t="s">
        <v>639</v>
      </c>
      <c r="F358">
        <v>1</v>
      </c>
    </row>
    <row r="359" spans="5:6" x14ac:dyDescent="0.2">
      <c r="E359" s="4" t="s">
        <v>758</v>
      </c>
      <c r="F359">
        <v>1</v>
      </c>
    </row>
    <row r="360" spans="5:6" x14ac:dyDescent="0.2">
      <c r="E360" s="4" t="s">
        <v>381</v>
      </c>
      <c r="F360">
        <v>1</v>
      </c>
    </row>
    <row r="361" spans="5:6" x14ac:dyDescent="0.2">
      <c r="E361" s="4" t="s">
        <v>715</v>
      </c>
      <c r="F361">
        <v>1</v>
      </c>
    </row>
    <row r="362" spans="5:6" x14ac:dyDescent="0.2">
      <c r="E362" s="4" t="s">
        <v>624</v>
      </c>
      <c r="F362">
        <v>1</v>
      </c>
    </row>
    <row r="363" spans="5:6" x14ac:dyDescent="0.2">
      <c r="E363" s="4" t="s">
        <v>374</v>
      </c>
      <c r="F363">
        <v>1</v>
      </c>
    </row>
    <row r="364" spans="5:6" x14ac:dyDescent="0.2">
      <c r="E364" s="4" t="s">
        <v>307</v>
      </c>
      <c r="F364">
        <v>1</v>
      </c>
    </row>
    <row r="365" spans="5:6" x14ac:dyDescent="0.2">
      <c r="E365" s="4" t="s">
        <v>466</v>
      </c>
      <c r="F365">
        <v>1</v>
      </c>
    </row>
    <row r="366" spans="5:6" x14ac:dyDescent="0.2">
      <c r="E366" s="4" t="s">
        <v>764</v>
      </c>
      <c r="F366">
        <v>1</v>
      </c>
    </row>
    <row r="367" spans="5:6" x14ac:dyDescent="0.2">
      <c r="E367" s="4" t="s">
        <v>411</v>
      </c>
      <c r="F367">
        <v>1</v>
      </c>
    </row>
    <row r="368" spans="5:6" x14ac:dyDescent="0.2">
      <c r="E368" s="4" t="s">
        <v>189</v>
      </c>
      <c r="F368">
        <v>1</v>
      </c>
    </row>
    <row r="369" spans="5:6" x14ac:dyDescent="0.2">
      <c r="E369" s="4" t="s">
        <v>507</v>
      </c>
      <c r="F369">
        <v>1</v>
      </c>
    </row>
    <row r="370" spans="5:6" x14ac:dyDescent="0.2">
      <c r="E370" s="4" t="s">
        <v>295</v>
      </c>
      <c r="F370">
        <v>1</v>
      </c>
    </row>
    <row r="371" spans="5:6" x14ac:dyDescent="0.2">
      <c r="E371" s="4" t="s">
        <v>280</v>
      </c>
      <c r="F371">
        <v>1</v>
      </c>
    </row>
    <row r="372" spans="5:6" x14ac:dyDescent="0.2">
      <c r="E372" s="4" t="s">
        <v>720</v>
      </c>
      <c r="F372">
        <v>1</v>
      </c>
    </row>
    <row r="373" spans="5:6" x14ac:dyDescent="0.2">
      <c r="E373" s="4" t="s">
        <v>592</v>
      </c>
      <c r="F373">
        <v>1</v>
      </c>
    </row>
    <row r="374" spans="5:6" x14ac:dyDescent="0.2">
      <c r="E374" s="4" t="s">
        <v>745</v>
      </c>
      <c r="F374">
        <v>1</v>
      </c>
    </row>
    <row r="375" spans="5:6" x14ac:dyDescent="0.2">
      <c r="E375" s="4" t="s">
        <v>930</v>
      </c>
    </row>
    <row r="376" spans="5:6" x14ac:dyDescent="0.2">
      <c r="E376" s="4" t="s">
        <v>800</v>
      </c>
      <c r="F376">
        <v>311</v>
      </c>
    </row>
  </sheetData>
  <mergeCells count="5">
    <mergeCell ref="C17:C18"/>
    <mergeCell ref="A14:B20"/>
    <mergeCell ref="A2:B2"/>
    <mergeCell ref="A11:B13"/>
    <mergeCell ref="A3:B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CE8D-8E94-4173-910B-D1349E7C562E}">
  <dimension ref="B3:BF126"/>
  <sheetViews>
    <sheetView topLeftCell="A3" zoomScale="40" zoomScaleNormal="40" workbookViewId="0">
      <selection activeCell="Z98" sqref="Z98"/>
    </sheetView>
  </sheetViews>
  <sheetFormatPr defaultRowHeight="14.25" x14ac:dyDescent="0.2"/>
  <cols>
    <col min="8" max="8" width="16.5" bestFit="1" customWidth="1"/>
    <col min="9" max="9" width="14.875" bestFit="1" customWidth="1"/>
    <col min="11" max="11" width="10.625" customWidth="1"/>
    <col min="12" max="12" width="9" customWidth="1"/>
    <col min="41" max="41" width="10.625" customWidth="1"/>
    <col min="42" max="42" width="7" customWidth="1"/>
    <col min="58" max="58" width="10.625" customWidth="1"/>
  </cols>
  <sheetData>
    <row r="3" spans="2:58" ht="45.75" customHeight="1" x14ac:dyDescent="0.2"/>
    <row r="4" spans="2:58" ht="45.75" thickBot="1" x14ac:dyDescent="0.25">
      <c r="B4" s="56" t="s">
        <v>864</v>
      </c>
      <c r="C4" s="56"/>
      <c r="D4" s="56"/>
      <c r="E4" s="56"/>
      <c r="F4" s="56"/>
      <c r="G4" s="56"/>
      <c r="H4" s="56"/>
      <c r="I4" s="56"/>
      <c r="J4" s="56"/>
      <c r="K4" s="56"/>
      <c r="M4" s="56" t="s">
        <v>865</v>
      </c>
      <c r="N4" s="56"/>
      <c r="O4" s="56"/>
      <c r="P4" s="56"/>
      <c r="Q4" s="56"/>
      <c r="R4" s="56"/>
      <c r="S4" s="56"/>
      <c r="T4" s="56"/>
      <c r="U4" s="56"/>
      <c r="V4" s="56"/>
      <c r="W4" s="56"/>
      <c r="X4" s="56"/>
      <c r="Y4" s="56"/>
      <c r="Z4" s="56"/>
      <c r="AB4" s="56" t="s">
        <v>866</v>
      </c>
      <c r="AC4" s="56"/>
      <c r="AD4" s="56"/>
      <c r="AE4" s="56"/>
      <c r="AF4" s="56"/>
      <c r="AG4" s="56"/>
      <c r="AH4" s="56"/>
      <c r="AI4" s="56"/>
      <c r="AJ4" s="56"/>
      <c r="AK4" s="56"/>
      <c r="AL4" s="56"/>
      <c r="AM4" s="56"/>
      <c r="AN4" s="56"/>
      <c r="AO4" s="56"/>
      <c r="AQ4" s="56" t="s">
        <v>867</v>
      </c>
      <c r="AR4" s="56"/>
      <c r="AS4" s="56"/>
      <c r="AT4" s="56"/>
      <c r="AU4" s="56"/>
      <c r="AV4" s="56"/>
      <c r="AW4" s="56"/>
      <c r="AX4" s="56"/>
      <c r="AY4" s="56"/>
      <c r="AZ4" s="56"/>
      <c r="BA4" s="56"/>
      <c r="BB4" s="56"/>
      <c r="BC4" s="56"/>
      <c r="BD4" s="56"/>
      <c r="BE4" s="56"/>
      <c r="BF4" s="56"/>
    </row>
    <row r="5" spans="2:58" ht="15" customHeight="1" thickTop="1" x14ac:dyDescent="0.2">
      <c r="B5" s="53"/>
      <c r="C5" s="53"/>
      <c r="D5" s="53"/>
      <c r="E5" s="53"/>
      <c r="F5" s="53"/>
      <c r="G5" s="53"/>
      <c r="H5" s="53"/>
      <c r="I5" s="53"/>
      <c r="J5" s="53"/>
      <c r="K5" s="53"/>
      <c r="M5" s="51"/>
      <c r="N5" s="51"/>
      <c r="O5" s="51"/>
      <c r="P5" s="51"/>
      <c r="Q5" s="51"/>
      <c r="R5" s="51"/>
      <c r="S5" s="51"/>
      <c r="T5" s="51"/>
      <c r="U5" s="51"/>
      <c r="V5" s="51"/>
      <c r="W5" s="51"/>
      <c r="X5" s="51"/>
      <c r="Y5" s="51"/>
      <c r="Z5" s="51"/>
      <c r="AB5" s="49"/>
      <c r="AC5" s="49"/>
      <c r="AD5" s="49"/>
      <c r="AE5" s="49"/>
      <c r="AF5" s="49"/>
      <c r="AG5" s="49"/>
      <c r="AH5" s="49"/>
      <c r="AI5" s="49"/>
      <c r="AJ5" s="49"/>
      <c r="AK5" s="49"/>
      <c r="AL5" s="49"/>
      <c r="AM5" s="49"/>
      <c r="AN5" s="49"/>
      <c r="AO5" s="49"/>
      <c r="AQ5" s="25"/>
      <c r="AR5" s="25"/>
      <c r="AS5" s="25"/>
      <c r="AT5" s="25"/>
      <c r="AU5" s="25"/>
      <c r="AV5" s="25"/>
      <c r="AW5" s="25"/>
      <c r="AX5" s="25"/>
      <c r="AY5" s="25"/>
      <c r="AZ5" s="25"/>
      <c r="BA5" s="25"/>
      <c r="BB5" s="25"/>
      <c r="BC5" s="25"/>
      <c r="BD5" s="25"/>
      <c r="BE5" s="25"/>
      <c r="BF5" s="25"/>
    </row>
    <row r="6" spans="2:58" ht="14.25" customHeight="1" x14ac:dyDescent="0.2">
      <c r="B6" s="54"/>
      <c r="C6" s="54"/>
      <c r="D6" s="54"/>
      <c r="E6" s="54"/>
      <c r="F6" s="54"/>
      <c r="G6" s="54"/>
      <c r="H6" s="54"/>
      <c r="I6" s="54"/>
      <c r="J6" s="54"/>
      <c r="K6" s="54"/>
      <c r="M6" s="52"/>
      <c r="N6" s="52"/>
      <c r="O6" s="52"/>
      <c r="P6" s="52"/>
      <c r="Q6" s="52"/>
      <c r="R6" s="52"/>
      <c r="S6" s="52"/>
      <c r="T6" s="52"/>
      <c r="U6" s="52"/>
      <c r="V6" s="52"/>
      <c r="W6" s="52"/>
      <c r="X6" s="52"/>
      <c r="Y6" s="52"/>
      <c r="Z6" s="52"/>
      <c r="AB6" s="50"/>
      <c r="AC6" s="50"/>
      <c r="AD6" s="50"/>
      <c r="AE6" s="50"/>
      <c r="AF6" s="50"/>
      <c r="AG6" s="50"/>
      <c r="AH6" s="50"/>
      <c r="AI6" s="50"/>
      <c r="AJ6" s="50"/>
      <c r="AK6" s="50"/>
      <c r="AL6" s="50"/>
      <c r="AM6" s="50"/>
      <c r="AN6" s="50"/>
      <c r="AO6" s="50"/>
      <c r="AQ6" s="25"/>
      <c r="AR6" s="25"/>
      <c r="AS6" s="25"/>
      <c r="AT6" s="25"/>
      <c r="AU6" s="25"/>
      <c r="AV6" s="25"/>
      <c r="AW6" s="25"/>
      <c r="AX6" s="25"/>
      <c r="AY6" s="25"/>
      <c r="AZ6" s="25"/>
      <c r="BA6" s="25"/>
      <c r="BB6" s="25"/>
      <c r="BC6" s="25"/>
      <c r="BD6" s="25"/>
      <c r="BE6" s="25"/>
      <c r="BF6" s="25"/>
    </row>
    <row r="7" spans="2:58" ht="14.25" customHeight="1" x14ac:dyDescent="0.2">
      <c r="B7" s="54"/>
      <c r="C7" s="54"/>
      <c r="D7" s="54"/>
      <c r="E7" s="54"/>
      <c r="F7" s="54"/>
      <c r="G7" s="54"/>
      <c r="H7" s="54"/>
      <c r="I7" s="54"/>
      <c r="J7" s="54"/>
      <c r="K7" s="54"/>
      <c r="M7" s="52"/>
      <c r="N7" s="52"/>
      <c r="O7" s="52"/>
      <c r="P7" s="52"/>
      <c r="Q7" s="52"/>
      <c r="R7" s="52"/>
      <c r="S7" s="52"/>
      <c r="T7" s="52"/>
      <c r="U7" s="52"/>
      <c r="V7" s="52"/>
      <c r="W7" s="52"/>
      <c r="X7" s="52"/>
      <c r="Y7" s="52"/>
      <c r="Z7" s="52"/>
      <c r="AB7" s="50"/>
      <c r="AC7" s="50"/>
      <c r="AD7" s="50"/>
      <c r="AE7" s="50"/>
      <c r="AF7" s="50"/>
      <c r="AG7" s="50"/>
      <c r="AH7" s="50"/>
      <c r="AI7" s="50"/>
      <c r="AJ7" s="50"/>
      <c r="AK7" s="50"/>
      <c r="AL7" s="50"/>
      <c r="AM7" s="50"/>
      <c r="AN7" s="50"/>
      <c r="AO7" s="50"/>
      <c r="AQ7" s="25"/>
      <c r="AR7" s="25"/>
      <c r="AS7" s="25"/>
      <c r="AT7" s="25"/>
      <c r="AU7" s="25"/>
      <c r="AV7" s="25"/>
      <c r="AW7" s="25"/>
      <c r="AX7" s="25"/>
      <c r="AY7" s="25"/>
      <c r="AZ7" s="25"/>
      <c r="BA7" s="25"/>
      <c r="BB7" s="25"/>
      <c r="BC7" s="25"/>
      <c r="BD7" s="25"/>
      <c r="BE7" s="25"/>
      <c r="BF7" s="25"/>
    </row>
    <row r="8" spans="2:58" ht="14.25" customHeight="1" x14ac:dyDescent="0.2">
      <c r="B8" s="54"/>
      <c r="C8" s="54"/>
      <c r="D8" s="54"/>
      <c r="E8" s="54"/>
      <c r="F8" s="54"/>
      <c r="G8" s="54"/>
      <c r="H8" s="54"/>
      <c r="I8" s="54"/>
      <c r="J8" s="54"/>
      <c r="K8" s="54"/>
      <c r="M8" s="52"/>
      <c r="N8" s="52"/>
      <c r="O8" s="52"/>
      <c r="P8" s="52"/>
      <c r="Q8" s="52"/>
      <c r="R8" s="52"/>
      <c r="S8" s="52"/>
      <c r="T8" s="52"/>
      <c r="U8" s="52"/>
      <c r="V8" s="52"/>
      <c r="W8" s="52"/>
      <c r="X8" s="52"/>
      <c r="Y8" s="52"/>
      <c r="Z8" s="52"/>
      <c r="AB8" s="50"/>
      <c r="AC8" s="50"/>
      <c r="AD8" s="50"/>
      <c r="AE8" s="50"/>
      <c r="AF8" s="50"/>
      <c r="AG8" s="50"/>
      <c r="AH8" s="50"/>
      <c r="AI8" s="50"/>
      <c r="AJ8" s="50"/>
      <c r="AK8" s="50"/>
      <c r="AL8" s="50"/>
      <c r="AM8" s="50"/>
      <c r="AN8" s="50"/>
      <c r="AO8" s="50"/>
      <c r="AQ8" s="25"/>
      <c r="AR8" s="25"/>
      <c r="AS8" s="25"/>
      <c r="AT8" s="25"/>
      <c r="AU8" s="25"/>
      <c r="AV8" s="25"/>
      <c r="AW8" s="25"/>
      <c r="AX8" s="25"/>
      <c r="AY8" s="25"/>
      <c r="AZ8" s="25"/>
      <c r="BA8" s="25"/>
      <c r="BB8" s="25"/>
      <c r="BC8" s="25"/>
      <c r="BD8" s="25"/>
      <c r="BE8" s="25"/>
      <c r="BF8" s="25"/>
    </row>
    <row r="9" spans="2:58" ht="14.25" customHeight="1" x14ac:dyDescent="0.2">
      <c r="B9" s="54"/>
      <c r="C9" s="54"/>
      <c r="D9" s="54"/>
      <c r="E9" s="54"/>
      <c r="F9" s="54"/>
      <c r="G9" s="54"/>
      <c r="H9" s="54"/>
      <c r="I9" s="54"/>
      <c r="J9" s="54"/>
      <c r="K9" s="54"/>
      <c r="M9" s="52"/>
      <c r="N9" s="52"/>
      <c r="O9" s="52"/>
      <c r="P9" s="52"/>
      <c r="Q9" s="52"/>
      <c r="R9" s="52"/>
      <c r="S9" s="52"/>
      <c r="T9" s="52"/>
      <c r="U9" s="52"/>
      <c r="V9" s="52"/>
      <c r="W9" s="52"/>
      <c r="X9" s="52"/>
      <c r="Y9" s="52"/>
      <c r="Z9" s="52"/>
      <c r="AB9" s="50"/>
      <c r="AC9" s="50"/>
      <c r="AD9" s="50"/>
      <c r="AE9" s="50"/>
      <c r="AF9" s="50"/>
      <c r="AG9" s="50"/>
      <c r="AH9" s="50"/>
      <c r="AI9" s="50"/>
      <c r="AJ9" s="50"/>
      <c r="AK9" s="50"/>
      <c r="AL9" s="50"/>
      <c r="AM9" s="50"/>
      <c r="AN9" s="50"/>
      <c r="AO9" s="50"/>
      <c r="AQ9" s="25"/>
      <c r="AR9" s="25"/>
      <c r="AS9" s="25"/>
      <c r="AT9" s="25"/>
      <c r="AU9" s="25"/>
      <c r="AV9" s="25"/>
      <c r="AW9" s="25"/>
      <c r="AX9" s="25"/>
      <c r="AY9" s="25"/>
      <c r="AZ9" s="25"/>
      <c r="BA9" s="25"/>
      <c r="BB9" s="25"/>
      <c r="BC9" s="25"/>
      <c r="BD9" s="25"/>
      <c r="BE9" s="25"/>
      <c r="BF9" s="25"/>
    </row>
    <row r="10" spans="2:58" ht="14.25" customHeight="1" x14ac:dyDescent="0.2">
      <c r="B10" s="54"/>
      <c r="C10" s="54"/>
      <c r="D10" s="54"/>
      <c r="E10" s="54"/>
      <c r="F10" s="54"/>
      <c r="G10" s="54"/>
      <c r="H10" s="54"/>
      <c r="I10" s="54"/>
      <c r="J10" s="54"/>
      <c r="K10" s="54"/>
      <c r="M10" s="52"/>
      <c r="N10" s="52"/>
      <c r="O10" s="52"/>
      <c r="P10" s="52"/>
      <c r="Q10" s="52"/>
      <c r="R10" s="52"/>
      <c r="S10" s="52"/>
      <c r="T10" s="52"/>
      <c r="U10" s="52"/>
      <c r="V10" s="52"/>
      <c r="W10" s="52"/>
      <c r="X10" s="52"/>
      <c r="Y10" s="52"/>
      <c r="Z10" s="52"/>
      <c r="AB10" s="50"/>
      <c r="AC10" s="50"/>
      <c r="AD10" s="50"/>
      <c r="AE10" s="50"/>
      <c r="AF10" s="50"/>
      <c r="AG10" s="50"/>
      <c r="AH10" s="50"/>
      <c r="AI10" s="50"/>
      <c r="AJ10" s="50"/>
      <c r="AK10" s="50"/>
      <c r="AL10" s="50"/>
      <c r="AM10" s="50"/>
      <c r="AN10" s="50"/>
      <c r="AO10" s="50"/>
      <c r="AQ10" s="25"/>
      <c r="AR10" s="25"/>
      <c r="AS10" s="25"/>
      <c r="AT10" s="25"/>
      <c r="AU10" s="25"/>
      <c r="AV10" s="25"/>
      <c r="AW10" s="25"/>
      <c r="AX10" s="25"/>
      <c r="AY10" s="25"/>
      <c r="AZ10" s="25"/>
      <c r="BA10" s="25"/>
      <c r="BB10" s="25"/>
      <c r="BC10" s="25"/>
      <c r="BD10" s="25"/>
      <c r="BE10" s="25"/>
      <c r="BF10" s="25"/>
    </row>
    <row r="11" spans="2:58" ht="14.25" customHeight="1" x14ac:dyDescent="0.2">
      <c r="B11" s="54"/>
      <c r="C11" s="54"/>
      <c r="D11" s="54"/>
      <c r="E11" s="54"/>
      <c r="F11" s="54"/>
      <c r="G11" s="54"/>
      <c r="H11" s="54"/>
      <c r="I11" s="54"/>
      <c r="J11" s="54"/>
      <c r="K11" s="54"/>
      <c r="M11" s="52"/>
      <c r="N11" s="52"/>
      <c r="O11" s="52"/>
      <c r="P11" s="52"/>
      <c r="Q11" s="52"/>
      <c r="R11" s="52"/>
      <c r="S11" s="52"/>
      <c r="T11" s="52"/>
      <c r="U11" s="52"/>
      <c r="V11" s="52"/>
      <c r="W11" s="52"/>
      <c r="X11" s="52"/>
      <c r="Y11" s="52"/>
      <c r="Z11" s="52"/>
      <c r="AB11" s="50"/>
      <c r="AC11" s="50"/>
      <c r="AD11" s="50"/>
      <c r="AE11" s="50"/>
      <c r="AF11" s="50"/>
      <c r="AG11" s="50"/>
      <c r="AH11" s="50"/>
      <c r="AI11" s="50"/>
      <c r="AJ11" s="50"/>
      <c r="AK11" s="50"/>
      <c r="AL11" s="50"/>
      <c r="AM11" s="50"/>
      <c r="AN11" s="50"/>
      <c r="AO11" s="50"/>
      <c r="AQ11" s="25"/>
      <c r="AR11" s="25"/>
      <c r="AS11" s="25"/>
      <c r="AT11" s="25"/>
      <c r="AU11" s="25"/>
      <c r="AV11" s="25"/>
      <c r="AW11" s="25"/>
      <c r="AX11" s="25"/>
      <c r="AY11" s="25"/>
      <c r="AZ11" s="25"/>
      <c r="BA11" s="25"/>
      <c r="BB11" s="25"/>
      <c r="BC11" s="25"/>
      <c r="BD11" s="25"/>
      <c r="BE11" s="25"/>
      <c r="BF11" s="25"/>
    </row>
    <row r="12" spans="2:58" ht="14.25" customHeight="1" x14ac:dyDescent="0.2">
      <c r="B12" s="54"/>
      <c r="C12" s="54"/>
      <c r="D12" s="54"/>
      <c r="E12" s="54"/>
      <c r="F12" s="54"/>
      <c r="G12" s="54"/>
      <c r="H12" s="54"/>
      <c r="I12" s="54"/>
      <c r="J12" s="54"/>
      <c r="K12" s="54"/>
      <c r="M12" s="52"/>
      <c r="N12" s="52"/>
      <c r="O12" s="52"/>
      <c r="P12" s="52"/>
      <c r="Q12" s="52"/>
      <c r="R12" s="52"/>
      <c r="S12" s="52"/>
      <c r="T12" s="52"/>
      <c r="U12" s="52"/>
      <c r="V12" s="52"/>
      <c r="W12" s="52"/>
      <c r="X12" s="52"/>
      <c r="Y12" s="52"/>
      <c r="Z12" s="52"/>
      <c r="AB12" s="50"/>
      <c r="AC12" s="50"/>
      <c r="AD12" s="50"/>
      <c r="AE12" s="50"/>
      <c r="AF12" s="50"/>
      <c r="AG12" s="50"/>
      <c r="AH12" s="50"/>
      <c r="AI12" s="50"/>
      <c r="AJ12" s="50"/>
      <c r="AK12" s="50"/>
      <c r="AL12" s="50"/>
      <c r="AM12" s="50"/>
      <c r="AN12" s="50"/>
      <c r="AO12" s="50"/>
      <c r="AQ12" s="25"/>
      <c r="AR12" s="25"/>
      <c r="AS12" s="25"/>
      <c r="AT12" s="25"/>
      <c r="AU12" s="25"/>
      <c r="AV12" s="25"/>
      <c r="AW12" s="25"/>
      <c r="AX12" s="25"/>
      <c r="AY12" s="25"/>
      <c r="AZ12" s="25"/>
      <c r="BA12" s="25"/>
      <c r="BB12" s="25"/>
      <c r="BC12" s="25"/>
      <c r="BD12" s="25"/>
      <c r="BE12" s="25"/>
      <c r="BF12" s="25"/>
    </row>
    <row r="13" spans="2:58" ht="14.25" customHeight="1" x14ac:dyDescent="0.2">
      <c r="B13" s="54"/>
      <c r="C13" s="54"/>
      <c r="D13" s="54"/>
      <c r="E13" s="54"/>
      <c r="F13" s="54"/>
      <c r="G13" s="54"/>
      <c r="H13" s="54"/>
      <c r="I13" s="54"/>
      <c r="J13" s="54"/>
      <c r="K13" s="54"/>
      <c r="M13" s="52"/>
      <c r="N13" s="52"/>
      <c r="O13" s="52"/>
      <c r="P13" s="52"/>
      <c r="Q13" s="52"/>
      <c r="R13" s="52"/>
      <c r="S13" s="52"/>
      <c r="T13" s="52"/>
      <c r="U13" s="52"/>
      <c r="V13" s="52"/>
      <c r="W13" s="52"/>
      <c r="X13" s="52"/>
      <c r="Y13" s="52"/>
      <c r="Z13" s="52"/>
      <c r="AB13" s="50"/>
      <c r="AC13" s="50"/>
      <c r="AD13" s="50"/>
      <c r="AE13" s="50"/>
      <c r="AF13" s="50"/>
      <c r="AG13" s="50"/>
      <c r="AH13" s="50"/>
      <c r="AI13" s="50"/>
      <c r="AJ13" s="50"/>
      <c r="AK13" s="50"/>
      <c r="AL13" s="50"/>
      <c r="AM13" s="50"/>
      <c r="AN13" s="50"/>
      <c r="AO13" s="50"/>
      <c r="AQ13" s="25"/>
      <c r="AR13" s="25"/>
      <c r="AS13" s="25"/>
      <c r="AT13" s="25"/>
      <c r="AU13" s="25"/>
      <c r="AV13" s="25"/>
      <c r="AW13" s="25"/>
      <c r="AX13" s="25"/>
      <c r="AY13" s="25"/>
      <c r="AZ13" s="25"/>
      <c r="BA13" s="25"/>
      <c r="BB13" s="25"/>
      <c r="BC13" s="25"/>
      <c r="BD13" s="25"/>
      <c r="BE13" s="25"/>
      <c r="BF13" s="25"/>
    </row>
    <row r="14" spans="2:58" ht="14.25" customHeight="1" x14ac:dyDescent="0.2">
      <c r="B14" s="54"/>
      <c r="C14" s="54"/>
      <c r="D14" s="54"/>
      <c r="E14" s="54"/>
      <c r="F14" s="54"/>
      <c r="G14" s="54"/>
      <c r="H14" s="54"/>
      <c r="I14" s="54"/>
      <c r="J14" s="54"/>
      <c r="K14" s="54"/>
      <c r="M14" s="52"/>
      <c r="N14" s="52"/>
      <c r="O14" s="52"/>
      <c r="P14" s="52"/>
      <c r="Q14" s="52"/>
      <c r="R14" s="52"/>
      <c r="S14" s="52"/>
      <c r="T14" s="52"/>
      <c r="U14" s="52"/>
      <c r="V14" s="52"/>
      <c r="W14" s="52"/>
      <c r="X14" s="52"/>
      <c r="Y14" s="52"/>
      <c r="Z14" s="52"/>
      <c r="AB14" s="50"/>
      <c r="AC14" s="50"/>
      <c r="AD14" s="50"/>
      <c r="AE14" s="50"/>
      <c r="AF14" s="50"/>
      <c r="AG14" s="50"/>
      <c r="AH14" s="50"/>
      <c r="AI14" s="50"/>
      <c r="AJ14" s="50"/>
      <c r="AK14" s="50"/>
      <c r="AL14" s="50"/>
      <c r="AM14" s="50"/>
      <c r="AN14" s="50"/>
      <c r="AO14" s="50"/>
      <c r="AQ14" s="25"/>
      <c r="AR14" s="25"/>
      <c r="AS14" s="25"/>
      <c r="AT14" s="25"/>
      <c r="AU14" s="25"/>
      <c r="AV14" s="25"/>
      <c r="AW14" s="25"/>
      <c r="AX14" s="25"/>
      <c r="AY14" s="25"/>
      <c r="AZ14" s="25"/>
      <c r="BA14" s="25"/>
      <c r="BB14" s="25"/>
      <c r="BC14" s="25"/>
      <c r="BD14" s="25"/>
      <c r="BE14" s="25"/>
      <c r="BF14" s="25"/>
    </row>
    <row r="15" spans="2:58" ht="14.25" customHeight="1" x14ac:dyDescent="0.2">
      <c r="B15" s="54"/>
      <c r="C15" s="54"/>
      <c r="D15" s="54"/>
      <c r="E15" s="54"/>
      <c r="F15" s="54"/>
      <c r="G15" s="54"/>
      <c r="H15" s="54"/>
      <c r="I15" s="54"/>
      <c r="J15" s="54"/>
      <c r="K15" s="54"/>
      <c r="M15" s="52"/>
      <c r="N15" s="52"/>
      <c r="O15" s="52"/>
      <c r="P15" s="52"/>
      <c r="Q15" s="52"/>
      <c r="R15" s="52"/>
      <c r="S15" s="52"/>
      <c r="T15" s="52"/>
      <c r="U15" s="52"/>
      <c r="V15" s="52"/>
      <c r="W15" s="52"/>
      <c r="X15" s="52"/>
      <c r="Y15" s="52"/>
      <c r="Z15" s="52"/>
      <c r="AB15" s="50"/>
      <c r="AC15" s="50"/>
      <c r="AD15" s="50"/>
      <c r="AE15" s="50"/>
      <c r="AF15" s="50"/>
      <c r="AG15" s="50"/>
      <c r="AH15" s="50"/>
      <c r="AI15" s="50"/>
      <c r="AJ15" s="50"/>
      <c r="AK15" s="50"/>
      <c r="AL15" s="50"/>
      <c r="AM15" s="50"/>
      <c r="AN15" s="50"/>
      <c r="AO15" s="50"/>
      <c r="AQ15" s="25"/>
      <c r="AR15" s="25"/>
      <c r="AS15" s="25"/>
      <c r="AT15" s="25"/>
      <c r="AU15" s="25"/>
      <c r="AV15" s="25"/>
      <c r="AW15" s="25"/>
      <c r="AX15" s="25"/>
      <c r="AY15" s="25"/>
      <c r="AZ15" s="25"/>
      <c r="BA15" s="25"/>
      <c r="BB15" s="25"/>
      <c r="BC15" s="25"/>
      <c r="BD15" s="25"/>
      <c r="BE15" s="25"/>
      <c r="BF15" s="25"/>
    </row>
    <row r="16" spans="2:58" ht="14.25" customHeight="1" x14ac:dyDescent="0.2">
      <c r="B16" s="54"/>
      <c r="C16" s="54"/>
      <c r="D16" s="54"/>
      <c r="E16" s="54"/>
      <c r="F16" s="54"/>
      <c r="G16" s="54"/>
      <c r="H16" s="54"/>
      <c r="I16" s="54"/>
      <c r="J16" s="54"/>
      <c r="K16" s="54"/>
      <c r="M16" s="52"/>
      <c r="N16" s="52"/>
      <c r="O16" s="52"/>
      <c r="P16" s="52"/>
      <c r="Q16" s="52"/>
      <c r="R16" s="52"/>
      <c r="S16" s="52"/>
      <c r="T16" s="52"/>
      <c r="U16" s="52"/>
      <c r="V16" s="52"/>
      <c r="W16" s="52"/>
      <c r="X16" s="52"/>
      <c r="Y16" s="52"/>
      <c r="Z16" s="52"/>
      <c r="AB16" s="50"/>
      <c r="AC16" s="50"/>
      <c r="AD16" s="50"/>
      <c r="AE16" s="50"/>
      <c r="AF16" s="50"/>
      <c r="AG16" s="50"/>
      <c r="AH16" s="50"/>
      <c r="AI16" s="50"/>
      <c r="AJ16" s="50"/>
      <c r="AK16" s="50"/>
      <c r="AL16" s="50"/>
      <c r="AM16" s="50"/>
      <c r="AN16" s="50"/>
      <c r="AO16" s="50"/>
      <c r="AQ16" s="25"/>
      <c r="AR16" s="25"/>
      <c r="AS16" s="25"/>
      <c r="AT16" s="25"/>
      <c r="AU16" s="25"/>
      <c r="AV16" s="25"/>
      <c r="AW16" s="25"/>
      <c r="AX16" s="25"/>
      <c r="AY16" s="25"/>
      <c r="AZ16" s="25"/>
      <c r="BA16" s="25"/>
      <c r="BB16" s="25"/>
      <c r="BC16" s="25"/>
      <c r="BD16" s="25"/>
      <c r="BE16" s="25"/>
      <c r="BF16" s="25"/>
    </row>
    <row r="17" spans="2:58" ht="14.25" customHeight="1" x14ac:dyDescent="0.2">
      <c r="B17" s="54"/>
      <c r="C17" s="54"/>
      <c r="D17" s="54"/>
      <c r="E17" s="54"/>
      <c r="F17" s="54"/>
      <c r="G17" s="54"/>
      <c r="H17" s="54"/>
      <c r="I17" s="54"/>
      <c r="J17" s="54"/>
      <c r="K17" s="54"/>
      <c r="M17" s="52"/>
      <c r="N17" s="52"/>
      <c r="O17" s="52"/>
      <c r="P17" s="52"/>
      <c r="Q17" s="52"/>
      <c r="R17" s="52"/>
      <c r="S17" s="52"/>
      <c r="T17" s="52"/>
      <c r="U17" s="52"/>
      <c r="V17" s="52"/>
      <c r="W17" s="52"/>
      <c r="X17" s="52"/>
      <c r="Y17" s="52"/>
      <c r="Z17" s="52"/>
      <c r="AB17" s="50"/>
      <c r="AC17" s="50"/>
      <c r="AD17" s="50"/>
      <c r="AE17" s="50"/>
      <c r="AF17" s="50"/>
      <c r="AG17" s="50"/>
      <c r="AH17" s="50"/>
      <c r="AI17" s="50"/>
      <c r="AJ17" s="50"/>
      <c r="AK17" s="50"/>
      <c r="AL17" s="50"/>
      <c r="AM17" s="50"/>
      <c r="AN17" s="50"/>
      <c r="AO17" s="50"/>
      <c r="AQ17" s="25"/>
      <c r="AR17" s="25"/>
      <c r="AS17" s="25"/>
      <c r="AT17" s="25"/>
      <c r="AU17" s="25"/>
      <c r="AV17" s="25"/>
      <c r="AW17" s="25"/>
      <c r="AX17" s="25"/>
      <c r="AY17" s="25"/>
      <c r="AZ17" s="25"/>
      <c r="BA17" s="25"/>
      <c r="BB17" s="25"/>
      <c r="BC17" s="25"/>
      <c r="BD17" s="25"/>
      <c r="BE17" s="25"/>
      <c r="BF17" s="25"/>
    </row>
    <row r="18" spans="2:58" ht="14.25" customHeight="1" x14ac:dyDescent="0.2">
      <c r="B18" s="54"/>
      <c r="C18" s="54"/>
      <c r="D18" s="54"/>
      <c r="E18" s="54"/>
      <c r="F18" s="54"/>
      <c r="G18" s="54"/>
      <c r="H18" s="54"/>
      <c r="I18" s="54"/>
      <c r="J18" s="54"/>
      <c r="K18" s="54"/>
      <c r="M18" s="52"/>
      <c r="N18" s="52"/>
      <c r="O18" s="52"/>
      <c r="P18" s="52"/>
      <c r="Q18" s="52"/>
      <c r="R18" s="52"/>
      <c r="S18" s="52"/>
      <c r="T18" s="52"/>
      <c r="U18" s="52"/>
      <c r="V18" s="52"/>
      <c r="W18" s="52"/>
      <c r="X18" s="52"/>
      <c r="Y18" s="52"/>
      <c r="Z18" s="52"/>
      <c r="AB18" s="50"/>
      <c r="AC18" s="50"/>
      <c r="AD18" s="50"/>
      <c r="AE18" s="50"/>
      <c r="AF18" s="50"/>
      <c r="AG18" s="50"/>
      <c r="AH18" s="50"/>
      <c r="AI18" s="50"/>
      <c r="AJ18" s="50"/>
      <c r="AK18" s="50"/>
      <c r="AL18" s="50"/>
      <c r="AM18" s="50"/>
      <c r="AN18" s="50"/>
      <c r="AO18" s="50"/>
      <c r="AQ18" s="25"/>
      <c r="AR18" s="25"/>
      <c r="AS18" s="25"/>
      <c r="AT18" s="25"/>
      <c r="AU18" s="25"/>
      <c r="AV18" s="25"/>
      <c r="AW18" s="25"/>
      <c r="AX18" s="25"/>
      <c r="AY18" s="25"/>
      <c r="AZ18" s="25"/>
      <c r="BA18" s="25"/>
      <c r="BB18" s="25"/>
      <c r="BC18" s="25"/>
      <c r="BD18" s="25"/>
      <c r="BE18" s="25"/>
      <c r="BF18" s="25"/>
    </row>
    <row r="19" spans="2:58" ht="14.25" customHeight="1" x14ac:dyDescent="0.2">
      <c r="B19" s="54"/>
      <c r="C19" s="54"/>
      <c r="D19" s="54"/>
      <c r="E19" s="54"/>
      <c r="F19" s="54"/>
      <c r="G19" s="54"/>
      <c r="H19" s="54"/>
      <c r="I19" s="54"/>
      <c r="J19" s="54"/>
      <c r="K19" s="54"/>
      <c r="M19" s="52"/>
      <c r="N19" s="52"/>
      <c r="O19" s="52"/>
      <c r="P19" s="52"/>
      <c r="Q19" s="52"/>
      <c r="R19" s="52"/>
      <c r="S19" s="52"/>
      <c r="T19" s="52"/>
      <c r="U19" s="52"/>
      <c r="V19" s="52"/>
      <c r="W19" s="52"/>
      <c r="X19" s="52"/>
      <c r="Y19" s="52"/>
      <c r="Z19" s="52"/>
      <c r="AB19" s="50"/>
      <c r="AC19" s="50"/>
      <c r="AD19" s="50"/>
      <c r="AE19" s="50"/>
      <c r="AF19" s="50"/>
      <c r="AG19" s="50"/>
      <c r="AH19" s="50"/>
      <c r="AI19" s="50"/>
      <c r="AJ19" s="50"/>
      <c r="AK19" s="50"/>
      <c r="AL19" s="50"/>
      <c r="AM19" s="50"/>
      <c r="AN19" s="50"/>
      <c r="AO19" s="50"/>
      <c r="AQ19" s="25"/>
      <c r="AR19" s="25"/>
      <c r="AS19" s="25"/>
      <c r="AT19" s="25"/>
      <c r="AU19" s="25"/>
      <c r="AV19" s="25"/>
      <c r="AW19" s="25"/>
      <c r="AX19" s="25"/>
      <c r="AY19" s="25"/>
      <c r="AZ19" s="25"/>
      <c r="BA19" s="25"/>
      <c r="BB19" s="25"/>
      <c r="BC19" s="25"/>
      <c r="BD19" s="25"/>
      <c r="BE19" s="25"/>
      <c r="BF19" s="25"/>
    </row>
    <row r="20" spans="2:58" ht="14.25" customHeight="1" x14ac:dyDescent="0.2">
      <c r="B20" s="54"/>
      <c r="C20" s="54"/>
      <c r="D20" s="54"/>
      <c r="E20" s="54"/>
      <c r="F20" s="54"/>
      <c r="G20" s="54"/>
      <c r="H20" s="54"/>
      <c r="I20" s="54"/>
      <c r="J20" s="54"/>
      <c r="K20" s="54"/>
      <c r="M20" s="52"/>
      <c r="N20" s="52"/>
      <c r="O20" s="52"/>
      <c r="P20" s="52"/>
      <c r="Q20" s="52"/>
      <c r="R20" s="52"/>
      <c r="S20" s="52"/>
      <c r="T20" s="52"/>
      <c r="U20" s="52"/>
      <c r="V20" s="52"/>
      <c r="W20" s="52"/>
      <c r="X20" s="52"/>
      <c r="Y20" s="52"/>
      <c r="Z20" s="52"/>
      <c r="AB20" s="50"/>
      <c r="AC20" s="50"/>
      <c r="AD20" s="50"/>
      <c r="AE20" s="50"/>
      <c r="AF20" s="50"/>
      <c r="AG20" s="50"/>
      <c r="AH20" s="50"/>
      <c r="AI20" s="50"/>
      <c r="AJ20" s="50"/>
      <c r="AK20" s="50"/>
      <c r="AL20" s="50"/>
      <c r="AM20" s="50"/>
      <c r="AN20" s="50"/>
      <c r="AO20" s="50"/>
      <c r="AQ20" s="25"/>
      <c r="AR20" s="25"/>
      <c r="AS20" s="25"/>
      <c r="AT20" s="25"/>
      <c r="AU20" s="25"/>
      <c r="AV20" s="25"/>
      <c r="AW20" s="25"/>
      <c r="AX20" s="25"/>
      <c r="AY20" s="25"/>
      <c r="AZ20" s="25"/>
      <c r="BA20" s="25"/>
      <c r="BB20" s="25"/>
      <c r="BC20" s="25"/>
      <c r="BD20" s="25"/>
      <c r="BE20" s="25"/>
      <c r="BF20" s="25"/>
    </row>
    <row r="21" spans="2:58" ht="14.25" customHeight="1" x14ac:dyDescent="0.2">
      <c r="B21" s="54"/>
      <c r="C21" s="54"/>
      <c r="D21" s="54"/>
      <c r="E21" s="54"/>
      <c r="F21" s="54"/>
      <c r="G21" s="54"/>
      <c r="H21" s="54"/>
      <c r="I21" s="54"/>
      <c r="J21" s="54"/>
      <c r="K21" s="54"/>
      <c r="M21" s="52"/>
      <c r="N21" s="52"/>
      <c r="O21" s="52"/>
      <c r="P21" s="52"/>
      <c r="Q21" s="52"/>
      <c r="R21" s="52"/>
      <c r="S21" s="52"/>
      <c r="T21" s="52"/>
      <c r="U21" s="52"/>
      <c r="V21" s="52"/>
      <c r="W21" s="52"/>
      <c r="X21" s="52"/>
      <c r="Y21" s="52"/>
      <c r="Z21" s="52"/>
      <c r="AB21" s="50"/>
      <c r="AC21" s="50"/>
      <c r="AD21" s="50"/>
      <c r="AE21" s="50"/>
      <c r="AF21" s="50"/>
      <c r="AG21" s="50"/>
      <c r="AH21" s="50"/>
      <c r="AI21" s="50"/>
      <c r="AJ21" s="50"/>
      <c r="AK21" s="50"/>
      <c r="AL21" s="50"/>
      <c r="AM21" s="50"/>
      <c r="AN21" s="50"/>
      <c r="AO21" s="50"/>
      <c r="AQ21" s="25"/>
      <c r="AR21" s="25"/>
      <c r="AS21" s="25"/>
      <c r="AT21" s="25"/>
      <c r="AU21" s="25"/>
      <c r="AV21" s="25"/>
      <c r="AW21" s="25"/>
      <c r="AX21" s="25"/>
      <c r="AY21" s="25"/>
      <c r="AZ21" s="25"/>
      <c r="BA21" s="25"/>
      <c r="BB21" s="25"/>
      <c r="BC21" s="25"/>
      <c r="BD21" s="25"/>
      <c r="BE21" s="25"/>
      <c r="BF21" s="25"/>
    </row>
    <row r="22" spans="2:58" ht="14.25" customHeight="1" x14ac:dyDescent="0.2">
      <c r="B22" s="54"/>
      <c r="C22" s="54"/>
      <c r="D22" s="54"/>
      <c r="E22" s="54"/>
      <c r="F22" s="54"/>
      <c r="G22" s="54"/>
      <c r="H22" s="54"/>
      <c r="I22" s="54"/>
      <c r="J22" s="54"/>
      <c r="K22" s="54"/>
      <c r="M22" s="52"/>
      <c r="N22" s="52"/>
      <c r="O22" s="52"/>
      <c r="P22" s="52"/>
      <c r="Q22" s="52"/>
      <c r="R22" s="52"/>
      <c r="S22" s="52"/>
      <c r="T22" s="52"/>
      <c r="U22" s="52"/>
      <c r="V22" s="52"/>
      <c r="W22" s="52"/>
      <c r="X22" s="52"/>
      <c r="Y22" s="52"/>
      <c r="Z22" s="52"/>
      <c r="AB22" s="50"/>
      <c r="AC22" s="50"/>
      <c r="AD22" s="50"/>
      <c r="AE22" s="50"/>
      <c r="AF22" s="50"/>
      <c r="AG22" s="50"/>
      <c r="AH22" s="50"/>
      <c r="AI22" s="50"/>
      <c r="AJ22" s="50"/>
      <c r="AK22" s="50"/>
      <c r="AL22" s="50"/>
      <c r="AM22" s="50"/>
      <c r="AN22" s="50"/>
      <c r="AO22" s="50"/>
      <c r="AQ22" s="25"/>
      <c r="AR22" s="25"/>
      <c r="AS22" s="25"/>
      <c r="AT22" s="25"/>
      <c r="AU22" s="25"/>
      <c r="AV22" s="25"/>
      <c r="AW22" s="25"/>
      <c r="AX22" s="25"/>
      <c r="AY22" s="25"/>
      <c r="AZ22" s="25"/>
      <c r="BA22" s="25"/>
      <c r="BB22" s="25"/>
      <c r="BC22" s="25"/>
      <c r="BD22" s="25"/>
      <c r="BE22" s="25"/>
      <c r="BF22" s="25"/>
    </row>
    <row r="23" spans="2:58" ht="14.25" customHeight="1" x14ac:dyDescent="0.2">
      <c r="B23" s="54"/>
      <c r="C23" s="54"/>
      <c r="D23" s="54"/>
      <c r="E23" s="54"/>
      <c r="F23" s="54"/>
      <c r="G23" s="54"/>
      <c r="H23" s="54"/>
      <c r="I23" s="54"/>
      <c r="J23" s="54"/>
      <c r="K23" s="54"/>
      <c r="M23" s="52"/>
      <c r="N23" s="52"/>
      <c r="O23" s="52"/>
      <c r="P23" s="52"/>
      <c r="Q23" s="52"/>
      <c r="R23" s="52"/>
      <c r="S23" s="52"/>
      <c r="T23" s="52"/>
      <c r="U23" s="52"/>
      <c r="V23" s="52"/>
      <c r="W23" s="52"/>
      <c r="X23" s="52"/>
      <c r="Y23" s="52"/>
      <c r="Z23" s="52"/>
      <c r="AB23" s="50"/>
      <c r="AC23" s="50"/>
      <c r="AD23" s="50"/>
      <c r="AE23" s="50"/>
      <c r="AF23" s="50"/>
      <c r="AG23" s="50"/>
      <c r="AH23" s="50"/>
      <c r="AI23" s="50"/>
      <c r="AJ23" s="50"/>
      <c r="AK23" s="50"/>
      <c r="AL23" s="50"/>
      <c r="AM23" s="50"/>
      <c r="AN23" s="50"/>
      <c r="AO23" s="50"/>
      <c r="AQ23" s="25"/>
      <c r="AR23" s="25"/>
      <c r="AS23" s="25"/>
      <c r="AT23" s="25"/>
      <c r="AU23" s="25"/>
      <c r="AV23" s="25"/>
      <c r="AW23" s="25"/>
      <c r="AX23" s="25"/>
      <c r="AY23" s="25"/>
      <c r="AZ23" s="25"/>
      <c r="BA23" s="25"/>
      <c r="BB23" s="25"/>
      <c r="BC23" s="25"/>
      <c r="BD23" s="25"/>
      <c r="BE23" s="25"/>
      <c r="BF23" s="25"/>
    </row>
    <row r="24" spans="2:58" ht="14.25" customHeight="1" x14ac:dyDescent="0.2">
      <c r="B24" s="54"/>
      <c r="C24" s="54"/>
      <c r="D24" s="54"/>
      <c r="E24" s="54"/>
      <c r="F24" s="54"/>
      <c r="G24" s="54"/>
      <c r="H24" s="54"/>
      <c r="I24" s="54"/>
      <c r="J24" s="54"/>
      <c r="K24" s="54"/>
      <c r="M24" s="52"/>
      <c r="N24" s="52"/>
      <c r="O24" s="52"/>
      <c r="P24" s="52"/>
      <c r="Q24" s="52"/>
      <c r="R24" s="52"/>
      <c r="S24" s="52"/>
      <c r="T24" s="52"/>
      <c r="U24" s="52"/>
      <c r="V24" s="52"/>
      <c r="W24" s="52"/>
      <c r="X24" s="52"/>
      <c r="Y24" s="52"/>
      <c r="Z24" s="52"/>
      <c r="AB24" s="50"/>
      <c r="AC24" s="50"/>
      <c r="AD24" s="50"/>
      <c r="AE24" s="50"/>
      <c r="AF24" s="50"/>
      <c r="AG24" s="50"/>
      <c r="AH24" s="50"/>
      <c r="AI24" s="50"/>
      <c r="AJ24" s="50"/>
      <c r="AK24" s="50"/>
      <c r="AL24" s="50"/>
      <c r="AM24" s="50"/>
      <c r="AN24" s="50"/>
      <c r="AO24" s="50"/>
      <c r="AQ24" s="25"/>
      <c r="AR24" s="25"/>
      <c r="AS24" s="25"/>
      <c r="AT24" s="25"/>
      <c r="AU24" s="25"/>
      <c r="AV24" s="25"/>
      <c r="AW24" s="25"/>
      <c r="AX24" s="25"/>
      <c r="AY24" s="25"/>
      <c r="AZ24" s="25"/>
      <c r="BA24" s="25"/>
      <c r="BB24" s="25"/>
      <c r="BC24" s="25"/>
      <c r="BD24" s="25"/>
      <c r="BE24" s="25"/>
      <c r="BF24" s="25"/>
    </row>
    <row r="25" spans="2:58" ht="14.25" customHeight="1" x14ac:dyDescent="0.2">
      <c r="B25" s="54"/>
      <c r="C25" s="54"/>
      <c r="D25" s="54"/>
      <c r="E25" s="54"/>
      <c r="F25" s="54"/>
      <c r="G25" s="54"/>
      <c r="H25" s="54"/>
      <c r="I25" s="54"/>
      <c r="J25" s="54"/>
      <c r="K25" s="54"/>
      <c r="M25" s="52"/>
      <c r="N25" s="52"/>
      <c r="O25" s="52"/>
      <c r="P25" s="52"/>
      <c r="Q25" s="52"/>
      <c r="R25" s="52"/>
      <c r="S25" s="52"/>
      <c r="T25" s="52"/>
      <c r="U25" s="52"/>
      <c r="V25" s="52"/>
      <c r="W25" s="52"/>
      <c r="X25" s="52"/>
      <c r="Y25" s="52"/>
      <c r="Z25" s="52"/>
      <c r="AB25" s="50"/>
      <c r="AC25" s="50"/>
      <c r="AD25" s="50"/>
      <c r="AE25" s="50"/>
      <c r="AF25" s="50"/>
      <c r="AG25" s="50"/>
      <c r="AH25" s="50"/>
      <c r="AI25" s="50"/>
      <c r="AJ25" s="50"/>
      <c r="AK25" s="50"/>
      <c r="AL25" s="50"/>
      <c r="AM25" s="50"/>
      <c r="AN25" s="50"/>
      <c r="AO25" s="50"/>
      <c r="AQ25" s="25"/>
      <c r="AR25" s="25"/>
      <c r="AS25" s="25"/>
      <c r="AT25" s="25"/>
      <c r="AU25" s="25"/>
      <c r="AV25" s="25"/>
      <c r="AW25" s="25"/>
      <c r="AX25" s="25"/>
      <c r="AY25" s="25"/>
      <c r="AZ25" s="25"/>
      <c r="BA25" s="25"/>
      <c r="BB25" s="25"/>
      <c r="BC25" s="25"/>
      <c r="BD25" s="25"/>
      <c r="BE25" s="25"/>
      <c r="BF25" s="25"/>
    </row>
    <row r="26" spans="2:58" ht="14.25" customHeight="1" x14ac:dyDescent="0.2">
      <c r="B26" s="54"/>
      <c r="C26" s="54"/>
      <c r="D26" s="54"/>
      <c r="E26" s="54"/>
      <c r="F26" s="54"/>
      <c r="G26" s="54"/>
      <c r="H26" s="54"/>
      <c r="I26" s="54"/>
      <c r="J26" s="54"/>
      <c r="K26" s="54"/>
      <c r="M26" s="52"/>
      <c r="N26" s="52"/>
      <c r="O26" s="52"/>
      <c r="P26" s="52"/>
      <c r="Q26" s="52"/>
      <c r="R26" s="52"/>
      <c r="S26" s="52"/>
      <c r="T26" s="52"/>
      <c r="U26" s="52"/>
      <c r="V26" s="52"/>
      <c r="W26" s="52"/>
      <c r="X26" s="52"/>
      <c r="Y26" s="52"/>
      <c r="Z26" s="52"/>
      <c r="AB26" s="50"/>
      <c r="AC26" s="50"/>
      <c r="AD26" s="50"/>
      <c r="AE26" s="50"/>
      <c r="AF26" s="50"/>
      <c r="AG26" s="50"/>
      <c r="AH26" s="50"/>
      <c r="AI26" s="50"/>
      <c r="AJ26" s="50"/>
      <c r="AK26" s="50"/>
      <c r="AL26" s="50"/>
      <c r="AM26" s="50"/>
      <c r="AN26" s="50"/>
      <c r="AO26" s="50"/>
      <c r="AQ26" s="25"/>
      <c r="AR26" s="25"/>
      <c r="AS26" s="25"/>
      <c r="AT26" s="25"/>
      <c r="AU26" s="25"/>
      <c r="AV26" s="25"/>
      <c r="AW26" s="25"/>
      <c r="AX26" s="25"/>
      <c r="AY26" s="25"/>
      <c r="AZ26" s="25"/>
      <c r="BA26" s="25"/>
      <c r="BB26" s="25"/>
      <c r="BC26" s="25"/>
      <c r="BD26" s="25"/>
      <c r="BE26" s="25"/>
      <c r="BF26" s="25"/>
    </row>
    <row r="27" spans="2:58" ht="14.25" customHeight="1" x14ac:dyDescent="0.2">
      <c r="B27" s="54"/>
      <c r="C27" s="54"/>
      <c r="D27" s="54"/>
      <c r="E27" s="54"/>
      <c r="F27" s="54"/>
      <c r="G27" s="54"/>
      <c r="H27" s="54"/>
      <c r="I27" s="54"/>
      <c r="J27" s="54"/>
      <c r="K27" s="54"/>
      <c r="M27" s="52"/>
      <c r="N27" s="52"/>
      <c r="O27" s="52"/>
      <c r="P27" s="52"/>
      <c r="Q27" s="52"/>
      <c r="R27" s="52"/>
      <c r="S27" s="52"/>
      <c r="T27" s="52"/>
      <c r="U27" s="52"/>
      <c r="V27" s="52"/>
      <c r="W27" s="52"/>
      <c r="X27" s="52"/>
      <c r="Y27" s="52"/>
      <c r="Z27" s="52"/>
      <c r="AB27" s="50"/>
      <c r="AC27" s="50"/>
      <c r="AD27" s="50"/>
      <c r="AE27" s="50"/>
      <c r="AF27" s="50"/>
      <c r="AG27" s="50"/>
      <c r="AH27" s="50"/>
      <c r="AI27" s="50"/>
      <c r="AJ27" s="50"/>
      <c r="AK27" s="50"/>
      <c r="AL27" s="50"/>
      <c r="AM27" s="50"/>
      <c r="AN27" s="50"/>
      <c r="AO27" s="50"/>
      <c r="AQ27" s="25"/>
      <c r="AR27" s="25"/>
      <c r="AS27" s="25"/>
      <c r="AT27" s="25"/>
      <c r="AU27" s="25"/>
      <c r="AV27" s="25"/>
      <c r="AW27" s="25"/>
      <c r="AX27" s="25"/>
      <c r="AY27" s="25"/>
      <c r="AZ27" s="25"/>
      <c r="BA27" s="25"/>
      <c r="BB27" s="25"/>
      <c r="BC27" s="25"/>
      <c r="BD27" s="25"/>
      <c r="BE27" s="25"/>
      <c r="BF27" s="25"/>
    </row>
    <row r="28" spans="2:58" ht="14.25" customHeight="1" x14ac:dyDescent="0.2">
      <c r="B28" s="54"/>
      <c r="C28" s="54"/>
      <c r="D28" s="54"/>
      <c r="E28" s="54"/>
      <c r="F28" s="54"/>
      <c r="G28" s="54"/>
      <c r="H28" s="54"/>
      <c r="I28" s="54"/>
      <c r="J28" s="54"/>
      <c r="K28" s="54"/>
      <c r="M28" s="52"/>
      <c r="N28" s="52"/>
      <c r="O28" s="52"/>
      <c r="P28" s="52"/>
      <c r="Q28" s="52"/>
      <c r="R28" s="52"/>
      <c r="S28" s="52"/>
      <c r="T28" s="52"/>
      <c r="U28" s="52"/>
      <c r="V28" s="52"/>
      <c r="W28" s="52"/>
      <c r="X28" s="52"/>
      <c r="Y28" s="52"/>
      <c r="Z28" s="52"/>
      <c r="AB28" s="50"/>
      <c r="AC28" s="50"/>
      <c r="AD28" s="50"/>
      <c r="AE28" s="50"/>
      <c r="AF28" s="50"/>
      <c r="AG28" s="50"/>
      <c r="AH28" s="50"/>
      <c r="AI28" s="50"/>
      <c r="AJ28" s="50"/>
      <c r="AK28" s="50"/>
      <c r="AL28" s="50"/>
      <c r="AM28" s="50"/>
      <c r="AN28" s="50"/>
      <c r="AO28" s="50"/>
      <c r="AQ28" s="25"/>
      <c r="AR28" s="25"/>
      <c r="AS28" s="25"/>
      <c r="AT28" s="25"/>
      <c r="AU28" s="25"/>
      <c r="AV28" s="25"/>
      <c r="AW28" s="25"/>
      <c r="AX28" s="25"/>
      <c r="AY28" s="25"/>
      <c r="AZ28" s="25"/>
      <c r="BA28" s="25"/>
      <c r="BB28" s="25"/>
      <c r="BC28" s="25"/>
      <c r="BD28" s="25"/>
      <c r="BE28" s="25"/>
      <c r="BF28" s="25"/>
    </row>
    <row r="29" spans="2:58" ht="14.25" customHeight="1" x14ac:dyDescent="0.2">
      <c r="B29" s="54"/>
      <c r="C29" s="54"/>
      <c r="D29" s="54"/>
      <c r="E29" s="54"/>
      <c r="F29" s="54"/>
      <c r="G29" s="54"/>
      <c r="H29" s="54"/>
      <c r="I29" s="54"/>
      <c r="J29" s="54"/>
      <c r="K29" s="54"/>
      <c r="M29" s="52"/>
      <c r="N29" s="52"/>
      <c r="O29" s="52"/>
      <c r="P29" s="52"/>
      <c r="Q29" s="52"/>
      <c r="R29" s="52"/>
      <c r="S29" s="52"/>
      <c r="T29" s="52"/>
      <c r="U29" s="52"/>
      <c r="V29" s="52"/>
      <c r="W29" s="52"/>
      <c r="X29" s="52"/>
      <c r="Y29" s="52"/>
      <c r="Z29" s="52"/>
      <c r="AB29" s="50"/>
      <c r="AC29" s="50"/>
      <c r="AD29" s="50"/>
      <c r="AE29" s="50"/>
      <c r="AF29" s="50"/>
      <c r="AG29" s="50"/>
      <c r="AH29" s="50"/>
      <c r="AI29" s="50"/>
      <c r="AJ29" s="50"/>
      <c r="AK29" s="50"/>
      <c r="AL29" s="50"/>
      <c r="AM29" s="50"/>
      <c r="AN29" s="50"/>
      <c r="AO29" s="50"/>
      <c r="AQ29" s="25"/>
      <c r="AR29" s="25"/>
      <c r="AS29" s="25"/>
      <c r="AT29" s="25"/>
      <c r="AU29" s="25"/>
      <c r="AV29" s="25"/>
      <c r="AW29" s="25"/>
      <c r="AX29" s="25"/>
      <c r="AY29" s="25"/>
      <c r="AZ29" s="25"/>
      <c r="BA29" s="25"/>
      <c r="BB29" s="25"/>
      <c r="BC29" s="25"/>
      <c r="BD29" s="25"/>
      <c r="BE29" s="25"/>
      <c r="BF29" s="25"/>
    </row>
    <row r="30" spans="2:58" ht="14.25" customHeight="1" x14ac:dyDescent="0.2">
      <c r="B30" s="54"/>
      <c r="C30" s="54"/>
      <c r="D30" s="54"/>
      <c r="E30" s="54"/>
      <c r="F30" s="54"/>
      <c r="G30" s="54"/>
      <c r="H30" s="54"/>
      <c r="I30" s="54"/>
      <c r="J30" s="54"/>
      <c r="K30" s="54"/>
      <c r="M30" s="52"/>
      <c r="N30" s="52"/>
      <c r="O30" s="52"/>
      <c r="P30" s="52"/>
      <c r="Q30" s="52"/>
      <c r="R30" s="52"/>
      <c r="S30" s="52"/>
      <c r="T30" s="52"/>
      <c r="U30" s="52"/>
      <c r="V30" s="52"/>
      <c r="W30" s="52"/>
      <c r="X30" s="52"/>
      <c r="Y30" s="52"/>
      <c r="Z30" s="52"/>
      <c r="AB30" s="50"/>
      <c r="AC30" s="50"/>
      <c r="AD30" s="50"/>
      <c r="AE30" s="50"/>
      <c r="AF30" s="50"/>
      <c r="AG30" s="50"/>
      <c r="AH30" s="50"/>
      <c r="AI30" s="50"/>
      <c r="AJ30" s="50"/>
      <c r="AK30" s="50"/>
      <c r="AL30" s="50"/>
      <c r="AM30" s="50"/>
      <c r="AN30" s="50"/>
      <c r="AO30" s="50"/>
      <c r="AQ30" s="25"/>
      <c r="AR30" s="25"/>
      <c r="AS30" s="25"/>
      <c r="AT30" s="25"/>
      <c r="AU30" s="25"/>
      <c r="AV30" s="25"/>
      <c r="AW30" s="25"/>
      <c r="AX30" s="25"/>
      <c r="AY30" s="25"/>
      <c r="AZ30" s="25"/>
      <c r="BA30" s="25"/>
      <c r="BB30" s="25"/>
      <c r="BC30" s="25"/>
      <c r="BD30" s="25"/>
      <c r="BE30" s="25"/>
      <c r="BF30" s="25"/>
    </row>
    <row r="31" spans="2:58" ht="14.25" customHeight="1" x14ac:dyDescent="0.2">
      <c r="B31" s="54"/>
      <c r="C31" s="54"/>
      <c r="D31" s="54"/>
      <c r="E31" s="54"/>
      <c r="F31" s="54"/>
      <c r="G31" s="54"/>
      <c r="H31" s="54"/>
      <c r="I31" s="54"/>
      <c r="J31" s="54"/>
      <c r="K31" s="54"/>
      <c r="M31" s="52"/>
      <c r="N31" s="52"/>
      <c r="O31" s="52"/>
      <c r="P31" s="52"/>
      <c r="Q31" s="52"/>
      <c r="R31" s="52"/>
      <c r="S31" s="52"/>
      <c r="T31" s="52"/>
      <c r="U31" s="52"/>
      <c r="V31" s="52"/>
      <c r="W31" s="52"/>
      <c r="X31" s="52"/>
      <c r="Y31" s="52"/>
      <c r="Z31" s="52"/>
      <c r="AB31" s="50"/>
      <c r="AC31" s="50"/>
      <c r="AD31" s="50"/>
      <c r="AE31" s="50"/>
      <c r="AF31" s="50"/>
      <c r="AG31" s="50"/>
      <c r="AH31" s="50"/>
      <c r="AI31" s="50"/>
      <c r="AJ31" s="50"/>
      <c r="AK31" s="50"/>
      <c r="AL31" s="50"/>
      <c r="AM31" s="50"/>
      <c r="AN31" s="50"/>
      <c r="AO31" s="50"/>
      <c r="AQ31" s="25"/>
      <c r="AR31" s="25"/>
      <c r="AS31" s="25"/>
      <c r="AT31" s="25"/>
      <c r="AU31" s="25"/>
      <c r="AV31" s="25"/>
      <c r="AW31" s="25"/>
      <c r="AX31" s="25"/>
      <c r="AY31" s="25"/>
      <c r="AZ31" s="25"/>
      <c r="BA31" s="25"/>
      <c r="BB31" s="25"/>
      <c r="BC31" s="25"/>
      <c r="BD31" s="25"/>
      <c r="BE31" s="25"/>
      <c r="BF31" s="25"/>
    </row>
    <row r="32" spans="2:58" ht="14.25" customHeight="1" x14ac:dyDescent="0.2">
      <c r="B32" s="54"/>
      <c r="C32" s="54"/>
      <c r="D32" s="54"/>
      <c r="E32" s="54"/>
      <c r="F32" s="54"/>
      <c r="G32" s="54"/>
      <c r="H32" s="54"/>
      <c r="I32" s="54"/>
      <c r="J32" s="54"/>
      <c r="K32" s="54"/>
      <c r="M32" s="52"/>
      <c r="N32" s="52"/>
      <c r="O32" s="52"/>
      <c r="P32" s="52"/>
      <c r="Q32" s="52"/>
      <c r="R32" s="52"/>
      <c r="S32" s="52"/>
      <c r="T32" s="52"/>
      <c r="U32" s="52"/>
      <c r="V32" s="52"/>
      <c r="W32" s="52"/>
      <c r="X32" s="52"/>
      <c r="Y32" s="52"/>
      <c r="Z32" s="52"/>
      <c r="AB32" s="50"/>
      <c r="AC32" s="50"/>
      <c r="AD32" s="50"/>
      <c r="AE32" s="50"/>
      <c r="AF32" s="50"/>
      <c r="AG32" s="50"/>
      <c r="AH32" s="50"/>
      <c r="AI32" s="50"/>
      <c r="AJ32" s="50"/>
      <c r="AK32" s="50"/>
      <c r="AL32" s="50"/>
      <c r="AM32" s="50"/>
      <c r="AN32" s="50"/>
      <c r="AO32" s="50"/>
      <c r="AQ32" s="25"/>
      <c r="AR32" s="25"/>
      <c r="AS32" s="25"/>
      <c r="AT32" s="25"/>
      <c r="AU32" s="25"/>
      <c r="AV32" s="25"/>
      <c r="AW32" s="25"/>
      <c r="AX32" s="25"/>
      <c r="AY32" s="25"/>
      <c r="AZ32" s="25"/>
      <c r="BA32" s="25"/>
      <c r="BB32" s="25"/>
      <c r="BC32" s="25"/>
      <c r="BD32" s="25"/>
      <c r="BE32" s="25"/>
      <c r="BF32" s="25"/>
    </row>
    <row r="33" spans="2:58" ht="15" customHeight="1" x14ac:dyDescent="0.2">
      <c r="B33" s="54"/>
      <c r="C33" s="54"/>
      <c r="D33" s="54"/>
      <c r="E33" s="54"/>
      <c r="F33" s="54"/>
      <c r="G33" s="54"/>
      <c r="H33" s="54"/>
      <c r="I33" s="54"/>
      <c r="J33" s="54"/>
      <c r="K33" s="54"/>
      <c r="M33" s="52"/>
      <c r="N33" s="52"/>
      <c r="O33" s="52"/>
      <c r="P33" s="52"/>
      <c r="Q33" s="52"/>
      <c r="R33" s="52"/>
      <c r="S33" s="52"/>
      <c r="T33" s="52"/>
      <c r="U33" s="52"/>
      <c r="V33" s="52"/>
      <c r="W33" s="52"/>
      <c r="X33" s="52"/>
      <c r="Y33" s="52"/>
      <c r="Z33" s="52"/>
      <c r="AB33" s="50"/>
      <c r="AC33" s="50"/>
      <c r="AD33" s="50"/>
      <c r="AE33" s="50"/>
      <c r="AF33" s="50"/>
      <c r="AG33" s="50"/>
      <c r="AH33" s="50"/>
      <c r="AI33" s="50"/>
      <c r="AJ33" s="50"/>
      <c r="AK33" s="50"/>
      <c r="AL33" s="50"/>
      <c r="AM33" s="50"/>
      <c r="AN33" s="50"/>
      <c r="AO33" s="50"/>
      <c r="AQ33" s="25"/>
      <c r="AR33" s="25"/>
      <c r="AS33" s="25"/>
      <c r="AT33" s="25"/>
      <c r="AU33" s="25"/>
      <c r="AV33" s="25"/>
      <c r="AW33" s="25"/>
      <c r="AX33" s="25"/>
      <c r="AY33" s="25"/>
      <c r="AZ33" s="25"/>
      <c r="BA33" s="25"/>
      <c r="BB33" s="25"/>
      <c r="BC33" s="25"/>
      <c r="BD33" s="25"/>
      <c r="BE33" s="25"/>
      <c r="BF33" s="25"/>
    </row>
    <row r="34" spans="2:58" ht="14.25" customHeight="1" x14ac:dyDescent="0.2">
      <c r="B34" s="54"/>
      <c r="C34" s="54"/>
      <c r="D34" s="54"/>
      <c r="E34" s="54"/>
      <c r="F34" s="54"/>
      <c r="G34" s="54"/>
      <c r="H34" s="54"/>
      <c r="I34" s="54"/>
      <c r="J34" s="54"/>
      <c r="K34" s="54"/>
      <c r="M34" s="52"/>
      <c r="N34" s="52"/>
      <c r="O34" s="52"/>
      <c r="P34" s="52"/>
      <c r="Q34" s="52"/>
      <c r="R34" s="52"/>
      <c r="S34" s="52"/>
      <c r="T34" s="52"/>
      <c r="U34" s="52"/>
      <c r="V34" s="52"/>
      <c r="W34" s="52"/>
      <c r="X34" s="52"/>
      <c r="Y34" s="52"/>
      <c r="Z34" s="52"/>
      <c r="AB34" s="50"/>
      <c r="AC34" s="50"/>
      <c r="AD34" s="50"/>
      <c r="AE34" s="50"/>
      <c r="AF34" s="50"/>
      <c r="AG34" s="50"/>
      <c r="AH34" s="50"/>
      <c r="AI34" s="50"/>
      <c r="AJ34" s="50"/>
      <c r="AK34" s="50"/>
      <c r="AL34" s="50"/>
      <c r="AM34" s="50"/>
      <c r="AN34" s="50"/>
      <c r="AO34" s="50"/>
      <c r="AQ34" s="25"/>
      <c r="AR34" s="25"/>
      <c r="AS34" s="25"/>
      <c r="AT34" s="25"/>
      <c r="AU34" s="25"/>
      <c r="AV34" s="25"/>
      <c r="AW34" s="25"/>
      <c r="AX34" s="25"/>
      <c r="AY34" s="25"/>
      <c r="AZ34" s="25"/>
      <c r="BA34" s="25"/>
      <c r="BB34" s="25"/>
      <c r="BC34" s="25"/>
      <c r="BD34" s="25"/>
      <c r="BE34" s="25"/>
      <c r="BF34" s="25"/>
    </row>
    <row r="35" spans="2:58" ht="14.25" customHeight="1" x14ac:dyDescent="0.2">
      <c r="B35" s="54"/>
      <c r="C35" s="54"/>
      <c r="D35" s="54"/>
      <c r="E35" s="54"/>
      <c r="F35" s="54"/>
      <c r="G35" s="54"/>
      <c r="H35" s="54"/>
      <c r="I35" s="54"/>
      <c r="J35" s="54"/>
      <c r="K35" s="54"/>
      <c r="M35" s="52"/>
      <c r="N35" s="52"/>
      <c r="O35" s="52"/>
      <c r="P35" s="52"/>
      <c r="Q35" s="52"/>
      <c r="R35" s="52"/>
      <c r="S35" s="52"/>
      <c r="T35" s="52"/>
      <c r="U35" s="52"/>
      <c r="V35" s="52"/>
      <c r="W35" s="52"/>
      <c r="X35" s="52"/>
      <c r="Y35" s="52"/>
      <c r="Z35" s="52"/>
      <c r="AB35" s="50"/>
      <c r="AC35" s="50"/>
      <c r="AD35" s="50"/>
      <c r="AE35" s="50"/>
      <c r="AF35" s="50"/>
      <c r="AG35" s="50"/>
      <c r="AH35" s="50"/>
      <c r="AI35" s="50"/>
      <c r="AJ35" s="50"/>
      <c r="AK35" s="50"/>
      <c r="AL35" s="50"/>
      <c r="AM35" s="50"/>
      <c r="AN35" s="50"/>
      <c r="AO35" s="50"/>
      <c r="AQ35" s="25"/>
      <c r="AR35" s="25"/>
      <c r="AS35" s="25"/>
      <c r="AT35" s="25"/>
      <c r="AU35" s="25"/>
      <c r="AV35" s="25"/>
      <c r="AW35" s="25"/>
      <c r="AX35" s="25"/>
      <c r="AY35" s="25"/>
      <c r="AZ35" s="25"/>
      <c r="BA35" s="25"/>
      <c r="BB35" s="25"/>
      <c r="BC35" s="25"/>
      <c r="BD35" s="25"/>
      <c r="BE35" s="25"/>
      <c r="BF35" s="25"/>
    </row>
    <row r="36" spans="2:58" ht="18.75" customHeight="1" x14ac:dyDescent="0.2">
      <c r="B36" s="54"/>
      <c r="C36" s="54"/>
      <c r="D36" s="54"/>
      <c r="E36" s="54"/>
      <c r="F36" s="54"/>
      <c r="G36" s="54"/>
      <c r="H36" s="54"/>
      <c r="I36" s="54"/>
      <c r="J36" s="54"/>
      <c r="K36" s="54"/>
      <c r="M36" s="52"/>
      <c r="N36" s="52"/>
      <c r="O36" s="52"/>
      <c r="P36" s="52"/>
      <c r="Q36" s="52"/>
      <c r="R36" s="52"/>
      <c r="S36" s="52"/>
      <c r="T36" s="52"/>
      <c r="U36" s="52"/>
      <c r="V36" s="52"/>
      <c r="W36" s="52"/>
      <c r="X36" s="52"/>
      <c r="Y36" s="52"/>
      <c r="Z36" s="52"/>
      <c r="AB36" s="50"/>
      <c r="AC36" s="50"/>
      <c r="AD36" s="50"/>
      <c r="AE36" s="50"/>
      <c r="AF36" s="50"/>
      <c r="AG36" s="50"/>
      <c r="AH36" s="50"/>
      <c r="AI36" s="50"/>
      <c r="AJ36" s="50"/>
      <c r="AK36" s="50"/>
      <c r="AL36" s="50"/>
      <c r="AM36" s="50"/>
      <c r="AN36" s="50"/>
      <c r="AO36" s="50"/>
      <c r="AQ36" s="25"/>
      <c r="AR36" s="25"/>
      <c r="AS36" s="25"/>
      <c r="AT36" s="25"/>
      <c r="AU36" s="25"/>
      <c r="AV36" s="25"/>
      <c r="AW36" s="25"/>
      <c r="AX36" s="25"/>
      <c r="AY36" s="25"/>
      <c r="AZ36" s="25"/>
      <c r="BA36" s="25"/>
      <c r="BB36" s="25"/>
      <c r="BC36" s="25"/>
      <c r="BD36" s="25"/>
      <c r="BE36" s="25"/>
      <c r="BF36" s="25"/>
    </row>
    <row r="37" spans="2:58" ht="18.75" customHeight="1" x14ac:dyDescent="0.2">
      <c r="B37" s="54"/>
      <c r="C37" s="54"/>
      <c r="D37" s="54"/>
      <c r="E37" s="54"/>
      <c r="F37" s="54"/>
      <c r="G37" s="54"/>
      <c r="H37" s="54"/>
      <c r="I37" s="54"/>
      <c r="J37" s="54"/>
      <c r="K37" s="54"/>
      <c r="M37" s="52"/>
      <c r="N37" s="52"/>
      <c r="O37" s="52"/>
      <c r="P37" s="52"/>
      <c r="Q37" s="52"/>
      <c r="R37" s="52"/>
      <c r="S37" s="52"/>
      <c r="T37" s="52"/>
      <c r="U37" s="52"/>
      <c r="V37" s="52"/>
      <c r="W37" s="52"/>
      <c r="X37" s="52"/>
      <c r="Y37" s="52"/>
      <c r="Z37" s="52"/>
      <c r="AB37" s="50"/>
      <c r="AC37" s="50"/>
      <c r="AD37" s="50"/>
      <c r="AE37" s="50"/>
      <c r="AF37" s="50"/>
      <c r="AG37" s="50"/>
      <c r="AH37" s="50"/>
      <c r="AI37" s="50"/>
      <c r="AJ37" s="50"/>
      <c r="AK37" s="50"/>
      <c r="AL37" s="50"/>
      <c r="AM37" s="50"/>
      <c r="AN37" s="50"/>
      <c r="AO37" s="50"/>
      <c r="AQ37" s="25"/>
      <c r="AR37" s="25"/>
      <c r="AS37" s="25"/>
      <c r="AT37" s="25"/>
      <c r="AU37" s="25"/>
      <c r="AV37" s="25"/>
      <c r="AW37" s="25"/>
      <c r="AX37" s="25"/>
      <c r="AY37" s="25"/>
      <c r="AZ37" s="25"/>
      <c r="BA37" s="25"/>
      <c r="BB37" s="25"/>
      <c r="BC37" s="25"/>
      <c r="BD37" s="25"/>
      <c r="BE37" s="25"/>
      <c r="BF37" s="25"/>
    </row>
    <row r="38" spans="2:58" ht="18.75" customHeight="1" x14ac:dyDescent="0.2">
      <c r="B38" s="54"/>
      <c r="C38" s="54"/>
      <c r="D38" s="54"/>
      <c r="E38" s="54"/>
      <c r="F38" s="54"/>
      <c r="G38" s="54"/>
      <c r="H38" s="54"/>
      <c r="I38" s="54"/>
      <c r="J38" s="54"/>
      <c r="K38" s="54"/>
      <c r="M38" s="52"/>
      <c r="N38" s="52"/>
      <c r="O38" s="52"/>
      <c r="P38" s="52"/>
      <c r="Q38" s="52"/>
      <c r="R38" s="52"/>
      <c r="S38" s="52"/>
      <c r="T38" s="52"/>
      <c r="U38" s="52"/>
      <c r="V38" s="52"/>
      <c r="W38" s="52"/>
      <c r="X38" s="52"/>
      <c r="Y38" s="52"/>
      <c r="Z38" s="52"/>
      <c r="AB38" s="50"/>
      <c r="AC38" s="50"/>
      <c r="AD38" s="50"/>
      <c r="AE38" s="50"/>
      <c r="AF38" s="50"/>
      <c r="AG38" s="50"/>
      <c r="AH38" s="50"/>
      <c r="AI38" s="50"/>
      <c r="AJ38" s="50"/>
      <c r="AK38" s="50"/>
      <c r="AL38" s="50"/>
      <c r="AM38" s="50"/>
      <c r="AN38" s="50"/>
      <c r="AO38" s="50"/>
      <c r="AQ38" s="25"/>
      <c r="AR38" s="25"/>
      <c r="AS38" s="25"/>
      <c r="AT38" s="25"/>
      <c r="AU38" s="25"/>
      <c r="AV38" s="25"/>
      <c r="AW38" s="25"/>
      <c r="AX38" s="25"/>
      <c r="AY38" s="25"/>
      <c r="AZ38" s="25"/>
      <c r="BA38" s="25"/>
      <c r="BB38" s="25"/>
      <c r="BC38" s="25"/>
      <c r="BD38" s="25"/>
      <c r="BE38" s="25"/>
      <c r="BF38" s="25"/>
    </row>
    <row r="39" spans="2:58" ht="14.25" customHeight="1" x14ac:dyDescent="0.2">
      <c r="B39" s="54"/>
      <c r="C39" s="54"/>
      <c r="D39" s="54"/>
      <c r="E39" s="54"/>
      <c r="F39" s="54"/>
      <c r="G39" s="54"/>
      <c r="H39" s="54"/>
      <c r="I39" s="54"/>
      <c r="J39" s="54"/>
      <c r="K39" s="54"/>
      <c r="M39" s="52"/>
      <c r="N39" s="52"/>
      <c r="O39" s="52"/>
      <c r="P39" s="52"/>
      <c r="Q39" s="52"/>
      <c r="R39" s="52"/>
      <c r="S39" s="52"/>
      <c r="T39" s="52"/>
      <c r="U39" s="52"/>
      <c r="V39" s="52"/>
      <c r="W39" s="52"/>
      <c r="X39" s="52"/>
      <c r="Y39" s="52"/>
      <c r="Z39" s="52"/>
      <c r="AB39" s="50"/>
      <c r="AC39" s="50"/>
      <c r="AD39" s="50"/>
      <c r="AE39" s="50"/>
      <c r="AF39" s="50"/>
      <c r="AG39" s="50"/>
      <c r="AH39" s="50"/>
      <c r="AI39" s="50"/>
      <c r="AJ39" s="50"/>
      <c r="AK39" s="50"/>
      <c r="AL39" s="50"/>
      <c r="AM39" s="50"/>
      <c r="AN39" s="50"/>
      <c r="AO39" s="50"/>
      <c r="AQ39" s="25"/>
      <c r="AR39" s="25"/>
      <c r="AS39" s="25"/>
      <c r="AT39" s="25"/>
      <c r="AU39" s="25"/>
      <c r="AV39" s="25"/>
      <c r="AW39" s="25"/>
      <c r="AX39" s="25"/>
      <c r="AY39" s="25"/>
      <c r="AZ39" s="25"/>
      <c r="BA39" s="25"/>
      <c r="BB39" s="25"/>
      <c r="BC39" s="25"/>
      <c r="BD39" s="25"/>
      <c r="BE39" s="25"/>
      <c r="BF39" s="25"/>
    </row>
    <row r="40" spans="2:58" ht="14.25" customHeight="1" x14ac:dyDescent="0.2">
      <c r="B40" s="54"/>
      <c r="C40" s="54"/>
      <c r="D40" s="54"/>
      <c r="E40" s="54"/>
      <c r="F40" s="54"/>
      <c r="G40" s="54"/>
      <c r="H40" s="54"/>
      <c r="I40" s="54"/>
      <c r="J40" s="54"/>
      <c r="K40" s="54"/>
      <c r="M40" s="52"/>
      <c r="N40" s="52"/>
      <c r="O40" s="52"/>
      <c r="P40" s="52"/>
      <c r="Q40" s="52"/>
      <c r="R40" s="52"/>
      <c r="S40" s="52"/>
      <c r="T40" s="52"/>
      <c r="U40" s="52"/>
      <c r="V40" s="52"/>
      <c r="W40" s="52"/>
      <c r="X40" s="52"/>
      <c r="Y40" s="52"/>
      <c r="Z40" s="52"/>
      <c r="AB40" s="50"/>
      <c r="AC40" s="50"/>
      <c r="AD40" s="50"/>
      <c r="AE40" s="50"/>
      <c r="AF40" s="50"/>
      <c r="AG40" s="50"/>
      <c r="AH40" s="50"/>
      <c r="AI40" s="50"/>
      <c r="AJ40" s="50"/>
      <c r="AK40" s="50"/>
      <c r="AL40" s="50"/>
      <c r="AM40" s="50"/>
      <c r="AN40" s="50"/>
      <c r="AO40" s="50"/>
      <c r="AQ40" s="25"/>
      <c r="AR40" s="25"/>
      <c r="AS40" s="25"/>
      <c r="AT40" s="25"/>
      <c r="AU40" s="25"/>
      <c r="AV40" s="25"/>
      <c r="AW40" s="25"/>
      <c r="AX40" s="25"/>
      <c r="AY40" s="25"/>
      <c r="AZ40" s="25"/>
      <c r="BA40" s="25"/>
      <c r="BB40" s="25"/>
      <c r="BC40" s="25"/>
      <c r="BD40" s="25"/>
      <c r="BE40" s="25"/>
      <c r="BF40" s="25"/>
    </row>
    <row r="41" spans="2:58" ht="14.25" customHeight="1" x14ac:dyDescent="0.2">
      <c r="B41" s="54"/>
      <c r="C41" s="54"/>
      <c r="D41" s="54"/>
      <c r="E41" s="54"/>
      <c r="F41" s="54"/>
      <c r="G41" s="54"/>
      <c r="H41" s="54"/>
      <c r="I41" s="54"/>
      <c r="J41" s="54"/>
      <c r="K41" s="54"/>
      <c r="M41" s="52"/>
      <c r="N41" s="52"/>
      <c r="O41" s="52"/>
      <c r="P41" s="52"/>
      <c r="Q41" s="52"/>
      <c r="R41" s="52"/>
      <c r="S41" s="52"/>
      <c r="T41" s="52"/>
      <c r="U41" s="52"/>
      <c r="V41" s="52"/>
      <c r="W41" s="52"/>
      <c r="X41" s="52"/>
      <c r="Y41" s="52"/>
      <c r="Z41" s="52"/>
      <c r="AB41" s="50"/>
      <c r="AC41" s="50"/>
      <c r="AD41" s="50"/>
      <c r="AE41" s="50"/>
      <c r="AF41" s="50"/>
      <c r="AG41" s="50"/>
      <c r="AH41" s="50"/>
      <c r="AI41" s="50"/>
      <c r="AJ41" s="50"/>
      <c r="AK41" s="50"/>
      <c r="AL41" s="50"/>
      <c r="AM41" s="50"/>
      <c r="AN41" s="50"/>
      <c r="AO41" s="50"/>
      <c r="AQ41" s="25"/>
      <c r="AR41" s="25"/>
      <c r="AS41" s="25"/>
      <c r="AT41" s="25"/>
      <c r="AU41" s="25"/>
      <c r="AV41" s="25"/>
      <c r="AW41" s="25"/>
      <c r="AX41" s="25"/>
      <c r="AY41" s="25"/>
      <c r="AZ41" s="25"/>
      <c r="BA41" s="25"/>
      <c r="BB41" s="25"/>
      <c r="BC41" s="25"/>
      <c r="BD41" s="25"/>
      <c r="BE41" s="25"/>
      <c r="BF41" s="25"/>
    </row>
    <row r="42" spans="2:58" ht="14.25" customHeight="1" x14ac:dyDescent="0.2">
      <c r="B42" s="54"/>
      <c r="C42" s="54"/>
      <c r="D42" s="54"/>
      <c r="E42" s="54"/>
      <c r="F42" s="54"/>
      <c r="G42" s="54"/>
      <c r="H42" s="54"/>
      <c r="I42" s="54"/>
      <c r="J42" s="54"/>
      <c r="K42" s="54"/>
      <c r="M42" s="52"/>
      <c r="N42" s="52"/>
      <c r="O42" s="52"/>
      <c r="P42" s="52"/>
      <c r="Q42" s="52"/>
      <c r="R42" s="52"/>
      <c r="S42" s="52"/>
      <c r="T42" s="52"/>
      <c r="U42" s="52"/>
      <c r="V42" s="52"/>
      <c r="W42" s="52"/>
      <c r="X42" s="52"/>
      <c r="Y42" s="52"/>
      <c r="Z42" s="52"/>
      <c r="AB42" s="50"/>
      <c r="AC42" s="50"/>
      <c r="AD42" s="50"/>
      <c r="AE42" s="50"/>
      <c r="AF42" s="50"/>
      <c r="AG42" s="50"/>
      <c r="AH42" s="50"/>
      <c r="AI42" s="50"/>
      <c r="AJ42" s="50"/>
      <c r="AK42" s="50"/>
      <c r="AL42" s="50"/>
      <c r="AM42" s="50"/>
      <c r="AN42" s="50"/>
      <c r="AO42" s="50"/>
      <c r="AQ42" s="25"/>
      <c r="AR42" s="25"/>
      <c r="AS42" s="25"/>
      <c r="AT42" s="25"/>
      <c r="AU42" s="25"/>
      <c r="AV42" s="25"/>
      <c r="AW42" s="25"/>
      <c r="AX42" s="25"/>
      <c r="AY42" s="25"/>
      <c r="AZ42" s="25"/>
      <c r="BA42" s="25"/>
      <c r="BB42" s="25"/>
      <c r="BC42" s="25"/>
      <c r="BD42" s="25"/>
      <c r="BE42" s="25"/>
      <c r="BF42" s="25"/>
    </row>
    <row r="43" spans="2:58" ht="14.25" customHeight="1" x14ac:dyDescent="0.2">
      <c r="B43" s="54"/>
      <c r="C43" s="54"/>
      <c r="D43" s="54"/>
      <c r="E43" s="54"/>
      <c r="F43" s="54"/>
      <c r="G43" s="54"/>
      <c r="H43" s="54"/>
      <c r="I43" s="54"/>
      <c r="J43" s="54"/>
      <c r="K43" s="54"/>
      <c r="M43" s="52"/>
      <c r="N43" s="52"/>
      <c r="O43" s="52"/>
      <c r="P43" s="52"/>
      <c r="Q43" s="52"/>
      <c r="R43" s="52"/>
      <c r="S43" s="52"/>
      <c r="T43" s="52"/>
      <c r="U43" s="52"/>
      <c r="V43" s="52"/>
      <c r="W43" s="52"/>
      <c r="X43" s="52"/>
      <c r="Y43" s="52"/>
      <c r="Z43" s="52"/>
      <c r="AB43" s="50"/>
      <c r="AC43" s="50"/>
      <c r="AD43" s="50"/>
      <c r="AE43" s="50"/>
      <c r="AF43" s="50"/>
      <c r="AG43" s="50"/>
      <c r="AH43" s="50"/>
      <c r="AI43" s="50"/>
      <c r="AJ43" s="50"/>
      <c r="AK43" s="50"/>
      <c r="AL43" s="50"/>
      <c r="AM43" s="50"/>
      <c r="AN43" s="50"/>
      <c r="AO43" s="50"/>
      <c r="AQ43" s="25"/>
      <c r="AR43" s="25"/>
      <c r="AS43" s="25"/>
      <c r="AT43" s="25"/>
      <c r="AU43" s="25"/>
      <c r="AV43" s="25"/>
      <c r="AW43" s="25"/>
      <c r="AX43" s="25"/>
      <c r="AY43" s="25"/>
      <c r="AZ43" s="25"/>
      <c r="BA43" s="25"/>
      <c r="BB43" s="25"/>
      <c r="BC43" s="25"/>
      <c r="BD43" s="25"/>
      <c r="BE43" s="25"/>
      <c r="BF43" s="25"/>
    </row>
    <row r="44" spans="2:58" ht="14.25" customHeight="1" x14ac:dyDescent="0.2">
      <c r="B44" s="54"/>
      <c r="C44" s="54"/>
      <c r="D44" s="54"/>
      <c r="E44" s="54"/>
      <c r="F44" s="54"/>
      <c r="G44" s="54"/>
      <c r="H44" s="54"/>
      <c r="I44" s="54"/>
      <c r="J44" s="54"/>
      <c r="K44" s="54"/>
      <c r="M44" s="52"/>
      <c r="N44" s="52"/>
      <c r="O44" s="52"/>
      <c r="P44" s="52"/>
      <c r="Q44" s="52"/>
      <c r="R44" s="52"/>
      <c r="S44" s="52"/>
      <c r="T44" s="52"/>
      <c r="U44" s="52"/>
      <c r="V44" s="52"/>
      <c r="W44" s="52"/>
      <c r="X44" s="52"/>
      <c r="Y44" s="52"/>
      <c r="Z44" s="52"/>
      <c r="AB44" s="50"/>
      <c r="AC44" s="50"/>
      <c r="AD44" s="50"/>
      <c r="AE44" s="50"/>
      <c r="AF44" s="50"/>
      <c r="AG44" s="50"/>
      <c r="AH44" s="50"/>
      <c r="AI44" s="50"/>
      <c r="AJ44" s="50"/>
      <c r="AK44" s="50"/>
      <c r="AL44" s="50"/>
      <c r="AM44" s="50"/>
      <c r="AN44" s="50"/>
      <c r="AO44" s="50"/>
      <c r="AQ44" s="25"/>
      <c r="AR44" s="25"/>
      <c r="AS44" s="25"/>
      <c r="AT44" s="25"/>
      <c r="AU44" s="25"/>
      <c r="AV44" s="25"/>
      <c r="AW44" s="25"/>
      <c r="AX44" s="25"/>
      <c r="AY44" s="25"/>
      <c r="AZ44" s="25"/>
      <c r="BA44" s="25"/>
      <c r="BB44" s="25"/>
      <c r="BC44" s="25"/>
      <c r="BD44" s="25"/>
      <c r="BE44" s="25"/>
      <c r="BF44" s="25"/>
    </row>
    <row r="45" spans="2:58" ht="18.75" customHeight="1" x14ac:dyDescent="0.2">
      <c r="B45" s="54"/>
      <c r="C45" s="54"/>
      <c r="D45" s="54"/>
      <c r="E45" s="54"/>
      <c r="F45" s="54"/>
      <c r="G45" s="54"/>
      <c r="H45" s="54"/>
      <c r="I45" s="54"/>
      <c r="J45" s="54"/>
      <c r="K45" s="54"/>
      <c r="M45" s="52"/>
      <c r="N45" s="52"/>
      <c r="O45" s="52"/>
      <c r="P45" s="52"/>
      <c r="Q45" s="52"/>
      <c r="R45" s="52"/>
      <c r="S45" s="52"/>
      <c r="T45" s="52"/>
      <c r="U45" s="52"/>
      <c r="V45" s="52"/>
      <c r="W45" s="52"/>
      <c r="X45" s="52"/>
      <c r="Y45" s="52"/>
      <c r="Z45" s="52"/>
      <c r="AB45" s="50"/>
      <c r="AC45" s="50"/>
      <c r="AD45" s="50"/>
      <c r="AE45" s="50"/>
      <c r="AF45" s="50"/>
      <c r="AG45" s="50"/>
      <c r="AH45" s="50"/>
      <c r="AI45" s="50"/>
      <c r="AJ45" s="50"/>
      <c r="AK45" s="50"/>
      <c r="AL45" s="50"/>
      <c r="AM45" s="50"/>
      <c r="AN45" s="50"/>
      <c r="AO45" s="50"/>
      <c r="AQ45" s="25"/>
      <c r="AR45" s="25"/>
      <c r="AS45" s="25"/>
      <c r="AT45" s="25"/>
      <c r="AU45" s="25"/>
      <c r="AV45" s="25"/>
      <c r="AW45" s="25"/>
      <c r="AX45" s="25"/>
      <c r="AY45" s="25"/>
      <c r="AZ45" s="25"/>
      <c r="BA45" s="25"/>
      <c r="BB45" s="25"/>
      <c r="BC45" s="25"/>
      <c r="BD45" s="25"/>
      <c r="BE45" s="25"/>
      <c r="BF45" s="25"/>
    </row>
    <row r="46" spans="2:58" ht="14.25" customHeight="1" x14ac:dyDescent="0.2">
      <c r="B46" s="54"/>
      <c r="C46" s="54"/>
      <c r="D46" s="54"/>
      <c r="E46" s="54"/>
      <c r="F46" s="54"/>
      <c r="G46" s="54"/>
      <c r="H46" s="54"/>
      <c r="I46" s="54"/>
      <c r="J46" s="54"/>
      <c r="K46" s="54"/>
      <c r="M46" s="52"/>
      <c r="N46" s="52"/>
      <c r="O46" s="52"/>
      <c r="P46" s="52"/>
      <c r="Q46" s="52"/>
      <c r="R46" s="52"/>
      <c r="S46" s="52"/>
      <c r="T46" s="52"/>
      <c r="U46" s="52"/>
      <c r="V46" s="52"/>
      <c r="W46" s="52"/>
      <c r="X46" s="52"/>
      <c r="Y46" s="52"/>
      <c r="Z46" s="52"/>
      <c r="AB46" s="50"/>
      <c r="AC46" s="50"/>
      <c r="AD46" s="50"/>
      <c r="AE46" s="50"/>
      <c r="AF46" s="50"/>
      <c r="AG46" s="50"/>
      <c r="AH46" s="50"/>
      <c r="AI46" s="50"/>
      <c r="AJ46" s="50"/>
      <c r="AK46" s="50"/>
      <c r="AL46" s="50"/>
      <c r="AM46" s="50"/>
      <c r="AN46" s="50"/>
      <c r="AO46" s="50"/>
      <c r="AQ46" s="25"/>
      <c r="AR46" s="25"/>
      <c r="AS46" s="25"/>
      <c r="AT46" s="25"/>
      <c r="AU46" s="25"/>
      <c r="AV46" s="25"/>
      <c r="AW46" s="25"/>
      <c r="AX46" s="25"/>
      <c r="AY46" s="25"/>
      <c r="AZ46" s="25"/>
      <c r="BA46" s="25"/>
      <c r="BB46" s="25"/>
      <c r="BC46" s="25"/>
      <c r="BD46" s="25"/>
      <c r="BE46" s="25"/>
      <c r="BF46" s="25"/>
    </row>
    <row r="47" spans="2:58" ht="14.25" customHeight="1" x14ac:dyDescent="0.2">
      <c r="B47" s="54"/>
      <c r="C47" s="54"/>
      <c r="D47" s="54"/>
      <c r="E47" s="54"/>
      <c r="F47" s="54"/>
      <c r="G47" s="54"/>
      <c r="H47" s="54"/>
      <c r="I47" s="54"/>
      <c r="J47" s="54"/>
      <c r="K47" s="54"/>
      <c r="M47" s="52"/>
      <c r="N47" s="52"/>
      <c r="O47" s="52"/>
      <c r="P47" s="52"/>
      <c r="Q47" s="52"/>
      <c r="R47" s="52"/>
      <c r="S47" s="52"/>
      <c r="T47" s="52"/>
      <c r="U47" s="52"/>
      <c r="V47" s="52"/>
      <c r="W47" s="52"/>
      <c r="X47" s="52"/>
      <c r="Y47" s="52"/>
      <c r="Z47" s="52"/>
      <c r="AB47" s="50"/>
      <c r="AC47" s="50"/>
      <c r="AD47" s="50"/>
      <c r="AE47" s="50"/>
      <c r="AF47" s="50"/>
      <c r="AG47" s="50"/>
      <c r="AH47" s="50"/>
      <c r="AI47" s="50"/>
      <c r="AJ47" s="50"/>
      <c r="AK47" s="50"/>
      <c r="AL47" s="50"/>
      <c r="AM47" s="50"/>
      <c r="AN47" s="50"/>
      <c r="AO47" s="50"/>
      <c r="AQ47" s="25"/>
      <c r="AR47" s="25"/>
      <c r="AS47" s="25"/>
      <c r="AT47" s="25"/>
      <c r="AU47" s="25"/>
      <c r="AV47" s="25"/>
      <c r="AW47" s="25"/>
      <c r="AX47" s="25"/>
      <c r="AY47" s="25"/>
      <c r="AZ47" s="25"/>
      <c r="BA47" s="25"/>
      <c r="BB47" s="25"/>
      <c r="BC47" s="25"/>
      <c r="BD47" s="25"/>
      <c r="BE47" s="25"/>
      <c r="BF47" s="25"/>
    </row>
    <row r="48" spans="2:58" ht="14.25" customHeight="1" x14ac:dyDescent="0.2">
      <c r="B48" s="54"/>
      <c r="C48" s="54"/>
      <c r="D48" s="54"/>
      <c r="E48" s="54"/>
      <c r="F48" s="54"/>
      <c r="G48" s="54"/>
      <c r="H48" s="54"/>
      <c r="I48" s="54"/>
      <c r="J48" s="54"/>
      <c r="K48" s="54"/>
      <c r="M48" s="52"/>
      <c r="N48" s="52"/>
      <c r="O48" s="52"/>
      <c r="P48" s="52"/>
      <c r="Q48" s="52"/>
      <c r="R48" s="52"/>
      <c r="S48" s="52"/>
      <c r="T48" s="52"/>
      <c r="U48" s="52"/>
      <c r="V48" s="52"/>
      <c r="W48" s="52"/>
      <c r="X48" s="52"/>
      <c r="Y48" s="52"/>
      <c r="Z48" s="52"/>
      <c r="AB48" s="50"/>
      <c r="AC48" s="50"/>
      <c r="AD48" s="50"/>
      <c r="AE48" s="50"/>
      <c r="AF48" s="50"/>
      <c r="AG48" s="50"/>
      <c r="AH48" s="50"/>
      <c r="AI48" s="50"/>
      <c r="AJ48" s="50"/>
      <c r="AK48" s="50"/>
      <c r="AL48" s="50"/>
      <c r="AM48" s="50"/>
      <c r="AN48" s="50"/>
      <c r="AO48" s="50"/>
      <c r="AQ48" s="25"/>
      <c r="AR48" s="25"/>
      <c r="AS48" s="25"/>
      <c r="AT48" s="25"/>
      <c r="AU48" s="25"/>
      <c r="AV48" s="25"/>
      <c r="AW48" s="25"/>
      <c r="AX48" s="25"/>
      <c r="AY48" s="25"/>
      <c r="AZ48" s="25"/>
      <c r="BA48" s="25"/>
      <c r="BB48" s="25"/>
      <c r="BC48" s="25"/>
      <c r="BD48" s="25"/>
      <c r="BE48" s="25"/>
      <c r="BF48" s="25"/>
    </row>
    <row r="49" spans="2:58" ht="14.25" customHeight="1" x14ac:dyDescent="0.2">
      <c r="B49" s="54"/>
      <c r="C49" s="54"/>
      <c r="D49" s="54"/>
      <c r="E49" s="54"/>
      <c r="F49" s="54"/>
      <c r="G49" s="54"/>
      <c r="H49" s="54"/>
      <c r="I49" s="54"/>
      <c r="J49" s="54"/>
      <c r="K49" s="54"/>
      <c r="M49" s="52"/>
      <c r="N49" s="52"/>
      <c r="O49" s="52"/>
      <c r="P49" s="52"/>
      <c r="Q49" s="52"/>
      <c r="R49" s="52"/>
      <c r="S49" s="52"/>
      <c r="T49" s="52"/>
      <c r="U49" s="52"/>
      <c r="V49" s="52"/>
      <c r="W49" s="52"/>
      <c r="X49" s="52"/>
      <c r="Y49" s="52"/>
      <c r="Z49" s="52"/>
      <c r="AB49" s="50"/>
      <c r="AC49" s="50"/>
      <c r="AD49" s="50"/>
      <c r="AE49" s="50"/>
      <c r="AF49" s="50"/>
      <c r="AG49" s="50"/>
      <c r="AH49" s="50"/>
      <c r="AI49" s="50"/>
      <c r="AJ49" s="50"/>
      <c r="AK49" s="50"/>
      <c r="AL49" s="50"/>
      <c r="AM49" s="50"/>
      <c r="AN49" s="50"/>
      <c r="AO49" s="50"/>
      <c r="AQ49" s="25"/>
      <c r="AR49" s="25"/>
      <c r="AS49" s="25"/>
      <c r="AT49" s="25"/>
      <c r="AU49" s="25"/>
      <c r="AV49" s="25"/>
      <c r="AW49" s="25"/>
      <c r="AX49" s="25"/>
      <c r="AY49" s="25"/>
      <c r="AZ49" s="25"/>
      <c r="BA49" s="25"/>
      <c r="BB49" s="25"/>
      <c r="BC49" s="25"/>
      <c r="BD49" s="25"/>
      <c r="BE49" s="25"/>
      <c r="BF49" s="25"/>
    </row>
    <row r="50" spans="2:58" ht="14.25" customHeight="1" x14ac:dyDescent="0.2">
      <c r="B50" s="54"/>
      <c r="C50" s="54"/>
      <c r="D50" s="54"/>
      <c r="E50" s="54"/>
      <c r="F50" s="54"/>
      <c r="G50" s="54"/>
      <c r="H50" s="54"/>
      <c r="I50" s="54"/>
      <c r="J50" s="54"/>
      <c r="K50" s="54"/>
      <c r="M50" s="52"/>
      <c r="N50" s="52"/>
      <c r="O50" s="52"/>
      <c r="P50" s="52"/>
      <c r="Q50" s="52"/>
      <c r="R50" s="52"/>
      <c r="S50" s="52"/>
      <c r="T50" s="52"/>
      <c r="U50" s="52"/>
      <c r="V50" s="52"/>
      <c r="W50" s="52"/>
      <c r="X50" s="52"/>
      <c r="Y50" s="52"/>
      <c r="Z50" s="52"/>
      <c r="AB50" s="50"/>
      <c r="AC50" s="50"/>
      <c r="AD50" s="50"/>
      <c r="AE50" s="50"/>
      <c r="AF50" s="50"/>
      <c r="AG50" s="50"/>
      <c r="AH50" s="50"/>
      <c r="AI50" s="50"/>
      <c r="AJ50" s="50"/>
      <c r="AK50" s="50"/>
      <c r="AL50" s="50"/>
      <c r="AM50" s="50"/>
      <c r="AN50" s="50"/>
      <c r="AO50" s="50"/>
      <c r="AQ50" s="25"/>
      <c r="AR50" s="25"/>
      <c r="AS50" s="25"/>
      <c r="AT50" s="25"/>
      <c r="AU50" s="25"/>
      <c r="AV50" s="25"/>
      <c r="AW50" s="25"/>
      <c r="AX50" s="25"/>
      <c r="AY50" s="25"/>
      <c r="AZ50" s="25"/>
      <c r="BA50" s="25"/>
      <c r="BB50" s="25"/>
      <c r="BC50" s="25"/>
      <c r="BD50" s="25"/>
      <c r="BE50" s="25"/>
      <c r="BF50" s="25"/>
    </row>
    <row r="51" spans="2:58" ht="14.25" customHeight="1" x14ac:dyDescent="0.2">
      <c r="B51" s="54"/>
      <c r="C51" s="54"/>
      <c r="D51" s="54"/>
      <c r="E51" s="54"/>
      <c r="F51" s="54"/>
      <c r="G51" s="54"/>
      <c r="H51" s="54"/>
      <c r="I51" s="54"/>
      <c r="J51" s="54"/>
      <c r="K51" s="54"/>
      <c r="M51" s="52"/>
      <c r="N51" s="52"/>
      <c r="O51" s="52"/>
      <c r="P51" s="52"/>
      <c r="Q51" s="52"/>
      <c r="R51" s="52"/>
      <c r="S51" s="52"/>
      <c r="T51" s="52"/>
      <c r="U51" s="52"/>
      <c r="V51" s="52"/>
      <c r="W51" s="52"/>
      <c r="X51" s="52"/>
      <c r="Y51" s="52"/>
      <c r="Z51" s="52"/>
      <c r="AB51" s="50"/>
      <c r="AC51" s="50"/>
      <c r="AD51" s="50"/>
      <c r="AE51" s="50"/>
      <c r="AF51" s="50"/>
      <c r="AG51" s="50"/>
      <c r="AH51" s="50"/>
      <c r="AI51" s="50"/>
      <c r="AJ51" s="50"/>
      <c r="AK51" s="50"/>
      <c r="AL51" s="50"/>
      <c r="AM51" s="50"/>
      <c r="AN51" s="50"/>
      <c r="AO51" s="50"/>
      <c r="AQ51" s="25"/>
      <c r="AR51" s="25"/>
      <c r="AS51" s="25"/>
      <c r="AT51" s="25"/>
      <c r="AU51" s="25"/>
      <c r="AV51" s="25"/>
      <c r="AW51" s="25"/>
      <c r="AX51" s="25"/>
      <c r="AY51" s="25"/>
      <c r="AZ51" s="25"/>
      <c r="BA51" s="25"/>
      <c r="BB51" s="25"/>
      <c r="BC51" s="25"/>
      <c r="BD51" s="25"/>
      <c r="BE51" s="25"/>
      <c r="BF51" s="25"/>
    </row>
    <row r="52" spans="2:58" ht="14.25" customHeight="1" x14ac:dyDescent="0.2">
      <c r="B52" s="54"/>
      <c r="C52" s="54"/>
      <c r="D52" s="54"/>
      <c r="E52" s="54"/>
      <c r="F52" s="54"/>
      <c r="G52" s="54"/>
      <c r="H52" s="54"/>
      <c r="I52" s="54"/>
      <c r="J52" s="54"/>
      <c r="K52" s="54"/>
      <c r="M52" s="52"/>
      <c r="N52" s="52"/>
      <c r="O52" s="52"/>
      <c r="P52" s="52"/>
      <c r="Q52" s="52"/>
      <c r="R52" s="52"/>
      <c r="S52" s="52"/>
      <c r="T52" s="52"/>
      <c r="U52" s="52"/>
      <c r="V52" s="52"/>
      <c r="W52" s="52"/>
      <c r="X52" s="52"/>
      <c r="Y52" s="52"/>
      <c r="Z52" s="52"/>
      <c r="AB52" s="50"/>
      <c r="AC52" s="50"/>
      <c r="AD52" s="50"/>
      <c r="AE52" s="50"/>
      <c r="AF52" s="50"/>
      <c r="AG52" s="50"/>
      <c r="AH52" s="50"/>
      <c r="AI52" s="50"/>
      <c r="AJ52" s="50"/>
      <c r="AK52" s="50"/>
      <c r="AL52" s="50"/>
      <c r="AM52" s="50"/>
      <c r="AN52" s="50"/>
      <c r="AO52" s="50"/>
      <c r="AQ52" s="25"/>
      <c r="AR52" s="25"/>
      <c r="AS52" s="25"/>
      <c r="AT52" s="25"/>
      <c r="AU52" s="25"/>
      <c r="AV52" s="25"/>
      <c r="AW52" s="25"/>
      <c r="AX52" s="25"/>
      <c r="AY52" s="25"/>
      <c r="AZ52" s="25"/>
      <c r="BA52" s="25"/>
      <c r="BB52" s="25"/>
      <c r="BC52" s="25"/>
      <c r="BD52" s="25"/>
      <c r="BE52" s="25"/>
      <c r="BF52" s="25"/>
    </row>
    <row r="53" spans="2:58" ht="14.25" customHeight="1" x14ac:dyDescent="0.2">
      <c r="B53" s="54"/>
      <c r="C53" s="54"/>
      <c r="D53" s="54"/>
      <c r="E53" s="54"/>
      <c r="F53" s="54"/>
      <c r="G53" s="54"/>
      <c r="H53" s="54"/>
      <c r="I53" s="54"/>
      <c r="J53" s="54"/>
      <c r="K53" s="54"/>
      <c r="M53" s="52"/>
      <c r="N53" s="52"/>
      <c r="O53" s="52"/>
      <c r="P53" s="52"/>
      <c r="Q53" s="52"/>
      <c r="R53" s="52"/>
      <c r="S53" s="52"/>
      <c r="T53" s="52"/>
      <c r="U53" s="52"/>
      <c r="V53" s="52"/>
      <c r="W53" s="52"/>
      <c r="X53" s="52"/>
      <c r="Y53" s="52"/>
      <c r="Z53" s="52"/>
      <c r="AB53" s="50"/>
      <c r="AC53" s="50"/>
      <c r="AD53" s="50"/>
      <c r="AE53" s="50"/>
      <c r="AF53" s="50"/>
      <c r="AG53" s="50"/>
      <c r="AH53" s="50"/>
      <c r="AI53" s="50"/>
      <c r="AJ53" s="50"/>
      <c r="AK53" s="50"/>
      <c r="AL53" s="50"/>
      <c r="AM53" s="50"/>
      <c r="AN53" s="50"/>
      <c r="AO53" s="50"/>
      <c r="AQ53" s="25"/>
      <c r="AR53" s="25"/>
      <c r="AS53" s="25"/>
      <c r="AT53" s="25"/>
      <c r="AU53" s="25"/>
      <c r="AV53" s="25"/>
      <c r="AW53" s="25"/>
      <c r="AX53" s="25"/>
      <c r="AY53" s="25"/>
      <c r="AZ53" s="25"/>
      <c r="BA53" s="25"/>
      <c r="BB53" s="25"/>
      <c r="BC53" s="25"/>
      <c r="BD53" s="25"/>
      <c r="BE53" s="25"/>
      <c r="BF53" s="25"/>
    </row>
    <row r="54" spans="2:58" ht="14.25" customHeight="1" x14ac:dyDescent="0.2">
      <c r="B54" s="54"/>
      <c r="C54" s="54"/>
      <c r="D54" s="54"/>
      <c r="E54" s="54"/>
      <c r="F54" s="54"/>
      <c r="G54" s="54"/>
      <c r="H54" s="54"/>
      <c r="I54" s="54"/>
      <c r="J54" s="54"/>
      <c r="K54" s="54"/>
      <c r="M54" s="52"/>
      <c r="N54" s="52"/>
      <c r="O54" s="52"/>
      <c r="P54" s="52"/>
      <c r="Q54" s="52"/>
      <c r="R54" s="52"/>
      <c r="S54" s="52"/>
      <c r="T54" s="52"/>
      <c r="U54" s="52"/>
      <c r="V54" s="52"/>
      <c r="W54" s="52"/>
      <c r="X54" s="52"/>
      <c r="Y54" s="52"/>
      <c r="Z54" s="52"/>
      <c r="AB54" s="50"/>
      <c r="AC54" s="50"/>
      <c r="AD54" s="50"/>
      <c r="AE54" s="50"/>
      <c r="AF54" s="50"/>
      <c r="AG54" s="50"/>
      <c r="AH54" s="50"/>
      <c r="AI54" s="50"/>
      <c r="AJ54" s="50"/>
      <c r="AK54" s="50"/>
      <c r="AL54" s="50"/>
      <c r="AM54" s="50"/>
      <c r="AN54" s="50"/>
      <c r="AO54" s="50"/>
      <c r="AQ54" s="25"/>
      <c r="AR54" s="25"/>
      <c r="AS54" s="25"/>
      <c r="AT54" s="25"/>
      <c r="AU54" s="25"/>
      <c r="AV54" s="25"/>
      <c r="AW54" s="25"/>
      <c r="AX54" s="25"/>
      <c r="AY54" s="25"/>
      <c r="AZ54" s="25"/>
      <c r="BA54" s="25"/>
      <c r="BB54" s="25"/>
      <c r="BC54" s="25"/>
      <c r="BD54" s="25"/>
      <c r="BE54" s="25"/>
      <c r="BF54" s="25"/>
    </row>
    <row r="55" spans="2:58" ht="14.25" customHeight="1" x14ac:dyDescent="0.2">
      <c r="B55" s="54"/>
      <c r="C55" s="54"/>
      <c r="D55" s="54"/>
      <c r="E55" s="54"/>
      <c r="F55" s="54"/>
      <c r="G55" s="54"/>
      <c r="H55" s="54"/>
      <c r="I55" s="54"/>
      <c r="J55" s="54"/>
      <c r="K55" s="54"/>
      <c r="M55" s="52"/>
      <c r="N55" s="52"/>
      <c r="O55" s="52"/>
      <c r="P55" s="52"/>
      <c r="Q55" s="52"/>
      <c r="R55" s="52"/>
      <c r="S55" s="52"/>
      <c r="T55" s="52"/>
      <c r="U55" s="52"/>
      <c r="V55" s="52"/>
      <c r="W55" s="52"/>
      <c r="X55" s="52"/>
      <c r="Y55" s="52"/>
      <c r="Z55" s="52"/>
      <c r="AB55" s="50"/>
      <c r="AC55" s="50"/>
      <c r="AD55" s="50"/>
      <c r="AE55" s="50"/>
      <c r="AF55" s="50"/>
      <c r="AG55" s="50"/>
      <c r="AH55" s="50"/>
      <c r="AI55" s="50"/>
      <c r="AJ55" s="50"/>
      <c r="AK55" s="50"/>
      <c r="AL55" s="50"/>
      <c r="AM55" s="50"/>
      <c r="AN55" s="50"/>
      <c r="AO55" s="50"/>
      <c r="AQ55" s="25"/>
      <c r="AR55" s="25"/>
      <c r="AS55" s="25"/>
      <c r="AT55" s="25"/>
      <c r="AU55" s="25"/>
      <c r="AV55" s="25"/>
      <c r="AW55" s="25"/>
      <c r="AX55" s="25"/>
      <c r="AY55" s="25"/>
      <c r="AZ55" s="25"/>
      <c r="BA55" s="25"/>
      <c r="BB55" s="25"/>
      <c r="BC55" s="25"/>
      <c r="BD55" s="25"/>
      <c r="BE55" s="25"/>
      <c r="BF55" s="25"/>
    </row>
    <row r="56" spans="2:58" ht="14.25" customHeight="1" x14ac:dyDescent="0.2">
      <c r="B56" s="54"/>
      <c r="C56" s="54"/>
      <c r="D56" s="54"/>
      <c r="E56" s="54"/>
      <c r="F56" s="54"/>
      <c r="G56" s="54"/>
      <c r="H56" s="54"/>
      <c r="I56" s="54"/>
      <c r="J56" s="54"/>
      <c r="K56" s="54"/>
      <c r="M56" s="52"/>
      <c r="N56" s="52"/>
      <c r="O56" s="52"/>
      <c r="P56" s="52"/>
      <c r="Q56" s="52"/>
      <c r="R56" s="52"/>
      <c r="S56" s="52"/>
      <c r="T56" s="52"/>
      <c r="U56" s="52"/>
      <c r="V56" s="52"/>
      <c r="W56" s="52"/>
      <c r="X56" s="52"/>
      <c r="Y56" s="52"/>
      <c r="Z56" s="52"/>
      <c r="AB56" s="50"/>
      <c r="AC56" s="50"/>
      <c r="AD56" s="50"/>
      <c r="AE56" s="50"/>
      <c r="AF56" s="50"/>
      <c r="AG56" s="50"/>
      <c r="AH56" s="50"/>
      <c r="AI56" s="50"/>
      <c r="AJ56" s="50"/>
      <c r="AK56" s="50"/>
      <c r="AL56" s="50"/>
      <c r="AM56" s="50"/>
      <c r="AN56" s="50"/>
      <c r="AO56" s="50"/>
      <c r="AQ56" s="25"/>
      <c r="AR56" s="25"/>
      <c r="AS56" s="25"/>
      <c r="AT56" s="25"/>
      <c r="AU56" s="25"/>
      <c r="AV56" s="25"/>
      <c r="AW56" s="25"/>
      <c r="AX56" s="25"/>
      <c r="AY56" s="25"/>
      <c r="AZ56" s="25"/>
      <c r="BA56" s="25"/>
      <c r="BB56" s="25"/>
      <c r="BC56" s="25"/>
      <c r="BD56" s="25"/>
      <c r="BE56" s="25"/>
      <c r="BF56" s="25"/>
    </row>
    <row r="57" spans="2:58" ht="14.25" customHeight="1" x14ac:dyDescent="0.2">
      <c r="B57" s="54"/>
      <c r="C57" s="54"/>
      <c r="D57" s="54"/>
      <c r="E57" s="54"/>
      <c r="F57" s="54"/>
      <c r="G57" s="54"/>
      <c r="H57" s="54"/>
      <c r="I57" s="54"/>
      <c r="J57" s="54"/>
      <c r="K57" s="54"/>
      <c r="M57" s="52"/>
      <c r="N57" s="52"/>
      <c r="O57" s="52"/>
      <c r="P57" s="52"/>
      <c r="Q57" s="52"/>
      <c r="R57" s="52"/>
      <c r="S57" s="52"/>
      <c r="T57" s="52"/>
      <c r="U57" s="52"/>
      <c r="V57" s="52"/>
      <c r="W57" s="52"/>
      <c r="X57" s="52"/>
      <c r="Y57" s="52"/>
      <c r="Z57" s="52"/>
      <c r="AB57" s="50"/>
      <c r="AC57" s="50"/>
      <c r="AD57" s="50"/>
      <c r="AE57" s="50"/>
      <c r="AF57" s="50"/>
      <c r="AG57" s="50"/>
      <c r="AH57" s="50"/>
      <c r="AI57" s="50"/>
      <c r="AJ57" s="50"/>
      <c r="AK57" s="50"/>
      <c r="AL57" s="50"/>
      <c r="AM57" s="50"/>
      <c r="AN57" s="50"/>
      <c r="AO57" s="50"/>
      <c r="AQ57" s="25"/>
      <c r="AR57" s="25"/>
      <c r="AS57" s="25"/>
      <c r="AT57" s="25"/>
      <c r="AU57" s="25"/>
      <c r="AV57" s="25"/>
      <c r="AW57" s="25"/>
      <c r="AX57" s="25"/>
      <c r="AY57" s="25"/>
      <c r="AZ57" s="25"/>
      <c r="BA57" s="25"/>
      <c r="BB57" s="25"/>
      <c r="BC57" s="25"/>
      <c r="BD57" s="25"/>
      <c r="BE57" s="25"/>
      <c r="BF57" s="25"/>
    </row>
    <row r="58" spans="2:58" ht="14.25" customHeight="1" x14ac:dyDescent="0.2">
      <c r="B58" s="54"/>
      <c r="C58" s="54"/>
      <c r="D58" s="54"/>
      <c r="E58" s="54"/>
      <c r="F58" s="54"/>
      <c r="G58" s="54"/>
      <c r="H58" s="54"/>
      <c r="I58" s="54"/>
      <c r="J58" s="54"/>
      <c r="K58" s="54"/>
      <c r="M58" s="52"/>
      <c r="N58" s="52"/>
      <c r="O58" s="52"/>
      <c r="P58" s="52"/>
      <c r="Q58" s="52"/>
      <c r="R58" s="52"/>
      <c r="S58" s="52"/>
      <c r="T58" s="52"/>
      <c r="U58" s="52"/>
      <c r="V58" s="52"/>
      <c r="W58" s="52"/>
      <c r="X58" s="52"/>
      <c r="Y58" s="52"/>
      <c r="Z58" s="52"/>
      <c r="AB58" s="50"/>
      <c r="AC58" s="50"/>
      <c r="AD58" s="50"/>
      <c r="AE58" s="50"/>
      <c r="AF58" s="50"/>
      <c r="AG58" s="50"/>
      <c r="AH58" s="50"/>
      <c r="AI58" s="50"/>
      <c r="AJ58" s="50"/>
      <c r="AK58" s="50"/>
      <c r="AL58" s="50"/>
      <c r="AM58" s="50"/>
      <c r="AN58" s="50"/>
      <c r="AO58" s="50"/>
      <c r="AQ58" s="25"/>
      <c r="AR58" s="25"/>
      <c r="AS58" s="25"/>
      <c r="AT58" s="25"/>
      <c r="AU58" s="25"/>
      <c r="AV58" s="25"/>
      <c r="AW58" s="25"/>
      <c r="AX58" s="25"/>
      <c r="AY58" s="25"/>
      <c r="AZ58" s="25"/>
      <c r="BA58" s="25"/>
      <c r="BB58" s="25"/>
      <c r="BC58" s="25"/>
      <c r="BD58" s="25"/>
      <c r="BE58" s="25"/>
      <c r="BF58" s="25"/>
    </row>
    <row r="59" spans="2:58" ht="14.25" customHeight="1" x14ac:dyDescent="0.2">
      <c r="M59" s="52"/>
      <c r="N59" s="52"/>
      <c r="O59" s="52"/>
      <c r="P59" s="52"/>
      <c r="Q59" s="52"/>
      <c r="R59" s="52"/>
      <c r="S59" s="52"/>
      <c r="T59" s="52"/>
      <c r="U59" s="52"/>
      <c r="V59" s="52"/>
      <c r="W59" s="52"/>
      <c r="X59" s="52"/>
      <c r="Y59" s="52"/>
      <c r="Z59" s="52"/>
      <c r="AB59" s="50"/>
      <c r="AC59" s="50"/>
      <c r="AD59" s="50"/>
      <c r="AE59" s="50"/>
      <c r="AF59" s="50"/>
      <c r="AG59" s="50"/>
      <c r="AH59" s="50"/>
      <c r="AI59" s="50"/>
      <c r="AJ59" s="50"/>
      <c r="AK59" s="50"/>
      <c r="AL59" s="50"/>
      <c r="AM59" s="50"/>
      <c r="AN59" s="50"/>
      <c r="AO59" s="50"/>
      <c r="AQ59" s="25"/>
      <c r="AR59" s="25"/>
      <c r="AS59" s="25"/>
      <c r="AT59" s="25"/>
      <c r="AU59" s="25"/>
      <c r="AV59" s="25"/>
      <c r="AW59" s="25"/>
      <c r="AX59" s="25"/>
      <c r="AY59" s="25"/>
      <c r="AZ59" s="25"/>
      <c r="BA59" s="25"/>
      <c r="BB59" s="25"/>
      <c r="BC59" s="25"/>
      <c r="BD59" s="25"/>
      <c r="BE59" s="25"/>
      <c r="BF59" s="25"/>
    </row>
    <row r="60" spans="2:58" ht="14.25" customHeight="1" x14ac:dyDescent="0.2">
      <c r="M60" s="52"/>
      <c r="N60" s="52"/>
      <c r="O60" s="52"/>
      <c r="P60" s="52"/>
      <c r="Q60" s="52"/>
      <c r="R60" s="52"/>
      <c r="S60" s="52"/>
      <c r="T60" s="52"/>
      <c r="U60" s="52"/>
      <c r="V60" s="52"/>
      <c r="W60" s="52"/>
      <c r="X60" s="52"/>
      <c r="Y60" s="52"/>
      <c r="Z60" s="52"/>
      <c r="AB60" s="50"/>
      <c r="AC60" s="50"/>
      <c r="AD60" s="50"/>
      <c r="AE60" s="50"/>
      <c r="AF60" s="50"/>
      <c r="AG60" s="50"/>
      <c r="AH60" s="50"/>
      <c r="AI60" s="50"/>
      <c r="AJ60" s="50"/>
      <c r="AK60" s="50"/>
      <c r="AL60" s="50"/>
      <c r="AM60" s="50"/>
      <c r="AN60" s="50"/>
      <c r="AO60" s="50"/>
      <c r="AQ60" s="25"/>
      <c r="AR60" s="25"/>
      <c r="AS60" s="25"/>
      <c r="AT60" s="25"/>
      <c r="AU60" s="25"/>
      <c r="AV60" s="25"/>
      <c r="AW60" s="25"/>
      <c r="AX60" s="25"/>
      <c r="AY60" s="25"/>
      <c r="AZ60" s="25"/>
      <c r="BA60" s="25"/>
      <c r="BB60" s="25"/>
      <c r="BC60" s="25"/>
      <c r="BD60" s="25"/>
      <c r="BE60" s="25"/>
      <c r="BF60" s="25"/>
    </row>
    <row r="61" spans="2:58" ht="14.25" customHeight="1" x14ac:dyDescent="0.2">
      <c r="M61" s="52"/>
      <c r="N61" s="52"/>
      <c r="O61" s="52"/>
      <c r="P61" s="52"/>
      <c r="Q61" s="52"/>
      <c r="R61" s="52"/>
      <c r="S61" s="52"/>
      <c r="T61" s="52"/>
      <c r="U61" s="52"/>
      <c r="V61" s="52"/>
      <c r="W61" s="52"/>
      <c r="X61" s="52"/>
      <c r="Y61" s="52"/>
      <c r="Z61" s="52"/>
      <c r="AB61" s="50"/>
      <c r="AC61" s="50"/>
      <c r="AD61" s="50"/>
      <c r="AE61" s="50"/>
      <c r="AF61" s="50"/>
      <c r="AG61" s="50"/>
      <c r="AH61" s="50"/>
      <c r="AI61" s="50"/>
      <c r="AJ61" s="50"/>
      <c r="AK61" s="50"/>
      <c r="AL61" s="50"/>
      <c r="AM61" s="50"/>
      <c r="AN61" s="50"/>
      <c r="AO61" s="50"/>
      <c r="AQ61" s="25"/>
      <c r="AR61" s="25"/>
      <c r="AS61" s="25"/>
      <c r="AT61" s="25"/>
      <c r="AU61" s="25"/>
      <c r="AV61" s="25"/>
      <c r="AW61" s="25"/>
      <c r="AX61" s="25"/>
      <c r="AY61" s="25"/>
      <c r="AZ61" s="25"/>
      <c r="BA61" s="25"/>
      <c r="BB61" s="25"/>
      <c r="BC61" s="25"/>
      <c r="BD61" s="25"/>
      <c r="BE61" s="25"/>
      <c r="BF61" s="25"/>
    </row>
    <row r="62" spans="2:58" ht="14.25" customHeight="1" x14ac:dyDescent="0.2">
      <c r="M62" s="52"/>
      <c r="N62" s="52"/>
      <c r="O62" s="52"/>
      <c r="P62" s="52"/>
      <c r="Q62" s="52"/>
      <c r="R62" s="52"/>
      <c r="S62" s="52"/>
      <c r="T62" s="52"/>
      <c r="U62" s="52"/>
      <c r="V62" s="52"/>
      <c r="W62" s="52"/>
      <c r="X62" s="52"/>
      <c r="Y62" s="52"/>
      <c r="Z62" s="52"/>
      <c r="AB62" s="50"/>
      <c r="AC62" s="50"/>
      <c r="AD62" s="50"/>
      <c r="AE62" s="50"/>
      <c r="AF62" s="50"/>
      <c r="AG62" s="50"/>
      <c r="AH62" s="50"/>
      <c r="AI62" s="50"/>
      <c r="AJ62" s="50"/>
      <c r="AK62" s="50"/>
      <c r="AL62" s="50"/>
      <c r="AM62" s="50"/>
      <c r="AN62" s="50"/>
      <c r="AO62" s="50"/>
      <c r="AQ62" s="25"/>
      <c r="AR62" s="25"/>
      <c r="AS62" s="25"/>
      <c r="AT62" s="25"/>
      <c r="AU62" s="25"/>
      <c r="AV62" s="25"/>
      <c r="AW62" s="25"/>
      <c r="AX62" s="25"/>
      <c r="AY62" s="25"/>
      <c r="AZ62" s="25"/>
      <c r="BA62" s="25"/>
      <c r="BB62" s="25"/>
      <c r="BC62" s="25"/>
      <c r="BD62" s="25"/>
      <c r="BE62" s="25"/>
      <c r="BF62" s="25"/>
    </row>
    <row r="63" spans="2:58" ht="14.25" customHeight="1" x14ac:dyDescent="0.2">
      <c r="M63" s="52"/>
      <c r="N63" s="52"/>
      <c r="O63" s="52"/>
      <c r="P63" s="52"/>
      <c r="Q63" s="52"/>
      <c r="R63" s="52"/>
      <c r="S63" s="52"/>
      <c r="T63" s="52"/>
      <c r="U63" s="52"/>
      <c r="V63" s="52"/>
      <c r="W63" s="52"/>
      <c r="X63" s="52"/>
      <c r="Y63" s="52"/>
      <c r="Z63" s="52"/>
      <c r="AB63" s="50"/>
      <c r="AC63" s="50"/>
      <c r="AD63" s="50"/>
      <c r="AE63" s="50"/>
      <c r="AF63" s="50"/>
      <c r="AG63" s="50"/>
      <c r="AH63" s="50"/>
      <c r="AI63" s="50"/>
      <c r="AJ63" s="50"/>
      <c r="AK63" s="50"/>
      <c r="AL63" s="50"/>
      <c r="AM63" s="50"/>
      <c r="AN63" s="50"/>
      <c r="AO63" s="50"/>
      <c r="AQ63" s="25"/>
      <c r="AR63" s="25"/>
      <c r="AS63" s="25"/>
      <c r="AT63" s="25"/>
      <c r="AU63" s="25"/>
      <c r="AV63" s="25"/>
      <c r="AW63" s="25"/>
      <c r="AX63" s="25"/>
      <c r="AY63" s="25"/>
      <c r="AZ63" s="25"/>
      <c r="BA63" s="25"/>
      <c r="BB63" s="25"/>
      <c r="BC63" s="25"/>
      <c r="BD63" s="25"/>
      <c r="BE63" s="25"/>
      <c r="BF63" s="25"/>
    </row>
    <row r="64" spans="2:58" ht="14.25" customHeight="1" x14ac:dyDescent="0.2">
      <c r="M64" s="52"/>
      <c r="N64" s="52"/>
      <c r="O64" s="52"/>
      <c r="P64" s="52"/>
      <c r="Q64" s="52"/>
      <c r="R64" s="52"/>
      <c r="S64" s="52"/>
      <c r="T64" s="52"/>
      <c r="U64" s="52"/>
      <c r="V64" s="52"/>
      <c r="W64" s="52"/>
      <c r="X64" s="52"/>
      <c r="Y64" s="52"/>
      <c r="Z64" s="52"/>
      <c r="AB64" s="50"/>
      <c r="AC64" s="50"/>
      <c r="AD64" s="50"/>
      <c r="AE64" s="50"/>
      <c r="AF64" s="50"/>
      <c r="AG64" s="50"/>
      <c r="AH64" s="50"/>
      <c r="AI64" s="50"/>
      <c r="AJ64" s="50"/>
      <c r="AK64" s="50"/>
      <c r="AL64" s="50"/>
      <c r="AM64" s="50"/>
      <c r="AN64" s="50"/>
      <c r="AO64" s="50"/>
      <c r="AQ64" s="25"/>
      <c r="AR64" s="25"/>
      <c r="AS64" s="25"/>
      <c r="AT64" s="25"/>
      <c r="AU64" s="25"/>
      <c r="AV64" s="25"/>
      <c r="AW64" s="25"/>
      <c r="AX64" s="25"/>
      <c r="AY64" s="25"/>
      <c r="AZ64" s="25"/>
      <c r="BA64" s="25"/>
      <c r="BB64" s="25"/>
      <c r="BC64" s="25"/>
      <c r="BD64" s="25"/>
      <c r="BE64" s="25"/>
      <c r="BF64" s="25"/>
    </row>
    <row r="65" spans="2:58" ht="36.75" customHeight="1" thickBot="1" x14ac:dyDescent="0.55000000000000004">
      <c r="B65" s="47" t="s">
        <v>863</v>
      </c>
      <c r="C65" s="47"/>
      <c r="D65" s="47"/>
      <c r="E65" s="47"/>
      <c r="F65" s="47"/>
      <c r="G65" s="47"/>
      <c r="H65" s="47"/>
      <c r="I65" s="47"/>
      <c r="J65" s="47"/>
      <c r="K65" s="47"/>
      <c r="M65" s="52"/>
      <c r="N65" s="52"/>
      <c r="O65" s="52"/>
      <c r="P65" s="52"/>
      <c r="Q65" s="52"/>
      <c r="R65" s="52"/>
      <c r="S65" s="52"/>
      <c r="T65" s="52"/>
      <c r="U65" s="52"/>
      <c r="V65" s="52"/>
      <c r="W65" s="52"/>
      <c r="X65" s="52"/>
      <c r="Y65" s="52"/>
      <c r="Z65" s="52"/>
      <c r="AB65" s="50"/>
      <c r="AC65" s="50"/>
      <c r="AD65" s="50"/>
      <c r="AE65" s="50"/>
      <c r="AF65" s="50"/>
      <c r="AG65" s="50"/>
      <c r="AH65" s="50"/>
      <c r="AI65" s="50"/>
      <c r="AJ65" s="50"/>
      <c r="AK65" s="50"/>
      <c r="AL65" s="50"/>
      <c r="AM65" s="50"/>
      <c r="AN65" s="50"/>
      <c r="AO65" s="50"/>
      <c r="AQ65" s="25"/>
      <c r="AR65" s="25"/>
      <c r="AS65" s="25"/>
      <c r="AT65" s="25"/>
      <c r="AU65" s="25"/>
      <c r="AV65" s="25"/>
      <c r="AW65" s="25"/>
      <c r="AX65" s="25"/>
      <c r="AY65" s="25"/>
      <c r="AZ65" s="25"/>
      <c r="BA65" s="25"/>
      <c r="BB65" s="25"/>
      <c r="BC65" s="25"/>
      <c r="BD65" s="25"/>
      <c r="BE65" s="25"/>
      <c r="BF65" s="25"/>
    </row>
    <row r="66" spans="2:58" ht="15" customHeight="1" thickTop="1" x14ac:dyDescent="0.2">
      <c r="B66" s="23"/>
      <c r="C66" s="23"/>
      <c r="D66" s="23"/>
      <c r="E66" s="23"/>
      <c r="F66" s="23"/>
      <c r="G66" s="23"/>
      <c r="H66" s="23"/>
      <c r="I66" s="23"/>
      <c r="J66" s="23"/>
      <c r="K66" s="23"/>
      <c r="M66" s="52"/>
      <c r="N66" s="52"/>
      <c r="O66" s="52"/>
      <c r="P66" s="52"/>
      <c r="Q66" s="52"/>
      <c r="R66" s="52"/>
      <c r="S66" s="52"/>
      <c r="T66" s="52"/>
      <c r="U66" s="52"/>
      <c r="V66" s="52"/>
      <c r="W66" s="52"/>
      <c r="X66" s="52"/>
      <c r="Y66" s="52"/>
      <c r="Z66" s="52"/>
      <c r="AB66" s="50"/>
      <c r="AC66" s="50"/>
      <c r="AD66" s="50"/>
      <c r="AE66" s="50"/>
      <c r="AF66" s="50"/>
      <c r="AG66" s="50"/>
      <c r="AH66" s="50"/>
      <c r="AI66" s="50"/>
      <c r="AJ66" s="50"/>
      <c r="AK66" s="50"/>
      <c r="AL66" s="50"/>
      <c r="AM66" s="50"/>
      <c r="AN66" s="50"/>
      <c r="AO66" s="50"/>
      <c r="AQ66" s="25"/>
      <c r="AR66" s="25"/>
      <c r="AS66" s="25"/>
      <c r="AT66" s="25"/>
      <c r="AU66" s="25"/>
      <c r="AV66" s="25"/>
      <c r="AW66" s="25"/>
      <c r="AX66" s="25"/>
      <c r="AY66" s="25"/>
      <c r="AZ66" s="25"/>
      <c r="BA66" s="25"/>
      <c r="BB66" s="25"/>
      <c r="BC66" s="25"/>
      <c r="BD66" s="25"/>
      <c r="BE66" s="25"/>
      <c r="BF66" s="25"/>
    </row>
    <row r="67" spans="2:58" ht="14.25" customHeight="1" x14ac:dyDescent="0.2">
      <c r="B67" s="23"/>
      <c r="C67" s="23"/>
      <c r="D67" s="23"/>
      <c r="E67" s="23"/>
      <c r="F67" s="23"/>
      <c r="G67" s="23"/>
      <c r="H67" s="23"/>
      <c r="I67" s="23"/>
      <c r="J67" s="23"/>
      <c r="K67" s="23"/>
      <c r="M67" s="52"/>
      <c r="N67" s="52"/>
      <c r="O67" s="52"/>
      <c r="P67" s="52"/>
      <c r="Q67" s="52"/>
      <c r="R67" s="52"/>
      <c r="S67" s="52"/>
      <c r="T67" s="52"/>
      <c r="U67" s="52"/>
      <c r="V67" s="52"/>
      <c r="W67" s="52"/>
      <c r="X67" s="52"/>
      <c r="Y67" s="52"/>
      <c r="Z67" s="52"/>
      <c r="AB67" s="50"/>
      <c r="AC67" s="50"/>
      <c r="AD67" s="50"/>
      <c r="AE67" s="50"/>
      <c r="AF67" s="50"/>
      <c r="AG67" s="50"/>
      <c r="AH67" s="50"/>
      <c r="AI67" s="50"/>
      <c r="AJ67" s="50"/>
      <c r="AK67" s="50"/>
      <c r="AL67" s="50"/>
      <c r="AM67" s="50"/>
      <c r="AN67" s="50"/>
      <c r="AO67" s="50"/>
      <c r="AQ67" s="25"/>
      <c r="AR67" s="25"/>
      <c r="AS67" s="25"/>
      <c r="AT67" s="25"/>
      <c r="AU67" s="25"/>
      <c r="AV67" s="25"/>
      <c r="AW67" s="25"/>
      <c r="AX67" s="25"/>
      <c r="AY67" s="25"/>
      <c r="AZ67" s="25"/>
      <c r="BA67" s="25"/>
      <c r="BB67" s="25"/>
      <c r="BC67" s="25"/>
      <c r="BD67" s="25"/>
      <c r="BE67" s="25"/>
      <c r="BF67" s="25"/>
    </row>
    <row r="68" spans="2:58" ht="14.25" customHeight="1" x14ac:dyDescent="0.2">
      <c r="B68" s="23"/>
      <c r="C68" s="23"/>
      <c r="D68" s="23"/>
      <c r="E68" s="23"/>
      <c r="F68" s="23"/>
      <c r="G68" s="23"/>
      <c r="H68" s="23"/>
      <c r="I68" s="23"/>
      <c r="J68" s="23"/>
      <c r="K68" s="23"/>
      <c r="M68" s="52"/>
      <c r="N68" s="52"/>
      <c r="O68" s="52"/>
      <c r="P68" s="52"/>
      <c r="Q68" s="52"/>
      <c r="R68" s="52"/>
      <c r="S68" s="52"/>
      <c r="T68" s="52"/>
      <c r="U68" s="52"/>
      <c r="V68" s="52"/>
      <c r="W68" s="52"/>
      <c r="X68" s="52"/>
      <c r="Y68" s="52"/>
      <c r="Z68" s="52"/>
      <c r="AB68" s="50"/>
      <c r="AC68" s="50"/>
      <c r="AD68" s="50"/>
      <c r="AE68" s="50"/>
      <c r="AF68" s="50"/>
      <c r="AG68" s="50"/>
      <c r="AH68" s="50"/>
      <c r="AI68" s="50"/>
      <c r="AJ68" s="50"/>
      <c r="AK68" s="50"/>
      <c r="AL68" s="50"/>
      <c r="AM68" s="50"/>
      <c r="AN68" s="50"/>
      <c r="AO68" s="50"/>
      <c r="AQ68" s="25"/>
      <c r="AR68" s="25"/>
      <c r="AS68" s="25"/>
      <c r="AT68" s="25"/>
      <c r="AU68" s="25"/>
      <c r="AV68" s="25"/>
      <c r="AW68" s="25"/>
      <c r="AX68" s="25"/>
      <c r="AY68" s="25"/>
      <c r="AZ68" s="25"/>
      <c r="BA68" s="25"/>
      <c r="BB68" s="25"/>
      <c r="BC68" s="25"/>
      <c r="BD68" s="25"/>
      <c r="BE68" s="25"/>
      <c r="BF68" s="25"/>
    </row>
    <row r="69" spans="2:58" ht="15" customHeight="1" x14ac:dyDescent="0.5">
      <c r="B69" s="24"/>
      <c r="C69" s="23"/>
      <c r="D69" s="23"/>
      <c r="E69" s="23"/>
      <c r="F69" s="23"/>
      <c r="G69" s="23"/>
      <c r="H69" s="23"/>
      <c r="I69" s="23"/>
      <c r="J69" s="23"/>
      <c r="K69" s="23"/>
      <c r="M69" s="52"/>
      <c r="N69" s="52"/>
      <c r="O69" s="52"/>
      <c r="P69" s="52"/>
      <c r="Q69" s="52"/>
      <c r="R69" s="52"/>
      <c r="S69" s="52"/>
      <c r="T69" s="52"/>
      <c r="U69" s="52"/>
      <c r="V69" s="52"/>
      <c r="W69" s="52"/>
      <c r="X69" s="52"/>
      <c r="Y69" s="52"/>
      <c r="Z69" s="52"/>
      <c r="AB69" s="50"/>
      <c r="AC69" s="50"/>
      <c r="AD69" s="50"/>
      <c r="AE69" s="50"/>
      <c r="AF69" s="50"/>
      <c r="AG69" s="50"/>
      <c r="AH69" s="50"/>
      <c r="AI69" s="50"/>
      <c r="AJ69" s="50"/>
      <c r="AK69" s="50"/>
      <c r="AL69" s="50"/>
      <c r="AM69" s="50"/>
      <c r="AN69" s="50"/>
      <c r="AO69" s="50"/>
      <c r="AQ69" s="25"/>
      <c r="AR69" s="25"/>
      <c r="AS69" s="25"/>
      <c r="AT69" s="25"/>
      <c r="AU69" s="25"/>
      <c r="AV69" s="25"/>
      <c r="AW69" s="25"/>
      <c r="AX69" s="25"/>
      <c r="AY69" s="25"/>
      <c r="AZ69" s="25"/>
      <c r="BA69" s="25"/>
      <c r="BB69" s="25"/>
      <c r="BC69" s="25"/>
      <c r="BD69" s="25"/>
      <c r="BE69" s="25"/>
      <c r="BF69" s="25"/>
    </row>
    <row r="70" spans="2:58" ht="14.25" customHeight="1" x14ac:dyDescent="0.2">
      <c r="B70" s="23"/>
      <c r="C70" s="23"/>
      <c r="D70" s="23"/>
      <c r="E70" s="23"/>
      <c r="F70" s="23"/>
      <c r="G70" s="23"/>
      <c r="H70" s="23"/>
      <c r="I70" s="23"/>
      <c r="J70" s="23"/>
      <c r="K70" s="23"/>
      <c r="M70" s="52"/>
      <c r="N70" s="52"/>
      <c r="O70" s="52"/>
      <c r="P70" s="52"/>
      <c r="Q70" s="52"/>
      <c r="R70" s="52"/>
      <c r="S70" s="52"/>
      <c r="T70" s="52"/>
      <c r="U70" s="52"/>
      <c r="V70" s="52"/>
      <c r="W70" s="52"/>
      <c r="X70" s="52"/>
      <c r="Y70" s="52"/>
      <c r="Z70" s="52"/>
      <c r="AB70" s="50"/>
      <c r="AC70" s="50"/>
      <c r="AD70" s="50"/>
      <c r="AE70" s="50"/>
      <c r="AF70" s="50"/>
      <c r="AG70" s="50"/>
      <c r="AH70" s="50"/>
      <c r="AI70" s="50"/>
      <c r="AJ70" s="50"/>
      <c r="AK70" s="50"/>
      <c r="AL70" s="50"/>
      <c r="AM70" s="50"/>
      <c r="AN70" s="50"/>
      <c r="AO70" s="50"/>
      <c r="AQ70" s="25"/>
      <c r="AR70" s="25"/>
      <c r="AS70" s="25"/>
      <c r="AT70" s="25"/>
      <c r="AU70" s="25"/>
      <c r="AV70" s="25"/>
      <c r="AW70" s="25"/>
      <c r="AX70" s="25"/>
      <c r="AY70" s="25"/>
      <c r="AZ70" s="25"/>
      <c r="BA70" s="25"/>
      <c r="BB70" s="25"/>
      <c r="BC70" s="25"/>
      <c r="BD70" s="25"/>
      <c r="BE70" s="25"/>
      <c r="BF70" s="25"/>
    </row>
    <row r="71" spans="2:58" ht="14.25" customHeight="1" x14ac:dyDescent="0.2">
      <c r="B71" s="23"/>
      <c r="C71" s="23"/>
      <c r="D71" s="23"/>
      <c r="E71" s="23"/>
      <c r="F71" s="23"/>
      <c r="G71" s="23"/>
      <c r="H71" s="23"/>
      <c r="I71" s="23"/>
      <c r="J71" s="23"/>
      <c r="K71" s="23"/>
      <c r="M71" s="52"/>
      <c r="N71" s="52"/>
      <c r="O71" s="52"/>
      <c r="P71" s="52"/>
      <c r="Q71" s="52"/>
      <c r="R71" s="52"/>
      <c r="S71" s="52"/>
      <c r="T71" s="52"/>
      <c r="U71" s="52"/>
      <c r="V71" s="52"/>
      <c r="W71" s="52"/>
      <c r="X71" s="52"/>
      <c r="Y71" s="52"/>
      <c r="Z71" s="52"/>
      <c r="AB71" s="50"/>
      <c r="AC71" s="50"/>
      <c r="AD71" s="50"/>
      <c r="AE71" s="50"/>
      <c r="AF71" s="50"/>
      <c r="AG71" s="50"/>
      <c r="AH71" s="50"/>
      <c r="AI71" s="50"/>
      <c r="AJ71" s="50"/>
      <c r="AK71" s="50"/>
      <c r="AL71" s="50"/>
      <c r="AM71" s="50"/>
      <c r="AN71" s="50"/>
      <c r="AO71" s="50"/>
      <c r="AQ71" s="25"/>
      <c r="AR71" s="25"/>
      <c r="AS71" s="25"/>
      <c r="AT71" s="25"/>
      <c r="AU71" s="25"/>
      <c r="AV71" s="25"/>
      <c r="AW71" s="25"/>
      <c r="AX71" s="25"/>
      <c r="AY71" s="25"/>
      <c r="AZ71" s="25"/>
      <c r="BA71" s="25"/>
      <c r="BB71" s="25"/>
      <c r="BC71" s="25"/>
      <c r="BD71" s="25"/>
      <c r="BE71" s="25"/>
      <c r="BF71" s="25"/>
    </row>
    <row r="72" spans="2:58" ht="14.25" customHeight="1" x14ac:dyDescent="0.2">
      <c r="B72" s="23"/>
      <c r="C72" s="23"/>
      <c r="D72" s="23"/>
      <c r="E72" s="23"/>
      <c r="F72" s="23"/>
      <c r="G72" s="23"/>
      <c r="H72" s="23"/>
      <c r="I72" s="23"/>
      <c r="J72" s="23"/>
      <c r="K72" s="23"/>
      <c r="M72" s="52"/>
      <c r="N72" s="52"/>
      <c r="O72" s="52"/>
      <c r="P72" s="52"/>
      <c r="Q72" s="52"/>
      <c r="R72" s="52"/>
      <c r="S72" s="52"/>
      <c r="T72" s="52"/>
      <c r="U72" s="52"/>
      <c r="V72" s="52"/>
      <c r="W72" s="52"/>
      <c r="X72" s="52"/>
      <c r="Y72" s="52"/>
      <c r="Z72" s="52"/>
      <c r="AB72" s="50"/>
      <c r="AC72" s="50"/>
      <c r="AD72" s="50"/>
      <c r="AE72" s="50"/>
      <c r="AF72" s="50"/>
      <c r="AG72" s="50"/>
      <c r="AH72" s="50"/>
      <c r="AI72" s="50"/>
      <c r="AJ72" s="50"/>
      <c r="AK72" s="50"/>
      <c r="AL72" s="50"/>
      <c r="AM72" s="50"/>
      <c r="AN72" s="50"/>
      <c r="AO72" s="50"/>
      <c r="AQ72" s="25"/>
      <c r="AR72" s="25"/>
      <c r="AS72" s="25"/>
      <c r="AT72" s="25"/>
      <c r="AU72" s="25"/>
      <c r="AV72" s="25"/>
      <c r="AW72" s="25"/>
      <c r="AX72" s="25"/>
      <c r="AY72" s="25"/>
      <c r="AZ72" s="25"/>
      <c r="BA72" s="25"/>
      <c r="BB72" s="25"/>
      <c r="BC72" s="25"/>
      <c r="BD72" s="25"/>
      <c r="BE72" s="25"/>
      <c r="BF72" s="25"/>
    </row>
    <row r="73" spans="2:58" ht="14.25" customHeight="1" x14ac:dyDescent="0.2">
      <c r="B73" s="23"/>
      <c r="C73" s="23"/>
      <c r="D73" s="23"/>
      <c r="E73" s="23"/>
      <c r="F73" s="23"/>
      <c r="G73" s="23"/>
      <c r="H73" s="23"/>
      <c r="I73" s="23"/>
      <c r="J73" s="23"/>
      <c r="K73" s="23"/>
      <c r="M73" s="52"/>
      <c r="N73" s="52"/>
      <c r="O73" s="52"/>
      <c r="P73" s="52"/>
      <c r="Q73" s="52"/>
      <c r="R73" s="52"/>
      <c r="S73" s="52"/>
      <c r="T73" s="52"/>
      <c r="U73" s="52"/>
      <c r="V73" s="52"/>
      <c r="W73" s="52"/>
      <c r="X73" s="52"/>
      <c r="Y73" s="52"/>
      <c r="Z73" s="52"/>
      <c r="AB73" s="50"/>
      <c r="AC73" s="50"/>
      <c r="AD73" s="50"/>
      <c r="AE73" s="50"/>
      <c r="AF73" s="50"/>
      <c r="AG73" s="50"/>
      <c r="AH73" s="50"/>
      <c r="AI73" s="50"/>
      <c r="AJ73" s="50"/>
      <c r="AK73" s="50"/>
      <c r="AL73" s="50"/>
      <c r="AM73" s="50"/>
      <c r="AN73" s="50"/>
      <c r="AO73" s="50"/>
      <c r="AQ73" s="25"/>
      <c r="AR73" s="25"/>
      <c r="AS73" s="25"/>
      <c r="AT73" s="25"/>
      <c r="AU73" s="25"/>
      <c r="AV73" s="25"/>
      <c r="AW73" s="25"/>
      <c r="AX73" s="25"/>
      <c r="AY73" s="25"/>
      <c r="AZ73" s="25"/>
      <c r="BA73" s="25"/>
      <c r="BB73" s="25"/>
      <c r="BC73" s="25"/>
      <c r="BD73" s="25"/>
      <c r="BE73" s="25"/>
      <c r="BF73" s="25"/>
    </row>
    <row r="74" spans="2:58" ht="14.25" customHeight="1" x14ac:dyDescent="0.2">
      <c r="B74" s="23"/>
      <c r="C74" s="23"/>
      <c r="D74" s="23"/>
      <c r="E74" s="23"/>
      <c r="F74" s="23"/>
      <c r="G74" s="23"/>
      <c r="H74" s="23"/>
      <c r="I74" s="23"/>
      <c r="J74" s="23"/>
      <c r="K74" s="23"/>
      <c r="M74" s="52"/>
      <c r="N74" s="52"/>
      <c r="O74" s="52"/>
      <c r="P74" s="52"/>
      <c r="Q74" s="52"/>
      <c r="R74" s="52"/>
      <c r="S74" s="52"/>
      <c r="T74" s="52"/>
      <c r="U74" s="52"/>
      <c r="V74" s="52"/>
      <c r="W74" s="52"/>
      <c r="X74" s="52"/>
      <c r="Y74" s="52"/>
      <c r="Z74" s="52"/>
      <c r="AB74" s="50"/>
      <c r="AC74" s="50"/>
      <c r="AD74" s="50"/>
      <c r="AE74" s="50"/>
      <c r="AF74" s="50"/>
      <c r="AG74" s="50"/>
      <c r="AH74" s="50"/>
      <c r="AI74" s="50"/>
      <c r="AJ74" s="50"/>
      <c r="AK74" s="50"/>
      <c r="AL74" s="50"/>
      <c r="AM74" s="50"/>
      <c r="AN74" s="50"/>
      <c r="AO74" s="50"/>
    </row>
    <row r="75" spans="2:58" ht="14.25" customHeight="1" x14ac:dyDescent="0.2">
      <c r="B75" s="23"/>
      <c r="C75" s="23"/>
      <c r="D75" s="23"/>
      <c r="E75" s="23"/>
      <c r="F75" s="23"/>
      <c r="G75" s="23"/>
      <c r="H75" s="23"/>
      <c r="I75" s="23"/>
      <c r="J75" s="23"/>
      <c r="K75" s="23"/>
      <c r="M75" s="52"/>
      <c r="N75" s="52"/>
      <c r="O75" s="52"/>
      <c r="P75" s="52"/>
      <c r="Q75" s="52"/>
      <c r="R75" s="52"/>
      <c r="S75" s="52"/>
      <c r="T75" s="52"/>
      <c r="U75" s="52"/>
      <c r="V75" s="52"/>
      <c r="W75" s="52"/>
      <c r="X75" s="52"/>
      <c r="Y75" s="52"/>
      <c r="Z75" s="52"/>
      <c r="AB75" s="50"/>
      <c r="AC75" s="50"/>
      <c r="AD75" s="50"/>
      <c r="AE75" s="50"/>
      <c r="AF75" s="50"/>
      <c r="AG75" s="50"/>
      <c r="AH75" s="50"/>
      <c r="AI75" s="50"/>
      <c r="AJ75" s="50"/>
      <c r="AK75" s="50"/>
      <c r="AL75" s="50"/>
      <c r="AM75" s="50"/>
      <c r="AN75" s="50"/>
      <c r="AO75" s="50"/>
    </row>
    <row r="76" spans="2:58" ht="45.75" thickBot="1" x14ac:dyDescent="0.65">
      <c r="B76" s="23"/>
      <c r="C76" s="23"/>
      <c r="D76" s="23"/>
      <c r="E76" s="23"/>
      <c r="F76" s="23"/>
      <c r="G76" s="23"/>
      <c r="H76" s="23"/>
      <c r="I76" s="23"/>
      <c r="J76" s="23"/>
      <c r="K76" s="23"/>
      <c r="M76" s="52"/>
      <c r="N76" s="52"/>
      <c r="O76" s="52"/>
      <c r="P76" s="52"/>
      <c r="Q76" s="52"/>
      <c r="R76" s="52"/>
      <c r="S76" s="52"/>
      <c r="T76" s="52"/>
      <c r="U76" s="52"/>
      <c r="V76" s="52"/>
      <c r="W76" s="52"/>
      <c r="X76" s="52"/>
      <c r="Y76" s="52"/>
      <c r="Z76" s="52"/>
      <c r="AB76" s="50"/>
      <c r="AC76" s="50"/>
      <c r="AD76" s="50"/>
      <c r="AE76" s="50"/>
      <c r="AF76" s="50"/>
      <c r="AG76" s="50"/>
      <c r="AH76" s="50"/>
      <c r="AI76" s="50"/>
      <c r="AJ76" s="50"/>
      <c r="AK76" s="50"/>
      <c r="AL76" s="50"/>
      <c r="AM76" s="50"/>
      <c r="AN76" s="50"/>
      <c r="AO76" s="50"/>
      <c r="AQ76" s="58" t="s">
        <v>879</v>
      </c>
      <c r="AR76" s="58"/>
      <c r="AS76" s="58"/>
      <c r="AT76" s="58"/>
      <c r="AU76" s="58"/>
      <c r="AV76" s="58"/>
      <c r="AX76" s="58" t="s">
        <v>868</v>
      </c>
      <c r="AY76" s="58"/>
      <c r="AZ76" s="58"/>
      <c r="BA76" s="58"/>
      <c r="BB76" s="58"/>
      <c r="BC76" s="58"/>
    </row>
    <row r="77" spans="2:58" ht="15" customHeight="1" thickTop="1" x14ac:dyDescent="0.2">
      <c r="B77" s="23"/>
      <c r="C77" s="23"/>
      <c r="D77" s="23"/>
      <c r="E77" s="23"/>
      <c r="F77" s="23"/>
      <c r="G77" s="23"/>
      <c r="H77" s="23"/>
      <c r="I77" s="23"/>
      <c r="J77" s="23"/>
      <c r="K77" s="23"/>
      <c r="M77" s="52"/>
      <c r="N77" s="52"/>
      <c r="O77" s="52"/>
      <c r="P77" s="52"/>
      <c r="Q77" s="52"/>
      <c r="R77" s="52"/>
      <c r="S77" s="52"/>
      <c r="T77" s="52"/>
      <c r="U77" s="52"/>
      <c r="V77" s="52"/>
      <c r="W77" s="52"/>
      <c r="X77" s="52"/>
      <c r="Y77" s="52"/>
      <c r="Z77" s="52"/>
      <c r="AB77" s="50"/>
      <c r="AC77" s="50"/>
      <c r="AD77" s="50"/>
      <c r="AE77" s="50"/>
      <c r="AF77" s="50"/>
      <c r="AG77" s="50"/>
      <c r="AH77" s="50"/>
      <c r="AI77" s="50"/>
      <c r="AJ77" s="50"/>
      <c r="AK77" s="50"/>
      <c r="AL77" s="50"/>
      <c r="AM77" s="50"/>
      <c r="AN77" s="50"/>
      <c r="AO77" s="50"/>
    </row>
    <row r="78" spans="2:58" ht="24" customHeight="1" thickBot="1" x14ac:dyDescent="0.35">
      <c r="B78" s="23"/>
      <c r="C78" s="23"/>
      <c r="D78" s="23"/>
      <c r="E78" s="23"/>
      <c r="F78" s="23"/>
      <c r="G78" s="23"/>
      <c r="H78" s="23"/>
      <c r="I78" s="23"/>
      <c r="J78" s="23"/>
      <c r="K78" s="23"/>
      <c r="M78" s="52"/>
      <c r="N78" s="52"/>
      <c r="O78" s="52"/>
      <c r="P78" s="52"/>
      <c r="Q78" s="52"/>
      <c r="R78" s="52"/>
      <c r="S78" s="52"/>
      <c r="T78" s="52"/>
      <c r="U78" s="52"/>
      <c r="V78" s="52"/>
      <c r="W78" s="52"/>
      <c r="X78" s="52"/>
      <c r="Y78" s="52"/>
      <c r="Z78" s="52"/>
      <c r="AB78" s="50"/>
      <c r="AC78" s="50"/>
      <c r="AD78" s="50"/>
      <c r="AE78" s="50"/>
      <c r="AF78" s="50"/>
      <c r="AG78" s="50"/>
      <c r="AH78" s="50"/>
      <c r="AI78" s="50"/>
      <c r="AJ78" s="50"/>
      <c r="AK78" s="50"/>
      <c r="AL78" s="50"/>
      <c r="AM78" s="50"/>
      <c r="AN78" s="50"/>
      <c r="AO78" s="50"/>
      <c r="AQ78" s="45" t="s">
        <v>869</v>
      </c>
      <c r="AR78" s="45"/>
      <c r="AS78" s="45"/>
      <c r="AT78" s="45"/>
      <c r="AU78" s="45"/>
      <c r="AV78" s="45"/>
      <c r="AX78" s="41" t="s">
        <v>906</v>
      </c>
      <c r="AY78" s="41"/>
      <c r="AZ78" s="41"/>
      <c r="BA78" s="41"/>
      <c r="BB78" s="41"/>
      <c r="BC78" s="41"/>
    </row>
    <row r="79" spans="2:58" ht="15" customHeight="1" thickTop="1" x14ac:dyDescent="0.2">
      <c r="B79" s="23"/>
      <c r="C79" s="23"/>
      <c r="D79" s="23"/>
      <c r="E79" s="23"/>
      <c r="F79" s="23"/>
      <c r="G79" s="23"/>
      <c r="H79" s="23"/>
      <c r="I79" s="23"/>
      <c r="J79" s="23"/>
      <c r="K79" s="23"/>
      <c r="M79" s="52"/>
      <c r="N79" s="52"/>
      <c r="O79" s="52"/>
      <c r="P79" s="52"/>
      <c r="Q79" s="52"/>
      <c r="R79" s="52"/>
      <c r="S79" s="52"/>
      <c r="T79" s="52"/>
      <c r="U79" s="52"/>
      <c r="V79" s="52"/>
      <c r="W79" s="52"/>
      <c r="X79" s="52"/>
      <c r="Y79" s="52"/>
      <c r="Z79" s="52"/>
      <c r="AB79" s="50"/>
      <c r="AC79" s="50"/>
      <c r="AD79" s="50"/>
      <c r="AE79" s="50"/>
      <c r="AF79" s="50"/>
      <c r="AG79" s="50"/>
      <c r="AH79" s="50"/>
      <c r="AI79" s="50"/>
      <c r="AJ79" s="50"/>
      <c r="AK79" s="50"/>
      <c r="AL79" s="50"/>
      <c r="AM79" s="50"/>
      <c r="AN79" s="50"/>
      <c r="AO79" s="50"/>
      <c r="AQ79" s="59" t="s">
        <v>884</v>
      </c>
      <c r="AR79" s="59"/>
      <c r="AS79" s="59"/>
      <c r="AT79" s="59"/>
      <c r="AU79" s="59"/>
      <c r="AV79" s="59"/>
      <c r="AX79" s="41"/>
      <c r="AY79" s="41"/>
      <c r="AZ79" s="41"/>
      <c r="BA79" s="41"/>
      <c r="BB79" s="41"/>
      <c r="BC79" s="41"/>
    </row>
    <row r="80" spans="2:58" ht="14.25" customHeight="1" x14ac:dyDescent="0.2">
      <c r="B80" s="23"/>
      <c r="C80" s="23"/>
      <c r="D80" s="23"/>
      <c r="E80" s="23"/>
      <c r="F80" s="23"/>
      <c r="G80" s="23"/>
      <c r="H80" s="23"/>
      <c r="I80" s="23"/>
      <c r="J80" s="23"/>
      <c r="K80" s="23"/>
      <c r="M80" s="52"/>
      <c r="N80" s="52"/>
      <c r="O80" s="52"/>
      <c r="P80" s="52"/>
      <c r="Q80" s="52"/>
      <c r="R80" s="52"/>
      <c r="S80" s="52"/>
      <c r="T80" s="52"/>
      <c r="U80" s="52"/>
      <c r="V80" s="52"/>
      <c r="W80" s="52"/>
      <c r="X80" s="52"/>
      <c r="Y80" s="52"/>
      <c r="Z80" s="52"/>
      <c r="AB80" s="50"/>
      <c r="AC80" s="50"/>
      <c r="AD80" s="50"/>
      <c r="AE80" s="50"/>
      <c r="AF80" s="50"/>
      <c r="AG80" s="50"/>
      <c r="AH80" s="50"/>
      <c r="AI80" s="50"/>
      <c r="AJ80" s="50"/>
      <c r="AK80" s="50"/>
      <c r="AL80" s="50"/>
      <c r="AM80" s="50"/>
      <c r="AN80" s="50"/>
      <c r="AO80" s="50"/>
      <c r="AQ80" s="41"/>
      <c r="AR80" s="41"/>
      <c r="AS80" s="41"/>
      <c r="AT80" s="41"/>
      <c r="AU80" s="41"/>
      <c r="AV80" s="41"/>
      <c r="AX80" s="37" t="s">
        <v>927</v>
      </c>
      <c r="AY80" s="38"/>
      <c r="AZ80" s="38"/>
      <c r="BA80" s="38"/>
      <c r="BB80" s="38"/>
      <c r="BC80" s="38"/>
    </row>
    <row r="81" spans="2:55" ht="14.25" customHeight="1" x14ac:dyDescent="0.2">
      <c r="B81" s="23"/>
      <c r="C81" s="23"/>
      <c r="D81" s="23"/>
      <c r="E81" s="23"/>
      <c r="F81" s="23"/>
      <c r="G81" s="23"/>
      <c r="H81" s="23"/>
      <c r="I81" s="23"/>
      <c r="J81" s="23"/>
      <c r="K81" s="23"/>
      <c r="M81" s="52"/>
      <c r="N81" s="52"/>
      <c r="O81" s="52"/>
      <c r="P81" s="52"/>
      <c r="Q81" s="52"/>
      <c r="R81" s="52"/>
      <c r="S81" s="52"/>
      <c r="T81" s="52"/>
      <c r="U81" s="52"/>
      <c r="V81" s="52"/>
      <c r="W81" s="52"/>
      <c r="X81" s="52"/>
      <c r="Y81" s="52"/>
      <c r="Z81" s="52"/>
      <c r="AB81" s="50"/>
      <c r="AC81" s="50"/>
      <c r="AD81" s="50"/>
      <c r="AE81" s="50"/>
      <c r="AF81" s="50"/>
      <c r="AG81" s="50"/>
      <c r="AH81" s="50"/>
      <c r="AI81" s="50"/>
      <c r="AJ81" s="50"/>
      <c r="AK81" s="50"/>
      <c r="AL81" s="50"/>
      <c r="AM81" s="50"/>
      <c r="AN81" s="50"/>
      <c r="AO81" s="50"/>
      <c r="AQ81" s="36" t="s">
        <v>870</v>
      </c>
      <c r="AR81" s="36"/>
      <c r="AS81" s="36"/>
      <c r="AT81" s="36"/>
      <c r="AU81" s="36"/>
      <c r="AV81" s="36"/>
      <c r="AX81" s="37" t="s">
        <v>928</v>
      </c>
      <c r="AY81" s="38"/>
      <c r="AZ81" s="38"/>
      <c r="BA81" s="38"/>
      <c r="BB81" s="38"/>
      <c r="BC81" s="38"/>
    </row>
    <row r="82" spans="2:55" ht="14.25" customHeight="1" x14ac:dyDescent="0.2">
      <c r="B82" s="23"/>
      <c r="C82" s="23"/>
      <c r="D82" s="23"/>
      <c r="E82" s="23"/>
      <c r="F82" s="23"/>
      <c r="G82" s="23"/>
      <c r="H82" s="23"/>
      <c r="I82" s="23"/>
      <c r="J82" s="23"/>
      <c r="K82" s="23"/>
      <c r="M82" s="52"/>
      <c r="N82" s="52"/>
      <c r="O82" s="52"/>
      <c r="P82" s="52"/>
      <c r="Q82" s="52"/>
      <c r="R82" s="52"/>
      <c r="S82" s="52"/>
      <c r="T82" s="52"/>
      <c r="U82" s="52"/>
      <c r="V82" s="52"/>
      <c r="W82" s="52"/>
      <c r="X82" s="52"/>
      <c r="Y82" s="52"/>
      <c r="Z82" s="52"/>
      <c r="AB82" s="50"/>
      <c r="AC82" s="50"/>
      <c r="AD82" s="50"/>
      <c r="AE82" s="50"/>
      <c r="AF82" s="50"/>
      <c r="AG82" s="50"/>
      <c r="AH82" s="50"/>
      <c r="AI82" s="50"/>
      <c r="AJ82" s="50"/>
      <c r="AK82" s="50"/>
      <c r="AL82" s="50"/>
      <c r="AM82" s="50"/>
      <c r="AN82" s="50"/>
      <c r="AO82" s="50"/>
      <c r="AQ82" s="36" t="s">
        <v>871</v>
      </c>
      <c r="AR82" s="36"/>
      <c r="AS82" s="36"/>
      <c r="AT82" s="36"/>
      <c r="AU82" s="36"/>
      <c r="AV82" s="36"/>
      <c r="AX82" s="37" t="s">
        <v>929</v>
      </c>
      <c r="AY82" s="38"/>
      <c r="AZ82" s="38"/>
      <c r="BA82" s="38"/>
      <c r="BB82" s="38"/>
      <c r="BC82" s="38"/>
    </row>
    <row r="83" spans="2:55" ht="14.25" customHeight="1" x14ac:dyDescent="0.2">
      <c r="B83" s="23"/>
      <c r="C83" s="23"/>
      <c r="D83" s="23"/>
      <c r="E83" s="23"/>
      <c r="F83" s="23"/>
      <c r="G83" s="23"/>
      <c r="H83" s="23"/>
      <c r="I83" s="23"/>
      <c r="J83" s="23"/>
      <c r="K83" s="23"/>
      <c r="M83" s="52"/>
      <c r="N83" s="52"/>
      <c r="O83" s="52"/>
      <c r="P83" s="52"/>
      <c r="Q83" s="52"/>
      <c r="R83" s="52"/>
      <c r="S83" s="52"/>
      <c r="T83" s="52"/>
      <c r="U83" s="52"/>
      <c r="V83" s="52"/>
      <c r="W83" s="52"/>
      <c r="X83" s="52"/>
      <c r="Y83" s="52"/>
      <c r="Z83" s="52"/>
      <c r="AB83" s="50"/>
      <c r="AC83" s="50"/>
      <c r="AD83" s="50"/>
      <c r="AE83" s="50"/>
      <c r="AF83" s="50"/>
      <c r="AG83" s="50"/>
      <c r="AH83" s="50"/>
      <c r="AI83" s="50"/>
      <c r="AJ83" s="50"/>
      <c r="AK83" s="50"/>
      <c r="AL83" s="50"/>
      <c r="AM83" s="50"/>
      <c r="AN83" s="50"/>
      <c r="AO83" s="50"/>
      <c r="AQ83" s="36" t="s">
        <v>872</v>
      </c>
      <c r="AR83" s="36"/>
      <c r="AS83" s="36"/>
      <c r="AT83" s="36"/>
      <c r="AU83" s="36"/>
      <c r="AV83" s="36"/>
      <c r="AX83" s="38"/>
      <c r="AY83" s="38"/>
      <c r="AZ83" s="38"/>
      <c r="BA83" s="38"/>
      <c r="BB83" s="38"/>
      <c r="BC83" s="38"/>
    </row>
    <row r="84" spans="2:55" ht="14.25" customHeight="1" x14ac:dyDescent="0.2">
      <c r="B84" s="23"/>
      <c r="C84" s="23"/>
      <c r="D84" s="23"/>
      <c r="E84" s="23"/>
      <c r="F84" s="23"/>
      <c r="G84" s="23"/>
      <c r="H84" s="23"/>
      <c r="I84" s="23"/>
      <c r="J84" s="23"/>
      <c r="K84" s="23"/>
      <c r="M84" s="52"/>
      <c r="N84" s="52"/>
      <c r="O84" s="52"/>
      <c r="P84" s="52"/>
      <c r="Q84" s="52"/>
      <c r="R84" s="52"/>
      <c r="S84" s="52"/>
      <c r="T84" s="52"/>
      <c r="U84" s="52"/>
      <c r="V84" s="52"/>
      <c r="W84" s="52"/>
      <c r="X84" s="52"/>
      <c r="Y84" s="52"/>
      <c r="Z84" s="52"/>
      <c r="AB84" s="50"/>
      <c r="AC84" s="50"/>
      <c r="AD84" s="50"/>
      <c r="AE84" s="50"/>
      <c r="AF84" s="50"/>
      <c r="AG84" s="50"/>
      <c r="AH84" s="50"/>
      <c r="AI84" s="50"/>
      <c r="AJ84" s="50"/>
      <c r="AK84" s="50"/>
      <c r="AL84" s="50"/>
      <c r="AM84" s="50"/>
      <c r="AN84" s="50"/>
      <c r="AO84" s="50"/>
      <c r="AQ84" s="57" t="s">
        <v>873</v>
      </c>
      <c r="AR84" s="36"/>
      <c r="AS84" s="36"/>
      <c r="AT84" s="36"/>
      <c r="AU84" s="36"/>
      <c r="AV84" s="36"/>
      <c r="AX84" s="41" t="s">
        <v>902</v>
      </c>
      <c r="AY84" s="41"/>
      <c r="AZ84" s="41"/>
      <c r="BA84" s="41"/>
      <c r="BB84" s="41"/>
      <c r="BC84" s="41"/>
    </row>
    <row r="85" spans="2:55" ht="15" customHeight="1" x14ac:dyDescent="0.2">
      <c r="B85" s="23"/>
      <c r="C85" s="23"/>
      <c r="D85" s="23"/>
      <c r="E85" s="23"/>
      <c r="F85" s="23"/>
      <c r="G85" s="23"/>
      <c r="H85" s="23"/>
      <c r="I85" s="23"/>
      <c r="J85" s="23"/>
      <c r="K85" s="23"/>
      <c r="M85" s="52"/>
      <c r="N85" s="52"/>
      <c r="O85" s="52"/>
      <c r="P85" s="52"/>
      <c r="Q85" s="52"/>
      <c r="R85" s="52"/>
      <c r="S85" s="52"/>
      <c r="T85" s="52"/>
      <c r="U85" s="52"/>
      <c r="V85" s="52"/>
      <c r="W85" s="52"/>
      <c r="X85" s="52"/>
      <c r="Y85" s="52"/>
      <c r="Z85" s="52"/>
      <c r="AB85" s="50"/>
      <c r="AC85" s="50"/>
      <c r="AD85" s="50"/>
      <c r="AE85" s="50"/>
      <c r="AF85" s="50"/>
      <c r="AG85" s="50"/>
      <c r="AH85" s="50"/>
      <c r="AI85" s="50"/>
      <c r="AJ85" s="50"/>
      <c r="AK85" s="50"/>
      <c r="AL85" s="50"/>
      <c r="AM85" s="50"/>
      <c r="AN85" s="50"/>
      <c r="AO85" s="50"/>
      <c r="AQ85" s="36"/>
      <c r="AR85" s="36"/>
      <c r="AS85" s="36"/>
      <c r="AT85" s="36"/>
      <c r="AU85" s="36"/>
      <c r="AV85" s="36"/>
      <c r="AX85" s="41"/>
      <c r="AY85" s="41"/>
      <c r="AZ85" s="41"/>
      <c r="BA85" s="41"/>
      <c r="BB85" s="41"/>
      <c r="BC85" s="41"/>
    </row>
    <row r="86" spans="2:55" ht="14.25" customHeight="1" x14ac:dyDescent="0.2">
      <c r="B86" s="23"/>
      <c r="C86" s="23"/>
      <c r="D86" s="23"/>
      <c r="E86" s="23"/>
      <c r="F86" s="23"/>
      <c r="G86" s="23"/>
      <c r="H86" s="23"/>
      <c r="I86" s="23"/>
      <c r="J86" s="23"/>
      <c r="K86" s="23"/>
      <c r="M86" s="52"/>
      <c r="N86" s="52"/>
      <c r="O86" s="52"/>
      <c r="P86" s="52"/>
      <c r="Q86" s="52"/>
      <c r="R86" s="52"/>
      <c r="S86" s="52"/>
      <c r="T86" s="52"/>
      <c r="U86" s="52"/>
      <c r="V86" s="52"/>
      <c r="W86" s="52"/>
      <c r="X86" s="52"/>
      <c r="Y86" s="52"/>
      <c r="Z86" s="52"/>
      <c r="AB86" s="50"/>
      <c r="AC86" s="50"/>
      <c r="AD86" s="50"/>
      <c r="AE86" s="50"/>
      <c r="AF86" s="50"/>
      <c r="AG86" s="50"/>
      <c r="AH86" s="50"/>
      <c r="AI86" s="50"/>
      <c r="AJ86" s="50"/>
      <c r="AK86" s="50"/>
      <c r="AL86" s="50"/>
      <c r="AM86" s="50"/>
      <c r="AN86" s="50"/>
      <c r="AO86" s="50"/>
      <c r="AQ86" s="35" t="s">
        <v>874</v>
      </c>
      <c r="AR86" s="36"/>
      <c r="AS86" s="36"/>
      <c r="AT86" s="36"/>
      <c r="AU86" s="36"/>
      <c r="AV86" s="36"/>
      <c r="AX86" s="42" t="s">
        <v>904</v>
      </c>
      <c r="AY86" s="42"/>
      <c r="AZ86" s="42"/>
      <c r="BA86" s="42"/>
      <c r="BB86" s="42"/>
      <c r="BC86" s="42"/>
    </row>
    <row r="87" spans="2:55" ht="21" customHeight="1" thickBot="1" x14ac:dyDescent="0.35">
      <c r="B87" s="23"/>
      <c r="C87" s="23"/>
      <c r="D87" s="23"/>
      <c r="E87" s="23"/>
      <c r="F87" s="23"/>
      <c r="G87" s="23"/>
      <c r="H87" s="23"/>
      <c r="I87" s="23"/>
      <c r="J87" s="23"/>
      <c r="K87" s="23"/>
      <c r="M87" s="52"/>
      <c r="N87" s="52"/>
      <c r="O87" s="52"/>
      <c r="P87" s="52"/>
      <c r="Q87" s="52"/>
      <c r="R87" s="52"/>
      <c r="S87" s="52"/>
      <c r="T87" s="52"/>
      <c r="U87" s="52"/>
      <c r="V87" s="52"/>
      <c r="W87" s="52"/>
      <c r="X87" s="52"/>
      <c r="Y87" s="52"/>
      <c r="Z87" s="52"/>
      <c r="AB87" s="50"/>
      <c r="AC87" s="50"/>
      <c r="AD87" s="50"/>
      <c r="AE87" s="50"/>
      <c r="AF87" s="50"/>
      <c r="AG87" s="50"/>
      <c r="AH87" s="50"/>
      <c r="AI87" s="50"/>
      <c r="AJ87" s="50"/>
      <c r="AK87" s="50"/>
      <c r="AL87" s="50"/>
      <c r="AM87" s="50"/>
      <c r="AN87" s="50"/>
      <c r="AO87" s="50"/>
      <c r="AQ87" s="45" t="s">
        <v>860</v>
      </c>
      <c r="AR87" s="45"/>
      <c r="AS87" s="45"/>
      <c r="AT87" s="45"/>
      <c r="AU87" s="45"/>
      <c r="AV87" s="45"/>
      <c r="AX87" s="42"/>
      <c r="AY87" s="42"/>
      <c r="AZ87" s="42"/>
      <c r="BA87" s="42"/>
      <c r="BB87" s="42"/>
      <c r="BC87" s="42"/>
    </row>
    <row r="88" spans="2:55" ht="15.75" customHeight="1" thickTop="1" x14ac:dyDescent="0.25">
      <c r="B88" s="23"/>
      <c r="C88" s="23"/>
      <c r="D88" s="23"/>
      <c r="E88" s="23"/>
      <c r="F88" s="23"/>
      <c r="G88" s="23"/>
      <c r="H88" s="23"/>
      <c r="I88" s="23"/>
      <c r="J88" s="23"/>
      <c r="K88" s="23"/>
      <c r="M88" s="52"/>
      <c r="N88" s="52"/>
      <c r="O88" s="52"/>
      <c r="P88" s="52"/>
      <c r="Q88" s="52"/>
      <c r="R88" s="52"/>
      <c r="S88" s="52"/>
      <c r="T88" s="52"/>
      <c r="U88" s="52"/>
      <c r="V88" s="52"/>
      <c r="W88" s="52"/>
      <c r="X88" s="52"/>
      <c r="Y88" s="52"/>
      <c r="Z88" s="52"/>
      <c r="AB88" s="50"/>
      <c r="AC88" s="50"/>
      <c r="AD88" s="50"/>
      <c r="AE88" s="50"/>
      <c r="AF88" s="50"/>
      <c r="AG88" s="50"/>
      <c r="AH88" s="50"/>
      <c r="AI88" s="50"/>
      <c r="AJ88" s="50"/>
      <c r="AK88" s="50"/>
      <c r="AL88" s="50"/>
      <c r="AM88" s="50"/>
      <c r="AN88" s="50"/>
      <c r="AO88" s="50"/>
      <c r="AQ88" s="41" t="s">
        <v>882</v>
      </c>
      <c r="AR88" s="41"/>
      <c r="AS88" s="41"/>
      <c r="AT88" s="41"/>
      <c r="AU88" s="41"/>
      <c r="AV88" s="41"/>
      <c r="AX88" s="39" t="s">
        <v>932</v>
      </c>
      <c r="AY88" s="39"/>
      <c r="AZ88" s="39"/>
      <c r="BA88" s="39"/>
      <c r="BB88" s="39"/>
      <c r="BC88" s="39"/>
    </row>
    <row r="89" spans="2:55" ht="22.5" customHeight="1" x14ac:dyDescent="0.2">
      <c r="B89" s="23"/>
      <c r="C89" s="23"/>
      <c r="D89" s="23"/>
      <c r="E89" s="23"/>
      <c r="F89" s="23"/>
      <c r="G89" s="23"/>
      <c r="H89" s="23"/>
      <c r="I89" s="23"/>
      <c r="J89" s="23"/>
      <c r="K89" s="23"/>
      <c r="M89" s="52"/>
      <c r="N89" s="52"/>
      <c r="O89" s="52"/>
      <c r="P89" s="52"/>
      <c r="Q89" s="52"/>
      <c r="R89" s="52"/>
      <c r="S89" s="52"/>
      <c r="T89" s="52"/>
      <c r="U89" s="52"/>
      <c r="V89" s="52"/>
      <c r="W89" s="52"/>
      <c r="X89" s="52"/>
      <c r="Y89" s="52"/>
      <c r="Z89" s="52"/>
      <c r="AB89" s="50"/>
      <c r="AC89" s="50"/>
      <c r="AD89" s="50"/>
      <c r="AE89" s="50"/>
      <c r="AF89" s="50"/>
      <c r="AG89" s="50"/>
      <c r="AH89" s="50"/>
      <c r="AI89" s="50"/>
      <c r="AJ89" s="50"/>
      <c r="AK89" s="50"/>
      <c r="AL89" s="50"/>
      <c r="AM89" s="50"/>
      <c r="AN89" s="50"/>
      <c r="AO89" s="50"/>
      <c r="AQ89" s="46" t="s">
        <v>875</v>
      </c>
      <c r="AR89" s="46"/>
      <c r="AS89" s="46"/>
      <c r="AT89" s="46"/>
      <c r="AU89" s="46"/>
      <c r="AV89" s="46"/>
      <c r="AX89" s="39"/>
      <c r="AY89" s="39"/>
      <c r="AZ89" s="39"/>
      <c r="BA89" s="39"/>
      <c r="BB89" s="39"/>
      <c r="BC89" s="39"/>
    </row>
    <row r="90" spans="2:55" ht="14.25" customHeight="1" x14ac:dyDescent="0.2">
      <c r="M90" s="52"/>
      <c r="N90" s="52"/>
      <c r="O90" s="52"/>
      <c r="P90" s="52"/>
      <c r="Q90" s="52"/>
      <c r="R90" s="52"/>
      <c r="S90" s="52"/>
      <c r="T90" s="52"/>
      <c r="U90" s="52"/>
      <c r="V90" s="52"/>
      <c r="W90" s="52"/>
      <c r="X90" s="52"/>
      <c r="Y90" s="52"/>
      <c r="Z90" s="52"/>
      <c r="AB90" s="50"/>
      <c r="AC90" s="50"/>
      <c r="AD90" s="50"/>
      <c r="AE90" s="50"/>
      <c r="AF90" s="50"/>
      <c r="AG90" s="50"/>
      <c r="AH90" s="50"/>
      <c r="AI90" s="50"/>
      <c r="AJ90" s="50"/>
      <c r="AK90" s="50"/>
      <c r="AL90" s="50"/>
      <c r="AM90" s="50"/>
      <c r="AN90" s="50"/>
      <c r="AO90" s="50"/>
      <c r="AQ90" s="48" t="s">
        <v>876</v>
      </c>
      <c r="AR90" s="46"/>
      <c r="AS90" s="46"/>
      <c r="AT90" s="46"/>
      <c r="AU90" s="46"/>
      <c r="AV90" s="46"/>
      <c r="AX90" s="39" t="s">
        <v>931</v>
      </c>
      <c r="AY90" s="39"/>
      <c r="AZ90" s="39"/>
      <c r="BA90" s="39"/>
      <c r="BB90" s="39"/>
      <c r="BC90" s="39"/>
    </row>
    <row r="91" spans="2:55" ht="14.25" customHeight="1" x14ac:dyDescent="0.2">
      <c r="M91" s="52"/>
      <c r="N91" s="52"/>
      <c r="O91" s="52"/>
      <c r="P91" s="52"/>
      <c r="Q91" s="52"/>
      <c r="R91" s="52"/>
      <c r="S91" s="52"/>
      <c r="T91" s="52"/>
      <c r="U91" s="52"/>
      <c r="V91" s="52"/>
      <c r="W91" s="52"/>
      <c r="X91" s="52"/>
      <c r="Y91" s="52"/>
      <c r="Z91" s="52"/>
      <c r="AB91" s="50"/>
      <c r="AC91" s="50"/>
      <c r="AD91" s="50"/>
      <c r="AE91" s="50"/>
      <c r="AF91" s="50"/>
      <c r="AG91" s="50"/>
      <c r="AH91" s="50"/>
      <c r="AI91" s="50"/>
      <c r="AJ91" s="50"/>
      <c r="AK91" s="50"/>
      <c r="AL91" s="50"/>
      <c r="AM91" s="50"/>
      <c r="AN91" s="50"/>
      <c r="AO91" s="50"/>
      <c r="AQ91" s="46" t="s">
        <v>877</v>
      </c>
      <c r="AR91" s="46"/>
      <c r="AS91" s="46"/>
      <c r="AT91" s="46"/>
      <c r="AU91" s="46"/>
      <c r="AV91" s="46"/>
      <c r="AX91" s="39"/>
      <c r="AY91" s="39"/>
      <c r="AZ91" s="39"/>
      <c r="BA91" s="39"/>
      <c r="BB91" s="39"/>
      <c r="BC91" s="39"/>
    </row>
    <row r="92" spans="2:55" ht="14.25" customHeight="1" x14ac:dyDescent="0.2">
      <c r="M92" s="52"/>
      <c r="N92" s="52"/>
      <c r="O92" s="52"/>
      <c r="P92" s="52"/>
      <c r="Q92" s="52"/>
      <c r="R92" s="52"/>
      <c r="S92" s="52"/>
      <c r="T92" s="52"/>
      <c r="U92" s="52"/>
      <c r="V92" s="52"/>
      <c r="W92" s="52"/>
      <c r="X92" s="52"/>
      <c r="Y92" s="52"/>
      <c r="Z92" s="52"/>
      <c r="AB92" s="50"/>
      <c r="AC92" s="50"/>
      <c r="AD92" s="50"/>
      <c r="AE92" s="50"/>
      <c r="AF92" s="50"/>
      <c r="AG92" s="50"/>
      <c r="AH92" s="50"/>
      <c r="AI92" s="50"/>
      <c r="AJ92" s="50"/>
      <c r="AK92" s="50"/>
      <c r="AL92" s="50"/>
      <c r="AM92" s="50"/>
      <c r="AN92" s="50"/>
      <c r="AO92" s="50"/>
      <c r="AQ92" s="46" t="s">
        <v>878</v>
      </c>
      <c r="AR92" s="46"/>
      <c r="AS92" s="46"/>
      <c r="AT92" s="46"/>
      <c r="AU92" s="46"/>
      <c r="AV92" s="46"/>
      <c r="AX92" s="35" t="s">
        <v>903</v>
      </c>
      <c r="AY92" s="35"/>
      <c r="AZ92" s="35"/>
      <c r="BA92" s="35"/>
      <c r="BB92" s="35"/>
      <c r="BC92" s="35"/>
    </row>
    <row r="93" spans="2:55" ht="21" customHeight="1" thickBot="1" x14ac:dyDescent="0.35">
      <c r="AB93" s="50"/>
      <c r="AC93" s="50"/>
      <c r="AD93" s="50"/>
      <c r="AE93" s="50"/>
      <c r="AF93" s="50"/>
      <c r="AG93" s="50"/>
      <c r="AH93" s="50"/>
      <c r="AI93" s="50"/>
      <c r="AJ93" s="50"/>
      <c r="AK93" s="50"/>
      <c r="AL93" s="50"/>
      <c r="AM93" s="50"/>
      <c r="AN93" s="50"/>
      <c r="AO93" s="50"/>
      <c r="AQ93" s="45" t="s">
        <v>9</v>
      </c>
      <c r="AR93" s="45"/>
      <c r="AS93" s="45"/>
      <c r="AT93" s="45"/>
      <c r="AU93" s="45"/>
      <c r="AV93" s="45"/>
      <c r="AX93" s="35"/>
      <c r="AY93" s="35"/>
      <c r="AZ93" s="35"/>
      <c r="BA93" s="35"/>
      <c r="BB93" s="35"/>
      <c r="BC93" s="35"/>
    </row>
    <row r="94" spans="2:55" ht="15.75" customHeight="1" thickTop="1" x14ac:dyDescent="0.25">
      <c r="AB94" s="50"/>
      <c r="AC94" s="50"/>
      <c r="AD94" s="50"/>
      <c r="AE94" s="50"/>
      <c r="AF94" s="50"/>
      <c r="AG94" s="50"/>
      <c r="AH94" s="50"/>
      <c r="AI94" s="50"/>
      <c r="AJ94" s="50"/>
      <c r="AK94" s="50"/>
      <c r="AL94" s="50"/>
      <c r="AM94" s="50"/>
      <c r="AN94" s="50"/>
      <c r="AO94" s="50"/>
      <c r="AQ94" s="41" t="s">
        <v>882</v>
      </c>
      <c r="AR94" s="41"/>
      <c r="AS94" s="41"/>
      <c r="AT94" s="41"/>
      <c r="AU94" s="41"/>
      <c r="AV94" s="41"/>
      <c r="AX94" s="35" t="s">
        <v>907</v>
      </c>
      <c r="AY94" s="35"/>
      <c r="AZ94" s="35"/>
      <c r="BA94" s="35"/>
      <c r="BB94" s="35"/>
      <c r="BC94" s="35"/>
    </row>
    <row r="95" spans="2:55" ht="21" customHeight="1" x14ac:dyDescent="0.2">
      <c r="AB95" s="50"/>
      <c r="AC95" s="50"/>
      <c r="AD95" s="50"/>
      <c r="AE95" s="50"/>
      <c r="AF95" s="50"/>
      <c r="AG95" s="50"/>
      <c r="AH95" s="50"/>
      <c r="AI95" s="50"/>
      <c r="AJ95" s="50"/>
      <c r="AK95" s="50"/>
      <c r="AL95" s="50"/>
      <c r="AM95" s="50"/>
      <c r="AN95" s="50"/>
      <c r="AO95" s="50"/>
      <c r="AQ95" s="46" t="s">
        <v>883</v>
      </c>
      <c r="AR95" s="46"/>
      <c r="AS95" s="46"/>
      <c r="AT95" s="46"/>
      <c r="AU95" s="46"/>
      <c r="AV95" s="46"/>
      <c r="AX95" s="35"/>
      <c r="AY95" s="35"/>
      <c r="AZ95" s="35"/>
      <c r="BA95" s="35"/>
      <c r="BB95" s="35"/>
      <c r="BC95" s="35"/>
    </row>
    <row r="96" spans="2:55" ht="14.25" customHeight="1" x14ac:dyDescent="0.2">
      <c r="AB96" s="50"/>
      <c r="AC96" s="50"/>
      <c r="AD96" s="50"/>
      <c r="AE96" s="50"/>
      <c r="AF96" s="50"/>
      <c r="AG96" s="50"/>
      <c r="AH96" s="50"/>
      <c r="AI96" s="50"/>
      <c r="AJ96" s="50"/>
      <c r="AK96" s="50"/>
      <c r="AL96" s="50"/>
      <c r="AM96" s="50"/>
      <c r="AN96" s="50"/>
      <c r="AO96" s="50"/>
      <c r="AQ96" s="46" t="s">
        <v>880</v>
      </c>
      <c r="AR96" s="46"/>
      <c r="AS96" s="46"/>
      <c r="AT96" s="46"/>
      <c r="AU96" s="46"/>
      <c r="AV96" s="46"/>
      <c r="AX96" s="35"/>
      <c r="AY96" s="35"/>
      <c r="AZ96" s="35"/>
      <c r="BA96" s="35"/>
      <c r="BB96" s="35"/>
      <c r="BC96" s="35"/>
    </row>
    <row r="97" spans="28:55" ht="14.25" customHeight="1" x14ac:dyDescent="0.2">
      <c r="AB97" s="50"/>
      <c r="AC97" s="50"/>
      <c r="AD97" s="50"/>
      <c r="AE97" s="50"/>
      <c r="AF97" s="50"/>
      <c r="AG97" s="50"/>
      <c r="AH97" s="50"/>
      <c r="AI97" s="50"/>
      <c r="AJ97" s="50"/>
      <c r="AK97" s="50"/>
      <c r="AL97" s="50"/>
      <c r="AM97" s="50"/>
      <c r="AN97" s="50"/>
      <c r="AO97" s="50"/>
      <c r="AQ97" s="46" t="s">
        <v>881</v>
      </c>
      <c r="AR97" s="46"/>
      <c r="AS97" s="46"/>
      <c r="AT97" s="46"/>
      <c r="AU97" s="46"/>
      <c r="AV97" s="46"/>
      <c r="AX97" s="41" t="s">
        <v>921</v>
      </c>
      <c r="AY97" s="41"/>
      <c r="AZ97" s="41"/>
      <c r="BA97" s="41"/>
      <c r="BB97" s="41"/>
      <c r="BC97" s="41"/>
    </row>
    <row r="98" spans="28:55" ht="14.25" customHeight="1" x14ac:dyDescent="0.2">
      <c r="AB98" s="50"/>
      <c r="AC98" s="50"/>
      <c r="AD98" s="50"/>
      <c r="AE98" s="50"/>
      <c r="AF98" s="50"/>
      <c r="AG98" s="50"/>
      <c r="AH98" s="50"/>
      <c r="AI98" s="50"/>
      <c r="AJ98" s="50"/>
      <c r="AK98" s="50"/>
      <c r="AL98" s="50"/>
      <c r="AM98" s="50"/>
      <c r="AN98" s="50"/>
      <c r="AO98" s="50"/>
      <c r="AQ98" s="46" t="s">
        <v>885</v>
      </c>
      <c r="AR98" s="46"/>
      <c r="AS98" s="46"/>
      <c r="AT98" s="46"/>
      <c r="AU98" s="46"/>
      <c r="AV98" s="46"/>
      <c r="AX98" s="41"/>
      <c r="AY98" s="41"/>
      <c r="AZ98" s="41"/>
      <c r="BA98" s="41"/>
      <c r="BB98" s="41"/>
      <c r="BC98" s="41"/>
    </row>
    <row r="99" spans="28:55" ht="14.25" customHeight="1" x14ac:dyDescent="0.2">
      <c r="AB99" s="50"/>
      <c r="AC99" s="50"/>
      <c r="AD99" s="50"/>
      <c r="AE99" s="50"/>
      <c r="AF99" s="50"/>
      <c r="AG99" s="50"/>
      <c r="AH99" s="50"/>
      <c r="AI99" s="50"/>
      <c r="AJ99" s="50"/>
      <c r="AK99" s="50"/>
      <c r="AL99" s="50"/>
      <c r="AM99" s="50"/>
      <c r="AN99" s="50"/>
      <c r="AO99" s="50"/>
      <c r="AQ99" s="46"/>
      <c r="AR99" s="46"/>
      <c r="AS99" s="46"/>
      <c r="AT99" s="46"/>
      <c r="AU99" s="46"/>
      <c r="AV99" s="46"/>
      <c r="AX99" s="43"/>
      <c r="AY99" s="37"/>
      <c r="AZ99" s="37"/>
      <c r="BA99" s="37"/>
      <c r="BB99" s="37"/>
      <c r="BC99" s="37"/>
    </row>
    <row r="100" spans="28:55" ht="14.25" customHeight="1" x14ac:dyDescent="0.2">
      <c r="AB100" s="50"/>
      <c r="AC100" s="50"/>
      <c r="AD100" s="50"/>
      <c r="AE100" s="50"/>
      <c r="AF100" s="50"/>
      <c r="AG100" s="50"/>
      <c r="AH100" s="50"/>
      <c r="AI100" s="50"/>
      <c r="AJ100" s="50"/>
      <c r="AK100" s="50"/>
      <c r="AL100" s="50"/>
      <c r="AM100" s="50"/>
      <c r="AN100" s="50"/>
      <c r="AO100" s="50"/>
      <c r="AQ100" s="46" t="s">
        <v>886</v>
      </c>
      <c r="AR100" s="46"/>
      <c r="AS100" s="46"/>
      <c r="AT100" s="46"/>
      <c r="AU100" s="46"/>
      <c r="AV100" s="46"/>
      <c r="AX100" s="37" t="s">
        <v>922</v>
      </c>
      <c r="AY100" s="37"/>
      <c r="AZ100" s="37"/>
      <c r="BA100" s="37"/>
      <c r="BB100" s="37"/>
      <c r="BC100" s="37"/>
    </row>
    <row r="101" spans="28:55" ht="14.25" customHeight="1" x14ac:dyDescent="0.2">
      <c r="AB101" s="50"/>
      <c r="AC101" s="50"/>
      <c r="AD101" s="50"/>
      <c r="AE101" s="50"/>
      <c r="AF101" s="50"/>
      <c r="AG101" s="50"/>
      <c r="AH101" s="50"/>
      <c r="AI101" s="50"/>
      <c r="AJ101" s="50"/>
      <c r="AK101" s="50"/>
      <c r="AL101" s="50"/>
      <c r="AM101" s="50"/>
      <c r="AN101" s="50"/>
      <c r="AO101" s="50"/>
      <c r="AQ101" s="46"/>
      <c r="AR101" s="46"/>
      <c r="AS101" s="46"/>
      <c r="AT101" s="46"/>
      <c r="AU101" s="46"/>
      <c r="AV101" s="46"/>
      <c r="AX101" s="37"/>
      <c r="AY101" s="37"/>
      <c r="AZ101" s="37"/>
      <c r="BA101" s="37"/>
      <c r="BB101" s="37"/>
      <c r="BC101" s="37"/>
    </row>
    <row r="102" spans="28:55" ht="14.25" customHeight="1" x14ac:dyDescent="0.2">
      <c r="AB102" s="50"/>
      <c r="AC102" s="50"/>
      <c r="AD102" s="50"/>
      <c r="AE102" s="50"/>
      <c r="AF102" s="50"/>
      <c r="AG102" s="50"/>
      <c r="AH102" s="50"/>
      <c r="AI102" s="50"/>
      <c r="AJ102" s="50"/>
      <c r="AK102" s="50"/>
      <c r="AL102" s="50"/>
      <c r="AM102" s="50"/>
      <c r="AN102" s="50"/>
      <c r="AO102" s="50"/>
      <c r="AQ102" s="46" t="s">
        <v>890</v>
      </c>
      <c r="AR102" s="46"/>
      <c r="AS102" s="46"/>
      <c r="AT102" s="46"/>
      <c r="AU102" s="46"/>
      <c r="AV102" s="46"/>
      <c r="AX102" s="35" t="s">
        <v>923</v>
      </c>
      <c r="AY102" s="35"/>
      <c r="AZ102" s="35"/>
      <c r="BA102" s="35"/>
      <c r="BB102" s="35"/>
      <c r="BC102" s="35"/>
    </row>
    <row r="103" spans="28:55" ht="14.25" customHeight="1" x14ac:dyDescent="0.2">
      <c r="AB103" s="50"/>
      <c r="AC103" s="50"/>
      <c r="AD103" s="50"/>
      <c r="AE103" s="50"/>
      <c r="AF103" s="50"/>
      <c r="AG103" s="50"/>
      <c r="AH103" s="50"/>
      <c r="AI103" s="50"/>
      <c r="AJ103" s="50"/>
      <c r="AK103" s="50"/>
      <c r="AL103" s="50"/>
      <c r="AM103" s="50"/>
      <c r="AN103" s="50"/>
      <c r="AO103" s="50"/>
      <c r="AQ103" s="46" t="s">
        <v>889</v>
      </c>
      <c r="AR103" s="46"/>
      <c r="AS103" s="46"/>
      <c r="AT103" s="46"/>
      <c r="AU103" s="46"/>
      <c r="AV103" s="46"/>
      <c r="AX103" s="35" t="s">
        <v>924</v>
      </c>
      <c r="AY103" s="35"/>
      <c r="AZ103" s="35"/>
      <c r="BA103" s="35"/>
      <c r="BB103" s="35"/>
      <c r="BC103" s="35"/>
    </row>
    <row r="104" spans="28:55" ht="15" customHeight="1" x14ac:dyDescent="0.25">
      <c r="AB104" s="50"/>
      <c r="AC104" s="50"/>
      <c r="AD104" s="50"/>
      <c r="AE104" s="50"/>
      <c r="AF104" s="50"/>
      <c r="AG104" s="50"/>
      <c r="AH104" s="50"/>
      <c r="AI104" s="50"/>
      <c r="AJ104" s="50"/>
      <c r="AK104" s="50"/>
      <c r="AL104" s="50"/>
      <c r="AM104" s="50"/>
      <c r="AN104" s="50"/>
      <c r="AO104" s="50"/>
      <c r="AQ104" s="46" t="s">
        <v>888</v>
      </c>
      <c r="AR104" s="46"/>
      <c r="AS104" s="46"/>
      <c r="AT104" s="46"/>
      <c r="AU104" s="46"/>
      <c r="AV104" s="46"/>
      <c r="AX104" s="41" t="s">
        <v>920</v>
      </c>
      <c r="AY104" s="41"/>
      <c r="AZ104" s="41"/>
      <c r="BA104" s="41"/>
      <c r="BB104" s="41"/>
      <c r="BC104" s="41"/>
    </row>
    <row r="105" spans="28:55" ht="14.25" customHeight="1" x14ac:dyDescent="0.2">
      <c r="AB105" s="50"/>
      <c r="AC105" s="50"/>
      <c r="AD105" s="50"/>
      <c r="AE105" s="50"/>
      <c r="AF105" s="50"/>
      <c r="AG105" s="50"/>
      <c r="AH105" s="50"/>
      <c r="AI105" s="50"/>
      <c r="AJ105" s="50"/>
      <c r="AK105" s="50"/>
      <c r="AL105" s="50"/>
      <c r="AM105" s="50"/>
      <c r="AN105" s="50"/>
      <c r="AO105" s="50"/>
      <c r="AQ105" s="46" t="s">
        <v>887</v>
      </c>
      <c r="AR105" s="46"/>
      <c r="AS105" s="46"/>
      <c r="AT105" s="46"/>
      <c r="AU105" s="46"/>
      <c r="AV105" s="46"/>
      <c r="AX105" s="37" t="s">
        <v>919</v>
      </c>
      <c r="AY105" s="37"/>
      <c r="AZ105" s="37"/>
      <c r="BA105" s="37"/>
      <c r="BB105" s="37"/>
      <c r="BC105" s="37"/>
    </row>
    <row r="106" spans="28:55" ht="21" customHeight="1" thickBot="1" x14ac:dyDescent="0.35">
      <c r="AB106" s="50"/>
      <c r="AC106" s="50"/>
      <c r="AD106" s="50"/>
      <c r="AE106" s="50"/>
      <c r="AF106" s="50"/>
      <c r="AG106" s="50"/>
      <c r="AH106" s="50"/>
      <c r="AI106" s="50"/>
      <c r="AJ106" s="50"/>
      <c r="AK106" s="50"/>
      <c r="AL106" s="50"/>
      <c r="AM106" s="50"/>
      <c r="AN106" s="50"/>
      <c r="AO106" s="50"/>
      <c r="AQ106" s="45" t="s">
        <v>891</v>
      </c>
      <c r="AR106" s="45"/>
      <c r="AS106" s="45"/>
      <c r="AT106" s="45"/>
      <c r="AU106" s="45"/>
      <c r="AV106" s="45"/>
      <c r="AX106" s="37"/>
      <c r="AY106" s="37"/>
      <c r="AZ106" s="37"/>
      <c r="BA106" s="37"/>
      <c r="BB106" s="37"/>
      <c r="BC106" s="37"/>
    </row>
    <row r="107" spans="28:55" ht="15" customHeight="1" thickTop="1" x14ac:dyDescent="0.2">
      <c r="AB107" s="50"/>
      <c r="AC107" s="50"/>
      <c r="AD107" s="50"/>
      <c r="AE107" s="50"/>
      <c r="AF107" s="50"/>
      <c r="AG107" s="50"/>
      <c r="AH107" s="50"/>
      <c r="AI107" s="50"/>
      <c r="AJ107" s="50"/>
      <c r="AK107" s="50"/>
      <c r="AL107" s="50"/>
      <c r="AM107" s="50"/>
      <c r="AN107" s="50"/>
      <c r="AO107" s="50"/>
      <c r="AQ107" s="55" t="s">
        <v>895</v>
      </c>
      <c r="AR107" s="55"/>
      <c r="AS107" s="55"/>
      <c r="AT107" s="55"/>
      <c r="AU107" s="55"/>
      <c r="AV107" s="55"/>
      <c r="AX107" s="37" t="s">
        <v>918</v>
      </c>
      <c r="AY107" s="37"/>
      <c r="AZ107" s="37"/>
      <c r="BA107" s="37"/>
      <c r="BB107" s="37"/>
      <c r="BC107" s="37"/>
    </row>
    <row r="108" spans="28:55" ht="14.25" customHeight="1" x14ac:dyDescent="0.2">
      <c r="AB108" s="50"/>
      <c r="AC108" s="50"/>
      <c r="AD108" s="50"/>
      <c r="AE108" s="50"/>
      <c r="AF108" s="50"/>
      <c r="AG108" s="50"/>
      <c r="AH108" s="50"/>
      <c r="AI108" s="50"/>
      <c r="AJ108" s="50"/>
      <c r="AK108" s="50"/>
      <c r="AL108" s="50"/>
      <c r="AM108" s="50"/>
      <c r="AN108" s="50"/>
      <c r="AO108" s="50"/>
      <c r="AQ108" s="35"/>
      <c r="AR108" s="35"/>
      <c r="AS108" s="35"/>
      <c r="AT108" s="35"/>
      <c r="AU108" s="35"/>
      <c r="AV108" s="35"/>
      <c r="AX108" s="37" t="s">
        <v>913</v>
      </c>
      <c r="AY108" s="37"/>
      <c r="AZ108" s="37"/>
      <c r="BA108" s="37"/>
      <c r="BB108" s="37"/>
      <c r="BC108" s="37"/>
    </row>
    <row r="109" spans="28:55" ht="15" customHeight="1" x14ac:dyDescent="0.2">
      <c r="AB109" s="50"/>
      <c r="AC109" s="50"/>
      <c r="AD109" s="50"/>
      <c r="AE109" s="50"/>
      <c r="AF109" s="50"/>
      <c r="AG109" s="50"/>
      <c r="AH109" s="50"/>
      <c r="AI109" s="50"/>
      <c r="AJ109" s="50"/>
      <c r="AK109" s="50"/>
      <c r="AL109" s="50"/>
      <c r="AM109" s="50"/>
      <c r="AN109" s="50"/>
      <c r="AO109" s="50"/>
      <c r="AQ109" s="35" t="s">
        <v>896</v>
      </c>
      <c r="AR109" s="35"/>
      <c r="AS109" s="35"/>
      <c r="AT109" s="35"/>
      <c r="AU109" s="35"/>
      <c r="AV109" s="35"/>
      <c r="AX109" s="35" t="s">
        <v>908</v>
      </c>
      <c r="AY109" s="35"/>
      <c r="AZ109" s="35"/>
      <c r="BA109" s="35"/>
      <c r="BB109" s="35"/>
      <c r="BC109" s="35"/>
    </row>
    <row r="110" spans="28:55" ht="14.25" customHeight="1" x14ac:dyDescent="0.2">
      <c r="AB110" s="50"/>
      <c r="AC110" s="50"/>
      <c r="AD110" s="50"/>
      <c r="AE110" s="50"/>
      <c r="AF110" s="50"/>
      <c r="AG110" s="50"/>
      <c r="AH110" s="50"/>
      <c r="AI110" s="50"/>
      <c r="AJ110" s="50"/>
      <c r="AK110" s="50"/>
      <c r="AL110" s="50"/>
      <c r="AM110" s="50"/>
      <c r="AN110" s="50"/>
      <c r="AO110" s="50"/>
      <c r="AQ110" s="37" t="s">
        <v>897</v>
      </c>
      <c r="AR110" s="37"/>
      <c r="AS110" s="37"/>
      <c r="AT110" s="37"/>
      <c r="AU110" s="37"/>
      <c r="AV110" s="37"/>
      <c r="AX110" s="35"/>
      <c r="AY110" s="35"/>
      <c r="AZ110" s="35"/>
      <c r="BA110" s="35"/>
      <c r="BB110" s="35"/>
      <c r="BC110" s="35"/>
    </row>
    <row r="111" spans="28:55" ht="14.25" customHeight="1" x14ac:dyDescent="0.2">
      <c r="AB111" s="50"/>
      <c r="AC111" s="50"/>
      <c r="AD111" s="50"/>
      <c r="AE111" s="50"/>
      <c r="AF111" s="50"/>
      <c r="AG111" s="50"/>
      <c r="AH111" s="50"/>
      <c r="AI111" s="50"/>
      <c r="AJ111" s="50"/>
      <c r="AK111" s="50"/>
      <c r="AL111" s="50"/>
      <c r="AM111" s="50"/>
      <c r="AN111" s="50"/>
      <c r="AO111" s="50"/>
      <c r="AQ111" s="37"/>
      <c r="AR111" s="37"/>
      <c r="AS111" s="37"/>
      <c r="AT111" s="37"/>
      <c r="AU111" s="37"/>
      <c r="AV111" s="37"/>
      <c r="AX111" s="35"/>
      <c r="AY111" s="35"/>
      <c r="AZ111" s="35"/>
      <c r="BA111" s="35"/>
      <c r="BB111" s="35"/>
      <c r="BC111" s="35"/>
    </row>
    <row r="112" spans="28:55" ht="14.25" customHeight="1" x14ac:dyDescent="0.2">
      <c r="AB112" s="50"/>
      <c r="AC112" s="50"/>
      <c r="AD112" s="50"/>
      <c r="AE112" s="50"/>
      <c r="AF112" s="50"/>
      <c r="AG112" s="50"/>
      <c r="AH112" s="50"/>
      <c r="AI112" s="50"/>
      <c r="AJ112" s="50"/>
      <c r="AK112" s="50"/>
      <c r="AL112" s="50"/>
      <c r="AM112" s="50"/>
      <c r="AN112" s="50"/>
      <c r="AO112" s="50"/>
      <c r="AQ112" s="35" t="s">
        <v>898</v>
      </c>
      <c r="AR112" s="35"/>
      <c r="AS112" s="35"/>
      <c r="AT112" s="35"/>
      <c r="AU112" s="35"/>
      <c r="AV112" s="35"/>
      <c r="AX112" s="35"/>
      <c r="AY112" s="35"/>
      <c r="AZ112" s="35"/>
      <c r="BA112" s="35"/>
      <c r="BB112" s="35"/>
      <c r="BC112" s="35"/>
    </row>
    <row r="113" spans="28:55" ht="14.25" customHeight="1" x14ac:dyDescent="0.2">
      <c r="AB113" s="50"/>
      <c r="AC113" s="50"/>
      <c r="AD113" s="50"/>
      <c r="AE113" s="50"/>
      <c r="AF113" s="50"/>
      <c r="AG113" s="50"/>
      <c r="AH113" s="50"/>
      <c r="AI113" s="50"/>
      <c r="AJ113" s="50"/>
      <c r="AK113" s="50"/>
      <c r="AL113" s="50"/>
      <c r="AM113" s="50"/>
      <c r="AN113" s="50"/>
      <c r="AO113" s="50"/>
      <c r="AQ113" s="35" t="s">
        <v>899</v>
      </c>
      <c r="AR113" s="35"/>
      <c r="AS113" s="35"/>
      <c r="AT113" s="35"/>
      <c r="AU113" s="35"/>
      <c r="AV113" s="35"/>
      <c r="AX113" s="37" t="s">
        <v>905</v>
      </c>
      <c r="AY113" s="37"/>
      <c r="AZ113" s="37"/>
      <c r="BA113" s="37"/>
      <c r="BB113" s="37"/>
      <c r="BC113" s="37"/>
    </row>
    <row r="114" spans="28:55" ht="14.25" customHeight="1" x14ac:dyDescent="0.2">
      <c r="AB114" s="50"/>
      <c r="AC114" s="50"/>
      <c r="AD114" s="50"/>
      <c r="AE114" s="50"/>
      <c r="AF114" s="50"/>
      <c r="AG114" s="50"/>
      <c r="AH114" s="50"/>
      <c r="AI114" s="50"/>
      <c r="AJ114" s="50"/>
      <c r="AK114" s="50"/>
      <c r="AL114" s="50"/>
      <c r="AM114" s="50"/>
      <c r="AN114" s="50"/>
      <c r="AO114" s="50"/>
      <c r="AQ114" s="35"/>
      <c r="AR114" s="35"/>
      <c r="AS114" s="35"/>
      <c r="AT114" s="35"/>
      <c r="AU114" s="35"/>
      <c r="AV114" s="35"/>
      <c r="AX114" s="37"/>
      <c r="AY114" s="37"/>
      <c r="AZ114" s="37"/>
      <c r="BA114" s="37"/>
      <c r="BB114" s="37"/>
      <c r="BC114" s="37"/>
    </row>
    <row r="115" spans="28:55" ht="21" thickBot="1" x14ac:dyDescent="0.35">
      <c r="AQ115" s="45" t="s">
        <v>359</v>
      </c>
      <c r="AR115" s="45"/>
      <c r="AS115" s="45"/>
      <c r="AT115" s="45"/>
      <c r="AU115" s="45"/>
      <c r="AV115" s="45"/>
      <c r="AX115" s="37"/>
      <c r="AY115" s="37"/>
      <c r="AZ115" s="37"/>
      <c r="BA115" s="37"/>
      <c r="BB115" s="37"/>
      <c r="BC115" s="37"/>
    </row>
    <row r="116" spans="28:55" ht="15" thickTop="1" x14ac:dyDescent="0.2">
      <c r="AQ116" s="44" t="s">
        <v>900</v>
      </c>
      <c r="AR116" s="44"/>
      <c r="AS116" s="44"/>
      <c r="AT116" s="44"/>
      <c r="AU116" s="44"/>
      <c r="AV116" s="44"/>
      <c r="AX116" s="41" t="s">
        <v>909</v>
      </c>
      <c r="AY116" s="41"/>
      <c r="AZ116" s="41"/>
      <c r="BA116" s="41"/>
      <c r="BB116" s="41"/>
      <c r="BC116" s="41"/>
    </row>
    <row r="117" spans="28:55" ht="15" customHeight="1" x14ac:dyDescent="0.2">
      <c r="AQ117" s="37"/>
      <c r="AR117" s="37"/>
      <c r="AS117" s="37"/>
      <c r="AT117" s="37"/>
      <c r="AU117" s="37"/>
      <c r="AV117" s="37"/>
      <c r="AX117" s="41"/>
      <c r="AY117" s="41"/>
      <c r="AZ117" s="41"/>
      <c r="BA117" s="41"/>
      <c r="BB117" s="41"/>
      <c r="BC117" s="41"/>
    </row>
    <row r="118" spans="28:55" x14ac:dyDescent="0.2">
      <c r="AQ118" s="37" t="s">
        <v>901</v>
      </c>
      <c r="AR118" s="46"/>
      <c r="AS118" s="46"/>
      <c r="AT118" s="46"/>
      <c r="AU118" s="46"/>
      <c r="AV118" s="46"/>
      <c r="AX118" s="37" t="s">
        <v>914</v>
      </c>
      <c r="AY118" s="38"/>
      <c r="AZ118" s="38"/>
      <c r="BA118" s="38"/>
      <c r="BB118" s="38"/>
      <c r="BC118" s="38"/>
    </row>
    <row r="119" spans="28:55" ht="15" customHeight="1" x14ac:dyDescent="0.2">
      <c r="AQ119" s="46"/>
      <c r="AR119" s="46"/>
      <c r="AS119" s="46"/>
      <c r="AT119" s="46"/>
      <c r="AU119" s="46"/>
      <c r="AV119" s="46"/>
      <c r="AX119" s="35" t="s">
        <v>915</v>
      </c>
      <c r="AY119" s="36"/>
      <c r="AZ119" s="36"/>
      <c r="BA119" s="36"/>
      <c r="BB119" s="36"/>
      <c r="BC119" s="36"/>
    </row>
    <row r="120" spans="28:55" x14ac:dyDescent="0.2">
      <c r="AX120" s="35" t="s">
        <v>916</v>
      </c>
      <c r="AY120" s="36"/>
      <c r="AZ120" s="36"/>
      <c r="BA120" s="36"/>
      <c r="BB120" s="36"/>
      <c r="BC120" s="36"/>
    </row>
    <row r="121" spans="28:55" ht="15" customHeight="1" x14ac:dyDescent="0.2">
      <c r="AQ121" s="35"/>
      <c r="AR121" s="35"/>
      <c r="AS121" s="35"/>
      <c r="AT121" s="35"/>
      <c r="AU121" s="35"/>
      <c r="AV121" s="35"/>
      <c r="AX121" s="35" t="s">
        <v>917</v>
      </c>
      <c r="AY121" s="36"/>
      <c r="AZ121" s="36"/>
      <c r="BA121" s="36"/>
      <c r="BB121" s="36"/>
      <c r="BC121" s="36"/>
    </row>
    <row r="122" spans="28:55" ht="15" x14ac:dyDescent="0.25">
      <c r="AQ122" s="22"/>
      <c r="AR122" s="22"/>
      <c r="AS122" s="22"/>
      <c r="AT122" s="22"/>
      <c r="AU122" s="22"/>
      <c r="AV122" s="22"/>
      <c r="AX122" s="40" t="s">
        <v>910</v>
      </c>
      <c r="AY122" s="40"/>
      <c r="AZ122" s="40"/>
      <c r="BA122" s="40"/>
      <c r="BB122" s="40"/>
      <c r="BC122" s="40"/>
    </row>
    <row r="123" spans="28:55" x14ac:dyDescent="0.2">
      <c r="AX123" s="35" t="s">
        <v>911</v>
      </c>
      <c r="AY123" s="36"/>
      <c r="AZ123" s="36"/>
      <c r="BA123" s="36"/>
      <c r="BB123" s="36"/>
      <c r="BC123" s="36"/>
    </row>
    <row r="124" spans="28:55" x14ac:dyDescent="0.2">
      <c r="AX124" s="35" t="s">
        <v>912</v>
      </c>
      <c r="AY124" s="36"/>
      <c r="AZ124" s="36"/>
      <c r="BA124" s="36"/>
      <c r="BB124" s="36"/>
      <c r="BC124" s="36"/>
    </row>
    <row r="125" spans="28:55" x14ac:dyDescent="0.2">
      <c r="AX125" s="35" t="s">
        <v>925</v>
      </c>
      <c r="AY125" s="36"/>
      <c r="AZ125" s="36"/>
      <c r="BA125" s="36"/>
      <c r="BB125" s="36"/>
      <c r="BC125" s="36"/>
    </row>
    <row r="126" spans="28:55" x14ac:dyDescent="0.2">
      <c r="AX126" s="35" t="s">
        <v>926</v>
      </c>
      <c r="AY126" s="36"/>
      <c r="AZ126" s="36"/>
      <c r="BA126" s="36"/>
      <c r="BB126" s="36"/>
      <c r="BC126" s="36"/>
    </row>
  </sheetData>
  <mergeCells count="76">
    <mergeCell ref="AQ118:AV119"/>
    <mergeCell ref="AQ98:AV99"/>
    <mergeCell ref="M4:Z4"/>
    <mergeCell ref="AB4:AO4"/>
    <mergeCell ref="B4:K4"/>
    <mergeCell ref="AQ4:BF4"/>
    <mergeCell ref="AQ84:AV85"/>
    <mergeCell ref="AX76:BC76"/>
    <mergeCell ref="AQ79:AV80"/>
    <mergeCell ref="AQ76:AV76"/>
    <mergeCell ref="AQ78:AV78"/>
    <mergeCell ref="AQ81:AV81"/>
    <mergeCell ref="AQ82:AV82"/>
    <mergeCell ref="AQ83:AV83"/>
    <mergeCell ref="AQ86:AV86"/>
    <mergeCell ref="AQ87:AV87"/>
    <mergeCell ref="B65:K65"/>
    <mergeCell ref="AQ90:AV90"/>
    <mergeCell ref="AQ92:AV92"/>
    <mergeCell ref="AQ91:AV91"/>
    <mergeCell ref="AB5:AO114"/>
    <mergeCell ref="M5:Z92"/>
    <mergeCell ref="B5:K58"/>
    <mergeCell ref="AQ100:AV101"/>
    <mergeCell ref="AQ102:AV102"/>
    <mergeCell ref="AQ103:AV103"/>
    <mergeCell ref="AQ104:AV104"/>
    <mergeCell ref="AQ105:AV105"/>
    <mergeCell ref="AQ106:AV106"/>
    <mergeCell ref="AQ107:AV108"/>
    <mergeCell ref="AQ121:AV121"/>
    <mergeCell ref="AQ113:AV114"/>
    <mergeCell ref="AX80:BC80"/>
    <mergeCell ref="AX81:BC81"/>
    <mergeCell ref="AX83:BC83"/>
    <mergeCell ref="AQ116:AV117"/>
    <mergeCell ref="AQ115:AV115"/>
    <mergeCell ref="AQ109:AV109"/>
    <mergeCell ref="AQ112:AV112"/>
    <mergeCell ref="AQ93:AV93"/>
    <mergeCell ref="AQ94:AV94"/>
    <mergeCell ref="AQ95:AV95"/>
    <mergeCell ref="AQ96:AV96"/>
    <mergeCell ref="AQ97:AV97"/>
    <mergeCell ref="AQ89:AV89"/>
    <mergeCell ref="AQ88:AV88"/>
    <mergeCell ref="AX78:BC79"/>
    <mergeCell ref="AX84:BC85"/>
    <mergeCell ref="AX86:BC87"/>
    <mergeCell ref="AX92:BC93"/>
    <mergeCell ref="AQ110:AV111"/>
    <mergeCell ref="AX90:BC91"/>
    <mergeCell ref="AX94:BC96"/>
    <mergeCell ref="AX99:BC99"/>
    <mergeCell ref="AX97:BC98"/>
    <mergeCell ref="AX109:BC112"/>
    <mergeCell ref="AX105:BC106"/>
    <mergeCell ref="AX102:BC102"/>
    <mergeCell ref="AX100:BC101"/>
    <mergeCell ref="AX103:BC103"/>
    <mergeCell ref="AX126:BC126"/>
    <mergeCell ref="AX82:BC82"/>
    <mergeCell ref="AX88:BC89"/>
    <mergeCell ref="AX121:BC121"/>
    <mergeCell ref="AX122:BC122"/>
    <mergeCell ref="AX123:BC123"/>
    <mergeCell ref="AX124:BC124"/>
    <mergeCell ref="AX118:BC118"/>
    <mergeCell ref="AX119:BC119"/>
    <mergeCell ref="AX120:BC120"/>
    <mergeCell ref="AX113:BC115"/>
    <mergeCell ref="AX116:BC117"/>
    <mergeCell ref="AX125:BC125"/>
    <mergeCell ref="AX107:BC107"/>
    <mergeCell ref="AX108:BC108"/>
    <mergeCell ref="AX104:BC104"/>
  </mergeCells>
  <phoneticPr fontId="21"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FB5C43-1559-44DA-8A42-78A0A0FF9E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DB</vt:lpstr>
      <vt:lpstr>Assignments</vt:lpstr>
      <vt:lpstr>Q1</vt:lpstr>
      <vt:lpstr>Q2</vt:lpstr>
      <vt:lpstr>Q3</vt:lpstr>
      <vt:lpstr>Q4</vt:lpstr>
      <vt:lpstr>Q5</vt:lpstr>
      <vt:lpstr>Q6</vt:lpstr>
      <vt:lpstr>Detail1</vt:lpstr>
      <vt:lpstr>Part 2 Planning and Tables</vt:lpstr>
      <vt:lpstr>Part 2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שלמה עוזיאל</cp:lastModifiedBy>
  <dcterms:modified xsi:type="dcterms:W3CDTF">2025-08-15T10:22:07Z</dcterms:modified>
</cp:coreProperties>
</file>