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 Rajeshwari\Documents\"/>
    </mc:Choice>
  </mc:AlternateContent>
  <xr:revisionPtr revIDLastSave="0" documentId="8_{88A64902-247E-46A1-A2E9-6390201C74BA}" xr6:coauthVersionLast="47" xr6:coauthVersionMax="47" xr10:uidLastSave="{00000000-0000-0000-0000-000000000000}"/>
  <bookViews>
    <workbookView xWindow="-120" yWindow="-120" windowWidth="20730" windowHeight="11040" xr2:uid="{CEB7B798-C6C4-4404-8D7B-71B249D8D9C2}"/>
  </bookViews>
  <sheets>
    <sheet name="raw data" sheetId="1" r:id="rId1"/>
    <sheet name="data table" sheetId="2" r:id="rId2"/>
    <sheet name="pivot tables" sheetId="3" r:id="rId3"/>
    <sheet name="dash board" sheetId="6" r:id="rId4"/>
    <sheet name=" what if analysis" sheetId="7" r:id="rId5"/>
    <sheet name="summery " sheetId="8" r:id="rId6"/>
  </sheets>
  <definedNames>
    <definedName name="_xlchart.v5.0" hidden="1">'dash board'!$O$40</definedName>
    <definedName name="_xlchart.v5.1" hidden="1">'dash board'!$O$41:$O$50</definedName>
    <definedName name="_xlchart.v5.2" hidden="1">'dash board'!$P$40</definedName>
    <definedName name="_xlchart.v5.3" hidden="1">'dash board'!$P$41:$P$50</definedName>
    <definedName name="ExternalData_1" localSheetId="1" hidden="1">'data table'!$A$1:$P$1001</definedName>
    <definedName name="Slicer_Loan_Grade">#N/A</definedName>
    <definedName name="Slicer_Loan_Status">#N/A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9" i="7" l="1"/>
  <c r="R2" i="2"/>
  <c r="Q2" i="2"/>
  <c r="G42" i="7"/>
  <c r="G41" i="7"/>
  <c r="G40" i="7"/>
  <c r="E39" i="7"/>
  <c r="F39" i="7"/>
  <c r="G39" i="7"/>
  <c r="F42" i="7"/>
  <c r="F41" i="7"/>
  <c r="F40" i="7"/>
  <c r="E42" i="7"/>
  <c r="D42" i="7"/>
  <c r="E40" i="7"/>
  <c r="E41" i="7"/>
  <c r="D41" i="7"/>
  <c r="D40" i="7"/>
  <c r="C42" i="7"/>
  <c r="C41" i="7"/>
  <c r="C40" i="7"/>
  <c r="D39" i="7"/>
  <c r="C14" i="7"/>
  <c r="J3" i="7"/>
  <c r="C8" i="7"/>
  <c r="N10" i="7"/>
  <c r="G3" i="7" l="1"/>
  <c r="K3" i="7" s="1"/>
  <c r="L3" i="7" s="1"/>
  <c r="M3" i="7" s="1"/>
  <c r="J8" i="7"/>
  <c r="I8" i="7"/>
  <c r="H8" i="7"/>
  <c r="G8" i="7"/>
  <c r="K8" i="7" s="1"/>
  <c r="J7" i="7"/>
  <c r="I7" i="7"/>
  <c r="G7" i="7"/>
  <c r="K7" i="7" s="1"/>
  <c r="J6" i="7"/>
  <c r="I6" i="7"/>
  <c r="G6" i="7"/>
  <c r="K6" i="7" s="1"/>
  <c r="J5" i="7"/>
  <c r="I5" i="7"/>
  <c r="G5" i="7"/>
  <c r="K5" i="7" s="1"/>
  <c r="J4" i="7"/>
  <c r="I4" i="7"/>
  <c r="G4" i="7"/>
  <c r="K4" i="7" s="1"/>
  <c r="I3" i="7"/>
  <c r="V2" i="2"/>
  <c r="Z11" i="2" s="1"/>
  <c r="Y3" i="2"/>
  <c r="S2" i="2"/>
  <c r="T2" i="2" s="1"/>
  <c r="U2" i="2" s="1"/>
  <c r="V3" i="2"/>
  <c r="V4" i="2"/>
  <c r="V5" i="2"/>
  <c r="V6" i="2"/>
  <c r="V7" i="2"/>
  <c r="V8" i="2"/>
  <c r="V9" i="2"/>
  <c r="V10" i="2"/>
  <c r="V11" i="2"/>
  <c r="V12" i="2"/>
  <c r="V13" i="2"/>
  <c r="V14" i="2"/>
  <c r="V15" i="2"/>
  <c r="V16" i="2"/>
  <c r="V17" i="2"/>
  <c r="W17" i="2" s="1"/>
  <c r="V18" i="2"/>
  <c r="V19" i="2"/>
  <c r="V20" i="2"/>
  <c r="V21" i="2"/>
  <c r="V22" i="2"/>
  <c r="V23" i="2"/>
  <c r="V24" i="2"/>
  <c r="V25" i="2"/>
  <c r="V26" i="2"/>
  <c r="V27" i="2"/>
  <c r="V28" i="2"/>
  <c r="V29" i="2"/>
  <c r="V30" i="2"/>
  <c r="V31" i="2"/>
  <c r="V32" i="2"/>
  <c r="W32" i="2" s="1"/>
  <c r="V33" i="2"/>
  <c r="W33" i="2" s="1"/>
  <c r="V34" i="2"/>
  <c r="W34" i="2" s="1"/>
  <c r="V35" i="2"/>
  <c r="V36" i="2"/>
  <c r="V37" i="2"/>
  <c r="V38" i="2"/>
  <c r="V39" i="2"/>
  <c r="V40" i="2"/>
  <c r="V41" i="2"/>
  <c r="V42" i="2"/>
  <c r="V43" i="2"/>
  <c r="V44" i="2"/>
  <c r="V45" i="2"/>
  <c r="V46" i="2"/>
  <c r="V47" i="2"/>
  <c r="V48" i="2"/>
  <c r="V49" i="2"/>
  <c r="W49" i="2" s="1"/>
  <c r="V50" i="2"/>
  <c r="V51" i="2"/>
  <c r="V52" i="2"/>
  <c r="V53" i="2"/>
  <c r="V54" i="2"/>
  <c r="V55" i="2"/>
  <c r="V56" i="2"/>
  <c r="V57" i="2"/>
  <c r="V58" i="2"/>
  <c r="V59" i="2"/>
  <c r="V60" i="2"/>
  <c r="V61" i="2"/>
  <c r="W61" i="2" s="1"/>
  <c r="V62" i="2"/>
  <c r="W62" i="2" s="1"/>
  <c r="V63" i="2"/>
  <c r="W63" i="2" s="1"/>
  <c r="V64" i="2"/>
  <c r="V65" i="2"/>
  <c r="V66" i="2"/>
  <c r="V67" i="2"/>
  <c r="V68" i="2"/>
  <c r="V69" i="2"/>
  <c r="V70" i="2"/>
  <c r="V71" i="2"/>
  <c r="V72" i="2"/>
  <c r="V73" i="2"/>
  <c r="W73" i="2" s="1"/>
  <c r="V74" i="2"/>
  <c r="V75" i="2"/>
  <c r="V76" i="2"/>
  <c r="V77" i="2"/>
  <c r="V78" i="2"/>
  <c r="V79" i="2"/>
  <c r="V80" i="2"/>
  <c r="V81" i="2"/>
  <c r="V82" i="2"/>
  <c r="V83" i="2"/>
  <c r="W83" i="2" s="1"/>
  <c r="V84" i="2"/>
  <c r="W84" i="2" s="1"/>
  <c r="V85" i="2"/>
  <c r="V86" i="2"/>
  <c r="V87" i="2"/>
  <c r="V88" i="2"/>
  <c r="V89" i="2"/>
  <c r="V90" i="2"/>
  <c r="V91" i="2"/>
  <c r="V92" i="2"/>
  <c r="V93" i="2"/>
  <c r="W93" i="2" s="1"/>
  <c r="V94" i="2"/>
  <c r="V95" i="2"/>
  <c r="V96" i="2"/>
  <c r="V97" i="2"/>
  <c r="V98" i="2"/>
  <c r="W98" i="2" s="1"/>
  <c r="V99" i="2"/>
  <c r="V100" i="2"/>
  <c r="V101" i="2"/>
  <c r="V102" i="2"/>
  <c r="V103" i="2"/>
  <c r="V104" i="2"/>
  <c r="W104" i="2" s="1"/>
  <c r="V105" i="2"/>
  <c r="W105" i="2" s="1"/>
  <c r="V106" i="2"/>
  <c r="V107" i="2"/>
  <c r="V108" i="2"/>
  <c r="V109" i="2"/>
  <c r="V110" i="2"/>
  <c r="V111" i="2"/>
  <c r="V112" i="2"/>
  <c r="V113" i="2"/>
  <c r="V114" i="2"/>
  <c r="V115" i="2"/>
  <c r="V116" i="2"/>
  <c r="V117" i="2"/>
  <c r="V118" i="2"/>
  <c r="V119" i="2"/>
  <c r="V120" i="2"/>
  <c r="V121" i="2"/>
  <c r="V122" i="2"/>
  <c r="V123" i="2"/>
  <c r="V124" i="2"/>
  <c r="V125" i="2"/>
  <c r="W125" i="2" s="1"/>
  <c r="V126" i="2"/>
  <c r="W126" i="2" s="1"/>
  <c r="V127" i="2"/>
  <c r="W127" i="2" s="1"/>
  <c r="V128" i="2"/>
  <c r="V129" i="2"/>
  <c r="V130" i="2"/>
  <c r="V131" i="2"/>
  <c r="V132" i="2"/>
  <c r="V133" i="2"/>
  <c r="V134" i="2"/>
  <c r="V135" i="2"/>
  <c r="V136" i="2"/>
  <c r="V137" i="2"/>
  <c r="W137" i="2" s="1"/>
  <c r="V138" i="2"/>
  <c r="V139" i="2"/>
  <c r="V140" i="2"/>
  <c r="V141" i="2"/>
  <c r="V142" i="2"/>
  <c r="V143" i="2"/>
  <c r="V144" i="2"/>
  <c r="V145" i="2"/>
  <c r="V146" i="2"/>
  <c r="V147" i="2"/>
  <c r="W147" i="2" s="1"/>
  <c r="V148" i="2"/>
  <c r="W148" i="2" s="1"/>
  <c r="V149" i="2"/>
  <c r="V150" i="2"/>
  <c r="V151" i="2"/>
  <c r="V152" i="2"/>
  <c r="V153" i="2"/>
  <c r="V154" i="2"/>
  <c r="V155" i="2"/>
  <c r="V156" i="2"/>
  <c r="V157" i="2"/>
  <c r="W157" i="2" s="1"/>
  <c r="V158" i="2"/>
  <c r="V159" i="2"/>
  <c r="V160" i="2"/>
  <c r="V161" i="2"/>
  <c r="V162" i="2"/>
  <c r="W162" i="2" s="1"/>
  <c r="V163" i="2"/>
  <c r="V164" i="2"/>
  <c r="V165" i="2"/>
  <c r="V166" i="2"/>
  <c r="V167" i="2"/>
  <c r="V168" i="2"/>
  <c r="W168" i="2" s="1"/>
  <c r="V169" i="2"/>
  <c r="W169" i="2" s="1"/>
  <c r="V170" i="2"/>
  <c r="V171" i="2"/>
  <c r="V172" i="2"/>
  <c r="V173" i="2"/>
  <c r="V174" i="2"/>
  <c r="V175" i="2"/>
  <c r="V176" i="2"/>
  <c r="V177" i="2"/>
  <c r="V178" i="2"/>
  <c r="V179" i="2"/>
  <c r="V180" i="2"/>
  <c r="V181" i="2"/>
  <c r="V182" i="2"/>
  <c r="V183" i="2"/>
  <c r="V184" i="2"/>
  <c r="V185" i="2"/>
  <c r="V186" i="2"/>
  <c r="V187" i="2"/>
  <c r="V188" i="2"/>
  <c r="V189" i="2"/>
  <c r="W189" i="2" s="1"/>
  <c r="V190" i="2"/>
  <c r="W190" i="2" s="1"/>
  <c r="V191" i="2"/>
  <c r="W191" i="2" s="1"/>
  <c r="V192" i="2"/>
  <c r="V193" i="2"/>
  <c r="V194" i="2"/>
  <c r="V195" i="2"/>
  <c r="V196" i="2"/>
  <c r="V197" i="2"/>
  <c r="V198" i="2"/>
  <c r="V199" i="2"/>
  <c r="V200" i="2"/>
  <c r="V201" i="2"/>
  <c r="W201" i="2" s="1"/>
  <c r="V202" i="2"/>
  <c r="V203" i="2"/>
  <c r="V204" i="2"/>
  <c r="V205" i="2"/>
  <c r="V206" i="2"/>
  <c r="V207" i="2"/>
  <c r="V208" i="2"/>
  <c r="V209" i="2"/>
  <c r="V210" i="2"/>
  <c r="V211" i="2"/>
  <c r="W211" i="2" s="1"/>
  <c r="V212" i="2"/>
  <c r="W212" i="2" s="1"/>
  <c r="V213" i="2"/>
  <c r="V214" i="2"/>
  <c r="V215" i="2"/>
  <c r="V216" i="2"/>
  <c r="V217" i="2"/>
  <c r="V218" i="2"/>
  <c r="V219" i="2"/>
  <c r="V220" i="2"/>
  <c r="V221" i="2"/>
  <c r="W221" i="2" s="1"/>
  <c r="V222" i="2"/>
  <c r="V223" i="2"/>
  <c r="V224" i="2"/>
  <c r="V225" i="2"/>
  <c r="V226" i="2"/>
  <c r="W226" i="2" s="1"/>
  <c r="V227" i="2"/>
  <c r="V228" i="2"/>
  <c r="V229" i="2"/>
  <c r="V230" i="2"/>
  <c r="V231" i="2"/>
  <c r="V232" i="2"/>
  <c r="W232" i="2" s="1"/>
  <c r="V233" i="2"/>
  <c r="W233" i="2" s="1"/>
  <c r="V234" i="2"/>
  <c r="V235" i="2"/>
  <c r="V236" i="2"/>
  <c r="V237" i="2"/>
  <c r="V238" i="2"/>
  <c r="V239" i="2"/>
  <c r="V240" i="2"/>
  <c r="V241" i="2"/>
  <c r="V242" i="2"/>
  <c r="V243" i="2"/>
  <c r="V244" i="2"/>
  <c r="V245" i="2"/>
  <c r="V246" i="2"/>
  <c r="V247" i="2"/>
  <c r="V248" i="2"/>
  <c r="V249" i="2"/>
  <c r="V250" i="2"/>
  <c r="V251" i="2"/>
  <c r="V252" i="2"/>
  <c r="V253" i="2"/>
  <c r="W253" i="2" s="1"/>
  <c r="V254" i="2"/>
  <c r="W254" i="2" s="1"/>
  <c r="V255" i="2"/>
  <c r="W255" i="2" s="1"/>
  <c r="V256" i="2"/>
  <c r="V257" i="2"/>
  <c r="V258" i="2"/>
  <c r="V259" i="2"/>
  <c r="V260" i="2"/>
  <c r="V261" i="2"/>
  <c r="V262" i="2"/>
  <c r="V263" i="2"/>
  <c r="V264" i="2"/>
  <c r="V265" i="2"/>
  <c r="W265" i="2" s="1"/>
  <c r="V266" i="2"/>
  <c r="V267" i="2"/>
  <c r="V268" i="2"/>
  <c r="V269" i="2"/>
  <c r="V270" i="2"/>
  <c r="V271" i="2"/>
  <c r="V272" i="2"/>
  <c r="V273" i="2"/>
  <c r="V274" i="2"/>
  <c r="V275" i="2"/>
  <c r="W275" i="2" s="1"/>
  <c r="V276" i="2"/>
  <c r="W276" i="2" s="1"/>
  <c r="V277" i="2"/>
  <c r="V278" i="2"/>
  <c r="V279" i="2"/>
  <c r="V280" i="2"/>
  <c r="V281" i="2"/>
  <c r="V282" i="2"/>
  <c r="V283" i="2"/>
  <c r="V284" i="2"/>
  <c r="V285" i="2"/>
  <c r="W285" i="2" s="1"/>
  <c r="V286" i="2"/>
  <c r="V287" i="2"/>
  <c r="V288" i="2"/>
  <c r="V289" i="2"/>
  <c r="V290" i="2"/>
  <c r="W290" i="2" s="1"/>
  <c r="V291" i="2"/>
  <c r="V292" i="2"/>
  <c r="V293" i="2"/>
  <c r="V294" i="2"/>
  <c r="V295" i="2"/>
  <c r="V296" i="2"/>
  <c r="W296" i="2" s="1"/>
  <c r="V297" i="2"/>
  <c r="W297" i="2" s="1"/>
  <c r="V298" i="2"/>
  <c r="V299" i="2"/>
  <c r="V300" i="2"/>
  <c r="V301" i="2"/>
  <c r="V302" i="2"/>
  <c r="V303" i="2"/>
  <c r="V304" i="2"/>
  <c r="V305" i="2"/>
  <c r="V306" i="2"/>
  <c r="V307" i="2"/>
  <c r="V308" i="2"/>
  <c r="V309" i="2"/>
  <c r="V310" i="2"/>
  <c r="V311" i="2"/>
  <c r="V312" i="2"/>
  <c r="V313" i="2"/>
  <c r="V314" i="2"/>
  <c r="V315" i="2"/>
  <c r="V316" i="2"/>
  <c r="V317" i="2"/>
  <c r="W317" i="2" s="1"/>
  <c r="V318" i="2"/>
  <c r="W318" i="2" s="1"/>
  <c r="V319" i="2"/>
  <c r="W319" i="2" s="1"/>
  <c r="V320" i="2"/>
  <c r="V321" i="2"/>
  <c r="V322" i="2"/>
  <c r="V323" i="2"/>
  <c r="V324" i="2"/>
  <c r="V325" i="2"/>
  <c r="V326" i="2"/>
  <c r="V327" i="2"/>
  <c r="V328" i="2"/>
  <c r="V329" i="2"/>
  <c r="W329" i="2" s="1"/>
  <c r="V330" i="2"/>
  <c r="V331" i="2"/>
  <c r="V332" i="2"/>
  <c r="V333" i="2"/>
  <c r="V334" i="2"/>
  <c r="V335" i="2"/>
  <c r="V336" i="2"/>
  <c r="V337" i="2"/>
  <c r="V338" i="2"/>
  <c r="V339" i="2"/>
  <c r="W339" i="2" s="1"/>
  <c r="V340" i="2"/>
  <c r="W340" i="2" s="1"/>
  <c r="V341" i="2"/>
  <c r="V342" i="2"/>
  <c r="V343" i="2"/>
  <c r="V344" i="2"/>
  <c r="V345" i="2"/>
  <c r="V346" i="2"/>
  <c r="V347" i="2"/>
  <c r="V348" i="2"/>
  <c r="V349" i="2"/>
  <c r="W349" i="2" s="1"/>
  <c r="V350" i="2"/>
  <c r="V351" i="2"/>
  <c r="V352" i="2"/>
  <c r="V353" i="2"/>
  <c r="V354" i="2"/>
  <c r="V355" i="2"/>
  <c r="W355" i="2" s="1"/>
  <c r="V356" i="2"/>
  <c r="W356" i="2" s="1"/>
  <c r="V357" i="2"/>
  <c r="W357" i="2" s="1"/>
  <c r="V358" i="2"/>
  <c r="V359" i="2"/>
  <c r="V360" i="2"/>
  <c r="V361" i="2"/>
  <c r="V362" i="2"/>
  <c r="V363" i="2"/>
  <c r="V364" i="2"/>
  <c r="V365" i="2"/>
  <c r="V366" i="2"/>
  <c r="V367" i="2"/>
  <c r="V368" i="2"/>
  <c r="V369" i="2"/>
  <c r="V370" i="2"/>
  <c r="V371" i="2"/>
  <c r="W371" i="2" s="1"/>
  <c r="V372" i="2"/>
  <c r="W372" i="2" s="1"/>
  <c r="V373" i="2"/>
  <c r="V374" i="2"/>
  <c r="V375" i="2"/>
  <c r="V376" i="2"/>
  <c r="V377" i="2"/>
  <c r="V378" i="2"/>
  <c r="V379" i="2"/>
  <c r="V380" i="2"/>
  <c r="V381" i="2"/>
  <c r="W381" i="2" s="1"/>
  <c r="V382" i="2"/>
  <c r="V383" i="2"/>
  <c r="V384" i="2"/>
  <c r="V385" i="2"/>
  <c r="V386" i="2"/>
  <c r="V387" i="2"/>
  <c r="W387" i="2" s="1"/>
  <c r="V388" i="2"/>
  <c r="W388" i="2" s="1"/>
  <c r="V389" i="2"/>
  <c r="W389" i="2" s="1"/>
  <c r="V390" i="2"/>
  <c r="V391" i="2"/>
  <c r="V392" i="2"/>
  <c r="V393" i="2"/>
  <c r="V394" i="2"/>
  <c r="V395" i="2"/>
  <c r="V396" i="2"/>
  <c r="V397" i="2"/>
  <c r="V398" i="2"/>
  <c r="V399" i="2"/>
  <c r="V400" i="2"/>
  <c r="V401" i="2"/>
  <c r="V402" i="2"/>
  <c r="V403" i="2"/>
  <c r="W403" i="2" s="1"/>
  <c r="V404" i="2"/>
  <c r="W404" i="2" s="1"/>
  <c r="V405" i="2"/>
  <c r="V406" i="2"/>
  <c r="V407" i="2"/>
  <c r="V408" i="2"/>
  <c r="V409" i="2"/>
  <c r="V410" i="2"/>
  <c r="V411" i="2"/>
  <c r="V412" i="2"/>
  <c r="V413" i="2"/>
  <c r="W413" i="2" s="1"/>
  <c r="V414" i="2"/>
  <c r="V415" i="2"/>
  <c r="V416" i="2"/>
  <c r="V417" i="2"/>
  <c r="V418" i="2"/>
  <c r="V419" i="2"/>
  <c r="W419" i="2" s="1"/>
  <c r="V420" i="2"/>
  <c r="W420" i="2" s="1"/>
  <c r="V421" i="2"/>
  <c r="W421" i="2" s="1"/>
  <c r="V422" i="2"/>
  <c r="V423" i="2"/>
  <c r="V424" i="2"/>
  <c r="V425" i="2"/>
  <c r="V426" i="2"/>
  <c r="V427" i="2"/>
  <c r="V428" i="2"/>
  <c r="V429" i="2"/>
  <c r="V430" i="2"/>
  <c r="V431" i="2"/>
  <c r="V432" i="2"/>
  <c r="V433" i="2"/>
  <c r="V434" i="2"/>
  <c r="V435" i="2"/>
  <c r="W435" i="2" s="1"/>
  <c r="V436" i="2"/>
  <c r="W436" i="2" s="1"/>
  <c r="V437" i="2"/>
  <c r="V438" i="2"/>
  <c r="V439" i="2"/>
  <c r="V440" i="2"/>
  <c r="V441" i="2"/>
  <c r="V442" i="2"/>
  <c r="W442" i="2" s="1"/>
  <c r="V443" i="2"/>
  <c r="V444" i="2"/>
  <c r="V445" i="2"/>
  <c r="W445" i="2" s="1"/>
  <c r="V446" i="2"/>
  <c r="V447" i="2"/>
  <c r="W447" i="2" s="1"/>
  <c r="V448" i="2"/>
  <c r="W448" i="2" s="1"/>
  <c r="V449" i="2"/>
  <c r="V450" i="2"/>
  <c r="V451" i="2"/>
  <c r="V452" i="2"/>
  <c r="V453" i="2"/>
  <c r="W453" i="2" s="1"/>
  <c r="V454" i="2"/>
  <c r="V455" i="2"/>
  <c r="W455" i="2" s="1"/>
  <c r="V456" i="2"/>
  <c r="W456" i="2" s="1"/>
  <c r="V457" i="2"/>
  <c r="V458" i="2"/>
  <c r="V459" i="2"/>
  <c r="V460" i="2"/>
  <c r="V461" i="2"/>
  <c r="V462" i="2"/>
  <c r="V463" i="2"/>
  <c r="W463" i="2" s="1"/>
  <c r="V464" i="2"/>
  <c r="W464" i="2" s="1"/>
  <c r="V465" i="2"/>
  <c r="V466" i="2"/>
  <c r="V467" i="2"/>
  <c r="V468" i="2"/>
  <c r="V469" i="2"/>
  <c r="V470" i="2"/>
  <c r="V471" i="2"/>
  <c r="W471" i="2" s="1"/>
  <c r="V472" i="2"/>
  <c r="W472" i="2" s="1"/>
  <c r="V473" i="2"/>
  <c r="V474" i="2"/>
  <c r="V475" i="2"/>
  <c r="V476" i="2"/>
  <c r="V477" i="2"/>
  <c r="W477" i="2" s="1"/>
  <c r="V478" i="2"/>
  <c r="V479" i="2"/>
  <c r="W479" i="2" s="1"/>
  <c r="V480" i="2"/>
  <c r="W480" i="2" s="1"/>
  <c r="V481" i="2"/>
  <c r="V482" i="2"/>
  <c r="V483" i="2"/>
  <c r="V484" i="2"/>
  <c r="V485" i="2"/>
  <c r="W485" i="2" s="1"/>
  <c r="V486" i="2"/>
  <c r="V487" i="2"/>
  <c r="W487" i="2" s="1"/>
  <c r="V488" i="2"/>
  <c r="W488" i="2" s="1"/>
  <c r="V489" i="2"/>
  <c r="V490" i="2"/>
  <c r="V491" i="2"/>
  <c r="V492" i="2"/>
  <c r="V493" i="2"/>
  <c r="V494" i="2"/>
  <c r="V495" i="2"/>
  <c r="W495" i="2" s="1"/>
  <c r="V496" i="2"/>
  <c r="W496" i="2" s="1"/>
  <c r="V497" i="2"/>
  <c r="V498" i="2"/>
  <c r="V499" i="2"/>
  <c r="V500" i="2"/>
  <c r="V501" i="2"/>
  <c r="V502" i="2"/>
  <c r="V503" i="2"/>
  <c r="W503" i="2" s="1"/>
  <c r="V504" i="2"/>
  <c r="W504" i="2" s="1"/>
  <c r="V505" i="2"/>
  <c r="V506" i="2"/>
  <c r="V507" i="2"/>
  <c r="V508" i="2"/>
  <c r="V509" i="2"/>
  <c r="W509" i="2" s="1"/>
  <c r="V510" i="2"/>
  <c r="V511" i="2"/>
  <c r="W511" i="2" s="1"/>
  <c r="V512" i="2"/>
  <c r="W512" i="2" s="1"/>
  <c r="V513" i="2"/>
  <c r="V514" i="2"/>
  <c r="V515" i="2"/>
  <c r="V516" i="2"/>
  <c r="V517" i="2"/>
  <c r="W517" i="2" s="1"/>
  <c r="V518" i="2"/>
  <c r="V519" i="2"/>
  <c r="W519" i="2" s="1"/>
  <c r="V520" i="2"/>
  <c r="W520" i="2" s="1"/>
  <c r="V521" i="2"/>
  <c r="V522" i="2"/>
  <c r="V523" i="2"/>
  <c r="V524" i="2"/>
  <c r="V525" i="2"/>
  <c r="V526" i="2"/>
  <c r="V527" i="2"/>
  <c r="W527" i="2" s="1"/>
  <c r="V528" i="2"/>
  <c r="W528" i="2" s="1"/>
  <c r="V529" i="2"/>
  <c r="V530" i="2"/>
  <c r="V531" i="2"/>
  <c r="V532" i="2"/>
  <c r="V533" i="2"/>
  <c r="V534" i="2"/>
  <c r="V535" i="2"/>
  <c r="W535" i="2" s="1"/>
  <c r="V536" i="2"/>
  <c r="W536" i="2" s="1"/>
  <c r="V537" i="2"/>
  <c r="V538" i="2"/>
  <c r="V539" i="2"/>
  <c r="V540" i="2"/>
  <c r="V541" i="2"/>
  <c r="W541" i="2" s="1"/>
  <c r="V542" i="2"/>
  <c r="V543" i="2"/>
  <c r="W543" i="2" s="1"/>
  <c r="V544" i="2"/>
  <c r="W544" i="2" s="1"/>
  <c r="V545" i="2"/>
  <c r="V546" i="2"/>
  <c r="V547" i="2"/>
  <c r="V548" i="2"/>
  <c r="V549" i="2"/>
  <c r="W549" i="2" s="1"/>
  <c r="V550" i="2"/>
  <c r="V551" i="2"/>
  <c r="W551" i="2" s="1"/>
  <c r="V552" i="2"/>
  <c r="W552" i="2" s="1"/>
  <c r="V553" i="2"/>
  <c r="V554" i="2"/>
  <c r="V555" i="2"/>
  <c r="V556" i="2"/>
  <c r="V557" i="2"/>
  <c r="V558" i="2"/>
  <c r="V559" i="2"/>
  <c r="W559" i="2" s="1"/>
  <c r="V560" i="2"/>
  <c r="W560" i="2" s="1"/>
  <c r="V561" i="2"/>
  <c r="V562" i="2"/>
  <c r="V563" i="2"/>
  <c r="V564" i="2"/>
  <c r="V565" i="2"/>
  <c r="V566" i="2"/>
  <c r="V567" i="2"/>
  <c r="W567" i="2" s="1"/>
  <c r="V568" i="2"/>
  <c r="W568" i="2" s="1"/>
  <c r="V569" i="2"/>
  <c r="V570" i="2"/>
  <c r="V571" i="2"/>
  <c r="V572" i="2"/>
  <c r="V573" i="2"/>
  <c r="W573" i="2" s="1"/>
  <c r="V574" i="2"/>
  <c r="V575" i="2"/>
  <c r="W575" i="2" s="1"/>
  <c r="V576" i="2"/>
  <c r="W576" i="2" s="1"/>
  <c r="V577" i="2"/>
  <c r="V578" i="2"/>
  <c r="V579" i="2"/>
  <c r="V580" i="2"/>
  <c r="V581" i="2"/>
  <c r="W581" i="2" s="1"/>
  <c r="V582" i="2"/>
  <c r="V583" i="2"/>
  <c r="W583" i="2" s="1"/>
  <c r="V584" i="2"/>
  <c r="W584" i="2" s="1"/>
  <c r="V585" i="2"/>
  <c r="V586" i="2"/>
  <c r="V587" i="2"/>
  <c r="V588" i="2"/>
  <c r="V589" i="2"/>
  <c r="V590" i="2"/>
  <c r="V591" i="2"/>
  <c r="W591" i="2" s="1"/>
  <c r="V592" i="2"/>
  <c r="W592" i="2" s="1"/>
  <c r="V593" i="2"/>
  <c r="V594" i="2"/>
  <c r="V595" i="2"/>
  <c r="V596" i="2"/>
  <c r="V597" i="2"/>
  <c r="V598" i="2"/>
  <c r="V599" i="2"/>
  <c r="W599" i="2" s="1"/>
  <c r="V600" i="2"/>
  <c r="W600" i="2" s="1"/>
  <c r="V601" i="2"/>
  <c r="V602" i="2"/>
  <c r="V603" i="2"/>
  <c r="V604" i="2"/>
  <c r="V605" i="2"/>
  <c r="V606" i="2"/>
  <c r="V607" i="2"/>
  <c r="W607" i="2" s="1"/>
  <c r="V608" i="2"/>
  <c r="W608" i="2" s="1"/>
  <c r="V609" i="2"/>
  <c r="V610" i="2"/>
  <c r="V611" i="2"/>
  <c r="V612" i="2"/>
  <c r="V613" i="2"/>
  <c r="V614" i="2"/>
  <c r="V615" i="2"/>
  <c r="W615" i="2" s="1"/>
  <c r="V616" i="2"/>
  <c r="W616" i="2" s="1"/>
  <c r="V617" i="2"/>
  <c r="V618" i="2"/>
  <c r="V619" i="2"/>
  <c r="V620" i="2"/>
  <c r="V621" i="2"/>
  <c r="V622" i="2"/>
  <c r="V623" i="2"/>
  <c r="W623" i="2" s="1"/>
  <c r="V624" i="2"/>
  <c r="W624" i="2" s="1"/>
  <c r="V625" i="2"/>
  <c r="V626" i="2"/>
  <c r="V627" i="2"/>
  <c r="V628" i="2"/>
  <c r="V629" i="2"/>
  <c r="V630" i="2"/>
  <c r="V631" i="2"/>
  <c r="W631" i="2" s="1"/>
  <c r="V632" i="2"/>
  <c r="W632" i="2" s="1"/>
  <c r="V633" i="2"/>
  <c r="V634" i="2"/>
  <c r="V635" i="2"/>
  <c r="V636" i="2"/>
  <c r="V637" i="2"/>
  <c r="V638" i="2"/>
  <c r="V639" i="2"/>
  <c r="W639" i="2" s="1"/>
  <c r="V640" i="2"/>
  <c r="W640" i="2" s="1"/>
  <c r="V641" i="2"/>
  <c r="V642" i="2"/>
  <c r="V643" i="2"/>
  <c r="V644" i="2"/>
  <c r="V645" i="2"/>
  <c r="V646" i="2"/>
  <c r="V647" i="2"/>
  <c r="W647" i="2" s="1"/>
  <c r="V648" i="2"/>
  <c r="W648" i="2" s="1"/>
  <c r="V649" i="2"/>
  <c r="V650" i="2"/>
  <c r="V651" i="2"/>
  <c r="V652" i="2"/>
  <c r="V653" i="2"/>
  <c r="V654" i="2"/>
  <c r="V655" i="2"/>
  <c r="W655" i="2" s="1"/>
  <c r="V656" i="2"/>
  <c r="W656" i="2" s="1"/>
  <c r="V657" i="2"/>
  <c r="V658" i="2"/>
  <c r="V659" i="2"/>
  <c r="V660" i="2"/>
  <c r="V661" i="2"/>
  <c r="V662" i="2"/>
  <c r="V663" i="2"/>
  <c r="V664" i="2"/>
  <c r="W664" i="2" s="1"/>
  <c r="V665" i="2"/>
  <c r="V666" i="2"/>
  <c r="V667" i="2"/>
  <c r="V668" i="2"/>
  <c r="V669" i="2"/>
  <c r="V670" i="2"/>
  <c r="V671" i="2"/>
  <c r="W671" i="2" s="1"/>
  <c r="V672" i="2"/>
  <c r="W672" i="2" s="1"/>
  <c r="V673" i="2"/>
  <c r="V674" i="2"/>
  <c r="V675" i="2"/>
  <c r="V676" i="2"/>
  <c r="V677" i="2"/>
  <c r="V678" i="2"/>
  <c r="V679" i="2"/>
  <c r="W679" i="2" s="1"/>
  <c r="V680" i="2"/>
  <c r="W680" i="2" s="1"/>
  <c r="V681" i="2"/>
  <c r="V682" i="2"/>
  <c r="V683" i="2"/>
  <c r="V684" i="2"/>
  <c r="V685" i="2"/>
  <c r="V686" i="2"/>
  <c r="V687" i="2"/>
  <c r="W687" i="2" s="1"/>
  <c r="V688" i="2"/>
  <c r="W688" i="2" s="1"/>
  <c r="V689" i="2"/>
  <c r="V690" i="2"/>
  <c r="V691" i="2"/>
  <c r="V692" i="2"/>
  <c r="V693" i="2"/>
  <c r="V694" i="2"/>
  <c r="V695" i="2"/>
  <c r="V696" i="2"/>
  <c r="W696" i="2" s="1"/>
  <c r="V697" i="2"/>
  <c r="V698" i="2"/>
  <c r="V699" i="2"/>
  <c r="V700" i="2"/>
  <c r="V701" i="2"/>
  <c r="V702" i="2"/>
  <c r="V703" i="2"/>
  <c r="W703" i="2" s="1"/>
  <c r="V704" i="2"/>
  <c r="W704" i="2" s="1"/>
  <c r="V705" i="2"/>
  <c r="V706" i="2"/>
  <c r="V707" i="2"/>
  <c r="V708" i="2"/>
  <c r="V709" i="2"/>
  <c r="V710" i="2"/>
  <c r="V711" i="2"/>
  <c r="W711" i="2" s="1"/>
  <c r="V712" i="2"/>
  <c r="W712" i="2" s="1"/>
  <c r="V713" i="2"/>
  <c r="V714" i="2"/>
  <c r="V715" i="2"/>
  <c r="V716" i="2"/>
  <c r="V717" i="2"/>
  <c r="V718" i="2"/>
  <c r="V719" i="2"/>
  <c r="W719" i="2" s="1"/>
  <c r="V720" i="2"/>
  <c r="W720" i="2" s="1"/>
  <c r="V721" i="2"/>
  <c r="V722" i="2"/>
  <c r="V723" i="2"/>
  <c r="V724" i="2"/>
  <c r="V725" i="2"/>
  <c r="V726" i="2"/>
  <c r="V727" i="2"/>
  <c r="V728" i="2"/>
  <c r="W728" i="2" s="1"/>
  <c r="V729" i="2"/>
  <c r="V730" i="2"/>
  <c r="V731" i="2"/>
  <c r="V732" i="2"/>
  <c r="V733" i="2"/>
  <c r="V734" i="2"/>
  <c r="V735" i="2"/>
  <c r="W735" i="2" s="1"/>
  <c r="V736" i="2"/>
  <c r="W736" i="2" s="1"/>
  <c r="V737" i="2"/>
  <c r="V738" i="2"/>
  <c r="V739" i="2"/>
  <c r="V740" i="2"/>
  <c r="V741" i="2"/>
  <c r="V742" i="2"/>
  <c r="V743" i="2"/>
  <c r="W743" i="2" s="1"/>
  <c r="V744" i="2"/>
  <c r="W744" i="2" s="1"/>
  <c r="V745" i="2"/>
  <c r="V746" i="2"/>
  <c r="V747" i="2"/>
  <c r="V748" i="2"/>
  <c r="V749" i="2"/>
  <c r="V750" i="2"/>
  <c r="V751" i="2"/>
  <c r="W751" i="2" s="1"/>
  <c r="V752" i="2"/>
  <c r="W752" i="2" s="1"/>
  <c r="V753" i="2"/>
  <c r="V754" i="2"/>
  <c r="V755" i="2"/>
  <c r="V756" i="2"/>
  <c r="V757" i="2"/>
  <c r="V758" i="2"/>
  <c r="V759" i="2"/>
  <c r="V760" i="2"/>
  <c r="W760" i="2" s="1"/>
  <c r="V761" i="2"/>
  <c r="V762" i="2"/>
  <c r="V763" i="2"/>
  <c r="V764" i="2"/>
  <c r="V765" i="2"/>
  <c r="V766" i="2"/>
  <c r="V767" i="2"/>
  <c r="W767" i="2" s="1"/>
  <c r="V768" i="2"/>
  <c r="W768" i="2" s="1"/>
  <c r="V769" i="2"/>
  <c r="V770" i="2"/>
  <c r="V771" i="2"/>
  <c r="V772" i="2"/>
  <c r="V773" i="2"/>
  <c r="V774" i="2"/>
  <c r="V775" i="2"/>
  <c r="W775" i="2" s="1"/>
  <c r="V776" i="2"/>
  <c r="W776" i="2" s="1"/>
  <c r="V777" i="2"/>
  <c r="V778" i="2"/>
  <c r="V779" i="2"/>
  <c r="V780" i="2"/>
  <c r="V781" i="2"/>
  <c r="V782" i="2"/>
  <c r="V783" i="2"/>
  <c r="W783" i="2" s="1"/>
  <c r="V784" i="2"/>
  <c r="W784" i="2" s="1"/>
  <c r="V785" i="2"/>
  <c r="V786" i="2"/>
  <c r="V787" i="2"/>
  <c r="V788" i="2"/>
  <c r="V789" i="2"/>
  <c r="V790" i="2"/>
  <c r="V791" i="2"/>
  <c r="V792" i="2"/>
  <c r="W792" i="2" s="1"/>
  <c r="V793" i="2"/>
  <c r="V794" i="2"/>
  <c r="V795" i="2"/>
  <c r="V796" i="2"/>
  <c r="V797" i="2"/>
  <c r="V798" i="2"/>
  <c r="V799" i="2"/>
  <c r="W799" i="2" s="1"/>
  <c r="V800" i="2"/>
  <c r="W800" i="2" s="1"/>
  <c r="V801" i="2"/>
  <c r="V802" i="2"/>
  <c r="V803" i="2"/>
  <c r="V804" i="2"/>
  <c r="V805" i="2"/>
  <c r="V806" i="2"/>
  <c r="V807" i="2"/>
  <c r="W807" i="2" s="1"/>
  <c r="V808" i="2"/>
  <c r="W808" i="2" s="1"/>
  <c r="V809" i="2"/>
  <c r="V810" i="2"/>
  <c r="V811" i="2"/>
  <c r="V812" i="2"/>
  <c r="V813" i="2"/>
  <c r="V814" i="2"/>
  <c r="V815" i="2"/>
  <c r="W815" i="2" s="1"/>
  <c r="V816" i="2"/>
  <c r="W816" i="2" s="1"/>
  <c r="V817" i="2"/>
  <c r="V818" i="2"/>
  <c r="V819" i="2"/>
  <c r="V820" i="2"/>
  <c r="V821" i="2"/>
  <c r="V822" i="2"/>
  <c r="V823" i="2"/>
  <c r="V824" i="2"/>
  <c r="W824" i="2" s="1"/>
  <c r="V825" i="2"/>
  <c r="V826" i="2"/>
  <c r="V827" i="2"/>
  <c r="V828" i="2"/>
  <c r="V829" i="2"/>
  <c r="V830" i="2"/>
  <c r="V831" i="2"/>
  <c r="W831" i="2" s="1"/>
  <c r="V832" i="2"/>
  <c r="W832" i="2" s="1"/>
  <c r="V833" i="2"/>
  <c r="V834" i="2"/>
  <c r="V835" i="2"/>
  <c r="V836" i="2"/>
  <c r="V837" i="2"/>
  <c r="V838" i="2"/>
  <c r="V839" i="2"/>
  <c r="W839" i="2" s="1"/>
  <c r="V840" i="2"/>
  <c r="W840" i="2" s="1"/>
  <c r="V841" i="2"/>
  <c r="V842" i="2"/>
  <c r="V843" i="2"/>
  <c r="V844" i="2"/>
  <c r="V845" i="2"/>
  <c r="V846" i="2"/>
  <c r="V847" i="2"/>
  <c r="W847" i="2" s="1"/>
  <c r="V848" i="2"/>
  <c r="W848" i="2" s="1"/>
  <c r="V849" i="2"/>
  <c r="V850" i="2"/>
  <c r="V851" i="2"/>
  <c r="V852" i="2"/>
  <c r="V853" i="2"/>
  <c r="V854" i="2"/>
  <c r="V855" i="2"/>
  <c r="V856" i="2"/>
  <c r="W856" i="2" s="1"/>
  <c r="V857" i="2"/>
  <c r="V858" i="2"/>
  <c r="V859" i="2"/>
  <c r="V860" i="2"/>
  <c r="V861" i="2"/>
  <c r="V862" i="2"/>
  <c r="V863" i="2"/>
  <c r="W863" i="2" s="1"/>
  <c r="V864" i="2"/>
  <c r="W864" i="2" s="1"/>
  <c r="V865" i="2"/>
  <c r="V866" i="2"/>
  <c r="V867" i="2"/>
  <c r="V868" i="2"/>
  <c r="V869" i="2"/>
  <c r="V870" i="2"/>
  <c r="V871" i="2"/>
  <c r="W871" i="2" s="1"/>
  <c r="V872" i="2"/>
  <c r="W872" i="2" s="1"/>
  <c r="V873" i="2"/>
  <c r="V874" i="2"/>
  <c r="V875" i="2"/>
  <c r="V876" i="2"/>
  <c r="V877" i="2"/>
  <c r="V878" i="2"/>
  <c r="V879" i="2"/>
  <c r="W879" i="2" s="1"/>
  <c r="V880" i="2"/>
  <c r="W880" i="2" s="1"/>
  <c r="V881" i="2"/>
  <c r="V882" i="2"/>
  <c r="V883" i="2"/>
  <c r="V884" i="2"/>
  <c r="V885" i="2"/>
  <c r="V886" i="2"/>
  <c r="V887" i="2"/>
  <c r="V888" i="2"/>
  <c r="W888" i="2" s="1"/>
  <c r="V889" i="2"/>
  <c r="V890" i="2"/>
  <c r="V891" i="2"/>
  <c r="V892" i="2"/>
  <c r="V893" i="2"/>
  <c r="V894" i="2"/>
  <c r="V895" i="2"/>
  <c r="W895" i="2" s="1"/>
  <c r="V896" i="2"/>
  <c r="W896" i="2" s="1"/>
  <c r="V897" i="2"/>
  <c r="V898" i="2"/>
  <c r="V899" i="2"/>
  <c r="V900" i="2"/>
  <c r="V901" i="2"/>
  <c r="V902" i="2"/>
  <c r="V903" i="2"/>
  <c r="W903" i="2" s="1"/>
  <c r="V904" i="2"/>
  <c r="W904" i="2" s="1"/>
  <c r="V905" i="2"/>
  <c r="V906" i="2"/>
  <c r="V907" i="2"/>
  <c r="V908" i="2"/>
  <c r="V909" i="2"/>
  <c r="V910" i="2"/>
  <c r="V911" i="2"/>
  <c r="W911" i="2" s="1"/>
  <c r="V912" i="2"/>
  <c r="W912" i="2" s="1"/>
  <c r="V913" i="2"/>
  <c r="V914" i="2"/>
  <c r="V915" i="2"/>
  <c r="V916" i="2"/>
  <c r="V917" i="2"/>
  <c r="V918" i="2"/>
  <c r="V919" i="2"/>
  <c r="V920" i="2"/>
  <c r="W920" i="2" s="1"/>
  <c r="V921" i="2"/>
  <c r="V922" i="2"/>
  <c r="V923" i="2"/>
  <c r="V924" i="2"/>
  <c r="V925" i="2"/>
  <c r="V926" i="2"/>
  <c r="V927" i="2"/>
  <c r="W927" i="2" s="1"/>
  <c r="V928" i="2"/>
  <c r="W928" i="2" s="1"/>
  <c r="V929" i="2"/>
  <c r="V930" i="2"/>
  <c r="V931" i="2"/>
  <c r="V932" i="2"/>
  <c r="V933" i="2"/>
  <c r="V934" i="2"/>
  <c r="V935" i="2"/>
  <c r="W935" i="2" s="1"/>
  <c r="V936" i="2"/>
  <c r="W936" i="2" s="1"/>
  <c r="V937" i="2"/>
  <c r="V938" i="2"/>
  <c r="V939" i="2"/>
  <c r="V940" i="2"/>
  <c r="V941" i="2"/>
  <c r="V942" i="2"/>
  <c r="V943" i="2"/>
  <c r="W943" i="2" s="1"/>
  <c r="V944" i="2"/>
  <c r="W944" i="2" s="1"/>
  <c r="V945" i="2"/>
  <c r="V946" i="2"/>
  <c r="V947" i="2"/>
  <c r="V948" i="2"/>
  <c r="V949" i="2"/>
  <c r="V950" i="2"/>
  <c r="V951" i="2"/>
  <c r="V952" i="2"/>
  <c r="W952" i="2" s="1"/>
  <c r="V953" i="2"/>
  <c r="W953" i="2" s="1"/>
  <c r="V954" i="2"/>
  <c r="V955" i="2"/>
  <c r="W955" i="2" s="1"/>
  <c r="V956" i="2"/>
  <c r="W956" i="2" s="1"/>
  <c r="V957" i="2"/>
  <c r="W957" i="2" s="1"/>
  <c r="V958" i="2"/>
  <c r="V959" i="2"/>
  <c r="W959" i="2" s="1"/>
  <c r="V960" i="2"/>
  <c r="V961" i="2"/>
  <c r="W961" i="2" s="1"/>
  <c r="V962" i="2"/>
  <c r="V963" i="2"/>
  <c r="W963" i="2" s="1"/>
  <c r="V964" i="2"/>
  <c r="W964" i="2" s="1"/>
  <c r="V965" i="2"/>
  <c r="W965" i="2" s="1"/>
  <c r="V966" i="2"/>
  <c r="V967" i="2"/>
  <c r="W967" i="2" s="1"/>
  <c r="V968" i="2"/>
  <c r="W968" i="2" s="1"/>
  <c r="V969" i="2"/>
  <c r="W969" i="2" s="1"/>
  <c r="V970" i="2"/>
  <c r="V971" i="2"/>
  <c r="W971" i="2" s="1"/>
  <c r="V972" i="2"/>
  <c r="W972" i="2" s="1"/>
  <c r="V973" i="2"/>
  <c r="W973" i="2" s="1"/>
  <c r="V974" i="2"/>
  <c r="V975" i="2"/>
  <c r="W975" i="2" s="1"/>
  <c r="V976" i="2"/>
  <c r="W976" i="2" s="1"/>
  <c r="V977" i="2"/>
  <c r="W977" i="2" s="1"/>
  <c r="V978" i="2"/>
  <c r="V979" i="2"/>
  <c r="W979" i="2" s="1"/>
  <c r="V980" i="2"/>
  <c r="W980" i="2" s="1"/>
  <c r="V981" i="2"/>
  <c r="W981" i="2" s="1"/>
  <c r="V982" i="2"/>
  <c r="V983" i="2"/>
  <c r="V984" i="2"/>
  <c r="W984" i="2" s="1"/>
  <c r="V985" i="2"/>
  <c r="W985" i="2" s="1"/>
  <c r="V986" i="2"/>
  <c r="V987" i="2"/>
  <c r="W987" i="2" s="1"/>
  <c r="V988" i="2"/>
  <c r="W988" i="2" s="1"/>
  <c r="V989" i="2"/>
  <c r="W989" i="2" s="1"/>
  <c r="V990" i="2"/>
  <c r="V991" i="2"/>
  <c r="W991" i="2" s="1"/>
  <c r="V992" i="2"/>
  <c r="V993" i="2"/>
  <c r="W993" i="2" s="1"/>
  <c r="V994" i="2"/>
  <c r="V995" i="2"/>
  <c r="W995" i="2" s="1"/>
  <c r="V996" i="2"/>
  <c r="W996" i="2" s="1"/>
  <c r="V997" i="2"/>
  <c r="W997" i="2" s="1"/>
  <c r="V998" i="2"/>
  <c r="V999" i="2"/>
  <c r="W999" i="2" s="1"/>
  <c r="V1000" i="2"/>
  <c r="W1000" i="2" s="1"/>
  <c r="V1001" i="2"/>
  <c r="W1001" i="2" s="1"/>
  <c r="S3" i="2"/>
  <c r="T3" i="2" s="1"/>
  <c r="U3" i="2" s="1"/>
  <c r="S4" i="2"/>
  <c r="T4" i="2" s="1"/>
  <c r="U4" i="2" s="1"/>
  <c r="S5" i="2"/>
  <c r="T5" i="2" s="1"/>
  <c r="U5" i="2" s="1"/>
  <c r="S6" i="2"/>
  <c r="T6" i="2" s="1"/>
  <c r="U6" i="2" s="1"/>
  <c r="S7" i="2"/>
  <c r="T7" i="2" s="1"/>
  <c r="U7" i="2" s="1"/>
  <c r="S8" i="2"/>
  <c r="T8" i="2" s="1"/>
  <c r="U8" i="2" s="1"/>
  <c r="S9" i="2"/>
  <c r="T9" i="2" s="1"/>
  <c r="U9" i="2" s="1"/>
  <c r="S10" i="2"/>
  <c r="T10" i="2" s="1"/>
  <c r="U10" i="2" s="1"/>
  <c r="S11" i="2"/>
  <c r="T11" i="2" s="1"/>
  <c r="U11" i="2" s="1"/>
  <c r="S12" i="2"/>
  <c r="T12" i="2" s="1"/>
  <c r="U12" i="2" s="1"/>
  <c r="S13" i="2"/>
  <c r="T13" i="2" s="1"/>
  <c r="U13" i="2" s="1"/>
  <c r="S14" i="2"/>
  <c r="T14" i="2" s="1"/>
  <c r="U14" i="2" s="1"/>
  <c r="S15" i="2"/>
  <c r="T15" i="2" s="1"/>
  <c r="U15" i="2" s="1"/>
  <c r="S16" i="2"/>
  <c r="T16" i="2" s="1"/>
  <c r="U16" i="2" s="1"/>
  <c r="S17" i="2"/>
  <c r="T17" i="2" s="1"/>
  <c r="U17" i="2" s="1"/>
  <c r="S18" i="2"/>
  <c r="T18" i="2" s="1"/>
  <c r="U18" i="2" s="1"/>
  <c r="S19" i="2"/>
  <c r="T19" i="2" s="1"/>
  <c r="U19" i="2" s="1"/>
  <c r="S20" i="2"/>
  <c r="T20" i="2" s="1"/>
  <c r="U20" i="2" s="1"/>
  <c r="S21" i="2"/>
  <c r="T21" i="2" s="1"/>
  <c r="U21" i="2" s="1"/>
  <c r="S22" i="2"/>
  <c r="T22" i="2" s="1"/>
  <c r="U22" i="2" s="1"/>
  <c r="S23" i="2"/>
  <c r="T23" i="2" s="1"/>
  <c r="U23" i="2" s="1"/>
  <c r="S24" i="2"/>
  <c r="T24" i="2" s="1"/>
  <c r="U24" i="2" s="1"/>
  <c r="S25" i="2"/>
  <c r="T25" i="2" s="1"/>
  <c r="U25" i="2" s="1"/>
  <c r="S26" i="2"/>
  <c r="T26" i="2" s="1"/>
  <c r="U26" i="2" s="1"/>
  <c r="S27" i="2"/>
  <c r="T27" i="2" s="1"/>
  <c r="U27" i="2" s="1"/>
  <c r="S28" i="2"/>
  <c r="T28" i="2" s="1"/>
  <c r="U28" i="2" s="1"/>
  <c r="S29" i="2"/>
  <c r="T29" i="2" s="1"/>
  <c r="U29" i="2" s="1"/>
  <c r="S30" i="2"/>
  <c r="T30" i="2" s="1"/>
  <c r="U30" i="2" s="1"/>
  <c r="S31" i="2"/>
  <c r="T31" i="2" s="1"/>
  <c r="U31" i="2" s="1"/>
  <c r="S32" i="2"/>
  <c r="T32" i="2" s="1"/>
  <c r="U32" i="2" s="1"/>
  <c r="S33" i="2"/>
  <c r="T33" i="2" s="1"/>
  <c r="U33" i="2" s="1"/>
  <c r="S34" i="2"/>
  <c r="T34" i="2" s="1"/>
  <c r="U34" i="2" s="1"/>
  <c r="S35" i="2"/>
  <c r="T35" i="2" s="1"/>
  <c r="U35" i="2" s="1"/>
  <c r="S36" i="2"/>
  <c r="T36" i="2" s="1"/>
  <c r="U36" i="2" s="1"/>
  <c r="S37" i="2"/>
  <c r="T37" i="2" s="1"/>
  <c r="U37" i="2" s="1"/>
  <c r="S38" i="2"/>
  <c r="T38" i="2" s="1"/>
  <c r="U38" i="2" s="1"/>
  <c r="S39" i="2"/>
  <c r="T39" i="2" s="1"/>
  <c r="U39" i="2" s="1"/>
  <c r="S40" i="2"/>
  <c r="T40" i="2" s="1"/>
  <c r="U40" i="2" s="1"/>
  <c r="S41" i="2"/>
  <c r="T41" i="2" s="1"/>
  <c r="U41" i="2" s="1"/>
  <c r="S42" i="2"/>
  <c r="T42" i="2" s="1"/>
  <c r="U42" i="2" s="1"/>
  <c r="S43" i="2"/>
  <c r="T43" i="2" s="1"/>
  <c r="U43" i="2" s="1"/>
  <c r="S44" i="2"/>
  <c r="T44" i="2" s="1"/>
  <c r="U44" i="2" s="1"/>
  <c r="S45" i="2"/>
  <c r="T45" i="2" s="1"/>
  <c r="U45" i="2" s="1"/>
  <c r="S46" i="2"/>
  <c r="T46" i="2" s="1"/>
  <c r="U46" i="2" s="1"/>
  <c r="S47" i="2"/>
  <c r="T47" i="2" s="1"/>
  <c r="U47" i="2" s="1"/>
  <c r="S48" i="2"/>
  <c r="T48" i="2" s="1"/>
  <c r="U48" i="2" s="1"/>
  <c r="S49" i="2"/>
  <c r="T49" i="2" s="1"/>
  <c r="U49" i="2" s="1"/>
  <c r="S50" i="2"/>
  <c r="T50" i="2" s="1"/>
  <c r="U50" i="2" s="1"/>
  <c r="S51" i="2"/>
  <c r="T51" i="2" s="1"/>
  <c r="U51" i="2" s="1"/>
  <c r="S52" i="2"/>
  <c r="T52" i="2" s="1"/>
  <c r="U52" i="2" s="1"/>
  <c r="S53" i="2"/>
  <c r="T53" i="2" s="1"/>
  <c r="U53" i="2" s="1"/>
  <c r="S54" i="2"/>
  <c r="T54" i="2" s="1"/>
  <c r="U54" i="2" s="1"/>
  <c r="S55" i="2"/>
  <c r="T55" i="2" s="1"/>
  <c r="U55" i="2" s="1"/>
  <c r="S56" i="2"/>
  <c r="T56" i="2" s="1"/>
  <c r="U56" i="2" s="1"/>
  <c r="S57" i="2"/>
  <c r="T57" i="2" s="1"/>
  <c r="U57" i="2" s="1"/>
  <c r="S58" i="2"/>
  <c r="T58" i="2" s="1"/>
  <c r="U58" i="2" s="1"/>
  <c r="S59" i="2"/>
  <c r="T59" i="2" s="1"/>
  <c r="U59" i="2" s="1"/>
  <c r="S60" i="2"/>
  <c r="T60" i="2" s="1"/>
  <c r="U60" i="2" s="1"/>
  <c r="S61" i="2"/>
  <c r="T61" i="2" s="1"/>
  <c r="U61" i="2" s="1"/>
  <c r="S62" i="2"/>
  <c r="T62" i="2" s="1"/>
  <c r="U62" i="2" s="1"/>
  <c r="S63" i="2"/>
  <c r="T63" i="2" s="1"/>
  <c r="U63" i="2" s="1"/>
  <c r="S64" i="2"/>
  <c r="T64" i="2" s="1"/>
  <c r="U64" i="2" s="1"/>
  <c r="S65" i="2"/>
  <c r="T65" i="2" s="1"/>
  <c r="U65" i="2" s="1"/>
  <c r="S66" i="2"/>
  <c r="T66" i="2" s="1"/>
  <c r="U66" i="2" s="1"/>
  <c r="S67" i="2"/>
  <c r="T67" i="2" s="1"/>
  <c r="U67" i="2" s="1"/>
  <c r="S68" i="2"/>
  <c r="T68" i="2" s="1"/>
  <c r="U68" i="2" s="1"/>
  <c r="S69" i="2"/>
  <c r="T69" i="2" s="1"/>
  <c r="U69" i="2" s="1"/>
  <c r="S70" i="2"/>
  <c r="T70" i="2" s="1"/>
  <c r="U70" i="2" s="1"/>
  <c r="S71" i="2"/>
  <c r="T71" i="2" s="1"/>
  <c r="U71" i="2" s="1"/>
  <c r="S72" i="2"/>
  <c r="T72" i="2" s="1"/>
  <c r="U72" i="2" s="1"/>
  <c r="S73" i="2"/>
  <c r="T73" i="2" s="1"/>
  <c r="U73" i="2" s="1"/>
  <c r="S74" i="2"/>
  <c r="T74" i="2" s="1"/>
  <c r="U74" i="2" s="1"/>
  <c r="S75" i="2"/>
  <c r="T75" i="2" s="1"/>
  <c r="U75" i="2" s="1"/>
  <c r="S76" i="2"/>
  <c r="T76" i="2" s="1"/>
  <c r="U76" i="2" s="1"/>
  <c r="S77" i="2"/>
  <c r="T77" i="2" s="1"/>
  <c r="U77" i="2" s="1"/>
  <c r="S78" i="2"/>
  <c r="T78" i="2" s="1"/>
  <c r="U78" i="2" s="1"/>
  <c r="S79" i="2"/>
  <c r="T79" i="2" s="1"/>
  <c r="U79" i="2" s="1"/>
  <c r="S80" i="2"/>
  <c r="T80" i="2" s="1"/>
  <c r="U80" i="2" s="1"/>
  <c r="S81" i="2"/>
  <c r="T81" i="2" s="1"/>
  <c r="U81" i="2" s="1"/>
  <c r="S82" i="2"/>
  <c r="T82" i="2" s="1"/>
  <c r="U82" i="2" s="1"/>
  <c r="S83" i="2"/>
  <c r="T83" i="2" s="1"/>
  <c r="U83" i="2" s="1"/>
  <c r="S84" i="2"/>
  <c r="T84" i="2" s="1"/>
  <c r="U84" i="2" s="1"/>
  <c r="S85" i="2"/>
  <c r="T85" i="2" s="1"/>
  <c r="U85" i="2" s="1"/>
  <c r="S86" i="2"/>
  <c r="T86" i="2" s="1"/>
  <c r="U86" i="2" s="1"/>
  <c r="S87" i="2"/>
  <c r="T87" i="2" s="1"/>
  <c r="U87" i="2" s="1"/>
  <c r="S88" i="2"/>
  <c r="T88" i="2" s="1"/>
  <c r="U88" i="2" s="1"/>
  <c r="S89" i="2"/>
  <c r="T89" i="2" s="1"/>
  <c r="U89" i="2" s="1"/>
  <c r="S90" i="2"/>
  <c r="T90" i="2" s="1"/>
  <c r="U90" i="2" s="1"/>
  <c r="S91" i="2"/>
  <c r="T91" i="2" s="1"/>
  <c r="U91" i="2" s="1"/>
  <c r="S92" i="2"/>
  <c r="T92" i="2" s="1"/>
  <c r="U92" i="2" s="1"/>
  <c r="S93" i="2"/>
  <c r="T93" i="2" s="1"/>
  <c r="U93" i="2" s="1"/>
  <c r="S94" i="2"/>
  <c r="T94" i="2" s="1"/>
  <c r="U94" i="2" s="1"/>
  <c r="S95" i="2"/>
  <c r="T95" i="2" s="1"/>
  <c r="U95" i="2" s="1"/>
  <c r="S96" i="2"/>
  <c r="T96" i="2" s="1"/>
  <c r="U96" i="2" s="1"/>
  <c r="S97" i="2"/>
  <c r="T97" i="2" s="1"/>
  <c r="U97" i="2" s="1"/>
  <c r="S98" i="2"/>
  <c r="T98" i="2" s="1"/>
  <c r="U98" i="2" s="1"/>
  <c r="S99" i="2"/>
  <c r="T99" i="2" s="1"/>
  <c r="U99" i="2" s="1"/>
  <c r="S100" i="2"/>
  <c r="T100" i="2" s="1"/>
  <c r="U100" i="2" s="1"/>
  <c r="S101" i="2"/>
  <c r="T101" i="2" s="1"/>
  <c r="U101" i="2" s="1"/>
  <c r="S102" i="2"/>
  <c r="T102" i="2" s="1"/>
  <c r="U102" i="2" s="1"/>
  <c r="S103" i="2"/>
  <c r="T103" i="2" s="1"/>
  <c r="U103" i="2" s="1"/>
  <c r="S104" i="2"/>
  <c r="T104" i="2" s="1"/>
  <c r="U104" i="2" s="1"/>
  <c r="S105" i="2"/>
  <c r="T105" i="2" s="1"/>
  <c r="U105" i="2" s="1"/>
  <c r="S106" i="2"/>
  <c r="T106" i="2" s="1"/>
  <c r="U106" i="2" s="1"/>
  <c r="S107" i="2"/>
  <c r="T107" i="2" s="1"/>
  <c r="U107" i="2" s="1"/>
  <c r="S108" i="2"/>
  <c r="T108" i="2" s="1"/>
  <c r="U108" i="2" s="1"/>
  <c r="S109" i="2"/>
  <c r="T109" i="2" s="1"/>
  <c r="U109" i="2" s="1"/>
  <c r="S110" i="2"/>
  <c r="T110" i="2" s="1"/>
  <c r="U110" i="2" s="1"/>
  <c r="S111" i="2"/>
  <c r="T111" i="2" s="1"/>
  <c r="U111" i="2" s="1"/>
  <c r="S112" i="2"/>
  <c r="T112" i="2" s="1"/>
  <c r="U112" i="2" s="1"/>
  <c r="S113" i="2"/>
  <c r="T113" i="2" s="1"/>
  <c r="U113" i="2" s="1"/>
  <c r="S114" i="2"/>
  <c r="T114" i="2" s="1"/>
  <c r="U114" i="2" s="1"/>
  <c r="S115" i="2"/>
  <c r="T115" i="2" s="1"/>
  <c r="U115" i="2" s="1"/>
  <c r="S116" i="2"/>
  <c r="T116" i="2" s="1"/>
  <c r="U116" i="2" s="1"/>
  <c r="S117" i="2"/>
  <c r="T117" i="2" s="1"/>
  <c r="U117" i="2" s="1"/>
  <c r="S118" i="2"/>
  <c r="T118" i="2" s="1"/>
  <c r="U118" i="2" s="1"/>
  <c r="S119" i="2"/>
  <c r="T119" i="2" s="1"/>
  <c r="U119" i="2" s="1"/>
  <c r="S120" i="2"/>
  <c r="T120" i="2" s="1"/>
  <c r="U120" i="2" s="1"/>
  <c r="S121" i="2"/>
  <c r="T121" i="2" s="1"/>
  <c r="U121" i="2" s="1"/>
  <c r="S122" i="2"/>
  <c r="T122" i="2" s="1"/>
  <c r="U122" i="2" s="1"/>
  <c r="S123" i="2"/>
  <c r="T123" i="2" s="1"/>
  <c r="U123" i="2" s="1"/>
  <c r="S124" i="2"/>
  <c r="T124" i="2" s="1"/>
  <c r="U124" i="2" s="1"/>
  <c r="S125" i="2"/>
  <c r="T125" i="2" s="1"/>
  <c r="U125" i="2" s="1"/>
  <c r="S126" i="2"/>
  <c r="T126" i="2" s="1"/>
  <c r="U126" i="2" s="1"/>
  <c r="S127" i="2"/>
  <c r="T127" i="2" s="1"/>
  <c r="U127" i="2" s="1"/>
  <c r="S128" i="2"/>
  <c r="T128" i="2" s="1"/>
  <c r="U128" i="2" s="1"/>
  <c r="S129" i="2"/>
  <c r="T129" i="2" s="1"/>
  <c r="U129" i="2" s="1"/>
  <c r="S130" i="2"/>
  <c r="T130" i="2" s="1"/>
  <c r="U130" i="2" s="1"/>
  <c r="S131" i="2"/>
  <c r="T131" i="2" s="1"/>
  <c r="U131" i="2" s="1"/>
  <c r="S132" i="2"/>
  <c r="T132" i="2" s="1"/>
  <c r="U132" i="2" s="1"/>
  <c r="S133" i="2"/>
  <c r="T133" i="2" s="1"/>
  <c r="U133" i="2" s="1"/>
  <c r="S134" i="2"/>
  <c r="T134" i="2" s="1"/>
  <c r="U134" i="2" s="1"/>
  <c r="S135" i="2"/>
  <c r="T135" i="2" s="1"/>
  <c r="U135" i="2" s="1"/>
  <c r="S136" i="2"/>
  <c r="T136" i="2" s="1"/>
  <c r="U136" i="2" s="1"/>
  <c r="S137" i="2"/>
  <c r="T137" i="2" s="1"/>
  <c r="U137" i="2" s="1"/>
  <c r="S138" i="2"/>
  <c r="T138" i="2" s="1"/>
  <c r="U138" i="2" s="1"/>
  <c r="S139" i="2"/>
  <c r="T139" i="2" s="1"/>
  <c r="U139" i="2" s="1"/>
  <c r="S140" i="2"/>
  <c r="T140" i="2" s="1"/>
  <c r="U140" i="2" s="1"/>
  <c r="S141" i="2"/>
  <c r="T141" i="2" s="1"/>
  <c r="U141" i="2" s="1"/>
  <c r="S142" i="2"/>
  <c r="T142" i="2" s="1"/>
  <c r="U142" i="2" s="1"/>
  <c r="S143" i="2"/>
  <c r="T143" i="2" s="1"/>
  <c r="U143" i="2" s="1"/>
  <c r="S144" i="2"/>
  <c r="T144" i="2" s="1"/>
  <c r="U144" i="2" s="1"/>
  <c r="S145" i="2"/>
  <c r="T145" i="2" s="1"/>
  <c r="U145" i="2" s="1"/>
  <c r="S146" i="2"/>
  <c r="T146" i="2" s="1"/>
  <c r="U146" i="2" s="1"/>
  <c r="S147" i="2"/>
  <c r="T147" i="2" s="1"/>
  <c r="U147" i="2" s="1"/>
  <c r="S148" i="2"/>
  <c r="T148" i="2" s="1"/>
  <c r="U148" i="2" s="1"/>
  <c r="S149" i="2"/>
  <c r="T149" i="2" s="1"/>
  <c r="U149" i="2" s="1"/>
  <c r="S150" i="2"/>
  <c r="T150" i="2" s="1"/>
  <c r="U150" i="2" s="1"/>
  <c r="S151" i="2"/>
  <c r="T151" i="2" s="1"/>
  <c r="U151" i="2" s="1"/>
  <c r="S152" i="2"/>
  <c r="T152" i="2" s="1"/>
  <c r="U152" i="2" s="1"/>
  <c r="S153" i="2"/>
  <c r="T153" i="2" s="1"/>
  <c r="U153" i="2" s="1"/>
  <c r="S154" i="2"/>
  <c r="T154" i="2" s="1"/>
  <c r="U154" i="2" s="1"/>
  <c r="S155" i="2"/>
  <c r="T155" i="2" s="1"/>
  <c r="U155" i="2" s="1"/>
  <c r="S156" i="2"/>
  <c r="T156" i="2" s="1"/>
  <c r="U156" i="2" s="1"/>
  <c r="S157" i="2"/>
  <c r="T157" i="2" s="1"/>
  <c r="U157" i="2" s="1"/>
  <c r="S158" i="2"/>
  <c r="T158" i="2" s="1"/>
  <c r="U158" i="2" s="1"/>
  <c r="S159" i="2"/>
  <c r="T159" i="2" s="1"/>
  <c r="U159" i="2" s="1"/>
  <c r="S160" i="2"/>
  <c r="T160" i="2" s="1"/>
  <c r="U160" i="2" s="1"/>
  <c r="S161" i="2"/>
  <c r="T161" i="2" s="1"/>
  <c r="U161" i="2" s="1"/>
  <c r="S162" i="2"/>
  <c r="T162" i="2" s="1"/>
  <c r="U162" i="2" s="1"/>
  <c r="S163" i="2"/>
  <c r="T163" i="2" s="1"/>
  <c r="U163" i="2" s="1"/>
  <c r="S164" i="2"/>
  <c r="T164" i="2" s="1"/>
  <c r="U164" i="2" s="1"/>
  <c r="S165" i="2"/>
  <c r="T165" i="2" s="1"/>
  <c r="U165" i="2" s="1"/>
  <c r="S166" i="2"/>
  <c r="T166" i="2" s="1"/>
  <c r="U166" i="2" s="1"/>
  <c r="S167" i="2"/>
  <c r="T167" i="2" s="1"/>
  <c r="U167" i="2" s="1"/>
  <c r="S168" i="2"/>
  <c r="T168" i="2" s="1"/>
  <c r="U168" i="2" s="1"/>
  <c r="S169" i="2"/>
  <c r="T169" i="2" s="1"/>
  <c r="U169" i="2" s="1"/>
  <c r="S170" i="2"/>
  <c r="T170" i="2" s="1"/>
  <c r="U170" i="2" s="1"/>
  <c r="S171" i="2"/>
  <c r="T171" i="2" s="1"/>
  <c r="U171" i="2" s="1"/>
  <c r="S172" i="2"/>
  <c r="T172" i="2" s="1"/>
  <c r="U172" i="2" s="1"/>
  <c r="S173" i="2"/>
  <c r="T173" i="2" s="1"/>
  <c r="U173" i="2" s="1"/>
  <c r="S174" i="2"/>
  <c r="T174" i="2" s="1"/>
  <c r="U174" i="2" s="1"/>
  <c r="S175" i="2"/>
  <c r="T175" i="2" s="1"/>
  <c r="U175" i="2" s="1"/>
  <c r="S176" i="2"/>
  <c r="T176" i="2" s="1"/>
  <c r="U176" i="2" s="1"/>
  <c r="S177" i="2"/>
  <c r="T177" i="2" s="1"/>
  <c r="U177" i="2" s="1"/>
  <c r="S178" i="2"/>
  <c r="T178" i="2" s="1"/>
  <c r="U178" i="2" s="1"/>
  <c r="S179" i="2"/>
  <c r="T179" i="2" s="1"/>
  <c r="U179" i="2" s="1"/>
  <c r="S180" i="2"/>
  <c r="T180" i="2" s="1"/>
  <c r="U180" i="2" s="1"/>
  <c r="S181" i="2"/>
  <c r="T181" i="2" s="1"/>
  <c r="U181" i="2" s="1"/>
  <c r="S182" i="2"/>
  <c r="T182" i="2" s="1"/>
  <c r="U182" i="2" s="1"/>
  <c r="S183" i="2"/>
  <c r="T183" i="2" s="1"/>
  <c r="U183" i="2" s="1"/>
  <c r="S184" i="2"/>
  <c r="T184" i="2" s="1"/>
  <c r="U184" i="2" s="1"/>
  <c r="S185" i="2"/>
  <c r="T185" i="2" s="1"/>
  <c r="U185" i="2" s="1"/>
  <c r="S186" i="2"/>
  <c r="T186" i="2" s="1"/>
  <c r="U186" i="2" s="1"/>
  <c r="S187" i="2"/>
  <c r="T187" i="2" s="1"/>
  <c r="U187" i="2" s="1"/>
  <c r="S188" i="2"/>
  <c r="T188" i="2" s="1"/>
  <c r="U188" i="2" s="1"/>
  <c r="S189" i="2"/>
  <c r="T189" i="2" s="1"/>
  <c r="U189" i="2" s="1"/>
  <c r="S190" i="2"/>
  <c r="T190" i="2" s="1"/>
  <c r="U190" i="2" s="1"/>
  <c r="S191" i="2"/>
  <c r="T191" i="2" s="1"/>
  <c r="U191" i="2" s="1"/>
  <c r="S192" i="2"/>
  <c r="T192" i="2" s="1"/>
  <c r="U192" i="2" s="1"/>
  <c r="S193" i="2"/>
  <c r="T193" i="2" s="1"/>
  <c r="U193" i="2" s="1"/>
  <c r="S194" i="2"/>
  <c r="T194" i="2" s="1"/>
  <c r="U194" i="2" s="1"/>
  <c r="S195" i="2"/>
  <c r="T195" i="2" s="1"/>
  <c r="U195" i="2" s="1"/>
  <c r="S196" i="2"/>
  <c r="T196" i="2" s="1"/>
  <c r="U196" i="2" s="1"/>
  <c r="S197" i="2"/>
  <c r="T197" i="2" s="1"/>
  <c r="U197" i="2" s="1"/>
  <c r="S198" i="2"/>
  <c r="T198" i="2" s="1"/>
  <c r="U198" i="2" s="1"/>
  <c r="S199" i="2"/>
  <c r="T199" i="2" s="1"/>
  <c r="U199" i="2" s="1"/>
  <c r="S200" i="2"/>
  <c r="T200" i="2" s="1"/>
  <c r="U200" i="2" s="1"/>
  <c r="S201" i="2"/>
  <c r="T201" i="2" s="1"/>
  <c r="U201" i="2" s="1"/>
  <c r="S202" i="2"/>
  <c r="T202" i="2" s="1"/>
  <c r="U202" i="2" s="1"/>
  <c r="S203" i="2"/>
  <c r="T203" i="2" s="1"/>
  <c r="U203" i="2" s="1"/>
  <c r="S204" i="2"/>
  <c r="T204" i="2" s="1"/>
  <c r="U204" i="2" s="1"/>
  <c r="S205" i="2"/>
  <c r="T205" i="2" s="1"/>
  <c r="U205" i="2" s="1"/>
  <c r="S206" i="2"/>
  <c r="T206" i="2" s="1"/>
  <c r="U206" i="2" s="1"/>
  <c r="S207" i="2"/>
  <c r="T207" i="2" s="1"/>
  <c r="U207" i="2" s="1"/>
  <c r="S208" i="2"/>
  <c r="T208" i="2" s="1"/>
  <c r="U208" i="2" s="1"/>
  <c r="S209" i="2"/>
  <c r="T209" i="2" s="1"/>
  <c r="U209" i="2" s="1"/>
  <c r="S210" i="2"/>
  <c r="T210" i="2" s="1"/>
  <c r="U210" i="2" s="1"/>
  <c r="S211" i="2"/>
  <c r="T211" i="2" s="1"/>
  <c r="U211" i="2" s="1"/>
  <c r="S212" i="2"/>
  <c r="T212" i="2" s="1"/>
  <c r="U212" i="2" s="1"/>
  <c r="S213" i="2"/>
  <c r="T213" i="2" s="1"/>
  <c r="U213" i="2" s="1"/>
  <c r="S214" i="2"/>
  <c r="T214" i="2" s="1"/>
  <c r="U214" i="2" s="1"/>
  <c r="S215" i="2"/>
  <c r="T215" i="2" s="1"/>
  <c r="U215" i="2" s="1"/>
  <c r="S216" i="2"/>
  <c r="T216" i="2" s="1"/>
  <c r="U216" i="2" s="1"/>
  <c r="S217" i="2"/>
  <c r="T217" i="2" s="1"/>
  <c r="U217" i="2" s="1"/>
  <c r="S218" i="2"/>
  <c r="T218" i="2" s="1"/>
  <c r="U218" i="2" s="1"/>
  <c r="S219" i="2"/>
  <c r="T219" i="2" s="1"/>
  <c r="U219" i="2" s="1"/>
  <c r="S220" i="2"/>
  <c r="T220" i="2" s="1"/>
  <c r="U220" i="2" s="1"/>
  <c r="S221" i="2"/>
  <c r="T221" i="2" s="1"/>
  <c r="U221" i="2" s="1"/>
  <c r="S222" i="2"/>
  <c r="T222" i="2" s="1"/>
  <c r="U222" i="2" s="1"/>
  <c r="S223" i="2"/>
  <c r="T223" i="2" s="1"/>
  <c r="U223" i="2" s="1"/>
  <c r="S224" i="2"/>
  <c r="T224" i="2" s="1"/>
  <c r="U224" i="2" s="1"/>
  <c r="S225" i="2"/>
  <c r="T225" i="2" s="1"/>
  <c r="U225" i="2" s="1"/>
  <c r="S226" i="2"/>
  <c r="T226" i="2" s="1"/>
  <c r="U226" i="2" s="1"/>
  <c r="S227" i="2"/>
  <c r="T227" i="2" s="1"/>
  <c r="U227" i="2" s="1"/>
  <c r="S228" i="2"/>
  <c r="T228" i="2" s="1"/>
  <c r="U228" i="2" s="1"/>
  <c r="S229" i="2"/>
  <c r="T229" i="2" s="1"/>
  <c r="U229" i="2" s="1"/>
  <c r="S230" i="2"/>
  <c r="T230" i="2" s="1"/>
  <c r="U230" i="2" s="1"/>
  <c r="S231" i="2"/>
  <c r="T231" i="2" s="1"/>
  <c r="U231" i="2" s="1"/>
  <c r="S232" i="2"/>
  <c r="T232" i="2" s="1"/>
  <c r="U232" i="2" s="1"/>
  <c r="S233" i="2"/>
  <c r="T233" i="2" s="1"/>
  <c r="U233" i="2" s="1"/>
  <c r="S234" i="2"/>
  <c r="T234" i="2" s="1"/>
  <c r="U234" i="2" s="1"/>
  <c r="S235" i="2"/>
  <c r="T235" i="2" s="1"/>
  <c r="U235" i="2" s="1"/>
  <c r="S236" i="2"/>
  <c r="T236" i="2" s="1"/>
  <c r="U236" i="2" s="1"/>
  <c r="S237" i="2"/>
  <c r="T237" i="2" s="1"/>
  <c r="U237" i="2" s="1"/>
  <c r="S238" i="2"/>
  <c r="T238" i="2" s="1"/>
  <c r="U238" i="2" s="1"/>
  <c r="S239" i="2"/>
  <c r="T239" i="2" s="1"/>
  <c r="U239" i="2" s="1"/>
  <c r="S240" i="2"/>
  <c r="T240" i="2" s="1"/>
  <c r="U240" i="2" s="1"/>
  <c r="S241" i="2"/>
  <c r="T241" i="2" s="1"/>
  <c r="U241" i="2" s="1"/>
  <c r="S242" i="2"/>
  <c r="T242" i="2" s="1"/>
  <c r="U242" i="2" s="1"/>
  <c r="S243" i="2"/>
  <c r="T243" i="2" s="1"/>
  <c r="U243" i="2" s="1"/>
  <c r="S244" i="2"/>
  <c r="T244" i="2" s="1"/>
  <c r="U244" i="2" s="1"/>
  <c r="S245" i="2"/>
  <c r="T245" i="2" s="1"/>
  <c r="U245" i="2" s="1"/>
  <c r="S246" i="2"/>
  <c r="T246" i="2" s="1"/>
  <c r="U246" i="2" s="1"/>
  <c r="S247" i="2"/>
  <c r="T247" i="2" s="1"/>
  <c r="U247" i="2" s="1"/>
  <c r="S248" i="2"/>
  <c r="T248" i="2" s="1"/>
  <c r="U248" i="2" s="1"/>
  <c r="S249" i="2"/>
  <c r="T249" i="2" s="1"/>
  <c r="U249" i="2" s="1"/>
  <c r="S250" i="2"/>
  <c r="T250" i="2" s="1"/>
  <c r="U250" i="2" s="1"/>
  <c r="S251" i="2"/>
  <c r="T251" i="2" s="1"/>
  <c r="U251" i="2" s="1"/>
  <c r="S252" i="2"/>
  <c r="T252" i="2" s="1"/>
  <c r="U252" i="2" s="1"/>
  <c r="S253" i="2"/>
  <c r="T253" i="2" s="1"/>
  <c r="U253" i="2" s="1"/>
  <c r="S254" i="2"/>
  <c r="T254" i="2" s="1"/>
  <c r="U254" i="2" s="1"/>
  <c r="S255" i="2"/>
  <c r="T255" i="2" s="1"/>
  <c r="U255" i="2" s="1"/>
  <c r="S256" i="2"/>
  <c r="T256" i="2" s="1"/>
  <c r="U256" i="2" s="1"/>
  <c r="S257" i="2"/>
  <c r="T257" i="2" s="1"/>
  <c r="U257" i="2" s="1"/>
  <c r="S258" i="2"/>
  <c r="T258" i="2" s="1"/>
  <c r="U258" i="2" s="1"/>
  <c r="S259" i="2"/>
  <c r="T259" i="2" s="1"/>
  <c r="U259" i="2" s="1"/>
  <c r="S260" i="2"/>
  <c r="T260" i="2" s="1"/>
  <c r="U260" i="2" s="1"/>
  <c r="S261" i="2"/>
  <c r="T261" i="2" s="1"/>
  <c r="U261" i="2" s="1"/>
  <c r="S262" i="2"/>
  <c r="T262" i="2" s="1"/>
  <c r="U262" i="2" s="1"/>
  <c r="S263" i="2"/>
  <c r="T263" i="2" s="1"/>
  <c r="U263" i="2" s="1"/>
  <c r="S264" i="2"/>
  <c r="T264" i="2" s="1"/>
  <c r="U264" i="2" s="1"/>
  <c r="S265" i="2"/>
  <c r="T265" i="2" s="1"/>
  <c r="U265" i="2" s="1"/>
  <c r="S266" i="2"/>
  <c r="T266" i="2" s="1"/>
  <c r="U266" i="2" s="1"/>
  <c r="S267" i="2"/>
  <c r="T267" i="2" s="1"/>
  <c r="U267" i="2" s="1"/>
  <c r="S268" i="2"/>
  <c r="T268" i="2" s="1"/>
  <c r="U268" i="2" s="1"/>
  <c r="S269" i="2"/>
  <c r="T269" i="2" s="1"/>
  <c r="U269" i="2" s="1"/>
  <c r="S270" i="2"/>
  <c r="T270" i="2" s="1"/>
  <c r="U270" i="2" s="1"/>
  <c r="S271" i="2"/>
  <c r="T271" i="2" s="1"/>
  <c r="U271" i="2" s="1"/>
  <c r="S272" i="2"/>
  <c r="T272" i="2" s="1"/>
  <c r="U272" i="2" s="1"/>
  <c r="S273" i="2"/>
  <c r="T273" i="2" s="1"/>
  <c r="U273" i="2" s="1"/>
  <c r="S274" i="2"/>
  <c r="T274" i="2" s="1"/>
  <c r="U274" i="2" s="1"/>
  <c r="S275" i="2"/>
  <c r="T275" i="2" s="1"/>
  <c r="U275" i="2" s="1"/>
  <c r="S276" i="2"/>
  <c r="T276" i="2" s="1"/>
  <c r="U276" i="2" s="1"/>
  <c r="S277" i="2"/>
  <c r="T277" i="2" s="1"/>
  <c r="U277" i="2" s="1"/>
  <c r="S278" i="2"/>
  <c r="T278" i="2" s="1"/>
  <c r="U278" i="2" s="1"/>
  <c r="S279" i="2"/>
  <c r="T279" i="2" s="1"/>
  <c r="U279" i="2" s="1"/>
  <c r="S280" i="2"/>
  <c r="T280" i="2" s="1"/>
  <c r="U280" i="2" s="1"/>
  <c r="S281" i="2"/>
  <c r="T281" i="2" s="1"/>
  <c r="U281" i="2" s="1"/>
  <c r="S282" i="2"/>
  <c r="T282" i="2" s="1"/>
  <c r="U282" i="2" s="1"/>
  <c r="S283" i="2"/>
  <c r="T283" i="2" s="1"/>
  <c r="U283" i="2" s="1"/>
  <c r="S284" i="2"/>
  <c r="T284" i="2" s="1"/>
  <c r="U284" i="2" s="1"/>
  <c r="S285" i="2"/>
  <c r="T285" i="2" s="1"/>
  <c r="U285" i="2" s="1"/>
  <c r="S286" i="2"/>
  <c r="T286" i="2" s="1"/>
  <c r="U286" i="2" s="1"/>
  <c r="S287" i="2"/>
  <c r="T287" i="2" s="1"/>
  <c r="U287" i="2" s="1"/>
  <c r="S288" i="2"/>
  <c r="T288" i="2" s="1"/>
  <c r="U288" i="2" s="1"/>
  <c r="S289" i="2"/>
  <c r="T289" i="2" s="1"/>
  <c r="U289" i="2" s="1"/>
  <c r="S290" i="2"/>
  <c r="T290" i="2" s="1"/>
  <c r="U290" i="2" s="1"/>
  <c r="S291" i="2"/>
  <c r="T291" i="2" s="1"/>
  <c r="U291" i="2" s="1"/>
  <c r="S292" i="2"/>
  <c r="T292" i="2" s="1"/>
  <c r="U292" i="2" s="1"/>
  <c r="S293" i="2"/>
  <c r="T293" i="2" s="1"/>
  <c r="U293" i="2" s="1"/>
  <c r="S294" i="2"/>
  <c r="T294" i="2" s="1"/>
  <c r="U294" i="2" s="1"/>
  <c r="S295" i="2"/>
  <c r="T295" i="2" s="1"/>
  <c r="U295" i="2" s="1"/>
  <c r="S296" i="2"/>
  <c r="T296" i="2" s="1"/>
  <c r="U296" i="2" s="1"/>
  <c r="S297" i="2"/>
  <c r="T297" i="2" s="1"/>
  <c r="U297" i="2" s="1"/>
  <c r="S298" i="2"/>
  <c r="T298" i="2" s="1"/>
  <c r="U298" i="2" s="1"/>
  <c r="S299" i="2"/>
  <c r="T299" i="2" s="1"/>
  <c r="U299" i="2" s="1"/>
  <c r="S300" i="2"/>
  <c r="T300" i="2" s="1"/>
  <c r="U300" i="2" s="1"/>
  <c r="S301" i="2"/>
  <c r="T301" i="2" s="1"/>
  <c r="U301" i="2" s="1"/>
  <c r="S302" i="2"/>
  <c r="T302" i="2" s="1"/>
  <c r="U302" i="2" s="1"/>
  <c r="S303" i="2"/>
  <c r="T303" i="2" s="1"/>
  <c r="U303" i="2" s="1"/>
  <c r="S304" i="2"/>
  <c r="T304" i="2" s="1"/>
  <c r="U304" i="2" s="1"/>
  <c r="S305" i="2"/>
  <c r="T305" i="2" s="1"/>
  <c r="U305" i="2" s="1"/>
  <c r="S306" i="2"/>
  <c r="T306" i="2" s="1"/>
  <c r="U306" i="2" s="1"/>
  <c r="S307" i="2"/>
  <c r="T307" i="2" s="1"/>
  <c r="U307" i="2" s="1"/>
  <c r="S308" i="2"/>
  <c r="T308" i="2" s="1"/>
  <c r="U308" i="2" s="1"/>
  <c r="S309" i="2"/>
  <c r="T309" i="2" s="1"/>
  <c r="U309" i="2" s="1"/>
  <c r="S310" i="2"/>
  <c r="T310" i="2" s="1"/>
  <c r="U310" i="2" s="1"/>
  <c r="S311" i="2"/>
  <c r="T311" i="2" s="1"/>
  <c r="U311" i="2" s="1"/>
  <c r="S312" i="2"/>
  <c r="T312" i="2" s="1"/>
  <c r="U312" i="2" s="1"/>
  <c r="S313" i="2"/>
  <c r="T313" i="2" s="1"/>
  <c r="U313" i="2" s="1"/>
  <c r="S314" i="2"/>
  <c r="T314" i="2" s="1"/>
  <c r="U314" i="2" s="1"/>
  <c r="S315" i="2"/>
  <c r="T315" i="2" s="1"/>
  <c r="U315" i="2" s="1"/>
  <c r="S316" i="2"/>
  <c r="T316" i="2" s="1"/>
  <c r="U316" i="2" s="1"/>
  <c r="S317" i="2"/>
  <c r="T317" i="2" s="1"/>
  <c r="U317" i="2" s="1"/>
  <c r="S318" i="2"/>
  <c r="T318" i="2" s="1"/>
  <c r="U318" i="2" s="1"/>
  <c r="S319" i="2"/>
  <c r="T319" i="2" s="1"/>
  <c r="U319" i="2" s="1"/>
  <c r="S320" i="2"/>
  <c r="T320" i="2" s="1"/>
  <c r="U320" i="2" s="1"/>
  <c r="S321" i="2"/>
  <c r="T321" i="2" s="1"/>
  <c r="U321" i="2" s="1"/>
  <c r="S322" i="2"/>
  <c r="T322" i="2" s="1"/>
  <c r="U322" i="2" s="1"/>
  <c r="S323" i="2"/>
  <c r="T323" i="2" s="1"/>
  <c r="U323" i="2" s="1"/>
  <c r="S324" i="2"/>
  <c r="T324" i="2" s="1"/>
  <c r="U324" i="2" s="1"/>
  <c r="S325" i="2"/>
  <c r="T325" i="2" s="1"/>
  <c r="U325" i="2" s="1"/>
  <c r="S326" i="2"/>
  <c r="T326" i="2" s="1"/>
  <c r="U326" i="2" s="1"/>
  <c r="S327" i="2"/>
  <c r="T327" i="2" s="1"/>
  <c r="U327" i="2" s="1"/>
  <c r="S328" i="2"/>
  <c r="T328" i="2" s="1"/>
  <c r="U328" i="2" s="1"/>
  <c r="S329" i="2"/>
  <c r="T329" i="2" s="1"/>
  <c r="U329" i="2" s="1"/>
  <c r="S330" i="2"/>
  <c r="T330" i="2" s="1"/>
  <c r="U330" i="2" s="1"/>
  <c r="S331" i="2"/>
  <c r="T331" i="2" s="1"/>
  <c r="U331" i="2" s="1"/>
  <c r="S332" i="2"/>
  <c r="T332" i="2" s="1"/>
  <c r="U332" i="2" s="1"/>
  <c r="S333" i="2"/>
  <c r="T333" i="2" s="1"/>
  <c r="U333" i="2" s="1"/>
  <c r="S334" i="2"/>
  <c r="T334" i="2" s="1"/>
  <c r="U334" i="2" s="1"/>
  <c r="S335" i="2"/>
  <c r="T335" i="2" s="1"/>
  <c r="U335" i="2" s="1"/>
  <c r="S336" i="2"/>
  <c r="T336" i="2" s="1"/>
  <c r="U336" i="2" s="1"/>
  <c r="S337" i="2"/>
  <c r="T337" i="2" s="1"/>
  <c r="U337" i="2" s="1"/>
  <c r="S338" i="2"/>
  <c r="T338" i="2" s="1"/>
  <c r="U338" i="2" s="1"/>
  <c r="S339" i="2"/>
  <c r="T339" i="2" s="1"/>
  <c r="U339" i="2" s="1"/>
  <c r="S340" i="2"/>
  <c r="T340" i="2" s="1"/>
  <c r="U340" i="2" s="1"/>
  <c r="S341" i="2"/>
  <c r="T341" i="2" s="1"/>
  <c r="U341" i="2" s="1"/>
  <c r="S342" i="2"/>
  <c r="T342" i="2" s="1"/>
  <c r="U342" i="2" s="1"/>
  <c r="S343" i="2"/>
  <c r="T343" i="2" s="1"/>
  <c r="U343" i="2" s="1"/>
  <c r="S344" i="2"/>
  <c r="T344" i="2" s="1"/>
  <c r="U344" i="2" s="1"/>
  <c r="S345" i="2"/>
  <c r="T345" i="2" s="1"/>
  <c r="U345" i="2" s="1"/>
  <c r="S346" i="2"/>
  <c r="T346" i="2" s="1"/>
  <c r="U346" i="2" s="1"/>
  <c r="S347" i="2"/>
  <c r="T347" i="2" s="1"/>
  <c r="U347" i="2" s="1"/>
  <c r="S348" i="2"/>
  <c r="T348" i="2" s="1"/>
  <c r="U348" i="2" s="1"/>
  <c r="S349" i="2"/>
  <c r="T349" i="2" s="1"/>
  <c r="U349" i="2" s="1"/>
  <c r="S350" i="2"/>
  <c r="T350" i="2" s="1"/>
  <c r="U350" i="2" s="1"/>
  <c r="S351" i="2"/>
  <c r="T351" i="2" s="1"/>
  <c r="U351" i="2" s="1"/>
  <c r="S352" i="2"/>
  <c r="T352" i="2" s="1"/>
  <c r="U352" i="2" s="1"/>
  <c r="S353" i="2"/>
  <c r="T353" i="2" s="1"/>
  <c r="U353" i="2" s="1"/>
  <c r="S354" i="2"/>
  <c r="T354" i="2" s="1"/>
  <c r="U354" i="2" s="1"/>
  <c r="S355" i="2"/>
  <c r="T355" i="2" s="1"/>
  <c r="U355" i="2" s="1"/>
  <c r="S356" i="2"/>
  <c r="T356" i="2" s="1"/>
  <c r="U356" i="2" s="1"/>
  <c r="S357" i="2"/>
  <c r="T357" i="2" s="1"/>
  <c r="U357" i="2" s="1"/>
  <c r="S358" i="2"/>
  <c r="T358" i="2" s="1"/>
  <c r="U358" i="2" s="1"/>
  <c r="S359" i="2"/>
  <c r="T359" i="2" s="1"/>
  <c r="U359" i="2" s="1"/>
  <c r="S360" i="2"/>
  <c r="T360" i="2" s="1"/>
  <c r="U360" i="2" s="1"/>
  <c r="S361" i="2"/>
  <c r="T361" i="2" s="1"/>
  <c r="U361" i="2" s="1"/>
  <c r="S362" i="2"/>
  <c r="T362" i="2" s="1"/>
  <c r="U362" i="2" s="1"/>
  <c r="S363" i="2"/>
  <c r="T363" i="2" s="1"/>
  <c r="U363" i="2" s="1"/>
  <c r="S364" i="2"/>
  <c r="T364" i="2" s="1"/>
  <c r="U364" i="2" s="1"/>
  <c r="S365" i="2"/>
  <c r="T365" i="2" s="1"/>
  <c r="U365" i="2" s="1"/>
  <c r="S366" i="2"/>
  <c r="T366" i="2" s="1"/>
  <c r="U366" i="2" s="1"/>
  <c r="S367" i="2"/>
  <c r="T367" i="2" s="1"/>
  <c r="U367" i="2" s="1"/>
  <c r="S368" i="2"/>
  <c r="T368" i="2" s="1"/>
  <c r="U368" i="2" s="1"/>
  <c r="S369" i="2"/>
  <c r="T369" i="2" s="1"/>
  <c r="U369" i="2" s="1"/>
  <c r="S370" i="2"/>
  <c r="T370" i="2" s="1"/>
  <c r="U370" i="2" s="1"/>
  <c r="S371" i="2"/>
  <c r="T371" i="2" s="1"/>
  <c r="U371" i="2" s="1"/>
  <c r="S372" i="2"/>
  <c r="T372" i="2" s="1"/>
  <c r="U372" i="2" s="1"/>
  <c r="S373" i="2"/>
  <c r="T373" i="2" s="1"/>
  <c r="U373" i="2" s="1"/>
  <c r="S374" i="2"/>
  <c r="T374" i="2" s="1"/>
  <c r="U374" i="2" s="1"/>
  <c r="S375" i="2"/>
  <c r="T375" i="2" s="1"/>
  <c r="U375" i="2" s="1"/>
  <c r="S376" i="2"/>
  <c r="T376" i="2" s="1"/>
  <c r="U376" i="2" s="1"/>
  <c r="S377" i="2"/>
  <c r="T377" i="2" s="1"/>
  <c r="U377" i="2" s="1"/>
  <c r="S378" i="2"/>
  <c r="T378" i="2" s="1"/>
  <c r="U378" i="2" s="1"/>
  <c r="S379" i="2"/>
  <c r="T379" i="2" s="1"/>
  <c r="U379" i="2" s="1"/>
  <c r="S380" i="2"/>
  <c r="T380" i="2" s="1"/>
  <c r="U380" i="2" s="1"/>
  <c r="S381" i="2"/>
  <c r="T381" i="2" s="1"/>
  <c r="U381" i="2" s="1"/>
  <c r="S382" i="2"/>
  <c r="T382" i="2" s="1"/>
  <c r="U382" i="2" s="1"/>
  <c r="S383" i="2"/>
  <c r="T383" i="2" s="1"/>
  <c r="U383" i="2" s="1"/>
  <c r="S384" i="2"/>
  <c r="T384" i="2" s="1"/>
  <c r="U384" i="2" s="1"/>
  <c r="S385" i="2"/>
  <c r="T385" i="2" s="1"/>
  <c r="U385" i="2" s="1"/>
  <c r="S386" i="2"/>
  <c r="T386" i="2" s="1"/>
  <c r="U386" i="2" s="1"/>
  <c r="S387" i="2"/>
  <c r="T387" i="2" s="1"/>
  <c r="U387" i="2" s="1"/>
  <c r="S388" i="2"/>
  <c r="T388" i="2" s="1"/>
  <c r="U388" i="2" s="1"/>
  <c r="S389" i="2"/>
  <c r="T389" i="2" s="1"/>
  <c r="U389" i="2" s="1"/>
  <c r="S390" i="2"/>
  <c r="T390" i="2" s="1"/>
  <c r="U390" i="2" s="1"/>
  <c r="S391" i="2"/>
  <c r="T391" i="2" s="1"/>
  <c r="U391" i="2" s="1"/>
  <c r="S392" i="2"/>
  <c r="T392" i="2" s="1"/>
  <c r="U392" i="2" s="1"/>
  <c r="S393" i="2"/>
  <c r="T393" i="2" s="1"/>
  <c r="U393" i="2" s="1"/>
  <c r="S394" i="2"/>
  <c r="T394" i="2" s="1"/>
  <c r="U394" i="2" s="1"/>
  <c r="S395" i="2"/>
  <c r="T395" i="2" s="1"/>
  <c r="U395" i="2" s="1"/>
  <c r="S396" i="2"/>
  <c r="T396" i="2" s="1"/>
  <c r="U396" i="2" s="1"/>
  <c r="S397" i="2"/>
  <c r="T397" i="2" s="1"/>
  <c r="U397" i="2" s="1"/>
  <c r="S398" i="2"/>
  <c r="T398" i="2" s="1"/>
  <c r="U398" i="2" s="1"/>
  <c r="S399" i="2"/>
  <c r="T399" i="2" s="1"/>
  <c r="U399" i="2" s="1"/>
  <c r="S400" i="2"/>
  <c r="T400" i="2" s="1"/>
  <c r="U400" i="2" s="1"/>
  <c r="S401" i="2"/>
  <c r="T401" i="2" s="1"/>
  <c r="U401" i="2" s="1"/>
  <c r="S402" i="2"/>
  <c r="T402" i="2" s="1"/>
  <c r="U402" i="2" s="1"/>
  <c r="S403" i="2"/>
  <c r="T403" i="2" s="1"/>
  <c r="U403" i="2" s="1"/>
  <c r="S404" i="2"/>
  <c r="T404" i="2" s="1"/>
  <c r="U404" i="2" s="1"/>
  <c r="S405" i="2"/>
  <c r="T405" i="2" s="1"/>
  <c r="U405" i="2" s="1"/>
  <c r="S406" i="2"/>
  <c r="T406" i="2" s="1"/>
  <c r="U406" i="2" s="1"/>
  <c r="S407" i="2"/>
  <c r="T407" i="2" s="1"/>
  <c r="U407" i="2" s="1"/>
  <c r="S408" i="2"/>
  <c r="T408" i="2" s="1"/>
  <c r="U408" i="2" s="1"/>
  <c r="S409" i="2"/>
  <c r="T409" i="2" s="1"/>
  <c r="U409" i="2" s="1"/>
  <c r="S410" i="2"/>
  <c r="T410" i="2" s="1"/>
  <c r="U410" i="2" s="1"/>
  <c r="S411" i="2"/>
  <c r="T411" i="2" s="1"/>
  <c r="U411" i="2" s="1"/>
  <c r="S412" i="2"/>
  <c r="T412" i="2" s="1"/>
  <c r="U412" i="2" s="1"/>
  <c r="S413" i="2"/>
  <c r="T413" i="2" s="1"/>
  <c r="U413" i="2" s="1"/>
  <c r="S414" i="2"/>
  <c r="T414" i="2" s="1"/>
  <c r="U414" i="2" s="1"/>
  <c r="S415" i="2"/>
  <c r="T415" i="2" s="1"/>
  <c r="U415" i="2" s="1"/>
  <c r="S416" i="2"/>
  <c r="T416" i="2" s="1"/>
  <c r="U416" i="2" s="1"/>
  <c r="S417" i="2"/>
  <c r="T417" i="2" s="1"/>
  <c r="U417" i="2" s="1"/>
  <c r="S418" i="2"/>
  <c r="T418" i="2" s="1"/>
  <c r="U418" i="2" s="1"/>
  <c r="S419" i="2"/>
  <c r="T419" i="2" s="1"/>
  <c r="U419" i="2" s="1"/>
  <c r="S420" i="2"/>
  <c r="T420" i="2" s="1"/>
  <c r="U420" i="2" s="1"/>
  <c r="S421" i="2"/>
  <c r="T421" i="2" s="1"/>
  <c r="U421" i="2" s="1"/>
  <c r="S422" i="2"/>
  <c r="T422" i="2" s="1"/>
  <c r="U422" i="2" s="1"/>
  <c r="S423" i="2"/>
  <c r="T423" i="2" s="1"/>
  <c r="U423" i="2" s="1"/>
  <c r="S424" i="2"/>
  <c r="T424" i="2" s="1"/>
  <c r="U424" i="2" s="1"/>
  <c r="S425" i="2"/>
  <c r="T425" i="2" s="1"/>
  <c r="U425" i="2" s="1"/>
  <c r="S426" i="2"/>
  <c r="T426" i="2" s="1"/>
  <c r="U426" i="2" s="1"/>
  <c r="S427" i="2"/>
  <c r="T427" i="2" s="1"/>
  <c r="U427" i="2" s="1"/>
  <c r="S428" i="2"/>
  <c r="T428" i="2" s="1"/>
  <c r="U428" i="2" s="1"/>
  <c r="S429" i="2"/>
  <c r="T429" i="2" s="1"/>
  <c r="U429" i="2" s="1"/>
  <c r="S430" i="2"/>
  <c r="T430" i="2" s="1"/>
  <c r="U430" i="2" s="1"/>
  <c r="S431" i="2"/>
  <c r="T431" i="2" s="1"/>
  <c r="U431" i="2" s="1"/>
  <c r="S432" i="2"/>
  <c r="T432" i="2" s="1"/>
  <c r="U432" i="2" s="1"/>
  <c r="S433" i="2"/>
  <c r="T433" i="2" s="1"/>
  <c r="U433" i="2" s="1"/>
  <c r="S434" i="2"/>
  <c r="T434" i="2" s="1"/>
  <c r="U434" i="2" s="1"/>
  <c r="S435" i="2"/>
  <c r="T435" i="2" s="1"/>
  <c r="U435" i="2" s="1"/>
  <c r="S436" i="2"/>
  <c r="T436" i="2" s="1"/>
  <c r="U436" i="2" s="1"/>
  <c r="S437" i="2"/>
  <c r="T437" i="2" s="1"/>
  <c r="U437" i="2" s="1"/>
  <c r="S438" i="2"/>
  <c r="T438" i="2" s="1"/>
  <c r="U438" i="2" s="1"/>
  <c r="S439" i="2"/>
  <c r="T439" i="2" s="1"/>
  <c r="U439" i="2" s="1"/>
  <c r="S440" i="2"/>
  <c r="T440" i="2" s="1"/>
  <c r="U440" i="2" s="1"/>
  <c r="S441" i="2"/>
  <c r="T441" i="2" s="1"/>
  <c r="U441" i="2" s="1"/>
  <c r="S442" i="2"/>
  <c r="T442" i="2" s="1"/>
  <c r="U442" i="2" s="1"/>
  <c r="S443" i="2"/>
  <c r="T443" i="2" s="1"/>
  <c r="U443" i="2" s="1"/>
  <c r="S444" i="2"/>
  <c r="T444" i="2" s="1"/>
  <c r="U444" i="2" s="1"/>
  <c r="S445" i="2"/>
  <c r="T445" i="2" s="1"/>
  <c r="U445" i="2" s="1"/>
  <c r="S446" i="2"/>
  <c r="T446" i="2" s="1"/>
  <c r="U446" i="2" s="1"/>
  <c r="S447" i="2"/>
  <c r="T447" i="2" s="1"/>
  <c r="U447" i="2" s="1"/>
  <c r="S448" i="2"/>
  <c r="T448" i="2" s="1"/>
  <c r="U448" i="2" s="1"/>
  <c r="S449" i="2"/>
  <c r="T449" i="2" s="1"/>
  <c r="U449" i="2" s="1"/>
  <c r="S450" i="2"/>
  <c r="T450" i="2" s="1"/>
  <c r="U450" i="2" s="1"/>
  <c r="S451" i="2"/>
  <c r="T451" i="2" s="1"/>
  <c r="U451" i="2" s="1"/>
  <c r="S452" i="2"/>
  <c r="T452" i="2" s="1"/>
  <c r="U452" i="2" s="1"/>
  <c r="S453" i="2"/>
  <c r="T453" i="2" s="1"/>
  <c r="U453" i="2" s="1"/>
  <c r="S454" i="2"/>
  <c r="T454" i="2" s="1"/>
  <c r="U454" i="2" s="1"/>
  <c r="S455" i="2"/>
  <c r="T455" i="2" s="1"/>
  <c r="U455" i="2" s="1"/>
  <c r="S456" i="2"/>
  <c r="T456" i="2" s="1"/>
  <c r="U456" i="2" s="1"/>
  <c r="S457" i="2"/>
  <c r="T457" i="2" s="1"/>
  <c r="U457" i="2" s="1"/>
  <c r="S458" i="2"/>
  <c r="T458" i="2" s="1"/>
  <c r="U458" i="2" s="1"/>
  <c r="S459" i="2"/>
  <c r="T459" i="2" s="1"/>
  <c r="U459" i="2" s="1"/>
  <c r="S460" i="2"/>
  <c r="T460" i="2" s="1"/>
  <c r="U460" i="2" s="1"/>
  <c r="S461" i="2"/>
  <c r="T461" i="2" s="1"/>
  <c r="U461" i="2" s="1"/>
  <c r="S462" i="2"/>
  <c r="T462" i="2" s="1"/>
  <c r="U462" i="2" s="1"/>
  <c r="S463" i="2"/>
  <c r="T463" i="2" s="1"/>
  <c r="U463" i="2" s="1"/>
  <c r="S464" i="2"/>
  <c r="T464" i="2" s="1"/>
  <c r="U464" i="2" s="1"/>
  <c r="S465" i="2"/>
  <c r="T465" i="2" s="1"/>
  <c r="U465" i="2" s="1"/>
  <c r="S466" i="2"/>
  <c r="T466" i="2" s="1"/>
  <c r="U466" i="2" s="1"/>
  <c r="S467" i="2"/>
  <c r="T467" i="2" s="1"/>
  <c r="U467" i="2" s="1"/>
  <c r="S468" i="2"/>
  <c r="T468" i="2" s="1"/>
  <c r="U468" i="2" s="1"/>
  <c r="S469" i="2"/>
  <c r="T469" i="2" s="1"/>
  <c r="U469" i="2" s="1"/>
  <c r="S470" i="2"/>
  <c r="T470" i="2" s="1"/>
  <c r="U470" i="2" s="1"/>
  <c r="S471" i="2"/>
  <c r="T471" i="2" s="1"/>
  <c r="U471" i="2" s="1"/>
  <c r="S472" i="2"/>
  <c r="T472" i="2" s="1"/>
  <c r="U472" i="2" s="1"/>
  <c r="S473" i="2"/>
  <c r="T473" i="2" s="1"/>
  <c r="U473" i="2" s="1"/>
  <c r="S474" i="2"/>
  <c r="T474" i="2" s="1"/>
  <c r="U474" i="2" s="1"/>
  <c r="S475" i="2"/>
  <c r="T475" i="2" s="1"/>
  <c r="U475" i="2" s="1"/>
  <c r="S476" i="2"/>
  <c r="T476" i="2" s="1"/>
  <c r="U476" i="2" s="1"/>
  <c r="S477" i="2"/>
  <c r="T477" i="2" s="1"/>
  <c r="U477" i="2" s="1"/>
  <c r="S478" i="2"/>
  <c r="T478" i="2" s="1"/>
  <c r="U478" i="2" s="1"/>
  <c r="S479" i="2"/>
  <c r="T479" i="2" s="1"/>
  <c r="U479" i="2" s="1"/>
  <c r="S480" i="2"/>
  <c r="T480" i="2" s="1"/>
  <c r="U480" i="2" s="1"/>
  <c r="S481" i="2"/>
  <c r="T481" i="2" s="1"/>
  <c r="U481" i="2" s="1"/>
  <c r="S482" i="2"/>
  <c r="T482" i="2" s="1"/>
  <c r="U482" i="2" s="1"/>
  <c r="S483" i="2"/>
  <c r="T483" i="2" s="1"/>
  <c r="U483" i="2" s="1"/>
  <c r="S484" i="2"/>
  <c r="T484" i="2" s="1"/>
  <c r="U484" i="2" s="1"/>
  <c r="S485" i="2"/>
  <c r="T485" i="2" s="1"/>
  <c r="U485" i="2" s="1"/>
  <c r="S486" i="2"/>
  <c r="T486" i="2" s="1"/>
  <c r="U486" i="2" s="1"/>
  <c r="S487" i="2"/>
  <c r="T487" i="2" s="1"/>
  <c r="U487" i="2" s="1"/>
  <c r="S488" i="2"/>
  <c r="T488" i="2" s="1"/>
  <c r="U488" i="2" s="1"/>
  <c r="S489" i="2"/>
  <c r="T489" i="2" s="1"/>
  <c r="U489" i="2" s="1"/>
  <c r="S490" i="2"/>
  <c r="T490" i="2" s="1"/>
  <c r="U490" i="2" s="1"/>
  <c r="S491" i="2"/>
  <c r="T491" i="2" s="1"/>
  <c r="U491" i="2" s="1"/>
  <c r="S492" i="2"/>
  <c r="T492" i="2" s="1"/>
  <c r="U492" i="2" s="1"/>
  <c r="S493" i="2"/>
  <c r="T493" i="2" s="1"/>
  <c r="U493" i="2" s="1"/>
  <c r="S494" i="2"/>
  <c r="T494" i="2" s="1"/>
  <c r="U494" i="2" s="1"/>
  <c r="S495" i="2"/>
  <c r="T495" i="2" s="1"/>
  <c r="U495" i="2" s="1"/>
  <c r="S496" i="2"/>
  <c r="T496" i="2" s="1"/>
  <c r="U496" i="2" s="1"/>
  <c r="S497" i="2"/>
  <c r="T497" i="2" s="1"/>
  <c r="U497" i="2" s="1"/>
  <c r="S498" i="2"/>
  <c r="T498" i="2" s="1"/>
  <c r="U498" i="2" s="1"/>
  <c r="S499" i="2"/>
  <c r="T499" i="2" s="1"/>
  <c r="U499" i="2" s="1"/>
  <c r="S500" i="2"/>
  <c r="T500" i="2" s="1"/>
  <c r="U500" i="2" s="1"/>
  <c r="S501" i="2"/>
  <c r="T501" i="2" s="1"/>
  <c r="U501" i="2" s="1"/>
  <c r="S502" i="2"/>
  <c r="T502" i="2" s="1"/>
  <c r="U502" i="2" s="1"/>
  <c r="S503" i="2"/>
  <c r="T503" i="2" s="1"/>
  <c r="U503" i="2" s="1"/>
  <c r="S504" i="2"/>
  <c r="T504" i="2" s="1"/>
  <c r="U504" i="2" s="1"/>
  <c r="S505" i="2"/>
  <c r="T505" i="2" s="1"/>
  <c r="U505" i="2" s="1"/>
  <c r="S506" i="2"/>
  <c r="T506" i="2" s="1"/>
  <c r="U506" i="2" s="1"/>
  <c r="S507" i="2"/>
  <c r="T507" i="2" s="1"/>
  <c r="U507" i="2" s="1"/>
  <c r="S508" i="2"/>
  <c r="T508" i="2" s="1"/>
  <c r="U508" i="2" s="1"/>
  <c r="S509" i="2"/>
  <c r="T509" i="2" s="1"/>
  <c r="U509" i="2" s="1"/>
  <c r="S510" i="2"/>
  <c r="T510" i="2" s="1"/>
  <c r="U510" i="2" s="1"/>
  <c r="S511" i="2"/>
  <c r="T511" i="2" s="1"/>
  <c r="U511" i="2" s="1"/>
  <c r="S512" i="2"/>
  <c r="T512" i="2" s="1"/>
  <c r="U512" i="2" s="1"/>
  <c r="S513" i="2"/>
  <c r="T513" i="2" s="1"/>
  <c r="U513" i="2" s="1"/>
  <c r="S514" i="2"/>
  <c r="T514" i="2" s="1"/>
  <c r="U514" i="2" s="1"/>
  <c r="S515" i="2"/>
  <c r="T515" i="2" s="1"/>
  <c r="U515" i="2" s="1"/>
  <c r="S516" i="2"/>
  <c r="T516" i="2" s="1"/>
  <c r="U516" i="2" s="1"/>
  <c r="S517" i="2"/>
  <c r="T517" i="2" s="1"/>
  <c r="U517" i="2" s="1"/>
  <c r="S518" i="2"/>
  <c r="T518" i="2" s="1"/>
  <c r="U518" i="2" s="1"/>
  <c r="S519" i="2"/>
  <c r="T519" i="2" s="1"/>
  <c r="U519" i="2" s="1"/>
  <c r="S520" i="2"/>
  <c r="T520" i="2" s="1"/>
  <c r="U520" i="2" s="1"/>
  <c r="S521" i="2"/>
  <c r="T521" i="2" s="1"/>
  <c r="U521" i="2" s="1"/>
  <c r="S522" i="2"/>
  <c r="T522" i="2" s="1"/>
  <c r="U522" i="2" s="1"/>
  <c r="S523" i="2"/>
  <c r="T523" i="2" s="1"/>
  <c r="U523" i="2" s="1"/>
  <c r="S524" i="2"/>
  <c r="T524" i="2" s="1"/>
  <c r="U524" i="2" s="1"/>
  <c r="S525" i="2"/>
  <c r="T525" i="2" s="1"/>
  <c r="U525" i="2" s="1"/>
  <c r="S526" i="2"/>
  <c r="T526" i="2" s="1"/>
  <c r="U526" i="2" s="1"/>
  <c r="S527" i="2"/>
  <c r="T527" i="2" s="1"/>
  <c r="U527" i="2" s="1"/>
  <c r="S528" i="2"/>
  <c r="T528" i="2" s="1"/>
  <c r="U528" i="2" s="1"/>
  <c r="S529" i="2"/>
  <c r="T529" i="2" s="1"/>
  <c r="U529" i="2" s="1"/>
  <c r="S530" i="2"/>
  <c r="T530" i="2" s="1"/>
  <c r="U530" i="2" s="1"/>
  <c r="S531" i="2"/>
  <c r="T531" i="2" s="1"/>
  <c r="U531" i="2" s="1"/>
  <c r="S532" i="2"/>
  <c r="T532" i="2" s="1"/>
  <c r="U532" i="2" s="1"/>
  <c r="S533" i="2"/>
  <c r="T533" i="2" s="1"/>
  <c r="U533" i="2" s="1"/>
  <c r="S534" i="2"/>
  <c r="T534" i="2" s="1"/>
  <c r="U534" i="2" s="1"/>
  <c r="S535" i="2"/>
  <c r="T535" i="2" s="1"/>
  <c r="U535" i="2" s="1"/>
  <c r="S536" i="2"/>
  <c r="T536" i="2" s="1"/>
  <c r="U536" i="2" s="1"/>
  <c r="S537" i="2"/>
  <c r="T537" i="2" s="1"/>
  <c r="U537" i="2" s="1"/>
  <c r="S538" i="2"/>
  <c r="T538" i="2" s="1"/>
  <c r="U538" i="2" s="1"/>
  <c r="S539" i="2"/>
  <c r="T539" i="2" s="1"/>
  <c r="U539" i="2" s="1"/>
  <c r="S540" i="2"/>
  <c r="T540" i="2" s="1"/>
  <c r="U540" i="2" s="1"/>
  <c r="S541" i="2"/>
  <c r="T541" i="2" s="1"/>
  <c r="U541" i="2" s="1"/>
  <c r="S542" i="2"/>
  <c r="T542" i="2" s="1"/>
  <c r="U542" i="2" s="1"/>
  <c r="S543" i="2"/>
  <c r="T543" i="2" s="1"/>
  <c r="U543" i="2" s="1"/>
  <c r="S544" i="2"/>
  <c r="T544" i="2" s="1"/>
  <c r="U544" i="2" s="1"/>
  <c r="S545" i="2"/>
  <c r="T545" i="2" s="1"/>
  <c r="U545" i="2" s="1"/>
  <c r="S546" i="2"/>
  <c r="T546" i="2" s="1"/>
  <c r="U546" i="2" s="1"/>
  <c r="S547" i="2"/>
  <c r="T547" i="2" s="1"/>
  <c r="U547" i="2" s="1"/>
  <c r="S548" i="2"/>
  <c r="T548" i="2" s="1"/>
  <c r="U548" i="2" s="1"/>
  <c r="S549" i="2"/>
  <c r="T549" i="2" s="1"/>
  <c r="U549" i="2" s="1"/>
  <c r="S550" i="2"/>
  <c r="T550" i="2" s="1"/>
  <c r="U550" i="2" s="1"/>
  <c r="S551" i="2"/>
  <c r="T551" i="2" s="1"/>
  <c r="U551" i="2" s="1"/>
  <c r="S552" i="2"/>
  <c r="T552" i="2" s="1"/>
  <c r="U552" i="2" s="1"/>
  <c r="S553" i="2"/>
  <c r="T553" i="2" s="1"/>
  <c r="U553" i="2" s="1"/>
  <c r="S554" i="2"/>
  <c r="T554" i="2" s="1"/>
  <c r="U554" i="2" s="1"/>
  <c r="S555" i="2"/>
  <c r="T555" i="2" s="1"/>
  <c r="U555" i="2" s="1"/>
  <c r="S556" i="2"/>
  <c r="T556" i="2" s="1"/>
  <c r="U556" i="2" s="1"/>
  <c r="S557" i="2"/>
  <c r="T557" i="2" s="1"/>
  <c r="U557" i="2" s="1"/>
  <c r="S558" i="2"/>
  <c r="T558" i="2" s="1"/>
  <c r="U558" i="2" s="1"/>
  <c r="S559" i="2"/>
  <c r="T559" i="2" s="1"/>
  <c r="U559" i="2" s="1"/>
  <c r="S560" i="2"/>
  <c r="T560" i="2" s="1"/>
  <c r="U560" i="2" s="1"/>
  <c r="S561" i="2"/>
  <c r="T561" i="2" s="1"/>
  <c r="U561" i="2" s="1"/>
  <c r="S562" i="2"/>
  <c r="T562" i="2" s="1"/>
  <c r="U562" i="2" s="1"/>
  <c r="S563" i="2"/>
  <c r="T563" i="2" s="1"/>
  <c r="U563" i="2" s="1"/>
  <c r="S564" i="2"/>
  <c r="T564" i="2" s="1"/>
  <c r="U564" i="2" s="1"/>
  <c r="S565" i="2"/>
  <c r="T565" i="2" s="1"/>
  <c r="U565" i="2" s="1"/>
  <c r="S566" i="2"/>
  <c r="T566" i="2" s="1"/>
  <c r="U566" i="2" s="1"/>
  <c r="S567" i="2"/>
  <c r="T567" i="2" s="1"/>
  <c r="U567" i="2" s="1"/>
  <c r="S568" i="2"/>
  <c r="T568" i="2" s="1"/>
  <c r="U568" i="2" s="1"/>
  <c r="S569" i="2"/>
  <c r="T569" i="2" s="1"/>
  <c r="U569" i="2" s="1"/>
  <c r="S570" i="2"/>
  <c r="T570" i="2" s="1"/>
  <c r="U570" i="2" s="1"/>
  <c r="S571" i="2"/>
  <c r="T571" i="2" s="1"/>
  <c r="U571" i="2" s="1"/>
  <c r="S572" i="2"/>
  <c r="T572" i="2" s="1"/>
  <c r="U572" i="2" s="1"/>
  <c r="S573" i="2"/>
  <c r="T573" i="2" s="1"/>
  <c r="U573" i="2" s="1"/>
  <c r="S574" i="2"/>
  <c r="T574" i="2" s="1"/>
  <c r="U574" i="2" s="1"/>
  <c r="S575" i="2"/>
  <c r="T575" i="2" s="1"/>
  <c r="U575" i="2" s="1"/>
  <c r="S576" i="2"/>
  <c r="T576" i="2" s="1"/>
  <c r="U576" i="2" s="1"/>
  <c r="S577" i="2"/>
  <c r="T577" i="2" s="1"/>
  <c r="U577" i="2" s="1"/>
  <c r="S578" i="2"/>
  <c r="T578" i="2" s="1"/>
  <c r="U578" i="2" s="1"/>
  <c r="S579" i="2"/>
  <c r="T579" i="2" s="1"/>
  <c r="U579" i="2" s="1"/>
  <c r="S580" i="2"/>
  <c r="T580" i="2" s="1"/>
  <c r="U580" i="2" s="1"/>
  <c r="S581" i="2"/>
  <c r="T581" i="2" s="1"/>
  <c r="U581" i="2" s="1"/>
  <c r="S582" i="2"/>
  <c r="T582" i="2" s="1"/>
  <c r="U582" i="2" s="1"/>
  <c r="S583" i="2"/>
  <c r="T583" i="2" s="1"/>
  <c r="U583" i="2" s="1"/>
  <c r="S584" i="2"/>
  <c r="T584" i="2" s="1"/>
  <c r="U584" i="2" s="1"/>
  <c r="S585" i="2"/>
  <c r="T585" i="2" s="1"/>
  <c r="U585" i="2" s="1"/>
  <c r="S586" i="2"/>
  <c r="T586" i="2" s="1"/>
  <c r="U586" i="2" s="1"/>
  <c r="S587" i="2"/>
  <c r="T587" i="2" s="1"/>
  <c r="U587" i="2" s="1"/>
  <c r="S588" i="2"/>
  <c r="T588" i="2" s="1"/>
  <c r="U588" i="2" s="1"/>
  <c r="S589" i="2"/>
  <c r="T589" i="2" s="1"/>
  <c r="U589" i="2" s="1"/>
  <c r="S590" i="2"/>
  <c r="T590" i="2" s="1"/>
  <c r="U590" i="2" s="1"/>
  <c r="S591" i="2"/>
  <c r="T591" i="2" s="1"/>
  <c r="U591" i="2" s="1"/>
  <c r="S592" i="2"/>
  <c r="T592" i="2" s="1"/>
  <c r="U592" i="2" s="1"/>
  <c r="S593" i="2"/>
  <c r="T593" i="2" s="1"/>
  <c r="U593" i="2" s="1"/>
  <c r="S594" i="2"/>
  <c r="T594" i="2" s="1"/>
  <c r="U594" i="2" s="1"/>
  <c r="S595" i="2"/>
  <c r="T595" i="2" s="1"/>
  <c r="U595" i="2" s="1"/>
  <c r="S596" i="2"/>
  <c r="T596" i="2" s="1"/>
  <c r="U596" i="2" s="1"/>
  <c r="S597" i="2"/>
  <c r="T597" i="2" s="1"/>
  <c r="U597" i="2" s="1"/>
  <c r="S598" i="2"/>
  <c r="T598" i="2" s="1"/>
  <c r="U598" i="2" s="1"/>
  <c r="S599" i="2"/>
  <c r="T599" i="2" s="1"/>
  <c r="U599" i="2" s="1"/>
  <c r="S600" i="2"/>
  <c r="T600" i="2" s="1"/>
  <c r="U600" i="2" s="1"/>
  <c r="S601" i="2"/>
  <c r="T601" i="2" s="1"/>
  <c r="U601" i="2" s="1"/>
  <c r="S602" i="2"/>
  <c r="T602" i="2" s="1"/>
  <c r="U602" i="2" s="1"/>
  <c r="S603" i="2"/>
  <c r="T603" i="2" s="1"/>
  <c r="U603" i="2" s="1"/>
  <c r="S604" i="2"/>
  <c r="T604" i="2" s="1"/>
  <c r="U604" i="2" s="1"/>
  <c r="S605" i="2"/>
  <c r="T605" i="2" s="1"/>
  <c r="U605" i="2" s="1"/>
  <c r="S606" i="2"/>
  <c r="T606" i="2" s="1"/>
  <c r="U606" i="2" s="1"/>
  <c r="S607" i="2"/>
  <c r="T607" i="2" s="1"/>
  <c r="U607" i="2" s="1"/>
  <c r="S608" i="2"/>
  <c r="T608" i="2" s="1"/>
  <c r="U608" i="2" s="1"/>
  <c r="S609" i="2"/>
  <c r="T609" i="2" s="1"/>
  <c r="U609" i="2" s="1"/>
  <c r="S610" i="2"/>
  <c r="T610" i="2" s="1"/>
  <c r="U610" i="2" s="1"/>
  <c r="S611" i="2"/>
  <c r="T611" i="2" s="1"/>
  <c r="U611" i="2" s="1"/>
  <c r="S612" i="2"/>
  <c r="T612" i="2" s="1"/>
  <c r="U612" i="2" s="1"/>
  <c r="S613" i="2"/>
  <c r="T613" i="2" s="1"/>
  <c r="U613" i="2" s="1"/>
  <c r="S614" i="2"/>
  <c r="T614" i="2" s="1"/>
  <c r="U614" i="2" s="1"/>
  <c r="S615" i="2"/>
  <c r="T615" i="2" s="1"/>
  <c r="U615" i="2" s="1"/>
  <c r="S616" i="2"/>
  <c r="T616" i="2" s="1"/>
  <c r="U616" i="2" s="1"/>
  <c r="S617" i="2"/>
  <c r="T617" i="2" s="1"/>
  <c r="U617" i="2" s="1"/>
  <c r="S618" i="2"/>
  <c r="T618" i="2" s="1"/>
  <c r="U618" i="2" s="1"/>
  <c r="S619" i="2"/>
  <c r="T619" i="2" s="1"/>
  <c r="U619" i="2" s="1"/>
  <c r="S620" i="2"/>
  <c r="T620" i="2" s="1"/>
  <c r="U620" i="2" s="1"/>
  <c r="S621" i="2"/>
  <c r="T621" i="2" s="1"/>
  <c r="U621" i="2" s="1"/>
  <c r="S622" i="2"/>
  <c r="T622" i="2" s="1"/>
  <c r="U622" i="2" s="1"/>
  <c r="S623" i="2"/>
  <c r="T623" i="2" s="1"/>
  <c r="U623" i="2" s="1"/>
  <c r="S624" i="2"/>
  <c r="T624" i="2" s="1"/>
  <c r="U624" i="2" s="1"/>
  <c r="S625" i="2"/>
  <c r="T625" i="2" s="1"/>
  <c r="U625" i="2" s="1"/>
  <c r="S626" i="2"/>
  <c r="T626" i="2" s="1"/>
  <c r="U626" i="2" s="1"/>
  <c r="S627" i="2"/>
  <c r="T627" i="2" s="1"/>
  <c r="U627" i="2" s="1"/>
  <c r="S628" i="2"/>
  <c r="T628" i="2" s="1"/>
  <c r="U628" i="2" s="1"/>
  <c r="S629" i="2"/>
  <c r="T629" i="2" s="1"/>
  <c r="U629" i="2" s="1"/>
  <c r="S630" i="2"/>
  <c r="T630" i="2" s="1"/>
  <c r="U630" i="2" s="1"/>
  <c r="S631" i="2"/>
  <c r="T631" i="2" s="1"/>
  <c r="U631" i="2" s="1"/>
  <c r="S632" i="2"/>
  <c r="T632" i="2" s="1"/>
  <c r="U632" i="2" s="1"/>
  <c r="S633" i="2"/>
  <c r="T633" i="2" s="1"/>
  <c r="U633" i="2" s="1"/>
  <c r="S634" i="2"/>
  <c r="T634" i="2" s="1"/>
  <c r="U634" i="2" s="1"/>
  <c r="S635" i="2"/>
  <c r="T635" i="2" s="1"/>
  <c r="U635" i="2" s="1"/>
  <c r="S636" i="2"/>
  <c r="T636" i="2" s="1"/>
  <c r="U636" i="2" s="1"/>
  <c r="S637" i="2"/>
  <c r="T637" i="2" s="1"/>
  <c r="U637" i="2" s="1"/>
  <c r="S638" i="2"/>
  <c r="T638" i="2" s="1"/>
  <c r="U638" i="2" s="1"/>
  <c r="S639" i="2"/>
  <c r="T639" i="2" s="1"/>
  <c r="U639" i="2" s="1"/>
  <c r="S640" i="2"/>
  <c r="T640" i="2" s="1"/>
  <c r="U640" i="2" s="1"/>
  <c r="S641" i="2"/>
  <c r="T641" i="2" s="1"/>
  <c r="U641" i="2" s="1"/>
  <c r="S642" i="2"/>
  <c r="T642" i="2" s="1"/>
  <c r="U642" i="2" s="1"/>
  <c r="S643" i="2"/>
  <c r="T643" i="2" s="1"/>
  <c r="U643" i="2" s="1"/>
  <c r="S644" i="2"/>
  <c r="T644" i="2" s="1"/>
  <c r="U644" i="2" s="1"/>
  <c r="S645" i="2"/>
  <c r="T645" i="2" s="1"/>
  <c r="U645" i="2" s="1"/>
  <c r="S646" i="2"/>
  <c r="T646" i="2" s="1"/>
  <c r="U646" i="2" s="1"/>
  <c r="S647" i="2"/>
  <c r="T647" i="2" s="1"/>
  <c r="U647" i="2" s="1"/>
  <c r="S648" i="2"/>
  <c r="T648" i="2" s="1"/>
  <c r="U648" i="2" s="1"/>
  <c r="S649" i="2"/>
  <c r="T649" i="2" s="1"/>
  <c r="U649" i="2" s="1"/>
  <c r="S650" i="2"/>
  <c r="T650" i="2" s="1"/>
  <c r="U650" i="2" s="1"/>
  <c r="S651" i="2"/>
  <c r="T651" i="2" s="1"/>
  <c r="U651" i="2" s="1"/>
  <c r="S652" i="2"/>
  <c r="T652" i="2" s="1"/>
  <c r="U652" i="2" s="1"/>
  <c r="S653" i="2"/>
  <c r="T653" i="2" s="1"/>
  <c r="U653" i="2" s="1"/>
  <c r="S654" i="2"/>
  <c r="T654" i="2" s="1"/>
  <c r="U654" i="2" s="1"/>
  <c r="S655" i="2"/>
  <c r="T655" i="2" s="1"/>
  <c r="U655" i="2" s="1"/>
  <c r="S656" i="2"/>
  <c r="T656" i="2" s="1"/>
  <c r="U656" i="2" s="1"/>
  <c r="S657" i="2"/>
  <c r="T657" i="2" s="1"/>
  <c r="U657" i="2" s="1"/>
  <c r="S658" i="2"/>
  <c r="T658" i="2" s="1"/>
  <c r="U658" i="2" s="1"/>
  <c r="S659" i="2"/>
  <c r="T659" i="2" s="1"/>
  <c r="U659" i="2" s="1"/>
  <c r="S660" i="2"/>
  <c r="T660" i="2" s="1"/>
  <c r="U660" i="2" s="1"/>
  <c r="S661" i="2"/>
  <c r="T661" i="2" s="1"/>
  <c r="U661" i="2" s="1"/>
  <c r="S662" i="2"/>
  <c r="T662" i="2" s="1"/>
  <c r="U662" i="2" s="1"/>
  <c r="S663" i="2"/>
  <c r="T663" i="2" s="1"/>
  <c r="U663" i="2" s="1"/>
  <c r="S664" i="2"/>
  <c r="T664" i="2" s="1"/>
  <c r="U664" i="2" s="1"/>
  <c r="S665" i="2"/>
  <c r="T665" i="2" s="1"/>
  <c r="U665" i="2" s="1"/>
  <c r="S666" i="2"/>
  <c r="T666" i="2" s="1"/>
  <c r="U666" i="2" s="1"/>
  <c r="S667" i="2"/>
  <c r="T667" i="2" s="1"/>
  <c r="U667" i="2" s="1"/>
  <c r="S668" i="2"/>
  <c r="T668" i="2" s="1"/>
  <c r="U668" i="2" s="1"/>
  <c r="S669" i="2"/>
  <c r="T669" i="2" s="1"/>
  <c r="U669" i="2" s="1"/>
  <c r="S670" i="2"/>
  <c r="T670" i="2" s="1"/>
  <c r="U670" i="2" s="1"/>
  <c r="S671" i="2"/>
  <c r="T671" i="2" s="1"/>
  <c r="U671" i="2" s="1"/>
  <c r="S672" i="2"/>
  <c r="T672" i="2" s="1"/>
  <c r="U672" i="2" s="1"/>
  <c r="S673" i="2"/>
  <c r="T673" i="2" s="1"/>
  <c r="U673" i="2" s="1"/>
  <c r="S674" i="2"/>
  <c r="T674" i="2" s="1"/>
  <c r="U674" i="2" s="1"/>
  <c r="S675" i="2"/>
  <c r="T675" i="2" s="1"/>
  <c r="U675" i="2" s="1"/>
  <c r="S676" i="2"/>
  <c r="T676" i="2" s="1"/>
  <c r="U676" i="2" s="1"/>
  <c r="S677" i="2"/>
  <c r="T677" i="2" s="1"/>
  <c r="U677" i="2" s="1"/>
  <c r="S678" i="2"/>
  <c r="T678" i="2" s="1"/>
  <c r="U678" i="2" s="1"/>
  <c r="S679" i="2"/>
  <c r="T679" i="2" s="1"/>
  <c r="U679" i="2" s="1"/>
  <c r="S680" i="2"/>
  <c r="T680" i="2" s="1"/>
  <c r="U680" i="2" s="1"/>
  <c r="S681" i="2"/>
  <c r="T681" i="2" s="1"/>
  <c r="U681" i="2" s="1"/>
  <c r="S682" i="2"/>
  <c r="T682" i="2" s="1"/>
  <c r="U682" i="2" s="1"/>
  <c r="S683" i="2"/>
  <c r="T683" i="2" s="1"/>
  <c r="U683" i="2" s="1"/>
  <c r="S684" i="2"/>
  <c r="T684" i="2" s="1"/>
  <c r="U684" i="2" s="1"/>
  <c r="S685" i="2"/>
  <c r="T685" i="2" s="1"/>
  <c r="U685" i="2" s="1"/>
  <c r="S686" i="2"/>
  <c r="T686" i="2" s="1"/>
  <c r="U686" i="2" s="1"/>
  <c r="S687" i="2"/>
  <c r="T687" i="2" s="1"/>
  <c r="U687" i="2" s="1"/>
  <c r="S688" i="2"/>
  <c r="T688" i="2" s="1"/>
  <c r="U688" i="2" s="1"/>
  <c r="S689" i="2"/>
  <c r="T689" i="2" s="1"/>
  <c r="U689" i="2" s="1"/>
  <c r="S690" i="2"/>
  <c r="T690" i="2" s="1"/>
  <c r="U690" i="2" s="1"/>
  <c r="S691" i="2"/>
  <c r="T691" i="2" s="1"/>
  <c r="U691" i="2" s="1"/>
  <c r="S692" i="2"/>
  <c r="T692" i="2" s="1"/>
  <c r="U692" i="2" s="1"/>
  <c r="S693" i="2"/>
  <c r="T693" i="2" s="1"/>
  <c r="U693" i="2" s="1"/>
  <c r="S694" i="2"/>
  <c r="T694" i="2" s="1"/>
  <c r="U694" i="2" s="1"/>
  <c r="S695" i="2"/>
  <c r="T695" i="2" s="1"/>
  <c r="U695" i="2" s="1"/>
  <c r="S696" i="2"/>
  <c r="T696" i="2" s="1"/>
  <c r="U696" i="2" s="1"/>
  <c r="S697" i="2"/>
  <c r="T697" i="2" s="1"/>
  <c r="U697" i="2" s="1"/>
  <c r="S698" i="2"/>
  <c r="T698" i="2" s="1"/>
  <c r="U698" i="2" s="1"/>
  <c r="S699" i="2"/>
  <c r="T699" i="2" s="1"/>
  <c r="U699" i="2" s="1"/>
  <c r="S700" i="2"/>
  <c r="T700" i="2" s="1"/>
  <c r="U700" i="2" s="1"/>
  <c r="S701" i="2"/>
  <c r="T701" i="2" s="1"/>
  <c r="U701" i="2" s="1"/>
  <c r="S702" i="2"/>
  <c r="T702" i="2" s="1"/>
  <c r="U702" i="2" s="1"/>
  <c r="S703" i="2"/>
  <c r="T703" i="2" s="1"/>
  <c r="U703" i="2" s="1"/>
  <c r="S704" i="2"/>
  <c r="T704" i="2" s="1"/>
  <c r="U704" i="2" s="1"/>
  <c r="S705" i="2"/>
  <c r="T705" i="2" s="1"/>
  <c r="U705" i="2" s="1"/>
  <c r="S706" i="2"/>
  <c r="T706" i="2" s="1"/>
  <c r="U706" i="2" s="1"/>
  <c r="S707" i="2"/>
  <c r="T707" i="2" s="1"/>
  <c r="U707" i="2" s="1"/>
  <c r="S708" i="2"/>
  <c r="T708" i="2" s="1"/>
  <c r="U708" i="2" s="1"/>
  <c r="S709" i="2"/>
  <c r="T709" i="2" s="1"/>
  <c r="U709" i="2" s="1"/>
  <c r="S710" i="2"/>
  <c r="T710" i="2" s="1"/>
  <c r="U710" i="2" s="1"/>
  <c r="S711" i="2"/>
  <c r="T711" i="2" s="1"/>
  <c r="U711" i="2" s="1"/>
  <c r="S712" i="2"/>
  <c r="T712" i="2" s="1"/>
  <c r="U712" i="2" s="1"/>
  <c r="S713" i="2"/>
  <c r="T713" i="2" s="1"/>
  <c r="U713" i="2" s="1"/>
  <c r="S714" i="2"/>
  <c r="T714" i="2" s="1"/>
  <c r="U714" i="2" s="1"/>
  <c r="S715" i="2"/>
  <c r="T715" i="2" s="1"/>
  <c r="U715" i="2" s="1"/>
  <c r="S716" i="2"/>
  <c r="T716" i="2" s="1"/>
  <c r="U716" i="2" s="1"/>
  <c r="S717" i="2"/>
  <c r="T717" i="2" s="1"/>
  <c r="U717" i="2" s="1"/>
  <c r="S718" i="2"/>
  <c r="T718" i="2" s="1"/>
  <c r="U718" i="2" s="1"/>
  <c r="S719" i="2"/>
  <c r="T719" i="2" s="1"/>
  <c r="U719" i="2" s="1"/>
  <c r="S720" i="2"/>
  <c r="T720" i="2" s="1"/>
  <c r="U720" i="2" s="1"/>
  <c r="S721" i="2"/>
  <c r="T721" i="2" s="1"/>
  <c r="U721" i="2" s="1"/>
  <c r="S722" i="2"/>
  <c r="T722" i="2" s="1"/>
  <c r="U722" i="2" s="1"/>
  <c r="S723" i="2"/>
  <c r="T723" i="2" s="1"/>
  <c r="U723" i="2" s="1"/>
  <c r="S724" i="2"/>
  <c r="T724" i="2" s="1"/>
  <c r="U724" i="2" s="1"/>
  <c r="S725" i="2"/>
  <c r="T725" i="2" s="1"/>
  <c r="U725" i="2" s="1"/>
  <c r="S726" i="2"/>
  <c r="T726" i="2" s="1"/>
  <c r="U726" i="2" s="1"/>
  <c r="S727" i="2"/>
  <c r="T727" i="2" s="1"/>
  <c r="U727" i="2" s="1"/>
  <c r="S728" i="2"/>
  <c r="T728" i="2" s="1"/>
  <c r="U728" i="2" s="1"/>
  <c r="S729" i="2"/>
  <c r="T729" i="2" s="1"/>
  <c r="U729" i="2" s="1"/>
  <c r="S730" i="2"/>
  <c r="T730" i="2" s="1"/>
  <c r="U730" i="2" s="1"/>
  <c r="S731" i="2"/>
  <c r="T731" i="2" s="1"/>
  <c r="U731" i="2" s="1"/>
  <c r="S732" i="2"/>
  <c r="T732" i="2" s="1"/>
  <c r="U732" i="2" s="1"/>
  <c r="S733" i="2"/>
  <c r="T733" i="2" s="1"/>
  <c r="U733" i="2" s="1"/>
  <c r="S734" i="2"/>
  <c r="T734" i="2" s="1"/>
  <c r="U734" i="2" s="1"/>
  <c r="S735" i="2"/>
  <c r="T735" i="2" s="1"/>
  <c r="U735" i="2" s="1"/>
  <c r="S736" i="2"/>
  <c r="T736" i="2" s="1"/>
  <c r="U736" i="2" s="1"/>
  <c r="S737" i="2"/>
  <c r="T737" i="2" s="1"/>
  <c r="U737" i="2" s="1"/>
  <c r="S738" i="2"/>
  <c r="T738" i="2" s="1"/>
  <c r="U738" i="2" s="1"/>
  <c r="S739" i="2"/>
  <c r="T739" i="2" s="1"/>
  <c r="U739" i="2" s="1"/>
  <c r="S740" i="2"/>
  <c r="T740" i="2" s="1"/>
  <c r="U740" i="2" s="1"/>
  <c r="S741" i="2"/>
  <c r="T741" i="2" s="1"/>
  <c r="U741" i="2" s="1"/>
  <c r="S742" i="2"/>
  <c r="T742" i="2" s="1"/>
  <c r="U742" i="2" s="1"/>
  <c r="S743" i="2"/>
  <c r="T743" i="2" s="1"/>
  <c r="U743" i="2" s="1"/>
  <c r="S744" i="2"/>
  <c r="T744" i="2" s="1"/>
  <c r="U744" i="2" s="1"/>
  <c r="S745" i="2"/>
  <c r="T745" i="2" s="1"/>
  <c r="U745" i="2" s="1"/>
  <c r="S746" i="2"/>
  <c r="T746" i="2" s="1"/>
  <c r="U746" i="2" s="1"/>
  <c r="S747" i="2"/>
  <c r="T747" i="2" s="1"/>
  <c r="U747" i="2" s="1"/>
  <c r="S748" i="2"/>
  <c r="T748" i="2" s="1"/>
  <c r="U748" i="2" s="1"/>
  <c r="S749" i="2"/>
  <c r="T749" i="2" s="1"/>
  <c r="U749" i="2" s="1"/>
  <c r="S750" i="2"/>
  <c r="T750" i="2" s="1"/>
  <c r="U750" i="2" s="1"/>
  <c r="S751" i="2"/>
  <c r="T751" i="2" s="1"/>
  <c r="U751" i="2" s="1"/>
  <c r="S752" i="2"/>
  <c r="T752" i="2" s="1"/>
  <c r="U752" i="2" s="1"/>
  <c r="S753" i="2"/>
  <c r="T753" i="2" s="1"/>
  <c r="U753" i="2" s="1"/>
  <c r="S754" i="2"/>
  <c r="T754" i="2" s="1"/>
  <c r="U754" i="2" s="1"/>
  <c r="S755" i="2"/>
  <c r="T755" i="2" s="1"/>
  <c r="U755" i="2" s="1"/>
  <c r="S756" i="2"/>
  <c r="T756" i="2" s="1"/>
  <c r="U756" i="2" s="1"/>
  <c r="S757" i="2"/>
  <c r="T757" i="2" s="1"/>
  <c r="U757" i="2" s="1"/>
  <c r="S758" i="2"/>
  <c r="T758" i="2" s="1"/>
  <c r="U758" i="2" s="1"/>
  <c r="S759" i="2"/>
  <c r="T759" i="2" s="1"/>
  <c r="U759" i="2" s="1"/>
  <c r="S760" i="2"/>
  <c r="T760" i="2" s="1"/>
  <c r="U760" i="2" s="1"/>
  <c r="S761" i="2"/>
  <c r="T761" i="2" s="1"/>
  <c r="U761" i="2" s="1"/>
  <c r="S762" i="2"/>
  <c r="T762" i="2" s="1"/>
  <c r="U762" i="2" s="1"/>
  <c r="S763" i="2"/>
  <c r="T763" i="2" s="1"/>
  <c r="U763" i="2" s="1"/>
  <c r="S764" i="2"/>
  <c r="T764" i="2" s="1"/>
  <c r="U764" i="2" s="1"/>
  <c r="S765" i="2"/>
  <c r="T765" i="2" s="1"/>
  <c r="U765" i="2" s="1"/>
  <c r="S766" i="2"/>
  <c r="T766" i="2" s="1"/>
  <c r="U766" i="2" s="1"/>
  <c r="S767" i="2"/>
  <c r="T767" i="2" s="1"/>
  <c r="U767" i="2" s="1"/>
  <c r="S768" i="2"/>
  <c r="T768" i="2" s="1"/>
  <c r="U768" i="2" s="1"/>
  <c r="S769" i="2"/>
  <c r="T769" i="2" s="1"/>
  <c r="U769" i="2" s="1"/>
  <c r="S770" i="2"/>
  <c r="T770" i="2" s="1"/>
  <c r="U770" i="2" s="1"/>
  <c r="S771" i="2"/>
  <c r="T771" i="2" s="1"/>
  <c r="U771" i="2" s="1"/>
  <c r="S772" i="2"/>
  <c r="T772" i="2" s="1"/>
  <c r="U772" i="2" s="1"/>
  <c r="S773" i="2"/>
  <c r="T773" i="2" s="1"/>
  <c r="U773" i="2" s="1"/>
  <c r="S774" i="2"/>
  <c r="T774" i="2" s="1"/>
  <c r="U774" i="2" s="1"/>
  <c r="S775" i="2"/>
  <c r="T775" i="2" s="1"/>
  <c r="U775" i="2" s="1"/>
  <c r="S776" i="2"/>
  <c r="T776" i="2" s="1"/>
  <c r="U776" i="2" s="1"/>
  <c r="S777" i="2"/>
  <c r="T777" i="2" s="1"/>
  <c r="U777" i="2" s="1"/>
  <c r="S778" i="2"/>
  <c r="T778" i="2" s="1"/>
  <c r="U778" i="2" s="1"/>
  <c r="S779" i="2"/>
  <c r="T779" i="2" s="1"/>
  <c r="U779" i="2" s="1"/>
  <c r="S780" i="2"/>
  <c r="T780" i="2" s="1"/>
  <c r="U780" i="2" s="1"/>
  <c r="S781" i="2"/>
  <c r="T781" i="2" s="1"/>
  <c r="U781" i="2" s="1"/>
  <c r="S782" i="2"/>
  <c r="T782" i="2" s="1"/>
  <c r="U782" i="2" s="1"/>
  <c r="S783" i="2"/>
  <c r="T783" i="2" s="1"/>
  <c r="U783" i="2" s="1"/>
  <c r="S784" i="2"/>
  <c r="T784" i="2" s="1"/>
  <c r="U784" i="2" s="1"/>
  <c r="S785" i="2"/>
  <c r="T785" i="2" s="1"/>
  <c r="U785" i="2" s="1"/>
  <c r="S786" i="2"/>
  <c r="T786" i="2" s="1"/>
  <c r="U786" i="2" s="1"/>
  <c r="S787" i="2"/>
  <c r="T787" i="2" s="1"/>
  <c r="U787" i="2" s="1"/>
  <c r="S788" i="2"/>
  <c r="T788" i="2" s="1"/>
  <c r="U788" i="2" s="1"/>
  <c r="S789" i="2"/>
  <c r="T789" i="2" s="1"/>
  <c r="U789" i="2" s="1"/>
  <c r="S790" i="2"/>
  <c r="T790" i="2" s="1"/>
  <c r="U790" i="2" s="1"/>
  <c r="S791" i="2"/>
  <c r="T791" i="2" s="1"/>
  <c r="U791" i="2" s="1"/>
  <c r="S792" i="2"/>
  <c r="T792" i="2" s="1"/>
  <c r="U792" i="2" s="1"/>
  <c r="S793" i="2"/>
  <c r="T793" i="2" s="1"/>
  <c r="U793" i="2" s="1"/>
  <c r="S794" i="2"/>
  <c r="T794" i="2" s="1"/>
  <c r="U794" i="2" s="1"/>
  <c r="S795" i="2"/>
  <c r="T795" i="2" s="1"/>
  <c r="U795" i="2" s="1"/>
  <c r="S796" i="2"/>
  <c r="T796" i="2" s="1"/>
  <c r="U796" i="2" s="1"/>
  <c r="S797" i="2"/>
  <c r="T797" i="2" s="1"/>
  <c r="U797" i="2" s="1"/>
  <c r="S798" i="2"/>
  <c r="T798" i="2" s="1"/>
  <c r="U798" i="2" s="1"/>
  <c r="S799" i="2"/>
  <c r="T799" i="2" s="1"/>
  <c r="U799" i="2" s="1"/>
  <c r="S800" i="2"/>
  <c r="T800" i="2" s="1"/>
  <c r="U800" i="2" s="1"/>
  <c r="S801" i="2"/>
  <c r="T801" i="2" s="1"/>
  <c r="U801" i="2" s="1"/>
  <c r="S802" i="2"/>
  <c r="T802" i="2" s="1"/>
  <c r="U802" i="2" s="1"/>
  <c r="S803" i="2"/>
  <c r="T803" i="2" s="1"/>
  <c r="U803" i="2" s="1"/>
  <c r="S804" i="2"/>
  <c r="T804" i="2" s="1"/>
  <c r="U804" i="2" s="1"/>
  <c r="S805" i="2"/>
  <c r="T805" i="2" s="1"/>
  <c r="U805" i="2" s="1"/>
  <c r="S806" i="2"/>
  <c r="T806" i="2" s="1"/>
  <c r="U806" i="2" s="1"/>
  <c r="S807" i="2"/>
  <c r="T807" i="2" s="1"/>
  <c r="U807" i="2" s="1"/>
  <c r="S808" i="2"/>
  <c r="T808" i="2" s="1"/>
  <c r="U808" i="2" s="1"/>
  <c r="S809" i="2"/>
  <c r="T809" i="2" s="1"/>
  <c r="U809" i="2" s="1"/>
  <c r="S810" i="2"/>
  <c r="T810" i="2" s="1"/>
  <c r="U810" i="2" s="1"/>
  <c r="S811" i="2"/>
  <c r="T811" i="2" s="1"/>
  <c r="U811" i="2" s="1"/>
  <c r="S812" i="2"/>
  <c r="T812" i="2" s="1"/>
  <c r="U812" i="2" s="1"/>
  <c r="S813" i="2"/>
  <c r="T813" i="2" s="1"/>
  <c r="U813" i="2" s="1"/>
  <c r="S814" i="2"/>
  <c r="T814" i="2" s="1"/>
  <c r="U814" i="2" s="1"/>
  <c r="S815" i="2"/>
  <c r="T815" i="2" s="1"/>
  <c r="U815" i="2" s="1"/>
  <c r="S816" i="2"/>
  <c r="T816" i="2" s="1"/>
  <c r="U816" i="2" s="1"/>
  <c r="S817" i="2"/>
  <c r="T817" i="2" s="1"/>
  <c r="U817" i="2" s="1"/>
  <c r="S818" i="2"/>
  <c r="T818" i="2" s="1"/>
  <c r="U818" i="2" s="1"/>
  <c r="S819" i="2"/>
  <c r="T819" i="2" s="1"/>
  <c r="U819" i="2" s="1"/>
  <c r="S820" i="2"/>
  <c r="T820" i="2" s="1"/>
  <c r="U820" i="2" s="1"/>
  <c r="S821" i="2"/>
  <c r="T821" i="2" s="1"/>
  <c r="U821" i="2" s="1"/>
  <c r="S822" i="2"/>
  <c r="T822" i="2" s="1"/>
  <c r="U822" i="2" s="1"/>
  <c r="S823" i="2"/>
  <c r="T823" i="2" s="1"/>
  <c r="U823" i="2" s="1"/>
  <c r="S824" i="2"/>
  <c r="T824" i="2" s="1"/>
  <c r="U824" i="2" s="1"/>
  <c r="S825" i="2"/>
  <c r="T825" i="2" s="1"/>
  <c r="U825" i="2" s="1"/>
  <c r="S826" i="2"/>
  <c r="T826" i="2" s="1"/>
  <c r="U826" i="2" s="1"/>
  <c r="S827" i="2"/>
  <c r="T827" i="2" s="1"/>
  <c r="U827" i="2" s="1"/>
  <c r="S828" i="2"/>
  <c r="T828" i="2" s="1"/>
  <c r="U828" i="2" s="1"/>
  <c r="S829" i="2"/>
  <c r="T829" i="2" s="1"/>
  <c r="U829" i="2" s="1"/>
  <c r="S830" i="2"/>
  <c r="T830" i="2" s="1"/>
  <c r="U830" i="2" s="1"/>
  <c r="S831" i="2"/>
  <c r="T831" i="2" s="1"/>
  <c r="U831" i="2" s="1"/>
  <c r="S832" i="2"/>
  <c r="T832" i="2" s="1"/>
  <c r="U832" i="2" s="1"/>
  <c r="S833" i="2"/>
  <c r="T833" i="2" s="1"/>
  <c r="U833" i="2" s="1"/>
  <c r="S834" i="2"/>
  <c r="T834" i="2" s="1"/>
  <c r="U834" i="2" s="1"/>
  <c r="S835" i="2"/>
  <c r="T835" i="2" s="1"/>
  <c r="U835" i="2" s="1"/>
  <c r="S836" i="2"/>
  <c r="T836" i="2" s="1"/>
  <c r="U836" i="2" s="1"/>
  <c r="S837" i="2"/>
  <c r="T837" i="2" s="1"/>
  <c r="U837" i="2" s="1"/>
  <c r="S838" i="2"/>
  <c r="T838" i="2" s="1"/>
  <c r="U838" i="2" s="1"/>
  <c r="S839" i="2"/>
  <c r="T839" i="2" s="1"/>
  <c r="U839" i="2" s="1"/>
  <c r="S840" i="2"/>
  <c r="T840" i="2" s="1"/>
  <c r="U840" i="2" s="1"/>
  <c r="S841" i="2"/>
  <c r="T841" i="2" s="1"/>
  <c r="U841" i="2" s="1"/>
  <c r="S842" i="2"/>
  <c r="T842" i="2" s="1"/>
  <c r="U842" i="2" s="1"/>
  <c r="S843" i="2"/>
  <c r="T843" i="2" s="1"/>
  <c r="U843" i="2" s="1"/>
  <c r="S844" i="2"/>
  <c r="T844" i="2" s="1"/>
  <c r="U844" i="2" s="1"/>
  <c r="S845" i="2"/>
  <c r="T845" i="2" s="1"/>
  <c r="U845" i="2" s="1"/>
  <c r="S846" i="2"/>
  <c r="T846" i="2" s="1"/>
  <c r="U846" i="2" s="1"/>
  <c r="S847" i="2"/>
  <c r="T847" i="2" s="1"/>
  <c r="U847" i="2" s="1"/>
  <c r="S848" i="2"/>
  <c r="T848" i="2" s="1"/>
  <c r="U848" i="2" s="1"/>
  <c r="S849" i="2"/>
  <c r="T849" i="2" s="1"/>
  <c r="U849" i="2" s="1"/>
  <c r="S850" i="2"/>
  <c r="T850" i="2" s="1"/>
  <c r="U850" i="2" s="1"/>
  <c r="S851" i="2"/>
  <c r="T851" i="2" s="1"/>
  <c r="U851" i="2" s="1"/>
  <c r="S852" i="2"/>
  <c r="T852" i="2" s="1"/>
  <c r="U852" i="2" s="1"/>
  <c r="S853" i="2"/>
  <c r="T853" i="2" s="1"/>
  <c r="U853" i="2" s="1"/>
  <c r="S854" i="2"/>
  <c r="T854" i="2" s="1"/>
  <c r="U854" i="2" s="1"/>
  <c r="S855" i="2"/>
  <c r="T855" i="2" s="1"/>
  <c r="U855" i="2" s="1"/>
  <c r="S856" i="2"/>
  <c r="T856" i="2" s="1"/>
  <c r="U856" i="2" s="1"/>
  <c r="S857" i="2"/>
  <c r="T857" i="2" s="1"/>
  <c r="U857" i="2" s="1"/>
  <c r="S858" i="2"/>
  <c r="T858" i="2" s="1"/>
  <c r="U858" i="2" s="1"/>
  <c r="S859" i="2"/>
  <c r="T859" i="2" s="1"/>
  <c r="U859" i="2" s="1"/>
  <c r="S860" i="2"/>
  <c r="T860" i="2" s="1"/>
  <c r="U860" i="2" s="1"/>
  <c r="S861" i="2"/>
  <c r="T861" i="2" s="1"/>
  <c r="U861" i="2" s="1"/>
  <c r="S862" i="2"/>
  <c r="T862" i="2" s="1"/>
  <c r="U862" i="2" s="1"/>
  <c r="S863" i="2"/>
  <c r="T863" i="2" s="1"/>
  <c r="U863" i="2" s="1"/>
  <c r="S864" i="2"/>
  <c r="T864" i="2" s="1"/>
  <c r="U864" i="2" s="1"/>
  <c r="S865" i="2"/>
  <c r="T865" i="2" s="1"/>
  <c r="U865" i="2" s="1"/>
  <c r="S866" i="2"/>
  <c r="T866" i="2" s="1"/>
  <c r="U866" i="2" s="1"/>
  <c r="S867" i="2"/>
  <c r="T867" i="2" s="1"/>
  <c r="U867" i="2" s="1"/>
  <c r="S868" i="2"/>
  <c r="T868" i="2" s="1"/>
  <c r="U868" i="2" s="1"/>
  <c r="S869" i="2"/>
  <c r="T869" i="2" s="1"/>
  <c r="U869" i="2" s="1"/>
  <c r="S870" i="2"/>
  <c r="T870" i="2" s="1"/>
  <c r="U870" i="2" s="1"/>
  <c r="S871" i="2"/>
  <c r="T871" i="2" s="1"/>
  <c r="U871" i="2" s="1"/>
  <c r="S872" i="2"/>
  <c r="T872" i="2" s="1"/>
  <c r="U872" i="2" s="1"/>
  <c r="S873" i="2"/>
  <c r="T873" i="2" s="1"/>
  <c r="U873" i="2" s="1"/>
  <c r="S874" i="2"/>
  <c r="T874" i="2" s="1"/>
  <c r="U874" i="2" s="1"/>
  <c r="S875" i="2"/>
  <c r="T875" i="2" s="1"/>
  <c r="U875" i="2" s="1"/>
  <c r="S876" i="2"/>
  <c r="T876" i="2" s="1"/>
  <c r="U876" i="2" s="1"/>
  <c r="S877" i="2"/>
  <c r="T877" i="2" s="1"/>
  <c r="U877" i="2" s="1"/>
  <c r="S878" i="2"/>
  <c r="T878" i="2" s="1"/>
  <c r="U878" i="2" s="1"/>
  <c r="S879" i="2"/>
  <c r="T879" i="2" s="1"/>
  <c r="U879" i="2" s="1"/>
  <c r="S880" i="2"/>
  <c r="T880" i="2" s="1"/>
  <c r="U880" i="2" s="1"/>
  <c r="S881" i="2"/>
  <c r="T881" i="2" s="1"/>
  <c r="U881" i="2" s="1"/>
  <c r="S882" i="2"/>
  <c r="T882" i="2" s="1"/>
  <c r="U882" i="2" s="1"/>
  <c r="S883" i="2"/>
  <c r="T883" i="2" s="1"/>
  <c r="U883" i="2" s="1"/>
  <c r="S884" i="2"/>
  <c r="T884" i="2" s="1"/>
  <c r="U884" i="2" s="1"/>
  <c r="S885" i="2"/>
  <c r="T885" i="2" s="1"/>
  <c r="U885" i="2" s="1"/>
  <c r="S886" i="2"/>
  <c r="T886" i="2" s="1"/>
  <c r="U886" i="2" s="1"/>
  <c r="S887" i="2"/>
  <c r="T887" i="2" s="1"/>
  <c r="U887" i="2" s="1"/>
  <c r="S888" i="2"/>
  <c r="T888" i="2" s="1"/>
  <c r="U888" i="2" s="1"/>
  <c r="S889" i="2"/>
  <c r="T889" i="2" s="1"/>
  <c r="U889" i="2" s="1"/>
  <c r="S890" i="2"/>
  <c r="T890" i="2" s="1"/>
  <c r="U890" i="2" s="1"/>
  <c r="S891" i="2"/>
  <c r="T891" i="2" s="1"/>
  <c r="U891" i="2" s="1"/>
  <c r="S892" i="2"/>
  <c r="T892" i="2" s="1"/>
  <c r="U892" i="2" s="1"/>
  <c r="S893" i="2"/>
  <c r="T893" i="2" s="1"/>
  <c r="U893" i="2" s="1"/>
  <c r="S894" i="2"/>
  <c r="T894" i="2" s="1"/>
  <c r="U894" i="2" s="1"/>
  <c r="S895" i="2"/>
  <c r="T895" i="2" s="1"/>
  <c r="U895" i="2" s="1"/>
  <c r="S896" i="2"/>
  <c r="T896" i="2" s="1"/>
  <c r="U896" i="2" s="1"/>
  <c r="S897" i="2"/>
  <c r="T897" i="2" s="1"/>
  <c r="U897" i="2" s="1"/>
  <c r="S898" i="2"/>
  <c r="T898" i="2" s="1"/>
  <c r="U898" i="2" s="1"/>
  <c r="S899" i="2"/>
  <c r="T899" i="2" s="1"/>
  <c r="U899" i="2" s="1"/>
  <c r="S900" i="2"/>
  <c r="T900" i="2" s="1"/>
  <c r="U900" i="2" s="1"/>
  <c r="S901" i="2"/>
  <c r="T901" i="2" s="1"/>
  <c r="U901" i="2" s="1"/>
  <c r="S902" i="2"/>
  <c r="T902" i="2" s="1"/>
  <c r="U902" i="2" s="1"/>
  <c r="S903" i="2"/>
  <c r="T903" i="2" s="1"/>
  <c r="U903" i="2" s="1"/>
  <c r="S904" i="2"/>
  <c r="T904" i="2" s="1"/>
  <c r="U904" i="2" s="1"/>
  <c r="S905" i="2"/>
  <c r="T905" i="2" s="1"/>
  <c r="U905" i="2" s="1"/>
  <c r="S906" i="2"/>
  <c r="T906" i="2" s="1"/>
  <c r="U906" i="2" s="1"/>
  <c r="S907" i="2"/>
  <c r="T907" i="2" s="1"/>
  <c r="U907" i="2" s="1"/>
  <c r="S908" i="2"/>
  <c r="T908" i="2" s="1"/>
  <c r="U908" i="2" s="1"/>
  <c r="S909" i="2"/>
  <c r="T909" i="2" s="1"/>
  <c r="U909" i="2" s="1"/>
  <c r="S910" i="2"/>
  <c r="T910" i="2" s="1"/>
  <c r="U910" i="2" s="1"/>
  <c r="S911" i="2"/>
  <c r="T911" i="2" s="1"/>
  <c r="U911" i="2" s="1"/>
  <c r="S912" i="2"/>
  <c r="T912" i="2" s="1"/>
  <c r="U912" i="2" s="1"/>
  <c r="S913" i="2"/>
  <c r="T913" i="2" s="1"/>
  <c r="U913" i="2" s="1"/>
  <c r="S914" i="2"/>
  <c r="T914" i="2" s="1"/>
  <c r="U914" i="2" s="1"/>
  <c r="S915" i="2"/>
  <c r="T915" i="2" s="1"/>
  <c r="U915" i="2" s="1"/>
  <c r="S916" i="2"/>
  <c r="T916" i="2" s="1"/>
  <c r="U916" i="2" s="1"/>
  <c r="S917" i="2"/>
  <c r="T917" i="2" s="1"/>
  <c r="U917" i="2" s="1"/>
  <c r="S918" i="2"/>
  <c r="T918" i="2" s="1"/>
  <c r="U918" i="2" s="1"/>
  <c r="S919" i="2"/>
  <c r="T919" i="2" s="1"/>
  <c r="U919" i="2" s="1"/>
  <c r="S920" i="2"/>
  <c r="T920" i="2" s="1"/>
  <c r="U920" i="2" s="1"/>
  <c r="S921" i="2"/>
  <c r="T921" i="2" s="1"/>
  <c r="U921" i="2" s="1"/>
  <c r="S922" i="2"/>
  <c r="T922" i="2" s="1"/>
  <c r="U922" i="2" s="1"/>
  <c r="S923" i="2"/>
  <c r="T923" i="2" s="1"/>
  <c r="U923" i="2" s="1"/>
  <c r="S924" i="2"/>
  <c r="T924" i="2" s="1"/>
  <c r="U924" i="2" s="1"/>
  <c r="S925" i="2"/>
  <c r="T925" i="2" s="1"/>
  <c r="U925" i="2" s="1"/>
  <c r="S926" i="2"/>
  <c r="T926" i="2" s="1"/>
  <c r="U926" i="2" s="1"/>
  <c r="S927" i="2"/>
  <c r="T927" i="2" s="1"/>
  <c r="U927" i="2" s="1"/>
  <c r="S928" i="2"/>
  <c r="T928" i="2" s="1"/>
  <c r="U928" i="2" s="1"/>
  <c r="S929" i="2"/>
  <c r="T929" i="2" s="1"/>
  <c r="U929" i="2" s="1"/>
  <c r="S930" i="2"/>
  <c r="T930" i="2" s="1"/>
  <c r="U930" i="2" s="1"/>
  <c r="S931" i="2"/>
  <c r="T931" i="2" s="1"/>
  <c r="U931" i="2" s="1"/>
  <c r="S932" i="2"/>
  <c r="T932" i="2" s="1"/>
  <c r="U932" i="2" s="1"/>
  <c r="S933" i="2"/>
  <c r="T933" i="2" s="1"/>
  <c r="U933" i="2" s="1"/>
  <c r="S934" i="2"/>
  <c r="T934" i="2" s="1"/>
  <c r="U934" i="2" s="1"/>
  <c r="S935" i="2"/>
  <c r="T935" i="2" s="1"/>
  <c r="U935" i="2" s="1"/>
  <c r="S936" i="2"/>
  <c r="T936" i="2" s="1"/>
  <c r="U936" i="2" s="1"/>
  <c r="S937" i="2"/>
  <c r="T937" i="2" s="1"/>
  <c r="U937" i="2" s="1"/>
  <c r="S938" i="2"/>
  <c r="T938" i="2" s="1"/>
  <c r="U938" i="2" s="1"/>
  <c r="S939" i="2"/>
  <c r="T939" i="2" s="1"/>
  <c r="U939" i="2" s="1"/>
  <c r="S940" i="2"/>
  <c r="T940" i="2" s="1"/>
  <c r="U940" i="2" s="1"/>
  <c r="S941" i="2"/>
  <c r="T941" i="2" s="1"/>
  <c r="U941" i="2" s="1"/>
  <c r="S942" i="2"/>
  <c r="T942" i="2" s="1"/>
  <c r="U942" i="2" s="1"/>
  <c r="S943" i="2"/>
  <c r="T943" i="2" s="1"/>
  <c r="U943" i="2" s="1"/>
  <c r="S944" i="2"/>
  <c r="T944" i="2" s="1"/>
  <c r="U944" i="2" s="1"/>
  <c r="S945" i="2"/>
  <c r="T945" i="2" s="1"/>
  <c r="U945" i="2" s="1"/>
  <c r="S946" i="2"/>
  <c r="T946" i="2" s="1"/>
  <c r="U946" i="2" s="1"/>
  <c r="S947" i="2"/>
  <c r="T947" i="2" s="1"/>
  <c r="U947" i="2" s="1"/>
  <c r="S948" i="2"/>
  <c r="T948" i="2" s="1"/>
  <c r="U948" i="2" s="1"/>
  <c r="S949" i="2"/>
  <c r="T949" i="2" s="1"/>
  <c r="U949" i="2" s="1"/>
  <c r="S950" i="2"/>
  <c r="T950" i="2" s="1"/>
  <c r="U950" i="2" s="1"/>
  <c r="S951" i="2"/>
  <c r="T951" i="2" s="1"/>
  <c r="U951" i="2" s="1"/>
  <c r="S952" i="2"/>
  <c r="T952" i="2" s="1"/>
  <c r="U952" i="2" s="1"/>
  <c r="S953" i="2"/>
  <c r="T953" i="2" s="1"/>
  <c r="U953" i="2" s="1"/>
  <c r="S954" i="2"/>
  <c r="T954" i="2" s="1"/>
  <c r="U954" i="2" s="1"/>
  <c r="S955" i="2"/>
  <c r="T955" i="2" s="1"/>
  <c r="U955" i="2" s="1"/>
  <c r="S956" i="2"/>
  <c r="T956" i="2" s="1"/>
  <c r="U956" i="2" s="1"/>
  <c r="S957" i="2"/>
  <c r="T957" i="2" s="1"/>
  <c r="U957" i="2" s="1"/>
  <c r="S958" i="2"/>
  <c r="T958" i="2" s="1"/>
  <c r="U958" i="2" s="1"/>
  <c r="S959" i="2"/>
  <c r="T959" i="2" s="1"/>
  <c r="U959" i="2" s="1"/>
  <c r="S960" i="2"/>
  <c r="T960" i="2" s="1"/>
  <c r="U960" i="2" s="1"/>
  <c r="S961" i="2"/>
  <c r="T961" i="2" s="1"/>
  <c r="U961" i="2" s="1"/>
  <c r="S962" i="2"/>
  <c r="T962" i="2" s="1"/>
  <c r="U962" i="2" s="1"/>
  <c r="S963" i="2"/>
  <c r="T963" i="2" s="1"/>
  <c r="U963" i="2" s="1"/>
  <c r="S964" i="2"/>
  <c r="T964" i="2" s="1"/>
  <c r="U964" i="2" s="1"/>
  <c r="S965" i="2"/>
  <c r="T965" i="2" s="1"/>
  <c r="U965" i="2" s="1"/>
  <c r="S966" i="2"/>
  <c r="T966" i="2" s="1"/>
  <c r="U966" i="2" s="1"/>
  <c r="S967" i="2"/>
  <c r="T967" i="2" s="1"/>
  <c r="U967" i="2" s="1"/>
  <c r="S968" i="2"/>
  <c r="T968" i="2" s="1"/>
  <c r="U968" i="2" s="1"/>
  <c r="S969" i="2"/>
  <c r="T969" i="2" s="1"/>
  <c r="U969" i="2" s="1"/>
  <c r="S970" i="2"/>
  <c r="T970" i="2" s="1"/>
  <c r="U970" i="2" s="1"/>
  <c r="S971" i="2"/>
  <c r="T971" i="2" s="1"/>
  <c r="U971" i="2" s="1"/>
  <c r="S972" i="2"/>
  <c r="T972" i="2" s="1"/>
  <c r="U972" i="2" s="1"/>
  <c r="S973" i="2"/>
  <c r="T973" i="2" s="1"/>
  <c r="U973" i="2" s="1"/>
  <c r="S974" i="2"/>
  <c r="T974" i="2" s="1"/>
  <c r="U974" i="2" s="1"/>
  <c r="S975" i="2"/>
  <c r="T975" i="2" s="1"/>
  <c r="U975" i="2" s="1"/>
  <c r="S976" i="2"/>
  <c r="T976" i="2" s="1"/>
  <c r="U976" i="2" s="1"/>
  <c r="S977" i="2"/>
  <c r="T977" i="2" s="1"/>
  <c r="U977" i="2" s="1"/>
  <c r="S978" i="2"/>
  <c r="T978" i="2" s="1"/>
  <c r="U978" i="2" s="1"/>
  <c r="S979" i="2"/>
  <c r="T979" i="2" s="1"/>
  <c r="U979" i="2" s="1"/>
  <c r="S980" i="2"/>
  <c r="T980" i="2" s="1"/>
  <c r="U980" i="2" s="1"/>
  <c r="S981" i="2"/>
  <c r="T981" i="2" s="1"/>
  <c r="U981" i="2" s="1"/>
  <c r="S982" i="2"/>
  <c r="T982" i="2" s="1"/>
  <c r="U982" i="2" s="1"/>
  <c r="S983" i="2"/>
  <c r="T983" i="2" s="1"/>
  <c r="U983" i="2" s="1"/>
  <c r="S984" i="2"/>
  <c r="T984" i="2" s="1"/>
  <c r="U984" i="2" s="1"/>
  <c r="S985" i="2"/>
  <c r="T985" i="2" s="1"/>
  <c r="U985" i="2" s="1"/>
  <c r="S986" i="2"/>
  <c r="T986" i="2" s="1"/>
  <c r="U986" i="2" s="1"/>
  <c r="S987" i="2"/>
  <c r="T987" i="2" s="1"/>
  <c r="U987" i="2" s="1"/>
  <c r="S988" i="2"/>
  <c r="T988" i="2" s="1"/>
  <c r="U988" i="2" s="1"/>
  <c r="S989" i="2"/>
  <c r="T989" i="2" s="1"/>
  <c r="U989" i="2" s="1"/>
  <c r="S990" i="2"/>
  <c r="T990" i="2" s="1"/>
  <c r="U990" i="2" s="1"/>
  <c r="S991" i="2"/>
  <c r="T991" i="2" s="1"/>
  <c r="U991" i="2" s="1"/>
  <c r="S992" i="2"/>
  <c r="T992" i="2" s="1"/>
  <c r="U992" i="2" s="1"/>
  <c r="S993" i="2"/>
  <c r="T993" i="2" s="1"/>
  <c r="U993" i="2" s="1"/>
  <c r="S994" i="2"/>
  <c r="T994" i="2" s="1"/>
  <c r="U994" i="2" s="1"/>
  <c r="S995" i="2"/>
  <c r="T995" i="2" s="1"/>
  <c r="U995" i="2" s="1"/>
  <c r="S996" i="2"/>
  <c r="T996" i="2" s="1"/>
  <c r="U996" i="2" s="1"/>
  <c r="S997" i="2"/>
  <c r="T997" i="2" s="1"/>
  <c r="U997" i="2" s="1"/>
  <c r="S998" i="2"/>
  <c r="T998" i="2" s="1"/>
  <c r="U998" i="2" s="1"/>
  <c r="S999" i="2"/>
  <c r="T999" i="2" s="1"/>
  <c r="U999" i="2" s="1"/>
  <c r="S1000" i="2"/>
  <c r="T1000" i="2" s="1"/>
  <c r="U1000" i="2" s="1"/>
  <c r="S1001" i="2"/>
  <c r="T1001" i="2" s="1"/>
  <c r="U1001" i="2" s="1"/>
  <c r="Z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Z8" i="2"/>
  <c r="X12" i="2"/>
  <c r="N11" i="7" l="1"/>
  <c r="L4" i="7"/>
  <c r="M4" i="7" s="1"/>
  <c r="M8" i="7" s="1"/>
  <c r="N8" i="7" s="1"/>
  <c r="O8" i="7" s="1"/>
  <c r="L7" i="7"/>
  <c r="M7" i="7" s="1"/>
  <c r="L8" i="7"/>
  <c r="L6" i="7"/>
  <c r="M6" i="7" s="1"/>
  <c r="L5" i="7"/>
  <c r="M5" i="7" s="1"/>
  <c r="W998" i="2"/>
  <c r="W994" i="2"/>
  <c r="W990" i="2"/>
  <c r="W986" i="2"/>
  <c r="W982" i="2"/>
  <c r="W978" i="2"/>
  <c r="W974" i="2"/>
  <c r="W970" i="2"/>
  <c r="W966" i="2"/>
  <c r="W962" i="2"/>
  <c r="W958" i="2"/>
  <c r="W954" i="2"/>
  <c r="W950" i="2"/>
  <c r="W946" i="2"/>
  <c r="W942" i="2"/>
  <c r="W938" i="2"/>
  <c r="W934" i="2"/>
  <c r="W930" i="2"/>
  <c r="W926" i="2"/>
  <c r="W922" i="2"/>
  <c r="W918" i="2"/>
  <c r="W914" i="2"/>
  <c r="W910" i="2"/>
  <c r="W906" i="2"/>
  <c r="W902" i="2"/>
  <c r="W898" i="2"/>
  <c r="W894" i="2"/>
  <c r="W890" i="2"/>
  <c r="W886" i="2"/>
  <c r="W882" i="2"/>
  <c r="W878" i="2"/>
  <c r="W874" i="2"/>
  <c r="W870" i="2"/>
  <c r="W866" i="2"/>
  <c r="W862" i="2"/>
  <c r="W858" i="2"/>
  <c r="W854" i="2"/>
  <c r="W850" i="2"/>
  <c r="W846" i="2"/>
  <c r="W842" i="2"/>
  <c r="W838" i="2"/>
  <c r="W834" i="2"/>
  <c r="W830" i="2"/>
  <c r="W826" i="2"/>
  <c r="W822" i="2"/>
  <c r="W818" i="2"/>
  <c r="W814" i="2"/>
  <c r="W810" i="2"/>
  <c r="W806" i="2"/>
  <c r="W802" i="2"/>
  <c r="W798" i="2"/>
  <c r="W794" i="2"/>
  <c r="W790" i="2"/>
  <c r="W786" i="2"/>
  <c r="W782" i="2"/>
  <c r="W778" i="2"/>
  <c r="W774" i="2"/>
  <c r="W770" i="2"/>
  <c r="W766" i="2"/>
  <c r="W762" i="2"/>
  <c r="W758" i="2"/>
  <c r="W754" i="2"/>
  <c r="W750" i="2"/>
  <c r="W746" i="2"/>
  <c r="W742" i="2"/>
  <c r="W738" i="2"/>
  <c r="W734" i="2"/>
  <c r="W730" i="2"/>
  <c r="W726" i="2"/>
  <c r="W722" i="2"/>
  <c r="W718" i="2"/>
  <c r="W714" i="2"/>
  <c r="W710" i="2"/>
  <c r="W706" i="2"/>
  <c r="W702" i="2"/>
  <c r="W698" i="2"/>
  <c r="W694" i="2"/>
  <c r="W690" i="2"/>
  <c r="W686" i="2"/>
  <c r="W682" i="2"/>
  <c r="W678" i="2"/>
  <c r="W674" i="2"/>
  <c r="W670" i="2"/>
  <c r="W666" i="2"/>
  <c r="W662" i="2"/>
  <c r="W658" i="2"/>
  <c r="W654" i="2"/>
  <c r="W650" i="2"/>
  <c r="W646" i="2"/>
  <c r="W642" i="2"/>
  <c r="W638" i="2"/>
  <c r="W634" i="2"/>
  <c r="W630" i="2"/>
  <c r="W626" i="2"/>
  <c r="W622" i="2"/>
  <c r="W618" i="2"/>
  <c r="W614" i="2"/>
  <c r="W610" i="2"/>
  <c r="W606" i="2"/>
  <c r="W602" i="2"/>
  <c r="W598" i="2"/>
  <c r="W594" i="2"/>
  <c r="W590" i="2"/>
  <c r="W586" i="2"/>
  <c r="W582" i="2"/>
  <c r="W578" i="2"/>
  <c r="W574" i="2"/>
  <c r="W570" i="2"/>
  <c r="W566" i="2"/>
  <c r="W562" i="2"/>
  <c r="W558" i="2"/>
  <c r="W554" i="2"/>
  <c r="W550" i="2"/>
  <c r="W546" i="2"/>
  <c r="W542" i="2"/>
  <c r="W538" i="2"/>
  <c r="W534" i="2"/>
  <c r="W530" i="2"/>
  <c r="W526" i="2"/>
  <c r="W522" i="2"/>
  <c r="W948" i="2"/>
  <c r="W940" i="2"/>
  <c r="W932" i="2"/>
  <c r="W924" i="2"/>
  <c r="W916" i="2"/>
  <c r="W908" i="2"/>
  <c r="W900" i="2"/>
  <c r="W892" i="2"/>
  <c r="W884" i="2"/>
  <c r="W876" i="2"/>
  <c r="W868" i="2"/>
  <c r="W860" i="2"/>
  <c r="W852" i="2"/>
  <c r="W844" i="2"/>
  <c r="W836" i="2"/>
  <c r="W828" i="2"/>
  <c r="W820" i="2"/>
  <c r="W812" i="2"/>
  <c r="W804" i="2"/>
  <c r="W796" i="2"/>
  <c r="W788" i="2"/>
  <c r="W780" i="2"/>
  <c r="W772" i="2"/>
  <c r="W764" i="2"/>
  <c r="W756" i="2"/>
  <c r="W748" i="2"/>
  <c r="W740" i="2"/>
  <c r="W732" i="2"/>
  <c r="W724" i="2"/>
  <c r="W716" i="2"/>
  <c r="W708" i="2"/>
  <c r="W700" i="2"/>
  <c r="W692" i="2"/>
  <c r="W684" i="2"/>
  <c r="W676" i="2"/>
  <c r="W668" i="2"/>
  <c r="W660" i="2"/>
  <c r="W652" i="2"/>
  <c r="W644" i="2"/>
  <c r="W636" i="2"/>
  <c r="W628" i="2"/>
  <c r="W620" i="2"/>
  <c r="W612" i="2"/>
  <c r="W604" i="2"/>
  <c r="W596" i="2"/>
  <c r="W588" i="2"/>
  <c r="W580" i="2"/>
  <c r="W572" i="2"/>
  <c r="W564" i="2"/>
  <c r="W556" i="2"/>
  <c r="W548" i="2"/>
  <c r="W540" i="2"/>
  <c r="W532" i="2"/>
  <c r="W524" i="2"/>
  <c r="W516" i="2"/>
  <c r="W508" i="2"/>
  <c r="W500" i="2"/>
  <c r="W492" i="2"/>
  <c r="W484" i="2"/>
  <c r="W476" i="2"/>
  <c r="W468" i="2"/>
  <c r="W460" i="2"/>
  <c r="W452" i="2"/>
  <c r="W444" i="2"/>
  <c r="W440" i="2"/>
  <c r="W432" i="2"/>
  <c r="W428" i="2"/>
  <c r="W424" i="2"/>
  <c r="W416" i="2"/>
  <c r="W412" i="2"/>
  <c r="W408" i="2"/>
  <c r="W400" i="2"/>
  <c r="W396" i="2"/>
  <c r="W392" i="2"/>
  <c r="W384" i="2"/>
  <c r="W380" i="2"/>
  <c r="W376" i="2"/>
  <c r="W368" i="2"/>
  <c r="W364" i="2"/>
  <c r="W360" i="2"/>
  <c r="W352" i="2"/>
  <c r="W348" i="2"/>
  <c r="W344" i="2"/>
  <c r="W336" i="2"/>
  <c r="W332" i="2"/>
  <c r="W328" i="2"/>
  <c r="W324" i="2"/>
  <c r="W320" i="2"/>
  <c r="W316" i="2"/>
  <c r="W312" i="2"/>
  <c r="W308" i="2"/>
  <c r="W304" i="2"/>
  <c r="W300" i="2"/>
  <c r="W292" i="2"/>
  <c r="W288" i="2"/>
  <c r="W284" i="2"/>
  <c r="W280" i="2"/>
  <c r="W272" i="2"/>
  <c r="W268" i="2"/>
  <c r="W264" i="2"/>
  <c r="W260" i="2"/>
  <c r="W256" i="2"/>
  <c r="W252" i="2"/>
  <c r="W248" i="2"/>
  <c r="W244" i="2"/>
  <c r="W240" i="2"/>
  <c r="W236" i="2"/>
  <c r="W228" i="2"/>
  <c r="W224" i="2"/>
  <c r="W220" i="2"/>
  <c r="W216" i="2"/>
  <c r="W208" i="2"/>
  <c r="W204" i="2"/>
  <c r="W200" i="2"/>
  <c r="W196" i="2"/>
  <c r="W192" i="2"/>
  <c r="W188" i="2"/>
  <c r="W184" i="2"/>
  <c r="W180" i="2"/>
  <c r="W176" i="2"/>
  <c r="W172" i="2"/>
  <c r="W164" i="2"/>
  <c r="W160" i="2"/>
  <c r="W156" i="2"/>
  <c r="W152" i="2"/>
  <c r="W144" i="2"/>
  <c r="W140" i="2"/>
  <c r="W136" i="2"/>
  <c r="W132" i="2"/>
  <c r="W128" i="2"/>
  <c r="W124" i="2"/>
  <c r="W120" i="2"/>
  <c r="W116" i="2"/>
  <c r="W112" i="2"/>
  <c r="W108" i="2"/>
  <c r="W100" i="2"/>
  <c r="W96" i="2"/>
  <c r="W92" i="2"/>
  <c r="W88" i="2"/>
  <c r="W80" i="2"/>
  <c r="W76" i="2"/>
  <c r="W72" i="2"/>
  <c r="W68" i="2"/>
  <c r="W64" i="2"/>
  <c r="W60" i="2"/>
  <c r="W56" i="2"/>
  <c r="W52" i="2"/>
  <c r="W48" i="2"/>
  <c r="W44" i="2"/>
  <c r="W40" i="2"/>
  <c r="W36" i="2"/>
  <c r="W28" i="2"/>
  <c r="W24" i="2"/>
  <c r="W20" i="2"/>
  <c r="W16" i="2"/>
  <c r="W12" i="2"/>
  <c r="W8" i="2"/>
  <c r="W4" i="2"/>
  <c r="W992" i="2"/>
  <c r="W960" i="2"/>
  <c r="W947" i="2"/>
  <c r="W939" i="2"/>
  <c r="W931" i="2"/>
  <c r="W923" i="2"/>
  <c r="W915" i="2"/>
  <c r="W907" i="2"/>
  <c r="W899" i="2"/>
  <c r="W891" i="2"/>
  <c r="W883" i="2"/>
  <c r="W875" i="2"/>
  <c r="W867" i="2"/>
  <c r="W859" i="2"/>
  <c r="W851" i="2"/>
  <c r="W843" i="2"/>
  <c r="W835" i="2"/>
  <c r="W827" i="2"/>
  <c r="W819" i="2"/>
  <c r="W811" i="2"/>
  <c r="W803" i="2"/>
  <c r="W795" i="2"/>
  <c r="W787" i="2"/>
  <c r="W779" i="2"/>
  <c r="W771" i="2"/>
  <c r="W763" i="2"/>
  <c r="W755" i="2"/>
  <c r="W747" i="2"/>
  <c r="W739" i="2"/>
  <c r="W731" i="2"/>
  <c r="W723" i="2"/>
  <c r="W715" i="2"/>
  <c r="W707" i="2"/>
  <c r="W699" i="2"/>
  <c r="W691" i="2"/>
  <c r="W683" i="2"/>
  <c r="W675" i="2"/>
  <c r="W667" i="2"/>
  <c r="W659" i="2"/>
  <c r="W651" i="2"/>
  <c r="W643" i="2"/>
  <c r="W635" i="2"/>
  <c r="W627" i="2"/>
  <c r="W619" i="2"/>
  <c r="W611" i="2"/>
  <c r="W603" i="2"/>
  <c r="W595" i="2"/>
  <c r="W587" i="2"/>
  <c r="W579" i="2"/>
  <c r="W571" i="2"/>
  <c r="W563" i="2"/>
  <c r="W555" i="2"/>
  <c r="W547" i="2"/>
  <c r="W539" i="2"/>
  <c r="W531" i="2"/>
  <c r="W523" i="2"/>
  <c r="W515" i="2"/>
  <c r="W507" i="2"/>
  <c r="W499" i="2"/>
  <c r="W491" i="2"/>
  <c r="W483" i="2"/>
  <c r="W475" i="2"/>
  <c r="W467" i="2"/>
  <c r="W459" i="2"/>
  <c r="W451" i="2"/>
  <c r="W443" i="2"/>
  <c r="W439" i="2"/>
  <c r="W431" i="2"/>
  <c r="W427" i="2"/>
  <c r="W423" i="2"/>
  <c r="W415" i="2"/>
  <c r="W411" i="2"/>
  <c r="W407" i="2"/>
  <c r="W399" i="2"/>
  <c r="W395" i="2"/>
  <c r="W391" i="2"/>
  <c r="W383" i="2"/>
  <c r="W379" i="2"/>
  <c r="W375" i="2"/>
  <c r="W367" i="2"/>
  <c r="W363" i="2"/>
  <c r="W359" i="2"/>
  <c r="W351" i="2"/>
  <c r="W347" i="2"/>
  <c r="W343" i="2"/>
  <c r="W335" i="2"/>
  <c r="W331" i="2"/>
  <c r="W327" i="2"/>
  <c r="W323" i="2"/>
  <c r="W315" i="2"/>
  <c r="W311" i="2"/>
  <c r="W307" i="2"/>
  <c r="W303" i="2"/>
  <c r="W299" i="2"/>
  <c r="W295" i="2"/>
  <c r="W291" i="2"/>
  <c r="W287" i="2"/>
  <c r="W283" i="2"/>
  <c r="W279" i="2"/>
  <c r="W271" i="2"/>
  <c r="W267" i="2"/>
  <c r="W263" i="2"/>
  <c r="W259" i="2"/>
  <c r="W251" i="2"/>
  <c r="W247" i="2"/>
  <c r="W243" i="2"/>
  <c r="W239" i="2"/>
  <c r="W235" i="2"/>
  <c r="W231" i="2"/>
  <c r="W227" i="2"/>
  <c r="W223" i="2"/>
  <c r="W219" i="2"/>
  <c r="W215" i="2"/>
  <c r="W207" i="2"/>
  <c r="W203" i="2"/>
  <c r="W199" i="2"/>
  <c r="W195" i="2"/>
  <c r="W187" i="2"/>
  <c r="W183" i="2"/>
  <c r="W179" i="2"/>
  <c r="W175" i="2"/>
  <c r="W171" i="2"/>
  <c r="W167" i="2"/>
  <c r="W163" i="2"/>
  <c r="W159" i="2"/>
  <c r="W155" i="2"/>
  <c r="W151" i="2"/>
  <c r="W143" i="2"/>
  <c r="W139" i="2"/>
  <c r="W135" i="2"/>
  <c r="W131" i="2"/>
  <c r="W123" i="2"/>
  <c r="W119" i="2"/>
  <c r="W115" i="2"/>
  <c r="W111" i="2"/>
  <c r="W107" i="2"/>
  <c r="W103" i="2"/>
  <c r="W99" i="2"/>
  <c r="W95" i="2"/>
  <c r="W91" i="2"/>
  <c r="W87" i="2"/>
  <c r="W79" i="2"/>
  <c r="W75" i="2"/>
  <c r="W71" i="2"/>
  <c r="W67" i="2"/>
  <c r="W59" i="2"/>
  <c r="W55" i="2"/>
  <c r="W51" i="2"/>
  <c r="W47" i="2"/>
  <c r="W43" i="2"/>
  <c r="W39" i="2"/>
  <c r="W35" i="2"/>
  <c r="W31" i="2"/>
  <c r="W27" i="2"/>
  <c r="W23" i="2"/>
  <c r="W19" i="2"/>
  <c r="W15" i="2"/>
  <c r="W11" i="2"/>
  <c r="W7" i="2"/>
  <c r="W3" i="2"/>
  <c r="W983" i="2"/>
  <c r="W951" i="2"/>
  <c r="W919" i="2"/>
  <c r="W887" i="2"/>
  <c r="W855" i="2"/>
  <c r="W823" i="2"/>
  <c r="W791" i="2"/>
  <c r="W759" i="2"/>
  <c r="W727" i="2"/>
  <c r="W695" i="2"/>
  <c r="W663" i="2"/>
  <c r="W518" i="2"/>
  <c r="W514" i="2"/>
  <c r="W510" i="2"/>
  <c r="W506" i="2"/>
  <c r="W502" i="2"/>
  <c r="W498" i="2"/>
  <c r="W494" i="2"/>
  <c r="W490" i="2"/>
  <c r="W486" i="2"/>
  <c r="W482" i="2"/>
  <c r="W478" i="2"/>
  <c r="W474" i="2"/>
  <c r="W470" i="2"/>
  <c r="W466" i="2"/>
  <c r="W462" i="2"/>
  <c r="W458" i="2"/>
  <c r="W454" i="2"/>
  <c r="W450" i="2"/>
  <c r="W446" i="2"/>
  <c r="W438" i="2"/>
  <c r="W434" i="2"/>
  <c r="W430" i="2"/>
  <c r="W426" i="2"/>
  <c r="W422" i="2"/>
  <c r="W418" i="2"/>
  <c r="W414" i="2"/>
  <c r="W410" i="2"/>
  <c r="W406" i="2"/>
  <c r="W402" i="2"/>
  <c r="W398" i="2"/>
  <c r="W394" i="2"/>
  <c r="W390" i="2"/>
  <c r="W386" i="2"/>
  <c r="W382" i="2"/>
  <c r="W378" i="2"/>
  <c r="W374" i="2"/>
  <c r="W370" i="2"/>
  <c r="W366" i="2"/>
  <c r="W362" i="2"/>
  <c r="W358" i="2"/>
  <c r="W354" i="2"/>
  <c r="W350" i="2"/>
  <c r="W346" i="2"/>
  <c r="W342" i="2"/>
  <c r="W334" i="2"/>
  <c r="W330" i="2"/>
  <c r="W326" i="2"/>
  <c r="W314" i="2"/>
  <c r="W310" i="2"/>
  <c r="W306" i="2"/>
  <c r="W302" i="2"/>
  <c r="W298" i="2"/>
  <c r="W294" i="2"/>
  <c r="W282" i="2"/>
  <c r="W278" i="2"/>
  <c r="W274" i="2"/>
  <c r="W270" i="2"/>
  <c r="W266" i="2"/>
  <c r="W262" i="2"/>
  <c r="W250" i="2"/>
  <c r="W246" i="2"/>
  <c r="W242" i="2"/>
  <c r="W238" i="2"/>
  <c r="W234" i="2"/>
  <c r="W230" i="2"/>
  <c r="W218" i="2"/>
  <c r="W214" i="2"/>
  <c r="W210" i="2"/>
  <c r="W206" i="2"/>
  <c r="W202" i="2"/>
  <c r="W198" i="2"/>
  <c r="W186" i="2"/>
  <c r="W182" i="2"/>
  <c r="W178" i="2"/>
  <c r="W174" i="2"/>
  <c r="W170" i="2"/>
  <c r="W166" i="2"/>
  <c r="W154" i="2"/>
  <c r="W150" i="2"/>
  <c r="W146" i="2"/>
  <c r="W142" i="2"/>
  <c r="W138" i="2"/>
  <c r="W134" i="2"/>
  <c r="W122" i="2"/>
  <c r="W118" i="2"/>
  <c r="W114" i="2"/>
  <c r="W110" i="2"/>
  <c r="W106" i="2"/>
  <c r="W102" i="2"/>
  <c r="W90" i="2"/>
  <c r="W86" i="2"/>
  <c r="W82" i="2"/>
  <c r="W78" i="2"/>
  <c r="W74" i="2"/>
  <c r="W70" i="2"/>
  <c r="W58" i="2"/>
  <c r="W54" i="2"/>
  <c r="W50" i="2"/>
  <c r="W46" i="2"/>
  <c r="W42" i="2"/>
  <c r="W38" i="2"/>
  <c r="W26" i="2"/>
  <c r="W22" i="2"/>
  <c r="W18" i="2"/>
  <c r="W14" i="2"/>
  <c r="W10" i="2"/>
  <c r="W6" i="2"/>
  <c r="W2" i="2"/>
  <c r="W565" i="2"/>
  <c r="W533" i="2"/>
  <c r="W501" i="2"/>
  <c r="W469" i="2"/>
  <c r="W437" i="2"/>
  <c r="W405" i="2"/>
  <c r="W373" i="2"/>
  <c r="W338" i="2"/>
  <c r="W286" i="2"/>
  <c r="W222" i="2"/>
  <c r="W158" i="2"/>
  <c r="W94" i="2"/>
  <c r="W30" i="2"/>
  <c r="W949" i="2"/>
  <c r="W945" i="2"/>
  <c r="W941" i="2"/>
  <c r="W937" i="2"/>
  <c r="W933" i="2"/>
  <c r="W929" i="2"/>
  <c r="W925" i="2"/>
  <c r="W921" i="2"/>
  <c r="W917" i="2"/>
  <c r="W913" i="2"/>
  <c r="W909" i="2"/>
  <c r="W905" i="2"/>
  <c r="W901" i="2"/>
  <c r="W897" i="2"/>
  <c r="W893" i="2"/>
  <c r="W889" i="2"/>
  <c r="W885" i="2"/>
  <c r="W881" i="2"/>
  <c r="W877" i="2"/>
  <c r="W873" i="2"/>
  <c r="W869" i="2"/>
  <c r="W865" i="2"/>
  <c r="W861" i="2"/>
  <c r="W857" i="2"/>
  <c r="W853" i="2"/>
  <c r="W849" i="2"/>
  <c r="W845" i="2"/>
  <c r="W841" i="2"/>
  <c r="W837" i="2"/>
  <c r="W833" i="2"/>
  <c r="W829" i="2"/>
  <c r="W825" i="2"/>
  <c r="W821" i="2"/>
  <c r="W817" i="2"/>
  <c r="W813" i="2"/>
  <c r="W809" i="2"/>
  <c r="W805" i="2"/>
  <c r="W801" i="2"/>
  <c r="W797" i="2"/>
  <c r="W793" i="2"/>
  <c r="W789" i="2"/>
  <c r="W785" i="2"/>
  <c r="W781" i="2"/>
  <c r="W777" i="2"/>
  <c r="W773" i="2"/>
  <c r="W769" i="2"/>
  <c r="W765" i="2"/>
  <c r="W761" i="2"/>
  <c r="W757" i="2"/>
  <c r="W753" i="2"/>
  <c r="W749" i="2"/>
  <c r="W745" i="2"/>
  <c r="W741" i="2"/>
  <c r="W737" i="2"/>
  <c r="W733" i="2"/>
  <c r="W729" i="2"/>
  <c r="W725" i="2"/>
  <c r="W721" i="2"/>
  <c r="W717" i="2"/>
  <c r="W713" i="2"/>
  <c r="W709" i="2"/>
  <c r="W705" i="2"/>
  <c r="W701" i="2"/>
  <c r="W697" i="2"/>
  <c r="W693" i="2"/>
  <c r="W689" i="2"/>
  <c r="W685" i="2"/>
  <c r="W681" i="2"/>
  <c r="W677" i="2"/>
  <c r="W673" i="2"/>
  <c r="W669" i="2"/>
  <c r="W665" i="2"/>
  <c r="W661" i="2"/>
  <c r="W657" i="2"/>
  <c r="W653" i="2"/>
  <c r="W649" i="2"/>
  <c r="W645" i="2"/>
  <c r="W641" i="2"/>
  <c r="W637" i="2"/>
  <c r="W633" i="2"/>
  <c r="W629" i="2"/>
  <c r="W625" i="2"/>
  <c r="W621" i="2"/>
  <c r="W617" i="2"/>
  <c r="W613" i="2"/>
  <c r="W609" i="2"/>
  <c r="W605" i="2"/>
  <c r="W601" i="2"/>
  <c r="W597" i="2"/>
  <c r="W593" i="2"/>
  <c r="W585" i="2"/>
  <c r="W577" i="2"/>
  <c r="W569" i="2"/>
  <c r="W561" i="2"/>
  <c r="W553" i="2"/>
  <c r="W545" i="2"/>
  <c r="W537" i="2"/>
  <c r="W529" i="2"/>
  <c r="W521" i="2"/>
  <c r="W513" i="2"/>
  <c r="W505" i="2"/>
  <c r="W497" i="2"/>
  <c r="W489" i="2"/>
  <c r="W481" i="2"/>
  <c r="W473" i="2"/>
  <c r="W465" i="2"/>
  <c r="W457" i="2"/>
  <c r="W449" i="2"/>
  <c r="W441" i="2"/>
  <c r="W433" i="2"/>
  <c r="W425" i="2"/>
  <c r="W417" i="2"/>
  <c r="W409" i="2"/>
  <c r="W401" i="2"/>
  <c r="W393" i="2"/>
  <c r="W385" i="2"/>
  <c r="W377" i="2"/>
  <c r="W369" i="2"/>
  <c r="W361" i="2"/>
  <c r="W353" i="2"/>
  <c r="W345" i="2"/>
  <c r="W341" i="2"/>
  <c r="W337" i="2"/>
  <c r="W333" i="2"/>
  <c r="W325" i="2"/>
  <c r="W321" i="2"/>
  <c r="W313" i="2"/>
  <c r="W309" i="2"/>
  <c r="W305" i="2"/>
  <c r="W301" i="2"/>
  <c r="W293" i="2"/>
  <c r="W289" i="2"/>
  <c r="W281" i="2"/>
  <c r="W277" i="2"/>
  <c r="W273" i="2"/>
  <c r="W269" i="2"/>
  <c r="W261" i="2"/>
  <c r="W257" i="2"/>
  <c r="W249" i="2"/>
  <c r="W245" i="2"/>
  <c r="W241" i="2"/>
  <c r="W237" i="2"/>
  <c r="W229" i="2"/>
  <c r="W225" i="2"/>
  <c r="W217" i="2"/>
  <c r="W213" i="2"/>
  <c r="W209" i="2"/>
  <c r="W205" i="2"/>
  <c r="W197" i="2"/>
  <c r="W193" i="2"/>
  <c r="W185" i="2"/>
  <c r="W181" i="2"/>
  <c r="W177" i="2"/>
  <c r="W173" i="2"/>
  <c r="W165" i="2"/>
  <c r="W161" i="2"/>
  <c r="W153" i="2"/>
  <c r="W149" i="2"/>
  <c r="W145" i="2"/>
  <c r="W141" i="2"/>
  <c r="W133" i="2"/>
  <c r="W129" i="2"/>
  <c r="W121" i="2"/>
  <c r="W117" i="2"/>
  <c r="W113" i="2"/>
  <c r="W109" i="2"/>
  <c r="W101" i="2"/>
  <c r="W97" i="2"/>
  <c r="W89" i="2"/>
  <c r="W85" i="2"/>
  <c r="W81" i="2"/>
  <c r="W77" i="2"/>
  <c r="W69" i="2"/>
  <c r="W65" i="2"/>
  <c r="W57" i="2"/>
  <c r="W53" i="2"/>
  <c r="W45" i="2"/>
  <c r="W41" i="2"/>
  <c r="W37" i="2"/>
  <c r="W29" i="2"/>
  <c r="W25" i="2"/>
  <c r="W21" i="2"/>
  <c r="W13" i="2"/>
  <c r="W9" i="2"/>
  <c r="W5" i="2"/>
  <c r="W589" i="2"/>
  <c r="W557" i="2"/>
  <c r="W525" i="2"/>
  <c r="W493" i="2"/>
  <c r="W461" i="2"/>
  <c r="W429" i="2"/>
  <c r="W397" i="2"/>
  <c r="W365" i="2"/>
  <c r="W322" i="2"/>
  <c r="W258" i="2"/>
  <c r="W194" i="2"/>
  <c r="W130" i="2"/>
  <c r="W66" i="2"/>
  <c r="X2" i="2"/>
  <c r="Y10" i="2"/>
  <c r="Y8" i="2"/>
  <c r="Y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061672-83FB-4E3E-8C0D-95E02394CFA0}" keepAlive="1" name="Query - banking_loan_data" description="Connection to the 'banking_loan_data' query in the workbook." type="5" refreshedVersion="8" background="1" saveData="1">
    <dbPr connection="Provider=Microsoft.Mashup.OleDb.1;Data Source=$Workbook$;Location=banking_loan_data;Extended Properties=&quot;&quot;" command="SELECT * FROM [banking_loan_data]"/>
  </connection>
  <connection id="2" xr16:uid="{C31DBB7B-207F-4C13-A4D3-E1582C967462}" keepAlive="1" name="Query - banking_loan_data (2)" description="Connection to the 'banking_loan_data (2)' query in the workbook." type="5" refreshedVersion="8" background="1" saveData="1">
    <dbPr connection="Provider=Microsoft.Mashup.OleDb.1;Data Source=$Workbook$;Location=&quot;banking_loan_data (2)&quot;;Extended Properties=&quot;&quot;" command="SELECT * FROM [banking_loan_data (2)]"/>
  </connection>
</connections>
</file>

<file path=xl/sharedStrings.xml><?xml version="1.0" encoding="utf-8"?>
<sst xmlns="http://schemas.openxmlformats.org/spreadsheetml/2006/main" count="14214" uniqueCount="2150">
  <si>
    <t>Loan ID</t>
  </si>
  <si>
    <t>Issue Date</t>
  </si>
  <si>
    <t>Borrower ID</t>
  </si>
  <si>
    <t>State</t>
  </si>
  <si>
    <t>Loan Amount</t>
  </si>
  <si>
    <t>Interest Rate</t>
  </si>
  <si>
    <t>Term (Months)</t>
  </si>
  <si>
    <t>Loan Status</t>
  </si>
  <si>
    <t>Loan Grade</t>
  </si>
  <si>
    <t>Loan Intent</t>
  </si>
  <si>
    <t>Annual Income</t>
  </si>
  <si>
    <t>Home Ownership</t>
  </si>
  <si>
    <t>DTI</t>
  </si>
  <si>
    <t>LTV</t>
  </si>
  <si>
    <t>Total Payments Received</t>
  </si>
  <si>
    <t>Recovery Amount</t>
  </si>
  <si>
    <t>L0001</t>
  </si>
  <si>
    <t>B0001</t>
  </si>
  <si>
    <t>OH</t>
  </si>
  <si>
    <t>Fully Paid</t>
  </si>
  <si>
    <t>A</t>
  </si>
  <si>
    <t>small business</t>
  </si>
  <si>
    <t>OWN</t>
  </si>
  <si>
    <t>L0002</t>
  </si>
  <si>
    <t>B0002</t>
  </si>
  <si>
    <t>PA</t>
  </si>
  <si>
    <t>Current</t>
  </si>
  <si>
    <t>D</t>
  </si>
  <si>
    <t>credit card</t>
  </si>
  <si>
    <t>MORTGAGE</t>
  </si>
  <si>
    <t>L0003</t>
  </si>
  <si>
    <t>B0003</t>
  </si>
  <si>
    <t>home improvement</t>
  </si>
  <si>
    <t>RENT</t>
  </si>
  <si>
    <t>L0004</t>
  </si>
  <si>
    <t>B0004</t>
  </si>
  <si>
    <t>F</t>
  </si>
  <si>
    <t>other</t>
  </si>
  <si>
    <t>L0005</t>
  </si>
  <si>
    <t>B0005</t>
  </si>
  <si>
    <t>NY</t>
  </si>
  <si>
    <t>G</t>
  </si>
  <si>
    <t>L0006</t>
  </si>
  <si>
    <t>B0006</t>
  </si>
  <si>
    <t>L0007</t>
  </si>
  <si>
    <t>B0007</t>
  </si>
  <si>
    <t>MI</t>
  </si>
  <si>
    <t>debt consolidation</t>
  </si>
  <si>
    <t>L0008</t>
  </si>
  <si>
    <t>B0008</t>
  </si>
  <si>
    <t>NC</t>
  </si>
  <si>
    <t>L0009</t>
  </si>
  <si>
    <t>B0009</t>
  </si>
  <si>
    <t>GA</t>
  </si>
  <si>
    <t>L0010</t>
  </si>
  <si>
    <t>B0010</t>
  </si>
  <si>
    <t>IL</t>
  </si>
  <si>
    <t>B</t>
  </si>
  <si>
    <t>L0011</t>
  </si>
  <si>
    <t>B0011</t>
  </si>
  <si>
    <t>Late (31-120 days)</t>
  </si>
  <si>
    <t>L0012</t>
  </si>
  <si>
    <t>B0012</t>
  </si>
  <si>
    <t>L0013</t>
  </si>
  <si>
    <t>B0013</t>
  </si>
  <si>
    <t>CA</t>
  </si>
  <si>
    <t>L0014</t>
  </si>
  <si>
    <t>B0014</t>
  </si>
  <si>
    <t>L0015</t>
  </si>
  <si>
    <t>B0015</t>
  </si>
  <si>
    <t>L0016</t>
  </si>
  <si>
    <t>B0016</t>
  </si>
  <si>
    <t>FL</t>
  </si>
  <si>
    <t>C</t>
  </si>
  <si>
    <t>L0017</t>
  </si>
  <si>
    <t>B0017</t>
  </si>
  <si>
    <t>TX</t>
  </si>
  <si>
    <t>L0018</t>
  </si>
  <si>
    <t>B0018</t>
  </si>
  <si>
    <t>L0019</t>
  </si>
  <si>
    <t>B0019</t>
  </si>
  <si>
    <t>Charged Off</t>
  </si>
  <si>
    <t>L0020</t>
  </si>
  <si>
    <t>B0020</t>
  </si>
  <si>
    <t>E</t>
  </si>
  <si>
    <t>L0021</t>
  </si>
  <si>
    <t>B0021</t>
  </si>
  <si>
    <t>L0022</t>
  </si>
  <si>
    <t>B0022</t>
  </si>
  <si>
    <t>L0023</t>
  </si>
  <si>
    <t>B0023</t>
  </si>
  <si>
    <t>L0024</t>
  </si>
  <si>
    <t>B0024</t>
  </si>
  <si>
    <t>L0025</t>
  </si>
  <si>
    <t>B0025</t>
  </si>
  <si>
    <t>L0026</t>
  </si>
  <si>
    <t>B0026</t>
  </si>
  <si>
    <t>L0027</t>
  </si>
  <si>
    <t>B0027</t>
  </si>
  <si>
    <t>L0028</t>
  </si>
  <si>
    <t>B0028</t>
  </si>
  <si>
    <t>L0029</t>
  </si>
  <si>
    <t>B0029</t>
  </si>
  <si>
    <t>L0030</t>
  </si>
  <si>
    <t>B0030</t>
  </si>
  <si>
    <t>L0031</t>
  </si>
  <si>
    <t>B0031</t>
  </si>
  <si>
    <t>L0032</t>
  </si>
  <si>
    <t>B0032</t>
  </si>
  <si>
    <t>L0033</t>
  </si>
  <si>
    <t>B0033</t>
  </si>
  <si>
    <t>L0034</t>
  </si>
  <si>
    <t>B0034</t>
  </si>
  <si>
    <t>L0035</t>
  </si>
  <si>
    <t>B0035</t>
  </si>
  <si>
    <t>L0036</t>
  </si>
  <si>
    <t>B0036</t>
  </si>
  <si>
    <t>L0037</t>
  </si>
  <si>
    <t>B0037</t>
  </si>
  <si>
    <t>L0038</t>
  </si>
  <si>
    <t>B0038</t>
  </si>
  <si>
    <t>L0039</t>
  </si>
  <si>
    <t>B0039</t>
  </si>
  <si>
    <t>L0040</t>
  </si>
  <si>
    <t>B0040</t>
  </si>
  <si>
    <t>L0041</t>
  </si>
  <si>
    <t>B0041</t>
  </si>
  <si>
    <t>L0042</t>
  </si>
  <si>
    <t>B0042</t>
  </si>
  <si>
    <t>L0043</t>
  </si>
  <si>
    <t>B0043</t>
  </si>
  <si>
    <t>L0044</t>
  </si>
  <si>
    <t>B0044</t>
  </si>
  <si>
    <t>L0045</t>
  </si>
  <si>
    <t>B0045</t>
  </si>
  <si>
    <t>L0046</t>
  </si>
  <si>
    <t>B0046</t>
  </si>
  <si>
    <t>L0047</t>
  </si>
  <si>
    <t>B0047</t>
  </si>
  <si>
    <t>L0048</t>
  </si>
  <si>
    <t>B0048</t>
  </si>
  <si>
    <t>L0049</t>
  </si>
  <si>
    <t>B0049</t>
  </si>
  <si>
    <t>L0050</t>
  </si>
  <si>
    <t>B0050</t>
  </si>
  <si>
    <t>L0051</t>
  </si>
  <si>
    <t>B0051</t>
  </si>
  <si>
    <t>L0052</t>
  </si>
  <si>
    <t>B0052</t>
  </si>
  <si>
    <t>L0053</t>
  </si>
  <si>
    <t>B0053</t>
  </si>
  <si>
    <t>L0054</t>
  </si>
  <si>
    <t>B0054</t>
  </si>
  <si>
    <t>L0055</t>
  </si>
  <si>
    <t>B0055</t>
  </si>
  <si>
    <t>L0056</t>
  </si>
  <si>
    <t>B0056</t>
  </si>
  <si>
    <t>L0057</t>
  </si>
  <si>
    <t>B0057</t>
  </si>
  <si>
    <t>L0058</t>
  </si>
  <si>
    <t>B0058</t>
  </si>
  <si>
    <t>L0059</t>
  </si>
  <si>
    <t>B0059</t>
  </si>
  <si>
    <t>L0060</t>
  </si>
  <si>
    <t>B0060</t>
  </si>
  <si>
    <t>L0061</t>
  </si>
  <si>
    <t>B0061</t>
  </si>
  <si>
    <t>L0062</t>
  </si>
  <si>
    <t>B0062</t>
  </si>
  <si>
    <t>L0063</t>
  </si>
  <si>
    <t>B0063</t>
  </si>
  <si>
    <t>L0064</t>
  </si>
  <si>
    <t>B0064</t>
  </si>
  <si>
    <t>L0065</t>
  </si>
  <si>
    <t>B0065</t>
  </si>
  <si>
    <t>L0066</t>
  </si>
  <si>
    <t>B0066</t>
  </si>
  <si>
    <t>L0067</t>
  </si>
  <si>
    <t>B0067</t>
  </si>
  <si>
    <t>L0068</t>
  </si>
  <si>
    <t>B0068</t>
  </si>
  <si>
    <t>L0069</t>
  </si>
  <si>
    <t>B0069</t>
  </si>
  <si>
    <t>L0070</t>
  </si>
  <si>
    <t>B0070</t>
  </si>
  <si>
    <t>L0071</t>
  </si>
  <si>
    <t>B0071</t>
  </si>
  <si>
    <t>L0072</t>
  </si>
  <si>
    <t>B0072</t>
  </si>
  <si>
    <t>L0073</t>
  </si>
  <si>
    <t>B0073</t>
  </si>
  <si>
    <t>L0074</t>
  </si>
  <si>
    <t>B0074</t>
  </si>
  <si>
    <t>L0075</t>
  </si>
  <si>
    <t>B0075</t>
  </si>
  <si>
    <t>L0076</t>
  </si>
  <si>
    <t>B0076</t>
  </si>
  <si>
    <t>L0077</t>
  </si>
  <si>
    <t>B0077</t>
  </si>
  <si>
    <t>L0078</t>
  </si>
  <si>
    <t>B0078</t>
  </si>
  <si>
    <t>L0079</t>
  </si>
  <si>
    <t>B0079</t>
  </si>
  <si>
    <t>L0080</t>
  </si>
  <si>
    <t>B0080</t>
  </si>
  <si>
    <t>L0081</t>
  </si>
  <si>
    <t>B0081</t>
  </si>
  <si>
    <t>L0082</t>
  </si>
  <si>
    <t>B0082</t>
  </si>
  <si>
    <t>L0083</t>
  </si>
  <si>
    <t>B0083</t>
  </si>
  <si>
    <t>L0084</t>
  </si>
  <si>
    <t>B0084</t>
  </si>
  <si>
    <t>L0085</t>
  </si>
  <si>
    <t>B0085</t>
  </si>
  <si>
    <t>L0086</t>
  </si>
  <si>
    <t>B0086</t>
  </si>
  <si>
    <t>L0087</t>
  </si>
  <si>
    <t>B0087</t>
  </si>
  <si>
    <t>L0088</t>
  </si>
  <si>
    <t>B0088</t>
  </si>
  <si>
    <t>L0089</t>
  </si>
  <si>
    <t>B0089</t>
  </si>
  <si>
    <t>L0090</t>
  </si>
  <si>
    <t>B0090</t>
  </si>
  <si>
    <t>L0091</t>
  </si>
  <si>
    <t>B0091</t>
  </si>
  <si>
    <t>L0092</t>
  </si>
  <si>
    <t>B0092</t>
  </si>
  <si>
    <t>L0093</t>
  </si>
  <si>
    <t>B0093</t>
  </si>
  <si>
    <t>L0094</t>
  </si>
  <si>
    <t>B0094</t>
  </si>
  <si>
    <t>L0095</t>
  </si>
  <si>
    <t>B0095</t>
  </si>
  <si>
    <t>L0096</t>
  </si>
  <si>
    <t>B0096</t>
  </si>
  <si>
    <t>L0097</t>
  </si>
  <si>
    <t>B0097</t>
  </si>
  <si>
    <t>L0098</t>
  </si>
  <si>
    <t>B0098</t>
  </si>
  <si>
    <t>L0099</t>
  </si>
  <si>
    <t>B0099</t>
  </si>
  <si>
    <t>L0100</t>
  </si>
  <si>
    <t>B0100</t>
  </si>
  <si>
    <t>L0101</t>
  </si>
  <si>
    <t>B0101</t>
  </si>
  <si>
    <t>L0102</t>
  </si>
  <si>
    <t>B0102</t>
  </si>
  <si>
    <t>L0103</t>
  </si>
  <si>
    <t>B0103</t>
  </si>
  <si>
    <t>L0104</t>
  </si>
  <si>
    <t>B0104</t>
  </si>
  <si>
    <t>L0105</t>
  </si>
  <si>
    <t>B0105</t>
  </si>
  <si>
    <t>L0106</t>
  </si>
  <si>
    <t>B0106</t>
  </si>
  <si>
    <t>L0107</t>
  </si>
  <si>
    <t>B0107</t>
  </si>
  <si>
    <t>L0108</t>
  </si>
  <si>
    <t>B0108</t>
  </si>
  <si>
    <t>L0109</t>
  </si>
  <si>
    <t>B0109</t>
  </si>
  <si>
    <t>L0110</t>
  </si>
  <si>
    <t>B0110</t>
  </si>
  <si>
    <t>L0111</t>
  </si>
  <si>
    <t>B0111</t>
  </si>
  <si>
    <t>L0112</t>
  </si>
  <si>
    <t>B0112</t>
  </si>
  <si>
    <t>L0113</t>
  </si>
  <si>
    <t>B0113</t>
  </si>
  <si>
    <t>L0114</t>
  </si>
  <si>
    <t>B0114</t>
  </si>
  <si>
    <t>L0115</t>
  </si>
  <si>
    <t>B0115</t>
  </si>
  <si>
    <t>L0116</t>
  </si>
  <si>
    <t>B0116</t>
  </si>
  <si>
    <t>L0117</t>
  </si>
  <si>
    <t>B0117</t>
  </si>
  <si>
    <t>L0118</t>
  </si>
  <si>
    <t>B0118</t>
  </si>
  <si>
    <t>L0119</t>
  </si>
  <si>
    <t>B0119</t>
  </si>
  <si>
    <t>L0120</t>
  </si>
  <si>
    <t>B0120</t>
  </si>
  <si>
    <t>L0121</t>
  </si>
  <si>
    <t>B0121</t>
  </si>
  <si>
    <t>L0122</t>
  </si>
  <si>
    <t>B0122</t>
  </si>
  <si>
    <t>L0123</t>
  </si>
  <si>
    <t>B0123</t>
  </si>
  <si>
    <t>L0124</t>
  </si>
  <si>
    <t>B0124</t>
  </si>
  <si>
    <t>L0125</t>
  </si>
  <si>
    <t>B0125</t>
  </si>
  <si>
    <t>L0126</t>
  </si>
  <si>
    <t>B0126</t>
  </si>
  <si>
    <t>L0127</t>
  </si>
  <si>
    <t>B0127</t>
  </si>
  <si>
    <t>L0128</t>
  </si>
  <si>
    <t>B0128</t>
  </si>
  <si>
    <t>L0129</t>
  </si>
  <si>
    <t>B0129</t>
  </si>
  <si>
    <t>L0130</t>
  </si>
  <si>
    <t>B0130</t>
  </si>
  <si>
    <t>L0131</t>
  </si>
  <si>
    <t>B0131</t>
  </si>
  <si>
    <t>L0132</t>
  </si>
  <si>
    <t>B0132</t>
  </si>
  <si>
    <t>L0133</t>
  </si>
  <si>
    <t>B0133</t>
  </si>
  <si>
    <t>L0134</t>
  </si>
  <si>
    <t>B0134</t>
  </si>
  <si>
    <t>L0135</t>
  </si>
  <si>
    <t>B0135</t>
  </si>
  <si>
    <t>In Grace Period</t>
  </si>
  <si>
    <t>L0136</t>
  </si>
  <si>
    <t>B0136</t>
  </si>
  <si>
    <t>L0137</t>
  </si>
  <si>
    <t>B0137</t>
  </si>
  <si>
    <t>L0138</t>
  </si>
  <si>
    <t>B0138</t>
  </si>
  <si>
    <t>L0139</t>
  </si>
  <si>
    <t>B0139</t>
  </si>
  <si>
    <t>L0140</t>
  </si>
  <si>
    <t>B0140</t>
  </si>
  <si>
    <t>L0141</t>
  </si>
  <si>
    <t>B0141</t>
  </si>
  <si>
    <t>L0142</t>
  </si>
  <si>
    <t>B0142</t>
  </si>
  <si>
    <t>L0143</t>
  </si>
  <si>
    <t>B0143</t>
  </si>
  <si>
    <t>L0144</t>
  </si>
  <si>
    <t>B0144</t>
  </si>
  <si>
    <t>L0145</t>
  </si>
  <si>
    <t>B0145</t>
  </si>
  <si>
    <t>L0146</t>
  </si>
  <si>
    <t>B0146</t>
  </si>
  <si>
    <t>L0147</t>
  </si>
  <si>
    <t>B0147</t>
  </si>
  <si>
    <t>L0148</t>
  </si>
  <si>
    <t>B0148</t>
  </si>
  <si>
    <t>L0149</t>
  </si>
  <si>
    <t>B0149</t>
  </si>
  <si>
    <t>L0150</t>
  </si>
  <si>
    <t>B0150</t>
  </si>
  <si>
    <t>L0151</t>
  </si>
  <si>
    <t>B0151</t>
  </si>
  <si>
    <t>L0152</t>
  </si>
  <si>
    <t>B0152</t>
  </si>
  <si>
    <t>L0153</t>
  </si>
  <si>
    <t>B0153</t>
  </si>
  <si>
    <t>L0154</t>
  </si>
  <si>
    <t>B0154</t>
  </si>
  <si>
    <t>L0155</t>
  </si>
  <si>
    <t>B0155</t>
  </si>
  <si>
    <t>L0156</t>
  </si>
  <si>
    <t>B0156</t>
  </si>
  <si>
    <t>L0157</t>
  </si>
  <si>
    <t>B0157</t>
  </si>
  <si>
    <t>L0158</t>
  </si>
  <si>
    <t>B0158</t>
  </si>
  <si>
    <t>L0159</t>
  </si>
  <si>
    <t>B0159</t>
  </si>
  <si>
    <t>L0160</t>
  </si>
  <si>
    <t>B0160</t>
  </si>
  <si>
    <t>L0161</t>
  </si>
  <si>
    <t>B0161</t>
  </si>
  <si>
    <t>L0162</t>
  </si>
  <si>
    <t>B0162</t>
  </si>
  <si>
    <t>L0163</t>
  </si>
  <si>
    <t>B0163</t>
  </si>
  <si>
    <t>L0164</t>
  </si>
  <si>
    <t>B0164</t>
  </si>
  <si>
    <t>L0165</t>
  </si>
  <si>
    <t>B0165</t>
  </si>
  <si>
    <t>L0166</t>
  </si>
  <si>
    <t>B0166</t>
  </si>
  <si>
    <t>L0167</t>
  </si>
  <si>
    <t>B0167</t>
  </si>
  <si>
    <t>L0168</t>
  </si>
  <si>
    <t>B0168</t>
  </si>
  <si>
    <t>L0169</t>
  </si>
  <si>
    <t>B0169</t>
  </si>
  <si>
    <t>L0170</t>
  </si>
  <si>
    <t>B0170</t>
  </si>
  <si>
    <t>L0171</t>
  </si>
  <si>
    <t>B0171</t>
  </si>
  <si>
    <t>L0172</t>
  </si>
  <si>
    <t>B0172</t>
  </si>
  <si>
    <t>L0173</t>
  </si>
  <si>
    <t>B0173</t>
  </si>
  <si>
    <t>L0174</t>
  </si>
  <si>
    <t>B0174</t>
  </si>
  <si>
    <t>L0175</t>
  </si>
  <si>
    <t>B0175</t>
  </si>
  <si>
    <t>L0176</t>
  </si>
  <si>
    <t>B0176</t>
  </si>
  <si>
    <t>L0177</t>
  </si>
  <si>
    <t>B0177</t>
  </si>
  <si>
    <t>L0178</t>
  </si>
  <si>
    <t>B0178</t>
  </si>
  <si>
    <t>L0179</t>
  </si>
  <si>
    <t>B0179</t>
  </si>
  <si>
    <t>L0180</t>
  </si>
  <si>
    <t>B0180</t>
  </si>
  <si>
    <t>L0181</t>
  </si>
  <si>
    <t>B0181</t>
  </si>
  <si>
    <t>L0182</t>
  </si>
  <si>
    <t>B0182</t>
  </si>
  <si>
    <t>L0183</t>
  </si>
  <si>
    <t>B0183</t>
  </si>
  <si>
    <t>L0184</t>
  </si>
  <si>
    <t>B0184</t>
  </si>
  <si>
    <t>L0185</t>
  </si>
  <si>
    <t>B0185</t>
  </si>
  <si>
    <t>L0186</t>
  </si>
  <si>
    <t>B0186</t>
  </si>
  <si>
    <t>L0187</t>
  </si>
  <si>
    <t>B0187</t>
  </si>
  <si>
    <t>L0188</t>
  </si>
  <si>
    <t>B0188</t>
  </si>
  <si>
    <t>L0189</t>
  </si>
  <si>
    <t>B0189</t>
  </si>
  <si>
    <t>L0190</t>
  </si>
  <si>
    <t>B0190</t>
  </si>
  <si>
    <t>L0191</t>
  </si>
  <si>
    <t>B0191</t>
  </si>
  <si>
    <t>L0192</t>
  </si>
  <si>
    <t>B0192</t>
  </si>
  <si>
    <t>L0193</t>
  </si>
  <si>
    <t>B0193</t>
  </si>
  <si>
    <t>L0194</t>
  </si>
  <si>
    <t>B0194</t>
  </si>
  <si>
    <t>L0195</t>
  </si>
  <si>
    <t>B0195</t>
  </si>
  <si>
    <t>L0196</t>
  </si>
  <si>
    <t>B0196</t>
  </si>
  <si>
    <t>L0197</t>
  </si>
  <si>
    <t>B0197</t>
  </si>
  <si>
    <t>L0198</t>
  </si>
  <si>
    <t>B0198</t>
  </si>
  <si>
    <t>L0199</t>
  </si>
  <si>
    <t>B0199</t>
  </si>
  <si>
    <t>L0200</t>
  </si>
  <si>
    <t>B0200</t>
  </si>
  <si>
    <t>L0201</t>
  </si>
  <si>
    <t>B0201</t>
  </si>
  <si>
    <t>L0202</t>
  </si>
  <si>
    <t>B0202</t>
  </si>
  <si>
    <t>L0203</t>
  </si>
  <si>
    <t>B0203</t>
  </si>
  <si>
    <t>L0204</t>
  </si>
  <si>
    <t>B0204</t>
  </si>
  <si>
    <t>L0205</t>
  </si>
  <si>
    <t>B0205</t>
  </si>
  <si>
    <t>L0206</t>
  </si>
  <si>
    <t>B0206</t>
  </si>
  <si>
    <t>L0207</t>
  </si>
  <si>
    <t>B0207</t>
  </si>
  <si>
    <t>L0208</t>
  </si>
  <si>
    <t>B0208</t>
  </si>
  <si>
    <t>L0209</t>
  </si>
  <si>
    <t>B0209</t>
  </si>
  <si>
    <t>L0210</t>
  </si>
  <si>
    <t>B0210</t>
  </si>
  <si>
    <t>L0211</t>
  </si>
  <si>
    <t>B0211</t>
  </si>
  <si>
    <t>L0212</t>
  </si>
  <si>
    <t>B0212</t>
  </si>
  <si>
    <t>L0213</t>
  </si>
  <si>
    <t>B0213</t>
  </si>
  <si>
    <t>L0214</t>
  </si>
  <si>
    <t>B0214</t>
  </si>
  <si>
    <t>L0215</t>
  </si>
  <si>
    <t>B0215</t>
  </si>
  <si>
    <t>L0216</t>
  </si>
  <si>
    <t>B0216</t>
  </si>
  <si>
    <t>L0217</t>
  </si>
  <si>
    <t>B0217</t>
  </si>
  <si>
    <t>L0218</t>
  </si>
  <si>
    <t>B0218</t>
  </si>
  <si>
    <t>L0219</t>
  </si>
  <si>
    <t>B0219</t>
  </si>
  <si>
    <t>L0220</t>
  </si>
  <si>
    <t>B0220</t>
  </si>
  <si>
    <t>L0221</t>
  </si>
  <si>
    <t>B0221</t>
  </si>
  <si>
    <t>L0222</t>
  </si>
  <si>
    <t>B0222</t>
  </si>
  <si>
    <t>L0223</t>
  </si>
  <si>
    <t>B0223</t>
  </si>
  <si>
    <t>L0224</t>
  </si>
  <si>
    <t>B0224</t>
  </si>
  <si>
    <t>L0225</t>
  </si>
  <si>
    <t>B0225</t>
  </si>
  <si>
    <t>L0226</t>
  </si>
  <si>
    <t>B0226</t>
  </si>
  <si>
    <t>L0227</t>
  </si>
  <si>
    <t>B0227</t>
  </si>
  <si>
    <t>L0228</t>
  </si>
  <si>
    <t>B0228</t>
  </si>
  <si>
    <t>L0229</t>
  </si>
  <si>
    <t>B0229</t>
  </si>
  <si>
    <t>L0230</t>
  </si>
  <si>
    <t>B0230</t>
  </si>
  <si>
    <t>L0231</t>
  </si>
  <si>
    <t>B0231</t>
  </si>
  <si>
    <t>L0232</t>
  </si>
  <si>
    <t>B0232</t>
  </si>
  <si>
    <t>L0233</t>
  </si>
  <si>
    <t>B0233</t>
  </si>
  <si>
    <t>L0234</t>
  </si>
  <si>
    <t>B0234</t>
  </si>
  <si>
    <t>L0235</t>
  </si>
  <si>
    <t>B0235</t>
  </si>
  <si>
    <t>L0236</t>
  </si>
  <si>
    <t>B0236</t>
  </si>
  <si>
    <t>L0237</t>
  </si>
  <si>
    <t>B0237</t>
  </si>
  <si>
    <t>L0238</t>
  </si>
  <si>
    <t>B0238</t>
  </si>
  <si>
    <t>L0239</t>
  </si>
  <si>
    <t>B0239</t>
  </si>
  <si>
    <t>L0240</t>
  </si>
  <si>
    <t>B0240</t>
  </si>
  <si>
    <t>L0241</t>
  </si>
  <si>
    <t>B0241</t>
  </si>
  <si>
    <t>L0242</t>
  </si>
  <si>
    <t>B0242</t>
  </si>
  <si>
    <t>L0243</t>
  </si>
  <si>
    <t>B0243</t>
  </si>
  <si>
    <t>L0244</t>
  </si>
  <si>
    <t>B0244</t>
  </si>
  <si>
    <t>L0245</t>
  </si>
  <si>
    <t>B0245</t>
  </si>
  <si>
    <t>L0246</t>
  </si>
  <si>
    <t>B0246</t>
  </si>
  <si>
    <t>L0247</t>
  </si>
  <si>
    <t>B0247</t>
  </si>
  <si>
    <t>L0248</t>
  </si>
  <si>
    <t>B0248</t>
  </si>
  <si>
    <t>L0249</t>
  </si>
  <si>
    <t>B0249</t>
  </si>
  <si>
    <t>L0250</t>
  </si>
  <si>
    <t>B0250</t>
  </si>
  <si>
    <t>L0251</t>
  </si>
  <si>
    <t>B0251</t>
  </si>
  <si>
    <t>L0252</t>
  </si>
  <si>
    <t>B0252</t>
  </si>
  <si>
    <t>L0253</t>
  </si>
  <si>
    <t>B0253</t>
  </si>
  <si>
    <t>L0254</t>
  </si>
  <si>
    <t>B0254</t>
  </si>
  <si>
    <t>L0255</t>
  </si>
  <si>
    <t>B0255</t>
  </si>
  <si>
    <t>L0256</t>
  </si>
  <si>
    <t>B0256</t>
  </si>
  <si>
    <t>L0257</t>
  </si>
  <si>
    <t>B0257</t>
  </si>
  <si>
    <t>L0258</t>
  </si>
  <si>
    <t>B0258</t>
  </si>
  <si>
    <t>L0259</t>
  </si>
  <si>
    <t>B0259</t>
  </si>
  <si>
    <t>L0260</t>
  </si>
  <si>
    <t>B0260</t>
  </si>
  <si>
    <t>L0261</t>
  </si>
  <si>
    <t>B0261</t>
  </si>
  <si>
    <t>L0262</t>
  </si>
  <si>
    <t>B0262</t>
  </si>
  <si>
    <t>L0263</t>
  </si>
  <si>
    <t>B0263</t>
  </si>
  <si>
    <t>L0264</t>
  </si>
  <si>
    <t>B0264</t>
  </si>
  <si>
    <t>L0265</t>
  </si>
  <si>
    <t>B0265</t>
  </si>
  <si>
    <t>L0266</t>
  </si>
  <si>
    <t>B0266</t>
  </si>
  <si>
    <t>L0267</t>
  </si>
  <si>
    <t>B0267</t>
  </si>
  <si>
    <t>L0268</t>
  </si>
  <si>
    <t>B0268</t>
  </si>
  <si>
    <t>L0269</t>
  </si>
  <si>
    <t>B0269</t>
  </si>
  <si>
    <t>L0270</t>
  </si>
  <si>
    <t>B0270</t>
  </si>
  <si>
    <t>L0271</t>
  </si>
  <si>
    <t>B0271</t>
  </si>
  <si>
    <t>L0272</t>
  </si>
  <si>
    <t>B0272</t>
  </si>
  <si>
    <t>L0273</t>
  </si>
  <si>
    <t>B0273</t>
  </si>
  <si>
    <t>L0274</t>
  </si>
  <si>
    <t>B0274</t>
  </si>
  <si>
    <t>L0275</t>
  </si>
  <si>
    <t>B0275</t>
  </si>
  <si>
    <t>L0276</t>
  </si>
  <si>
    <t>B0276</t>
  </si>
  <si>
    <t>L0277</t>
  </si>
  <si>
    <t>B0277</t>
  </si>
  <si>
    <t>L0278</t>
  </si>
  <si>
    <t>B0278</t>
  </si>
  <si>
    <t>L0279</t>
  </si>
  <si>
    <t>B0279</t>
  </si>
  <si>
    <t>L0280</t>
  </si>
  <si>
    <t>B0280</t>
  </si>
  <si>
    <t>L0281</t>
  </si>
  <si>
    <t>B0281</t>
  </si>
  <si>
    <t>L0282</t>
  </si>
  <si>
    <t>B0282</t>
  </si>
  <si>
    <t>L0283</t>
  </si>
  <si>
    <t>B0283</t>
  </si>
  <si>
    <t>L0284</t>
  </si>
  <si>
    <t>B0284</t>
  </si>
  <si>
    <t>L0285</t>
  </si>
  <si>
    <t>B0285</t>
  </si>
  <si>
    <t>L0286</t>
  </si>
  <si>
    <t>B0286</t>
  </si>
  <si>
    <t>L0287</t>
  </si>
  <si>
    <t>B0287</t>
  </si>
  <si>
    <t>L0288</t>
  </si>
  <si>
    <t>B0288</t>
  </si>
  <si>
    <t>L0289</t>
  </si>
  <si>
    <t>B0289</t>
  </si>
  <si>
    <t>L0290</t>
  </si>
  <si>
    <t>B0290</t>
  </si>
  <si>
    <t>L0291</t>
  </si>
  <si>
    <t>B0291</t>
  </si>
  <si>
    <t>L0292</t>
  </si>
  <si>
    <t>B0292</t>
  </si>
  <si>
    <t>L0293</t>
  </si>
  <si>
    <t>B0293</t>
  </si>
  <si>
    <t>L0294</t>
  </si>
  <si>
    <t>B0294</t>
  </si>
  <si>
    <t>L0295</t>
  </si>
  <si>
    <t>B0295</t>
  </si>
  <si>
    <t>L0296</t>
  </si>
  <si>
    <t>B0296</t>
  </si>
  <si>
    <t>L0297</t>
  </si>
  <si>
    <t>B0297</t>
  </si>
  <si>
    <t>L0298</t>
  </si>
  <si>
    <t>B0298</t>
  </si>
  <si>
    <t>L0299</t>
  </si>
  <si>
    <t>B0299</t>
  </si>
  <si>
    <t>L0300</t>
  </si>
  <si>
    <t>B0300</t>
  </si>
  <si>
    <t>L0301</t>
  </si>
  <si>
    <t>B0301</t>
  </si>
  <si>
    <t>L0302</t>
  </si>
  <si>
    <t>B0302</t>
  </si>
  <si>
    <t>L0303</t>
  </si>
  <si>
    <t>B0303</t>
  </si>
  <si>
    <t>L0304</t>
  </si>
  <si>
    <t>B0304</t>
  </si>
  <si>
    <t>L0305</t>
  </si>
  <si>
    <t>B0305</t>
  </si>
  <si>
    <t>L0306</t>
  </si>
  <si>
    <t>B0306</t>
  </si>
  <si>
    <t>L0307</t>
  </si>
  <si>
    <t>B0307</t>
  </si>
  <si>
    <t>L0308</t>
  </si>
  <si>
    <t>B0308</t>
  </si>
  <si>
    <t>L0309</t>
  </si>
  <si>
    <t>B0309</t>
  </si>
  <si>
    <t>L0310</t>
  </si>
  <si>
    <t>B0310</t>
  </si>
  <si>
    <t>L0311</t>
  </si>
  <si>
    <t>B0311</t>
  </si>
  <si>
    <t>L0312</t>
  </si>
  <si>
    <t>B0312</t>
  </si>
  <si>
    <t>L0313</t>
  </si>
  <si>
    <t>B0313</t>
  </si>
  <si>
    <t>L0314</t>
  </si>
  <si>
    <t>B0314</t>
  </si>
  <si>
    <t>L0315</t>
  </si>
  <si>
    <t>B0315</t>
  </si>
  <si>
    <t>L0316</t>
  </si>
  <si>
    <t>B0316</t>
  </si>
  <si>
    <t>L0317</t>
  </si>
  <si>
    <t>B0317</t>
  </si>
  <si>
    <t>L0318</t>
  </si>
  <si>
    <t>B0318</t>
  </si>
  <si>
    <t>L0319</t>
  </si>
  <si>
    <t>B0319</t>
  </si>
  <si>
    <t>L0320</t>
  </si>
  <si>
    <t>B0320</t>
  </si>
  <si>
    <t>L0321</t>
  </si>
  <si>
    <t>B0321</t>
  </si>
  <si>
    <t>L0322</t>
  </si>
  <si>
    <t>B0322</t>
  </si>
  <si>
    <t>L0323</t>
  </si>
  <si>
    <t>B0323</t>
  </si>
  <si>
    <t>L0324</t>
  </si>
  <si>
    <t>B0324</t>
  </si>
  <si>
    <t>L0325</t>
  </si>
  <si>
    <t>B0325</t>
  </si>
  <si>
    <t>L0326</t>
  </si>
  <si>
    <t>B0326</t>
  </si>
  <si>
    <t>L0327</t>
  </si>
  <si>
    <t>B0327</t>
  </si>
  <si>
    <t>L0328</t>
  </si>
  <si>
    <t>B0328</t>
  </si>
  <si>
    <t>L0329</t>
  </si>
  <si>
    <t>B0329</t>
  </si>
  <si>
    <t>L0330</t>
  </si>
  <si>
    <t>B0330</t>
  </si>
  <si>
    <t>L0331</t>
  </si>
  <si>
    <t>B0331</t>
  </si>
  <si>
    <t>L0332</t>
  </si>
  <si>
    <t>B0332</t>
  </si>
  <si>
    <t>L0333</t>
  </si>
  <si>
    <t>B0333</t>
  </si>
  <si>
    <t>L0334</t>
  </si>
  <si>
    <t>B0334</t>
  </si>
  <si>
    <t>L0335</t>
  </si>
  <si>
    <t>B0335</t>
  </si>
  <si>
    <t>L0336</t>
  </si>
  <si>
    <t>B0336</t>
  </si>
  <si>
    <t>L0337</t>
  </si>
  <si>
    <t>B0337</t>
  </si>
  <si>
    <t>L0338</t>
  </si>
  <si>
    <t>B0338</t>
  </si>
  <si>
    <t>L0339</t>
  </si>
  <si>
    <t>B0339</t>
  </si>
  <si>
    <t>L0340</t>
  </si>
  <si>
    <t>B0340</t>
  </si>
  <si>
    <t>L0341</t>
  </si>
  <si>
    <t>B0341</t>
  </si>
  <si>
    <t>L0342</t>
  </si>
  <si>
    <t>B0342</t>
  </si>
  <si>
    <t>L0343</t>
  </si>
  <si>
    <t>B0343</t>
  </si>
  <si>
    <t>L0344</t>
  </si>
  <si>
    <t>B0344</t>
  </si>
  <si>
    <t>L0345</t>
  </si>
  <si>
    <t>B0345</t>
  </si>
  <si>
    <t>L0346</t>
  </si>
  <si>
    <t>B0346</t>
  </si>
  <si>
    <t>L0347</t>
  </si>
  <si>
    <t>B0347</t>
  </si>
  <si>
    <t>L0348</t>
  </si>
  <si>
    <t>B0348</t>
  </si>
  <si>
    <t>L0349</t>
  </si>
  <si>
    <t>B0349</t>
  </si>
  <si>
    <t>L0350</t>
  </si>
  <si>
    <t>B0350</t>
  </si>
  <si>
    <t>L0351</t>
  </si>
  <si>
    <t>B0351</t>
  </si>
  <si>
    <t>L0352</t>
  </si>
  <si>
    <t>B0352</t>
  </si>
  <si>
    <t>L0353</t>
  </si>
  <si>
    <t>B0353</t>
  </si>
  <si>
    <t>L0354</t>
  </si>
  <si>
    <t>B0354</t>
  </si>
  <si>
    <t>L0355</t>
  </si>
  <si>
    <t>B0355</t>
  </si>
  <si>
    <t>L0356</t>
  </si>
  <si>
    <t>B0356</t>
  </si>
  <si>
    <t>L0357</t>
  </si>
  <si>
    <t>B0357</t>
  </si>
  <si>
    <t>L0358</t>
  </si>
  <si>
    <t>B0358</t>
  </si>
  <si>
    <t>L0359</t>
  </si>
  <si>
    <t>B0359</t>
  </si>
  <si>
    <t>L0360</t>
  </si>
  <si>
    <t>B0360</t>
  </si>
  <si>
    <t>L0361</t>
  </si>
  <si>
    <t>B0361</t>
  </si>
  <si>
    <t>L0362</t>
  </si>
  <si>
    <t>B0362</t>
  </si>
  <si>
    <t>L0363</t>
  </si>
  <si>
    <t>B0363</t>
  </si>
  <si>
    <t>L0364</t>
  </si>
  <si>
    <t>B0364</t>
  </si>
  <si>
    <t>L0365</t>
  </si>
  <si>
    <t>B0365</t>
  </si>
  <si>
    <t>L0366</t>
  </si>
  <si>
    <t>B0366</t>
  </si>
  <si>
    <t>L0367</t>
  </si>
  <si>
    <t>B0367</t>
  </si>
  <si>
    <t>L0368</t>
  </si>
  <si>
    <t>B0368</t>
  </si>
  <si>
    <t>L0369</t>
  </si>
  <si>
    <t>B0369</t>
  </si>
  <si>
    <t>L0370</t>
  </si>
  <si>
    <t>B0370</t>
  </si>
  <si>
    <t>L0371</t>
  </si>
  <si>
    <t>B0371</t>
  </si>
  <si>
    <t>L0372</t>
  </si>
  <si>
    <t>B0372</t>
  </si>
  <si>
    <t>L0373</t>
  </si>
  <si>
    <t>B0373</t>
  </si>
  <si>
    <t>L0374</t>
  </si>
  <si>
    <t>B0374</t>
  </si>
  <si>
    <t>L0375</t>
  </si>
  <si>
    <t>B0375</t>
  </si>
  <si>
    <t>L0376</t>
  </si>
  <si>
    <t>B0376</t>
  </si>
  <si>
    <t>L0377</t>
  </si>
  <si>
    <t>B0377</t>
  </si>
  <si>
    <t>L0378</t>
  </si>
  <si>
    <t>B0378</t>
  </si>
  <si>
    <t>L0379</t>
  </si>
  <si>
    <t>B0379</t>
  </si>
  <si>
    <t>L0380</t>
  </si>
  <si>
    <t>B0380</t>
  </si>
  <si>
    <t>L0381</t>
  </si>
  <si>
    <t>B0381</t>
  </si>
  <si>
    <t>L0382</t>
  </si>
  <si>
    <t>B0382</t>
  </si>
  <si>
    <t>L0383</t>
  </si>
  <si>
    <t>B0383</t>
  </si>
  <si>
    <t>L0384</t>
  </si>
  <si>
    <t>B0384</t>
  </si>
  <si>
    <t>L0385</t>
  </si>
  <si>
    <t>B0385</t>
  </si>
  <si>
    <t>L0386</t>
  </si>
  <si>
    <t>B0386</t>
  </si>
  <si>
    <t>L0387</t>
  </si>
  <si>
    <t>B0387</t>
  </si>
  <si>
    <t>L0388</t>
  </si>
  <si>
    <t>B0388</t>
  </si>
  <si>
    <t>L0389</t>
  </si>
  <si>
    <t>B0389</t>
  </si>
  <si>
    <t>L0390</t>
  </si>
  <si>
    <t>B0390</t>
  </si>
  <si>
    <t>L0391</t>
  </si>
  <si>
    <t>B0391</t>
  </si>
  <si>
    <t>L0392</t>
  </si>
  <si>
    <t>B0392</t>
  </si>
  <si>
    <t>L0393</t>
  </si>
  <si>
    <t>B0393</t>
  </si>
  <si>
    <t>L0394</t>
  </si>
  <si>
    <t>B0394</t>
  </si>
  <si>
    <t>L0395</t>
  </si>
  <si>
    <t>B0395</t>
  </si>
  <si>
    <t>L0396</t>
  </si>
  <si>
    <t>B0396</t>
  </si>
  <si>
    <t>L0397</t>
  </si>
  <si>
    <t>B0397</t>
  </si>
  <si>
    <t>L0398</t>
  </si>
  <si>
    <t>B0398</t>
  </si>
  <si>
    <t>L0399</t>
  </si>
  <si>
    <t>B0399</t>
  </si>
  <si>
    <t>L0400</t>
  </si>
  <si>
    <t>B0400</t>
  </si>
  <si>
    <t>L0401</t>
  </si>
  <si>
    <t>B0401</t>
  </si>
  <si>
    <t>L0402</t>
  </si>
  <si>
    <t>B0402</t>
  </si>
  <si>
    <t>L0403</t>
  </si>
  <si>
    <t>B0403</t>
  </si>
  <si>
    <t>L0404</t>
  </si>
  <si>
    <t>B0404</t>
  </si>
  <si>
    <t>L0405</t>
  </si>
  <si>
    <t>B0405</t>
  </si>
  <si>
    <t>L0406</t>
  </si>
  <si>
    <t>B0406</t>
  </si>
  <si>
    <t>L0407</t>
  </si>
  <si>
    <t>B0407</t>
  </si>
  <si>
    <t>L0408</t>
  </si>
  <si>
    <t>B0408</t>
  </si>
  <si>
    <t>L0409</t>
  </si>
  <si>
    <t>B0409</t>
  </si>
  <si>
    <t>L0410</t>
  </si>
  <si>
    <t>B0410</t>
  </si>
  <si>
    <t>L0411</t>
  </si>
  <si>
    <t>B0411</t>
  </si>
  <si>
    <t>L0412</t>
  </si>
  <si>
    <t>B0412</t>
  </si>
  <si>
    <t>L0413</t>
  </si>
  <si>
    <t>B0413</t>
  </si>
  <si>
    <t>L0414</t>
  </si>
  <si>
    <t>B0414</t>
  </si>
  <si>
    <t>L0415</t>
  </si>
  <si>
    <t>B0415</t>
  </si>
  <si>
    <t>L0416</t>
  </si>
  <si>
    <t>B0416</t>
  </si>
  <si>
    <t>L0417</t>
  </si>
  <si>
    <t>B0417</t>
  </si>
  <si>
    <t>L0418</t>
  </si>
  <si>
    <t>B0418</t>
  </si>
  <si>
    <t>L0419</t>
  </si>
  <si>
    <t>B0419</t>
  </si>
  <si>
    <t>L0420</t>
  </si>
  <si>
    <t>B0420</t>
  </si>
  <si>
    <t>L0421</t>
  </si>
  <si>
    <t>B0421</t>
  </si>
  <si>
    <t>L0422</t>
  </si>
  <si>
    <t>B0422</t>
  </si>
  <si>
    <t>L0423</t>
  </si>
  <si>
    <t>B0423</t>
  </si>
  <si>
    <t>L0424</t>
  </si>
  <si>
    <t>B0424</t>
  </si>
  <si>
    <t>L0425</t>
  </si>
  <si>
    <t>B0425</t>
  </si>
  <si>
    <t>L0426</t>
  </si>
  <si>
    <t>B0426</t>
  </si>
  <si>
    <t>L0427</t>
  </si>
  <si>
    <t>B0427</t>
  </si>
  <si>
    <t>L0428</t>
  </si>
  <si>
    <t>B0428</t>
  </si>
  <si>
    <t>L0429</t>
  </si>
  <si>
    <t>B0429</t>
  </si>
  <si>
    <t>L0430</t>
  </si>
  <si>
    <t>B0430</t>
  </si>
  <si>
    <t>L0431</t>
  </si>
  <si>
    <t>B0431</t>
  </si>
  <si>
    <t>L0432</t>
  </si>
  <si>
    <t>B0432</t>
  </si>
  <si>
    <t>L0433</t>
  </si>
  <si>
    <t>B0433</t>
  </si>
  <si>
    <t>L0434</t>
  </si>
  <si>
    <t>B0434</t>
  </si>
  <si>
    <t>L0435</t>
  </si>
  <si>
    <t>B0435</t>
  </si>
  <si>
    <t>L0436</t>
  </si>
  <si>
    <t>B0436</t>
  </si>
  <si>
    <t>L0437</t>
  </si>
  <si>
    <t>B0437</t>
  </si>
  <si>
    <t>L0438</t>
  </si>
  <si>
    <t>B0438</t>
  </si>
  <si>
    <t>L0439</t>
  </si>
  <si>
    <t>B0439</t>
  </si>
  <si>
    <t>L0440</t>
  </si>
  <si>
    <t>B0440</t>
  </si>
  <si>
    <t>L0441</t>
  </si>
  <si>
    <t>B0441</t>
  </si>
  <si>
    <t>L0442</t>
  </si>
  <si>
    <t>B0442</t>
  </si>
  <si>
    <t>L0443</t>
  </si>
  <si>
    <t>B0443</t>
  </si>
  <si>
    <t>L0444</t>
  </si>
  <si>
    <t>B0444</t>
  </si>
  <si>
    <t>L0445</t>
  </si>
  <si>
    <t>B0445</t>
  </si>
  <si>
    <t>L0446</t>
  </si>
  <si>
    <t>B0446</t>
  </si>
  <si>
    <t>L0447</t>
  </si>
  <si>
    <t>B0447</t>
  </si>
  <si>
    <t>L0448</t>
  </si>
  <si>
    <t>B0448</t>
  </si>
  <si>
    <t>L0449</t>
  </si>
  <si>
    <t>B0449</t>
  </si>
  <si>
    <t>L0450</t>
  </si>
  <si>
    <t>B0450</t>
  </si>
  <si>
    <t>L0451</t>
  </si>
  <si>
    <t>B0451</t>
  </si>
  <si>
    <t>L0452</t>
  </si>
  <si>
    <t>B0452</t>
  </si>
  <si>
    <t>L0453</t>
  </si>
  <si>
    <t>B0453</t>
  </si>
  <si>
    <t>L0454</t>
  </si>
  <si>
    <t>B0454</t>
  </si>
  <si>
    <t>L0455</t>
  </si>
  <si>
    <t>B0455</t>
  </si>
  <si>
    <t>L0456</t>
  </si>
  <si>
    <t>B0456</t>
  </si>
  <si>
    <t>L0457</t>
  </si>
  <si>
    <t>B0457</t>
  </si>
  <si>
    <t>L0458</t>
  </si>
  <si>
    <t>B0458</t>
  </si>
  <si>
    <t>L0459</t>
  </si>
  <si>
    <t>B0459</t>
  </si>
  <si>
    <t>L0460</t>
  </si>
  <si>
    <t>B0460</t>
  </si>
  <si>
    <t>L0461</t>
  </si>
  <si>
    <t>B0461</t>
  </si>
  <si>
    <t>L0462</t>
  </si>
  <si>
    <t>B0462</t>
  </si>
  <si>
    <t>L0463</t>
  </si>
  <si>
    <t>B0463</t>
  </si>
  <si>
    <t>L0464</t>
  </si>
  <si>
    <t>B0464</t>
  </si>
  <si>
    <t>L0465</t>
  </si>
  <si>
    <t>B0465</t>
  </si>
  <si>
    <t>L0466</t>
  </si>
  <si>
    <t>B0466</t>
  </si>
  <si>
    <t>L0467</t>
  </si>
  <si>
    <t>B0467</t>
  </si>
  <si>
    <t>L0468</t>
  </si>
  <si>
    <t>B0468</t>
  </si>
  <si>
    <t>L0469</t>
  </si>
  <si>
    <t>B0469</t>
  </si>
  <si>
    <t>L0470</t>
  </si>
  <si>
    <t>B0470</t>
  </si>
  <si>
    <t>L0471</t>
  </si>
  <si>
    <t>B0471</t>
  </si>
  <si>
    <t>L0472</t>
  </si>
  <si>
    <t>B0472</t>
  </si>
  <si>
    <t>L0473</t>
  </si>
  <si>
    <t>B0473</t>
  </si>
  <si>
    <t>L0474</t>
  </si>
  <si>
    <t>B0474</t>
  </si>
  <si>
    <t>L0475</t>
  </si>
  <si>
    <t>B0475</t>
  </si>
  <si>
    <t>L0476</t>
  </si>
  <si>
    <t>B0476</t>
  </si>
  <si>
    <t>L0477</t>
  </si>
  <si>
    <t>B0477</t>
  </si>
  <si>
    <t>L0478</t>
  </si>
  <si>
    <t>B0478</t>
  </si>
  <si>
    <t>L0479</t>
  </si>
  <si>
    <t>B0479</t>
  </si>
  <si>
    <t>L0480</t>
  </si>
  <si>
    <t>B0480</t>
  </si>
  <si>
    <t>L0481</t>
  </si>
  <si>
    <t>B0481</t>
  </si>
  <si>
    <t>L0482</t>
  </si>
  <si>
    <t>B0482</t>
  </si>
  <si>
    <t>L0483</t>
  </si>
  <si>
    <t>B0483</t>
  </si>
  <si>
    <t>L0484</t>
  </si>
  <si>
    <t>B0484</t>
  </si>
  <si>
    <t>L0485</t>
  </si>
  <si>
    <t>B0485</t>
  </si>
  <si>
    <t>L0486</t>
  </si>
  <si>
    <t>B0486</t>
  </si>
  <si>
    <t>L0487</t>
  </si>
  <si>
    <t>B0487</t>
  </si>
  <si>
    <t>L0488</t>
  </si>
  <si>
    <t>B0488</t>
  </si>
  <si>
    <t>L0489</t>
  </si>
  <si>
    <t>B0489</t>
  </si>
  <si>
    <t>L0490</t>
  </si>
  <si>
    <t>B0490</t>
  </si>
  <si>
    <t>L0491</t>
  </si>
  <si>
    <t>B0491</t>
  </si>
  <si>
    <t>L0492</t>
  </si>
  <si>
    <t>B0492</t>
  </si>
  <si>
    <t>L0493</t>
  </si>
  <si>
    <t>B0493</t>
  </si>
  <si>
    <t>L0494</t>
  </si>
  <si>
    <t>B0494</t>
  </si>
  <si>
    <t>L0495</t>
  </si>
  <si>
    <t>B0495</t>
  </si>
  <si>
    <t>L0496</t>
  </si>
  <si>
    <t>B0496</t>
  </si>
  <si>
    <t>L0497</t>
  </si>
  <si>
    <t>B0497</t>
  </si>
  <si>
    <t>L0498</t>
  </si>
  <si>
    <t>B0498</t>
  </si>
  <si>
    <t>L0499</t>
  </si>
  <si>
    <t>B0499</t>
  </si>
  <si>
    <t>L0500</t>
  </si>
  <si>
    <t>B0500</t>
  </si>
  <si>
    <t>L0501</t>
  </si>
  <si>
    <t>B0501</t>
  </si>
  <si>
    <t>L0502</t>
  </si>
  <si>
    <t>B0502</t>
  </si>
  <si>
    <t>L0503</t>
  </si>
  <si>
    <t>B0503</t>
  </si>
  <si>
    <t>L0504</t>
  </si>
  <si>
    <t>B0504</t>
  </si>
  <si>
    <t>L0505</t>
  </si>
  <si>
    <t>B0505</t>
  </si>
  <si>
    <t>L0506</t>
  </si>
  <si>
    <t>B0506</t>
  </si>
  <si>
    <t>L0507</t>
  </si>
  <si>
    <t>B0507</t>
  </si>
  <si>
    <t>L0508</t>
  </si>
  <si>
    <t>B0508</t>
  </si>
  <si>
    <t>L0509</t>
  </si>
  <si>
    <t>B0509</t>
  </si>
  <si>
    <t>L0510</t>
  </si>
  <si>
    <t>B0510</t>
  </si>
  <si>
    <t>L0511</t>
  </si>
  <si>
    <t>B0511</t>
  </si>
  <si>
    <t>L0512</t>
  </si>
  <si>
    <t>B0512</t>
  </si>
  <si>
    <t>L0513</t>
  </si>
  <si>
    <t>B0513</t>
  </si>
  <si>
    <t>L0514</t>
  </si>
  <si>
    <t>B0514</t>
  </si>
  <si>
    <t>L0515</t>
  </si>
  <si>
    <t>B0515</t>
  </si>
  <si>
    <t>L0516</t>
  </si>
  <si>
    <t>B0516</t>
  </si>
  <si>
    <t>L0517</t>
  </si>
  <si>
    <t>B0517</t>
  </si>
  <si>
    <t>L0518</t>
  </si>
  <si>
    <t>B0518</t>
  </si>
  <si>
    <t>L0519</t>
  </si>
  <si>
    <t>B0519</t>
  </si>
  <si>
    <t>L0520</t>
  </si>
  <si>
    <t>B0520</t>
  </si>
  <si>
    <t>L0521</t>
  </si>
  <si>
    <t>B0521</t>
  </si>
  <si>
    <t>L0522</t>
  </si>
  <si>
    <t>B0522</t>
  </si>
  <si>
    <t>L0523</t>
  </si>
  <si>
    <t>B0523</t>
  </si>
  <si>
    <t>L0524</t>
  </si>
  <si>
    <t>B0524</t>
  </si>
  <si>
    <t>L0525</t>
  </si>
  <si>
    <t>B0525</t>
  </si>
  <si>
    <t>L0526</t>
  </si>
  <si>
    <t>B0526</t>
  </si>
  <si>
    <t>L0527</t>
  </si>
  <si>
    <t>B0527</t>
  </si>
  <si>
    <t>L0528</t>
  </si>
  <si>
    <t>B0528</t>
  </si>
  <si>
    <t>L0529</t>
  </si>
  <si>
    <t>B0529</t>
  </si>
  <si>
    <t>L0530</t>
  </si>
  <si>
    <t>B0530</t>
  </si>
  <si>
    <t>L0531</t>
  </si>
  <si>
    <t>B0531</t>
  </si>
  <si>
    <t>L0532</t>
  </si>
  <si>
    <t>B0532</t>
  </si>
  <si>
    <t>L0533</t>
  </si>
  <si>
    <t>B0533</t>
  </si>
  <si>
    <t>L0534</t>
  </si>
  <si>
    <t>B0534</t>
  </si>
  <si>
    <t>L0535</t>
  </si>
  <si>
    <t>B0535</t>
  </si>
  <si>
    <t>L0536</t>
  </si>
  <si>
    <t>B0536</t>
  </si>
  <si>
    <t>L0537</t>
  </si>
  <si>
    <t>B0537</t>
  </si>
  <si>
    <t>L0538</t>
  </si>
  <si>
    <t>B0538</t>
  </si>
  <si>
    <t>L0539</t>
  </si>
  <si>
    <t>B0539</t>
  </si>
  <si>
    <t>L0540</t>
  </si>
  <si>
    <t>B0540</t>
  </si>
  <si>
    <t>L0541</t>
  </si>
  <si>
    <t>B0541</t>
  </si>
  <si>
    <t>L0542</t>
  </si>
  <si>
    <t>B0542</t>
  </si>
  <si>
    <t>L0543</t>
  </si>
  <si>
    <t>B0543</t>
  </si>
  <si>
    <t>L0544</t>
  </si>
  <si>
    <t>B0544</t>
  </si>
  <si>
    <t>L0545</t>
  </si>
  <si>
    <t>B0545</t>
  </si>
  <si>
    <t>L0546</t>
  </si>
  <si>
    <t>B0546</t>
  </si>
  <si>
    <t>L0547</t>
  </si>
  <si>
    <t>B0547</t>
  </si>
  <si>
    <t>L0548</t>
  </si>
  <si>
    <t>B0548</t>
  </si>
  <si>
    <t>L0549</t>
  </si>
  <si>
    <t>B0549</t>
  </si>
  <si>
    <t>L0550</t>
  </si>
  <si>
    <t>B0550</t>
  </si>
  <si>
    <t>L0551</t>
  </si>
  <si>
    <t>B0551</t>
  </si>
  <si>
    <t>L0552</t>
  </si>
  <si>
    <t>B0552</t>
  </si>
  <si>
    <t>L0553</t>
  </si>
  <si>
    <t>B0553</t>
  </si>
  <si>
    <t>L0554</t>
  </si>
  <si>
    <t>B0554</t>
  </si>
  <si>
    <t>L0555</t>
  </si>
  <si>
    <t>B0555</t>
  </si>
  <si>
    <t>L0556</t>
  </si>
  <si>
    <t>B0556</t>
  </si>
  <si>
    <t>L0557</t>
  </si>
  <si>
    <t>B0557</t>
  </si>
  <si>
    <t>L0558</t>
  </si>
  <si>
    <t>B0558</t>
  </si>
  <si>
    <t>L0559</t>
  </si>
  <si>
    <t>B0559</t>
  </si>
  <si>
    <t>L0560</t>
  </si>
  <si>
    <t>B0560</t>
  </si>
  <si>
    <t>L0561</t>
  </si>
  <si>
    <t>B0561</t>
  </si>
  <si>
    <t>L0562</t>
  </si>
  <si>
    <t>B0562</t>
  </si>
  <si>
    <t>L0563</t>
  </si>
  <si>
    <t>B0563</t>
  </si>
  <si>
    <t>L0564</t>
  </si>
  <si>
    <t>B0564</t>
  </si>
  <si>
    <t>L0565</t>
  </si>
  <si>
    <t>B0565</t>
  </si>
  <si>
    <t>L0566</t>
  </si>
  <si>
    <t>B0566</t>
  </si>
  <si>
    <t>L0567</t>
  </si>
  <si>
    <t>B0567</t>
  </si>
  <si>
    <t>L0568</t>
  </si>
  <si>
    <t>B0568</t>
  </si>
  <si>
    <t>L0569</t>
  </si>
  <si>
    <t>B0569</t>
  </si>
  <si>
    <t>L0570</t>
  </si>
  <si>
    <t>B0570</t>
  </si>
  <si>
    <t>L0571</t>
  </si>
  <si>
    <t>B0571</t>
  </si>
  <si>
    <t>L0572</t>
  </si>
  <si>
    <t>B0572</t>
  </si>
  <si>
    <t>L0573</t>
  </si>
  <si>
    <t>B0573</t>
  </si>
  <si>
    <t>L0574</t>
  </si>
  <si>
    <t>B0574</t>
  </si>
  <si>
    <t>L0575</t>
  </si>
  <si>
    <t>B0575</t>
  </si>
  <si>
    <t>L0576</t>
  </si>
  <si>
    <t>B0576</t>
  </si>
  <si>
    <t>L0577</t>
  </si>
  <si>
    <t>B0577</t>
  </si>
  <si>
    <t>L0578</t>
  </si>
  <si>
    <t>B0578</t>
  </si>
  <si>
    <t>L0579</t>
  </si>
  <si>
    <t>B0579</t>
  </si>
  <si>
    <t>L0580</t>
  </si>
  <si>
    <t>B0580</t>
  </si>
  <si>
    <t>L0581</t>
  </si>
  <si>
    <t>B0581</t>
  </si>
  <si>
    <t>L0582</t>
  </si>
  <si>
    <t>B0582</t>
  </si>
  <si>
    <t>L0583</t>
  </si>
  <si>
    <t>B0583</t>
  </si>
  <si>
    <t>L0584</t>
  </si>
  <si>
    <t>B0584</t>
  </si>
  <si>
    <t>L0585</t>
  </si>
  <si>
    <t>B0585</t>
  </si>
  <si>
    <t>L0586</t>
  </si>
  <si>
    <t>B0586</t>
  </si>
  <si>
    <t>L0587</t>
  </si>
  <si>
    <t>B0587</t>
  </si>
  <si>
    <t>L0588</t>
  </si>
  <si>
    <t>B0588</t>
  </si>
  <si>
    <t>L0589</t>
  </si>
  <si>
    <t>B0589</t>
  </si>
  <si>
    <t>L0590</t>
  </si>
  <si>
    <t>B0590</t>
  </si>
  <si>
    <t>L0591</t>
  </si>
  <si>
    <t>B0591</t>
  </si>
  <si>
    <t>L0592</t>
  </si>
  <si>
    <t>B0592</t>
  </si>
  <si>
    <t>L0593</t>
  </si>
  <si>
    <t>B0593</t>
  </si>
  <si>
    <t>L0594</t>
  </si>
  <si>
    <t>B0594</t>
  </si>
  <si>
    <t>L0595</t>
  </si>
  <si>
    <t>B0595</t>
  </si>
  <si>
    <t>L0596</t>
  </si>
  <si>
    <t>B0596</t>
  </si>
  <si>
    <t>L0597</t>
  </si>
  <si>
    <t>B0597</t>
  </si>
  <si>
    <t>L0598</t>
  </si>
  <si>
    <t>B0598</t>
  </si>
  <si>
    <t>L0599</t>
  </si>
  <si>
    <t>B0599</t>
  </si>
  <si>
    <t>L0600</t>
  </si>
  <si>
    <t>B0600</t>
  </si>
  <si>
    <t>L0601</t>
  </si>
  <si>
    <t>B0601</t>
  </si>
  <si>
    <t>L0602</t>
  </si>
  <si>
    <t>B0602</t>
  </si>
  <si>
    <t>L0603</t>
  </si>
  <si>
    <t>B0603</t>
  </si>
  <si>
    <t>L0604</t>
  </si>
  <si>
    <t>B0604</t>
  </si>
  <si>
    <t>L0605</t>
  </si>
  <si>
    <t>B0605</t>
  </si>
  <si>
    <t>L0606</t>
  </si>
  <si>
    <t>B0606</t>
  </si>
  <si>
    <t>L0607</t>
  </si>
  <si>
    <t>B0607</t>
  </si>
  <si>
    <t>L0608</t>
  </si>
  <si>
    <t>B0608</t>
  </si>
  <si>
    <t>L0609</t>
  </si>
  <si>
    <t>B0609</t>
  </si>
  <si>
    <t>L0610</t>
  </si>
  <si>
    <t>B0610</t>
  </si>
  <si>
    <t>L0611</t>
  </si>
  <si>
    <t>B0611</t>
  </si>
  <si>
    <t>L0612</t>
  </si>
  <si>
    <t>B0612</t>
  </si>
  <si>
    <t>L0613</t>
  </si>
  <si>
    <t>B0613</t>
  </si>
  <si>
    <t>L0614</t>
  </si>
  <si>
    <t>B0614</t>
  </si>
  <si>
    <t>L0615</t>
  </si>
  <si>
    <t>B0615</t>
  </si>
  <si>
    <t>L0616</t>
  </si>
  <si>
    <t>B0616</t>
  </si>
  <si>
    <t>L0617</t>
  </si>
  <si>
    <t>B0617</t>
  </si>
  <si>
    <t>L0618</t>
  </si>
  <si>
    <t>B0618</t>
  </si>
  <si>
    <t>L0619</t>
  </si>
  <si>
    <t>B0619</t>
  </si>
  <si>
    <t>L0620</t>
  </si>
  <si>
    <t>B0620</t>
  </si>
  <si>
    <t>L0621</t>
  </si>
  <si>
    <t>B0621</t>
  </si>
  <si>
    <t>L0622</t>
  </si>
  <si>
    <t>B0622</t>
  </si>
  <si>
    <t>L0623</t>
  </si>
  <si>
    <t>B0623</t>
  </si>
  <si>
    <t>L0624</t>
  </si>
  <si>
    <t>B0624</t>
  </si>
  <si>
    <t>L0625</t>
  </si>
  <si>
    <t>B0625</t>
  </si>
  <si>
    <t>L0626</t>
  </si>
  <si>
    <t>B0626</t>
  </si>
  <si>
    <t>L0627</t>
  </si>
  <si>
    <t>B0627</t>
  </si>
  <si>
    <t>L0628</t>
  </si>
  <si>
    <t>B0628</t>
  </si>
  <si>
    <t>L0629</t>
  </si>
  <si>
    <t>B0629</t>
  </si>
  <si>
    <t>L0630</t>
  </si>
  <si>
    <t>B0630</t>
  </si>
  <si>
    <t>L0631</t>
  </si>
  <si>
    <t>B0631</t>
  </si>
  <si>
    <t>L0632</t>
  </si>
  <si>
    <t>B0632</t>
  </si>
  <si>
    <t>L0633</t>
  </si>
  <si>
    <t>B0633</t>
  </si>
  <si>
    <t>L0634</t>
  </si>
  <si>
    <t>B0634</t>
  </si>
  <si>
    <t>L0635</t>
  </si>
  <si>
    <t>B0635</t>
  </si>
  <si>
    <t>L0636</t>
  </si>
  <si>
    <t>B0636</t>
  </si>
  <si>
    <t>L0637</t>
  </si>
  <si>
    <t>B0637</t>
  </si>
  <si>
    <t>L0638</t>
  </si>
  <si>
    <t>B0638</t>
  </si>
  <si>
    <t>L0639</t>
  </si>
  <si>
    <t>B0639</t>
  </si>
  <si>
    <t>L0640</t>
  </si>
  <si>
    <t>B0640</t>
  </si>
  <si>
    <t>L0641</t>
  </si>
  <si>
    <t>B0641</t>
  </si>
  <si>
    <t>L0642</t>
  </si>
  <si>
    <t>B0642</t>
  </si>
  <si>
    <t>L0643</t>
  </si>
  <si>
    <t>B0643</t>
  </si>
  <si>
    <t>L0644</t>
  </si>
  <si>
    <t>B0644</t>
  </si>
  <si>
    <t>L0645</t>
  </si>
  <si>
    <t>B0645</t>
  </si>
  <si>
    <t>L0646</t>
  </si>
  <si>
    <t>B0646</t>
  </si>
  <si>
    <t>L0647</t>
  </si>
  <si>
    <t>B0647</t>
  </si>
  <si>
    <t>L0648</t>
  </si>
  <si>
    <t>B0648</t>
  </si>
  <si>
    <t>L0649</t>
  </si>
  <si>
    <t>B0649</t>
  </si>
  <si>
    <t>L0650</t>
  </si>
  <si>
    <t>B0650</t>
  </si>
  <si>
    <t>L0651</t>
  </si>
  <si>
    <t>B0651</t>
  </si>
  <si>
    <t>L0652</t>
  </si>
  <si>
    <t>B0652</t>
  </si>
  <si>
    <t>L0653</t>
  </si>
  <si>
    <t>B0653</t>
  </si>
  <si>
    <t>L0654</t>
  </si>
  <si>
    <t>B0654</t>
  </si>
  <si>
    <t>L0655</t>
  </si>
  <si>
    <t>B0655</t>
  </si>
  <si>
    <t>L0656</t>
  </si>
  <si>
    <t>B0656</t>
  </si>
  <si>
    <t>L0657</t>
  </si>
  <si>
    <t>B0657</t>
  </si>
  <si>
    <t>L0658</t>
  </si>
  <si>
    <t>B0658</t>
  </si>
  <si>
    <t>L0659</t>
  </si>
  <si>
    <t>B0659</t>
  </si>
  <si>
    <t>L0660</t>
  </si>
  <si>
    <t>B0660</t>
  </si>
  <si>
    <t>L0661</t>
  </si>
  <si>
    <t>B0661</t>
  </si>
  <si>
    <t>L0662</t>
  </si>
  <si>
    <t>B0662</t>
  </si>
  <si>
    <t>L0663</t>
  </si>
  <si>
    <t>B0663</t>
  </si>
  <si>
    <t>L0664</t>
  </si>
  <si>
    <t>B0664</t>
  </si>
  <si>
    <t>L0665</t>
  </si>
  <si>
    <t>B0665</t>
  </si>
  <si>
    <t>L0666</t>
  </si>
  <si>
    <t>B0666</t>
  </si>
  <si>
    <t>L0667</t>
  </si>
  <si>
    <t>B0667</t>
  </si>
  <si>
    <t>L0668</t>
  </si>
  <si>
    <t>B0668</t>
  </si>
  <si>
    <t>L0669</t>
  </si>
  <si>
    <t>B0669</t>
  </si>
  <si>
    <t>L0670</t>
  </si>
  <si>
    <t>B0670</t>
  </si>
  <si>
    <t>L0671</t>
  </si>
  <si>
    <t>B0671</t>
  </si>
  <si>
    <t>L0672</t>
  </si>
  <si>
    <t>B0672</t>
  </si>
  <si>
    <t>L0673</t>
  </si>
  <si>
    <t>B0673</t>
  </si>
  <si>
    <t>L0674</t>
  </si>
  <si>
    <t>B0674</t>
  </si>
  <si>
    <t>L0675</t>
  </si>
  <si>
    <t>B0675</t>
  </si>
  <si>
    <t>L0676</t>
  </si>
  <si>
    <t>B0676</t>
  </si>
  <si>
    <t>L0677</t>
  </si>
  <si>
    <t>B0677</t>
  </si>
  <si>
    <t>L0678</t>
  </si>
  <si>
    <t>B0678</t>
  </si>
  <si>
    <t>L0679</t>
  </si>
  <si>
    <t>B0679</t>
  </si>
  <si>
    <t>L0680</t>
  </si>
  <si>
    <t>B0680</t>
  </si>
  <si>
    <t>L0681</t>
  </si>
  <si>
    <t>B0681</t>
  </si>
  <si>
    <t>L0682</t>
  </si>
  <si>
    <t>B0682</t>
  </si>
  <si>
    <t>L0683</t>
  </si>
  <si>
    <t>B0683</t>
  </si>
  <si>
    <t>L0684</t>
  </si>
  <si>
    <t>B0684</t>
  </si>
  <si>
    <t>L0685</t>
  </si>
  <si>
    <t>B0685</t>
  </si>
  <si>
    <t>L0686</t>
  </si>
  <si>
    <t>B0686</t>
  </si>
  <si>
    <t>L0687</t>
  </si>
  <si>
    <t>B0687</t>
  </si>
  <si>
    <t>L0688</t>
  </si>
  <si>
    <t>B0688</t>
  </si>
  <si>
    <t>L0689</t>
  </si>
  <si>
    <t>B0689</t>
  </si>
  <si>
    <t>L0690</t>
  </si>
  <si>
    <t>B0690</t>
  </si>
  <si>
    <t>L0691</t>
  </si>
  <si>
    <t>B0691</t>
  </si>
  <si>
    <t>L0692</t>
  </si>
  <si>
    <t>B0692</t>
  </si>
  <si>
    <t>L0693</t>
  </si>
  <si>
    <t>B0693</t>
  </si>
  <si>
    <t>L0694</t>
  </si>
  <si>
    <t>B0694</t>
  </si>
  <si>
    <t>L0695</t>
  </si>
  <si>
    <t>B0695</t>
  </si>
  <si>
    <t>L0696</t>
  </si>
  <si>
    <t>B0696</t>
  </si>
  <si>
    <t>L0697</t>
  </si>
  <si>
    <t>B0697</t>
  </si>
  <si>
    <t>L0698</t>
  </si>
  <si>
    <t>B0698</t>
  </si>
  <si>
    <t>L0699</t>
  </si>
  <si>
    <t>B0699</t>
  </si>
  <si>
    <t>L0700</t>
  </si>
  <si>
    <t>B0700</t>
  </si>
  <si>
    <t>L0701</t>
  </si>
  <si>
    <t>B0701</t>
  </si>
  <si>
    <t>L0702</t>
  </si>
  <si>
    <t>B0702</t>
  </si>
  <si>
    <t>L0703</t>
  </si>
  <si>
    <t>B0703</t>
  </si>
  <si>
    <t>L0704</t>
  </si>
  <si>
    <t>B0704</t>
  </si>
  <si>
    <t>L0705</t>
  </si>
  <si>
    <t>B0705</t>
  </si>
  <si>
    <t>L0706</t>
  </si>
  <si>
    <t>B0706</t>
  </si>
  <si>
    <t>L0707</t>
  </si>
  <si>
    <t>B0707</t>
  </si>
  <si>
    <t>L0708</t>
  </si>
  <si>
    <t>B0708</t>
  </si>
  <si>
    <t>L0709</t>
  </si>
  <si>
    <t>B0709</t>
  </si>
  <si>
    <t>L0710</t>
  </si>
  <si>
    <t>B0710</t>
  </si>
  <si>
    <t>L0711</t>
  </si>
  <si>
    <t>B0711</t>
  </si>
  <si>
    <t>L0712</t>
  </si>
  <si>
    <t>B0712</t>
  </si>
  <si>
    <t>L0713</t>
  </si>
  <si>
    <t>B0713</t>
  </si>
  <si>
    <t>L0714</t>
  </si>
  <si>
    <t>B0714</t>
  </si>
  <si>
    <t>L0715</t>
  </si>
  <si>
    <t>B0715</t>
  </si>
  <si>
    <t>L0716</t>
  </si>
  <si>
    <t>B0716</t>
  </si>
  <si>
    <t>L0717</t>
  </si>
  <si>
    <t>B0717</t>
  </si>
  <si>
    <t>L0718</t>
  </si>
  <si>
    <t>B0718</t>
  </si>
  <si>
    <t>L0719</t>
  </si>
  <si>
    <t>B0719</t>
  </si>
  <si>
    <t>L0720</t>
  </si>
  <si>
    <t>B0720</t>
  </si>
  <si>
    <t>L0721</t>
  </si>
  <si>
    <t>B0721</t>
  </si>
  <si>
    <t>L0722</t>
  </si>
  <si>
    <t>B0722</t>
  </si>
  <si>
    <t>L0723</t>
  </si>
  <si>
    <t>B0723</t>
  </si>
  <si>
    <t>L0724</t>
  </si>
  <si>
    <t>B0724</t>
  </si>
  <si>
    <t>L0725</t>
  </si>
  <si>
    <t>B0725</t>
  </si>
  <si>
    <t>L0726</t>
  </si>
  <si>
    <t>B0726</t>
  </si>
  <si>
    <t>L0727</t>
  </si>
  <si>
    <t>B0727</t>
  </si>
  <si>
    <t>L0728</t>
  </si>
  <si>
    <t>B0728</t>
  </si>
  <si>
    <t>L0729</t>
  </si>
  <si>
    <t>B0729</t>
  </si>
  <si>
    <t>L0730</t>
  </si>
  <si>
    <t>B0730</t>
  </si>
  <si>
    <t>L0731</t>
  </si>
  <si>
    <t>B0731</t>
  </si>
  <si>
    <t>L0732</t>
  </si>
  <si>
    <t>B0732</t>
  </si>
  <si>
    <t>L0733</t>
  </si>
  <si>
    <t>B0733</t>
  </si>
  <si>
    <t>L0734</t>
  </si>
  <si>
    <t>B0734</t>
  </si>
  <si>
    <t>L0735</t>
  </si>
  <si>
    <t>B0735</t>
  </si>
  <si>
    <t>L0736</t>
  </si>
  <si>
    <t>B0736</t>
  </si>
  <si>
    <t>L0737</t>
  </si>
  <si>
    <t>B0737</t>
  </si>
  <si>
    <t>L0738</t>
  </si>
  <si>
    <t>B0738</t>
  </si>
  <si>
    <t>L0739</t>
  </si>
  <si>
    <t>B0739</t>
  </si>
  <si>
    <t>L0740</t>
  </si>
  <si>
    <t>B0740</t>
  </si>
  <si>
    <t>L0741</t>
  </si>
  <si>
    <t>B0741</t>
  </si>
  <si>
    <t>L0742</t>
  </si>
  <si>
    <t>B0742</t>
  </si>
  <si>
    <t>L0743</t>
  </si>
  <si>
    <t>B0743</t>
  </si>
  <si>
    <t>L0744</t>
  </si>
  <si>
    <t>B0744</t>
  </si>
  <si>
    <t>L0745</t>
  </si>
  <si>
    <t>B0745</t>
  </si>
  <si>
    <t>L0746</t>
  </si>
  <si>
    <t>B0746</t>
  </si>
  <si>
    <t>L0747</t>
  </si>
  <si>
    <t>B0747</t>
  </si>
  <si>
    <t>L0748</t>
  </si>
  <si>
    <t>B0748</t>
  </si>
  <si>
    <t>L0749</t>
  </si>
  <si>
    <t>B0749</t>
  </si>
  <si>
    <t>L0750</t>
  </si>
  <si>
    <t>B0750</t>
  </si>
  <si>
    <t>L0751</t>
  </si>
  <si>
    <t>B0751</t>
  </si>
  <si>
    <t>L0752</t>
  </si>
  <si>
    <t>B0752</t>
  </si>
  <si>
    <t>L0753</t>
  </si>
  <si>
    <t>B0753</t>
  </si>
  <si>
    <t>L0754</t>
  </si>
  <si>
    <t>B0754</t>
  </si>
  <si>
    <t>L0755</t>
  </si>
  <si>
    <t>B0755</t>
  </si>
  <si>
    <t>L0756</t>
  </si>
  <si>
    <t>B0756</t>
  </si>
  <si>
    <t>L0757</t>
  </si>
  <si>
    <t>B0757</t>
  </si>
  <si>
    <t>L0758</t>
  </si>
  <si>
    <t>B0758</t>
  </si>
  <si>
    <t>L0759</t>
  </si>
  <si>
    <t>B0759</t>
  </si>
  <si>
    <t>L0760</t>
  </si>
  <si>
    <t>B0760</t>
  </si>
  <si>
    <t>L0761</t>
  </si>
  <si>
    <t>B0761</t>
  </si>
  <si>
    <t>L0762</t>
  </si>
  <si>
    <t>B0762</t>
  </si>
  <si>
    <t>L0763</t>
  </si>
  <si>
    <t>B0763</t>
  </si>
  <si>
    <t>L0764</t>
  </si>
  <si>
    <t>B0764</t>
  </si>
  <si>
    <t>L0765</t>
  </si>
  <si>
    <t>B0765</t>
  </si>
  <si>
    <t>L0766</t>
  </si>
  <si>
    <t>B0766</t>
  </si>
  <si>
    <t>L0767</t>
  </si>
  <si>
    <t>B0767</t>
  </si>
  <si>
    <t>L0768</t>
  </si>
  <si>
    <t>B0768</t>
  </si>
  <si>
    <t>L0769</t>
  </si>
  <si>
    <t>B0769</t>
  </si>
  <si>
    <t>L0770</t>
  </si>
  <si>
    <t>B0770</t>
  </si>
  <si>
    <t>L0771</t>
  </si>
  <si>
    <t>B0771</t>
  </si>
  <si>
    <t>L0772</t>
  </si>
  <si>
    <t>B0772</t>
  </si>
  <si>
    <t>L0773</t>
  </si>
  <si>
    <t>B0773</t>
  </si>
  <si>
    <t>L0774</t>
  </si>
  <si>
    <t>B0774</t>
  </si>
  <si>
    <t>L0775</t>
  </si>
  <si>
    <t>B0775</t>
  </si>
  <si>
    <t>L0776</t>
  </si>
  <si>
    <t>B0776</t>
  </si>
  <si>
    <t>L0777</t>
  </si>
  <si>
    <t>B0777</t>
  </si>
  <si>
    <t>L0778</t>
  </si>
  <si>
    <t>B0778</t>
  </si>
  <si>
    <t>L0779</t>
  </si>
  <si>
    <t>B0779</t>
  </si>
  <si>
    <t>L0780</t>
  </si>
  <si>
    <t>B0780</t>
  </si>
  <si>
    <t>L0781</t>
  </si>
  <si>
    <t>B0781</t>
  </si>
  <si>
    <t>L0782</t>
  </si>
  <si>
    <t>B0782</t>
  </si>
  <si>
    <t>L0783</t>
  </si>
  <si>
    <t>B0783</t>
  </si>
  <si>
    <t>L0784</t>
  </si>
  <si>
    <t>B0784</t>
  </si>
  <si>
    <t>L0785</t>
  </si>
  <si>
    <t>B0785</t>
  </si>
  <si>
    <t>L0786</t>
  </si>
  <si>
    <t>B0786</t>
  </si>
  <si>
    <t>L0787</t>
  </si>
  <si>
    <t>B0787</t>
  </si>
  <si>
    <t>L0788</t>
  </si>
  <si>
    <t>B0788</t>
  </si>
  <si>
    <t>L0789</t>
  </si>
  <si>
    <t>B0789</t>
  </si>
  <si>
    <t>L0790</t>
  </si>
  <si>
    <t>B0790</t>
  </si>
  <si>
    <t>L0791</t>
  </si>
  <si>
    <t>B0791</t>
  </si>
  <si>
    <t>L0792</t>
  </si>
  <si>
    <t>B0792</t>
  </si>
  <si>
    <t>L0793</t>
  </si>
  <si>
    <t>B0793</t>
  </si>
  <si>
    <t>L0794</t>
  </si>
  <si>
    <t>B0794</t>
  </si>
  <si>
    <t>L0795</t>
  </si>
  <si>
    <t>B0795</t>
  </si>
  <si>
    <t>L0796</t>
  </si>
  <si>
    <t>B0796</t>
  </si>
  <si>
    <t>L0797</t>
  </si>
  <si>
    <t>B0797</t>
  </si>
  <si>
    <t>L0798</t>
  </si>
  <si>
    <t>B0798</t>
  </si>
  <si>
    <t>L0799</t>
  </si>
  <si>
    <t>B0799</t>
  </si>
  <si>
    <t>L0800</t>
  </si>
  <si>
    <t>B0800</t>
  </si>
  <si>
    <t>L0801</t>
  </si>
  <si>
    <t>B0801</t>
  </si>
  <si>
    <t>L0802</t>
  </si>
  <si>
    <t>B0802</t>
  </si>
  <si>
    <t>L0803</t>
  </si>
  <si>
    <t>B0803</t>
  </si>
  <si>
    <t>L0804</t>
  </si>
  <si>
    <t>B0804</t>
  </si>
  <si>
    <t>L0805</t>
  </si>
  <si>
    <t>B0805</t>
  </si>
  <si>
    <t>L0806</t>
  </si>
  <si>
    <t>B0806</t>
  </si>
  <si>
    <t>L0807</t>
  </si>
  <si>
    <t>B0807</t>
  </si>
  <si>
    <t>L0808</t>
  </si>
  <si>
    <t>B0808</t>
  </si>
  <si>
    <t>L0809</t>
  </si>
  <si>
    <t>B0809</t>
  </si>
  <si>
    <t>L0810</t>
  </si>
  <si>
    <t>B0810</t>
  </si>
  <si>
    <t>L0811</t>
  </si>
  <si>
    <t>B0811</t>
  </si>
  <si>
    <t>L0812</t>
  </si>
  <si>
    <t>B0812</t>
  </si>
  <si>
    <t>L0813</t>
  </si>
  <si>
    <t>B0813</t>
  </si>
  <si>
    <t>L0814</t>
  </si>
  <si>
    <t>B0814</t>
  </si>
  <si>
    <t>L0815</t>
  </si>
  <si>
    <t>B0815</t>
  </si>
  <si>
    <t>L0816</t>
  </si>
  <si>
    <t>B0816</t>
  </si>
  <si>
    <t>L0817</t>
  </si>
  <si>
    <t>B0817</t>
  </si>
  <si>
    <t>L0818</t>
  </si>
  <si>
    <t>B0818</t>
  </si>
  <si>
    <t>L0819</t>
  </si>
  <si>
    <t>B0819</t>
  </si>
  <si>
    <t>L0820</t>
  </si>
  <si>
    <t>B0820</t>
  </si>
  <si>
    <t>L0821</t>
  </si>
  <si>
    <t>B0821</t>
  </si>
  <si>
    <t>L0822</t>
  </si>
  <si>
    <t>B0822</t>
  </si>
  <si>
    <t>L0823</t>
  </si>
  <si>
    <t>B0823</t>
  </si>
  <si>
    <t>L0824</t>
  </si>
  <si>
    <t>B0824</t>
  </si>
  <si>
    <t>L0825</t>
  </si>
  <si>
    <t>B0825</t>
  </si>
  <si>
    <t>L0826</t>
  </si>
  <si>
    <t>B0826</t>
  </si>
  <si>
    <t>L0827</t>
  </si>
  <si>
    <t>B0827</t>
  </si>
  <si>
    <t>L0828</t>
  </si>
  <si>
    <t>B0828</t>
  </si>
  <si>
    <t>L0829</t>
  </si>
  <si>
    <t>B0829</t>
  </si>
  <si>
    <t>L0830</t>
  </si>
  <si>
    <t>B0830</t>
  </si>
  <si>
    <t>L0831</t>
  </si>
  <si>
    <t>B0831</t>
  </si>
  <si>
    <t>L0832</t>
  </si>
  <si>
    <t>B0832</t>
  </si>
  <si>
    <t>L0833</t>
  </si>
  <si>
    <t>B0833</t>
  </si>
  <si>
    <t>L0834</t>
  </si>
  <si>
    <t>B0834</t>
  </si>
  <si>
    <t>L0835</t>
  </si>
  <si>
    <t>B0835</t>
  </si>
  <si>
    <t>L0836</t>
  </si>
  <si>
    <t>B0836</t>
  </si>
  <si>
    <t>L0837</t>
  </si>
  <si>
    <t>B0837</t>
  </si>
  <si>
    <t>L0838</t>
  </si>
  <si>
    <t>B0838</t>
  </si>
  <si>
    <t>L0839</t>
  </si>
  <si>
    <t>B0839</t>
  </si>
  <si>
    <t>L0840</t>
  </si>
  <si>
    <t>B0840</t>
  </si>
  <si>
    <t>L0841</t>
  </si>
  <si>
    <t>B0841</t>
  </si>
  <si>
    <t>L0842</t>
  </si>
  <si>
    <t>B0842</t>
  </si>
  <si>
    <t>L0843</t>
  </si>
  <si>
    <t>B0843</t>
  </si>
  <si>
    <t>L0844</t>
  </si>
  <si>
    <t>B0844</t>
  </si>
  <si>
    <t>L0845</t>
  </si>
  <si>
    <t>B0845</t>
  </si>
  <si>
    <t>L0846</t>
  </si>
  <si>
    <t>B0846</t>
  </si>
  <si>
    <t>L0847</t>
  </si>
  <si>
    <t>B0847</t>
  </si>
  <si>
    <t>L0848</t>
  </si>
  <si>
    <t>B0848</t>
  </si>
  <si>
    <t>L0849</t>
  </si>
  <si>
    <t>B0849</t>
  </si>
  <si>
    <t>L0850</t>
  </si>
  <si>
    <t>B0850</t>
  </si>
  <si>
    <t>L0851</t>
  </si>
  <si>
    <t>B0851</t>
  </si>
  <si>
    <t>L0852</t>
  </si>
  <si>
    <t>B0852</t>
  </si>
  <si>
    <t>L0853</t>
  </si>
  <si>
    <t>B0853</t>
  </si>
  <si>
    <t>L0854</t>
  </si>
  <si>
    <t>B0854</t>
  </si>
  <si>
    <t>L0855</t>
  </si>
  <si>
    <t>B0855</t>
  </si>
  <si>
    <t>L0856</t>
  </si>
  <si>
    <t>B0856</t>
  </si>
  <si>
    <t>L0857</t>
  </si>
  <si>
    <t>B0857</t>
  </si>
  <si>
    <t>L0858</t>
  </si>
  <si>
    <t>B0858</t>
  </si>
  <si>
    <t>L0859</t>
  </si>
  <si>
    <t>B0859</t>
  </si>
  <si>
    <t>L0860</t>
  </si>
  <si>
    <t>B0860</t>
  </si>
  <si>
    <t>L0861</t>
  </si>
  <si>
    <t>B0861</t>
  </si>
  <si>
    <t>L0862</t>
  </si>
  <si>
    <t>B0862</t>
  </si>
  <si>
    <t>L0863</t>
  </si>
  <si>
    <t>B0863</t>
  </si>
  <si>
    <t>L0864</t>
  </si>
  <si>
    <t>B0864</t>
  </si>
  <si>
    <t>L0865</t>
  </si>
  <si>
    <t>B0865</t>
  </si>
  <si>
    <t>L0866</t>
  </si>
  <si>
    <t>B0866</t>
  </si>
  <si>
    <t>L0867</t>
  </si>
  <si>
    <t>B0867</t>
  </si>
  <si>
    <t>L0868</t>
  </si>
  <si>
    <t>B0868</t>
  </si>
  <si>
    <t>L0869</t>
  </si>
  <si>
    <t>B0869</t>
  </si>
  <si>
    <t>L0870</t>
  </si>
  <si>
    <t>B0870</t>
  </si>
  <si>
    <t>L0871</t>
  </si>
  <si>
    <t>B0871</t>
  </si>
  <si>
    <t>L0872</t>
  </si>
  <si>
    <t>B0872</t>
  </si>
  <si>
    <t>L0873</t>
  </si>
  <si>
    <t>B0873</t>
  </si>
  <si>
    <t>L0874</t>
  </si>
  <si>
    <t>B0874</t>
  </si>
  <si>
    <t>L0875</t>
  </si>
  <si>
    <t>B0875</t>
  </si>
  <si>
    <t>L0876</t>
  </si>
  <si>
    <t>B0876</t>
  </si>
  <si>
    <t>L0877</t>
  </si>
  <si>
    <t>B0877</t>
  </si>
  <si>
    <t>L0878</t>
  </si>
  <si>
    <t>B0878</t>
  </si>
  <si>
    <t>L0879</t>
  </si>
  <si>
    <t>B0879</t>
  </si>
  <si>
    <t>L0880</t>
  </si>
  <si>
    <t>B0880</t>
  </si>
  <si>
    <t>L0881</t>
  </si>
  <si>
    <t>B0881</t>
  </si>
  <si>
    <t>L0882</t>
  </si>
  <si>
    <t>B0882</t>
  </si>
  <si>
    <t>L0883</t>
  </si>
  <si>
    <t>B0883</t>
  </si>
  <si>
    <t>L0884</t>
  </si>
  <si>
    <t>B0884</t>
  </si>
  <si>
    <t>L0885</t>
  </si>
  <si>
    <t>B0885</t>
  </si>
  <si>
    <t>L0886</t>
  </si>
  <si>
    <t>B0886</t>
  </si>
  <si>
    <t>L0887</t>
  </si>
  <si>
    <t>B0887</t>
  </si>
  <si>
    <t>L0888</t>
  </si>
  <si>
    <t>B0888</t>
  </si>
  <si>
    <t>L0889</t>
  </si>
  <si>
    <t>B0889</t>
  </si>
  <si>
    <t>L0890</t>
  </si>
  <si>
    <t>B0890</t>
  </si>
  <si>
    <t>L0891</t>
  </si>
  <si>
    <t>B0891</t>
  </si>
  <si>
    <t>L0892</t>
  </si>
  <si>
    <t>B0892</t>
  </si>
  <si>
    <t>L0893</t>
  </si>
  <si>
    <t>B0893</t>
  </si>
  <si>
    <t>L0894</t>
  </si>
  <si>
    <t>B0894</t>
  </si>
  <si>
    <t>L0895</t>
  </si>
  <si>
    <t>B0895</t>
  </si>
  <si>
    <t>L0896</t>
  </si>
  <si>
    <t>B0896</t>
  </si>
  <si>
    <t>L0897</t>
  </si>
  <si>
    <t>B0897</t>
  </si>
  <si>
    <t>L0898</t>
  </si>
  <si>
    <t>B0898</t>
  </si>
  <si>
    <t>L0899</t>
  </si>
  <si>
    <t>B0899</t>
  </si>
  <si>
    <t>L0900</t>
  </si>
  <si>
    <t>B0900</t>
  </si>
  <si>
    <t>L0901</t>
  </si>
  <si>
    <t>B0901</t>
  </si>
  <si>
    <t>L0902</t>
  </si>
  <si>
    <t>B0902</t>
  </si>
  <si>
    <t>L0903</t>
  </si>
  <si>
    <t>B0903</t>
  </si>
  <si>
    <t>L0904</t>
  </si>
  <si>
    <t>B0904</t>
  </si>
  <si>
    <t>L0905</t>
  </si>
  <si>
    <t>B0905</t>
  </si>
  <si>
    <t>L0906</t>
  </si>
  <si>
    <t>B0906</t>
  </si>
  <si>
    <t>L0907</t>
  </si>
  <si>
    <t>B0907</t>
  </si>
  <si>
    <t>L0908</t>
  </si>
  <si>
    <t>B0908</t>
  </si>
  <si>
    <t>L0909</t>
  </si>
  <si>
    <t>B0909</t>
  </si>
  <si>
    <t>L0910</t>
  </si>
  <si>
    <t>B0910</t>
  </si>
  <si>
    <t>L0911</t>
  </si>
  <si>
    <t>B0911</t>
  </si>
  <si>
    <t>L0912</t>
  </si>
  <si>
    <t>B0912</t>
  </si>
  <si>
    <t>L0913</t>
  </si>
  <si>
    <t>B0913</t>
  </si>
  <si>
    <t>L0914</t>
  </si>
  <si>
    <t>B0914</t>
  </si>
  <si>
    <t>L0915</t>
  </si>
  <si>
    <t>B0915</t>
  </si>
  <si>
    <t>L0916</t>
  </si>
  <si>
    <t>B0916</t>
  </si>
  <si>
    <t>L0917</t>
  </si>
  <si>
    <t>B0917</t>
  </si>
  <si>
    <t>L0918</t>
  </si>
  <si>
    <t>B0918</t>
  </si>
  <si>
    <t>L0919</t>
  </si>
  <si>
    <t>B0919</t>
  </si>
  <si>
    <t>L0920</t>
  </si>
  <si>
    <t>B0920</t>
  </si>
  <si>
    <t>L0921</t>
  </si>
  <si>
    <t>B0921</t>
  </si>
  <si>
    <t>L0922</t>
  </si>
  <si>
    <t>B0922</t>
  </si>
  <si>
    <t>L0923</t>
  </si>
  <si>
    <t>B0923</t>
  </si>
  <si>
    <t>L0924</t>
  </si>
  <si>
    <t>B0924</t>
  </si>
  <si>
    <t>L0925</t>
  </si>
  <si>
    <t>B0925</t>
  </si>
  <si>
    <t>L0926</t>
  </si>
  <si>
    <t>B0926</t>
  </si>
  <si>
    <t>L0927</t>
  </si>
  <si>
    <t>B0927</t>
  </si>
  <si>
    <t>L0928</t>
  </si>
  <si>
    <t>B0928</t>
  </si>
  <si>
    <t>L0929</t>
  </si>
  <si>
    <t>B0929</t>
  </si>
  <si>
    <t>L0930</t>
  </si>
  <si>
    <t>B0930</t>
  </si>
  <si>
    <t>L0931</t>
  </si>
  <si>
    <t>B0931</t>
  </si>
  <si>
    <t>L0932</t>
  </si>
  <si>
    <t>B0932</t>
  </si>
  <si>
    <t>L0933</t>
  </si>
  <si>
    <t>B0933</t>
  </si>
  <si>
    <t>L0934</t>
  </si>
  <si>
    <t>B0934</t>
  </si>
  <si>
    <t>L0935</t>
  </si>
  <si>
    <t>B0935</t>
  </si>
  <si>
    <t>L0936</t>
  </si>
  <si>
    <t>B0936</t>
  </si>
  <si>
    <t>L0937</t>
  </si>
  <si>
    <t>B0937</t>
  </si>
  <si>
    <t>L0938</t>
  </si>
  <si>
    <t>B0938</t>
  </si>
  <si>
    <t>L0939</t>
  </si>
  <si>
    <t>B0939</t>
  </si>
  <si>
    <t>L0940</t>
  </si>
  <si>
    <t>B0940</t>
  </si>
  <si>
    <t>L0941</t>
  </si>
  <si>
    <t>B0941</t>
  </si>
  <si>
    <t>L0942</t>
  </si>
  <si>
    <t>B0942</t>
  </si>
  <si>
    <t>L0943</t>
  </si>
  <si>
    <t>B0943</t>
  </si>
  <si>
    <t>L0944</t>
  </si>
  <si>
    <t>B0944</t>
  </si>
  <si>
    <t>L0945</t>
  </si>
  <si>
    <t>B0945</t>
  </si>
  <si>
    <t>L0946</t>
  </si>
  <si>
    <t>B0946</t>
  </si>
  <si>
    <t>L0947</t>
  </si>
  <si>
    <t>B0947</t>
  </si>
  <si>
    <t>L0948</t>
  </si>
  <si>
    <t>B0948</t>
  </si>
  <si>
    <t>L0949</t>
  </si>
  <si>
    <t>B0949</t>
  </si>
  <si>
    <t>L0950</t>
  </si>
  <si>
    <t>B0950</t>
  </si>
  <si>
    <t>L0951</t>
  </si>
  <si>
    <t>B0951</t>
  </si>
  <si>
    <t>L0952</t>
  </si>
  <si>
    <t>B0952</t>
  </si>
  <si>
    <t>L0953</t>
  </si>
  <si>
    <t>B0953</t>
  </si>
  <si>
    <t>L0954</t>
  </si>
  <si>
    <t>B0954</t>
  </si>
  <si>
    <t>L0955</t>
  </si>
  <si>
    <t>B0955</t>
  </si>
  <si>
    <t>L0956</t>
  </si>
  <si>
    <t>B0956</t>
  </si>
  <si>
    <t>L0957</t>
  </si>
  <si>
    <t>B0957</t>
  </si>
  <si>
    <t>L0958</t>
  </si>
  <si>
    <t>B0958</t>
  </si>
  <si>
    <t>L0959</t>
  </si>
  <si>
    <t>B0959</t>
  </si>
  <si>
    <t>L0960</t>
  </si>
  <si>
    <t>B0960</t>
  </si>
  <si>
    <t>L0961</t>
  </si>
  <si>
    <t>B0961</t>
  </si>
  <si>
    <t>L0962</t>
  </si>
  <si>
    <t>B0962</t>
  </si>
  <si>
    <t>L0963</t>
  </si>
  <si>
    <t>B0963</t>
  </si>
  <si>
    <t>L0964</t>
  </si>
  <si>
    <t>B0964</t>
  </si>
  <si>
    <t>L0965</t>
  </si>
  <si>
    <t>B0965</t>
  </si>
  <si>
    <t>L0966</t>
  </si>
  <si>
    <t>B0966</t>
  </si>
  <si>
    <t>L0967</t>
  </si>
  <si>
    <t>B0967</t>
  </si>
  <si>
    <t>L0968</t>
  </si>
  <si>
    <t>B0968</t>
  </si>
  <si>
    <t>L0969</t>
  </si>
  <si>
    <t>B0969</t>
  </si>
  <si>
    <t>L0970</t>
  </si>
  <si>
    <t>B0970</t>
  </si>
  <si>
    <t>L0971</t>
  </si>
  <si>
    <t>B0971</t>
  </si>
  <si>
    <t>L0972</t>
  </si>
  <si>
    <t>B0972</t>
  </si>
  <si>
    <t>L0973</t>
  </si>
  <si>
    <t>B0973</t>
  </si>
  <si>
    <t>L0974</t>
  </si>
  <si>
    <t>B0974</t>
  </si>
  <si>
    <t>L0975</t>
  </si>
  <si>
    <t>B0975</t>
  </si>
  <si>
    <t>L0976</t>
  </si>
  <si>
    <t>B0976</t>
  </si>
  <si>
    <t>L0977</t>
  </si>
  <si>
    <t>B0977</t>
  </si>
  <si>
    <t>L0978</t>
  </si>
  <si>
    <t>B0978</t>
  </si>
  <si>
    <t>L0979</t>
  </si>
  <si>
    <t>B0979</t>
  </si>
  <si>
    <t>L0980</t>
  </si>
  <si>
    <t>B0980</t>
  </si>
  <si>
    <t>L0981</t>
  </si>
  <si>
    <t>B0981</t>
  </si>
  <si>
    <t>L0982</t>
  </si>
  <si>
    <t>B0982</t>
  </si>
  <si>
    <t>L0983</t>
  </si>
  <si>
    <t>B0983</t>
  </si>
  <si>
    <t>L0984</t>
  </si>
  <si>
    <t>B0984</t>
  </si>
  <si>
    <t>L0985</t>
  </si>
  <si>
    <t>B0985</t>
  </si>
  <si>
    <t>L0986</t>
  </si>
  <si>
    <t>B0986</t>
  </si>
  <si>
    <t>L0987</t>
  </si>
  <si>
    <t>B0987</t>
  </si>
  <si>
    <t>L0988</t>
  </si>
  <si>
    <t>B0988</t>
  </si>
  <si>
    <t>L0989</t>
  </si>
  <si>
    <t>B0989</t>
  </si>
  <si>
    <t>L0990</t>
  </si>
  <si>
    <t>B0990</t>
  </si>
  <si>
    <t>L0991</t>
  </si>
  <si>
    <t>B0991</t>
  </si>
  <si>
    <t>L0992</t>
  </si>
  <si>
    <t>B0992</t>
  </si>
  <si>
    <t>L0993</t>
  </si>
  <si>
    <t>B0993</t>
  </si>
  <si>
    <t>L0994</t>
  </si>
  <si>
    <t>B0994</t>
  </si>
  <si>
    <t>L0995</t>
  </si>
  <si>
    <t>B0995</t>
  </si>
  <si>
    <t>L0996</t>
  </si>
  <si>
    <t>B0996</t>
  </si>
  <si>
    <t>L0997</t>
  </si>
  <si>
    <t>B0997</t>
  </si>
  <si>
    <t>L0998</t>
  </si>
  <si>
    <t>B0998</t>
  </si>
  <si>
    <t>L0999</t>
  </si>
  <si>
    <t>B0999</t>
  </si>
  <si>
    <t>L1000</t>
  </si>
  <si>
    <t>B1000</t>
  </si>
  <si>
    <t>dti ratio</t>
  </si>
  <si>
    <t>LTV ratio</t>
  </si>
  <si>
    <t xml:space="preserve"> loan age in days   </t>
  </si>
  <si>
    <t>loan age months</t>
  </si>
  <si>
    <t>Profit /loss</t>
  </si>
  <si>
    <t>Profit vs loss</t>
  </si>
  <si>
    <t>Grand Total</t>
  </si>
  <si>
    <t>Sum of Loan Amount</t>
  </si>
  <si>
    <t xml:space="preserve"> Loan age categories</t>
  </si>
  <si>
    <t>Count of Loan Amount2</t>
  </si>
  <si>
    <t>loan grade</t>
  </si>
  <si>
    <t>loan status</t>
  </si>
  <si>
    <t xml:space="preserve">  </t>
  </si>
  <si>
    <t>loan status wise sumof loan  &amp;count of loan amount</t>
  </si>
  <si>
    <t>Loan grade wise  sum of loan &amp;count of loan amount</t>
  </si>
  <si>
    <t>State wise sum of loan amount</t>
  </si>
  <si>
    <t xml:space="preserve"> </t>
  </si>
  <si>
    <t>Average of Interest Rate</t>
  </si>
  <si>
    <t>admin costs</t>
  </si>
  <si>
    <t>intrest income</t>
  </si>
  <si>
    <t>Default loss</t>
  </si>
  <si>
    <t>profit</t>
  </si>
  <si>
    <t>profit margin %</t>
  </si>
  <si>
    <t>default rate %</t>
  </si>
  <si>
    <t>Average of Loan Amount</t>
  </si>
  <si>
    <t>Average of Term (Months)</t>
  </si>
  <si>
    <t>Average of Profit /loss</t>
  </si>
  <si>
    <t xml:space="preserve">per month intrest </t>
  </si>
  <si>
    <t>Loan intent</t>
  </si>
  <si>
    <t>Goal seek analysis :</t>
  </si>
  <si>
    <t xml:space="preserve">overal profit margin </t>
  </si>
  <si>
    <t>average intrest %</t>
  </si>
  <si>
    <t>profit target</t>
  </si>
  <si>
    <t xml:space="preserve">defalut rate </t>
  </si>
  <si>
    <t>intest rate</t>
  </si>
  <si>
    <t xml:space="preserve"> loan new amount</t>
  </si>
  <si>
    <t>$B$18</t>
  </si>
  <si>
    <t>$C$18</t>
  </si>
  <si>
    <t>$B$19</t>
  </si>
  <si>
    <t>$C$19</t>
  </si>
  <si>
    <t>$B$20</t>
  </si>
  <si>
    <t>$C$20</t>
  </si>
  <si>
    <t>$E$18</t>
  </si>
  <si>
    <t>optimestic</t>
  </si>
  <si>
    <t xml:space="preserve"> Average defalut rate </t>
  </si>
  <si>
    <t>avarage intest rate</t>
  </si>
  <si>
    <t>pessimistic</t>
  </si>
  <si>
    <t xml:space="preserve"> average defalut rate </t>
  </si>
  <si>
    <t xml:space="preserve"> average intest rate</t>
  </si>
  <si>
    <t>Scenario Summary</t>
  </si>
  <si>
    <t>Changing Cells:</t>
  </si>
  <si>
    <t>Current Values:</t>
  </si>
  <si>
    <t>Result Cells:</t>
  </si>
  <si>
    <t>current bank loans  detatais</t>
  </si>
  <si>
    <t>Created by Prasadbabu on 20-09-2025
Modified by prasadbabu on 20-09-2025</t>
  </si>
  <si>
    <t>Created by prasadbabu on 20-09-2025</t>
  </si>
  <si>
    <t xml:space="preserve"> loan  amount</t>
  </si>
  <si>
    <t>das</t>
  </si>
  <si>
    <t>Summery</t>
  </si>
  <si>
    <t xml:space="preserve"> Average intrest  rate</t>
  </si>
  <si>
    <t>1. Data Cleaning</t>
  </si>
  <si>
    <t>Standardize formats (dates, currencies, categories, etc.).</t>
  </si>
  <si>
    <t>Ensure numerical and categorical variables are valid.</t>
  </si>
  <si>
    <t>Create a clean dataset ready for analysis.</t>
  </si>
  <si>
    <t>2. Key Performance Indicators (KPIs) Calculation</t>
  </si>
  <si>
    <t>Define metrics relevant to the dataset (e.g., Loan-to-Value ratio, Debt-to-Income ratio, Profit/Loss per loan).</t>
  </si>
  <si>
    <t>Summarize KPIs using PivotTables/PivotCharts for clear insights.</t>
  </si>
  <si>
    <t>Use KPIs to identify trends, risks, and opportunities for decision-making.</t>
  </si>
  <si>
    <t>Use slicers/filters for interactive exploration.</t>
  </si>
  <si>
    <t>Convert PivotTables into PivotCharts for better interpretation.</t>
  </si>
  <si>
    <t>Add conditional formatting, data bars, or color scales for clarity.</t>
  </si>
  <si>
    <t>Build dashboards combining multiple charts with slicers for interactivity.</t>
  </si>
  <si>
    <t>Data Tables portpolia</t>
  </si>
  <si>
    <t>A what-if analysis tool in Excel used to find the required input value to achieve a desired result.</t>
  </si>
  <si>
    <t>Works backward: you set a target value for a formula, and Excel adjusts one input to reach that goal.</t>
  </si>
  <si>
    <t>Example: Finding the interest rate needed for a loan payment to equal a specific amount.</t>
  </si>
  <si>
    <t xml:space="preserve"> find and Correct data entry errors and inconsistencies.</t>
  </si>
  <si>
    <t>(loan amount / annual amount)*100</t>
  </si>
  <si>
    <t>Create calculated columns  in Excel (formulas for  LTV RATIO ,DTV RATIO).</t>
  </si>
  <si>
    <t>(Total recevied amount/ annual amount)*100</t>
  </si>
  <si>
    <t>LTV RATIO:</t>
  </si>
  <si>
    <t xml:space="preserve">DTV RATIO:  </t>
  </si>
  <si>
    <t xml:space="preserve"> Select the tabble range and click pivot table option then crated new sheet in pivot tables</t>
  </si>
  <si>
    <t xml:space="preserve">click the selected opions  in rows,colums ,values then created pivot tables  </t>
  </si>
  <si>
    <t xml:space="preserve">click the  recommended charts in excel </t>
  </si>
  <si>
    <t>Use appropriate chart types (bar, line, pie, column) depending on loan grade ,loan status  and loan intent .</t>
  </si>
  <si>
    <t xml:space="preserve">arrange created charts boards like dash boards  </t>
  </si>
  <si>
    <t xml:space="preserve"> check the  duplicates and handle missing values.</t>
  </si>
  <si>
    <t xml:space="preserve"> after remove the dupicates values and find missing values to  replace the median, mean, mode values</t>
  </si>
  <si>
    <t xml:space="preserve"> click the data option in  what if analysis </t>
  </si>
  <si>
    <t>3. Pivot Table Creation</t>
  </si>
  <si>
    <t>4. Visualizations</t>
  </si>
  <si>
    <t>5. Goal Seek Analysis</t>
  </si>
  <si>
    <t>6. Scenario Manager</t>
  </si>
  <si>
    <t xml:space="preserve">  create a  small table current values  ( eg;loan amount,average interest amount , default rate) and add current values</t>
  </si>
  <si>
    <t xml:space="preserve"> select table range and click the scenario manager in what if analysis  option </t>
  </si>
  <si>
    <t xml:space="preserve"> The loan amount 20000 is add in cells</t>
  </si>
  <si>
    <t>add new scenario name and and add new loan values  then click ok  and click show option it will show selected cell</t>
  </si>
  <si>
    <t>create table increase and decrese the default rates and avarage intrest rates in new loans</t>
  </si>
  <si>
    <t xml:space="preserve">use formula : </t>
  </si>
  <si>
    <t>(loan amount*avg.interesst rates )-(loan amount*default rate)</t>
  </si>
  <si>
    <t>Data tables:</t>
  </si>
  <si>
    <t xml:space="preserve">its show the new  total excepted  profit  values </t>
  </si>
  <si>
    <t xml:space="preserve"> The  Data Table show  the total expected profit of the portfolio changes based on two variables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</si>
</sst>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theme="1"/>
      <name val="Calibri"/>
      <family val="2"/>
      <scheme val="minor"/>
    </font>
    <font>
      <sz val="11"/>
      <color theme="1"/>
      <name val="Calibri"/>
      <family val="2"/>
      <charset val="134"/>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
      <b/>
      <sz val="16"/>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theme="7"/>
        <bgColor indexed="64"/>
      </patternFill>
    </fill>
    <fill>
      <patternFill patternType="solid">
        <fgColor rgb="FFF6C3FF"/>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5"/>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0" fillId="36" borderId="0" xfId="0" applyFill="1"/>
    <xf numFmtId="0" fontId="16" fillId="0" borderId="0" xfId="0" applyFont="1"/>
    <xf numFmtId="164" fontId="0" fillId="0" borderId="0" xfId="0" applyNumberFormat="1"/>
    <xf numFmtId="2" fontId="16" fillId="0" borderId="0" xfId="0" applyNumberFormat="1" applyFont="1" applyAlignment="1">
      <alignment horizontal="center"/>
    </xf>
    <xf numFmtId="0" fontId="0" fillId="35" borderId="0" xfId="0" applyFill="1" applyAlignment="1">
      <alignment horizontal="center"/>
    </xf>
    <xf numFmtId="0" fontId="0" fillId="37" borderId="0" xfId="0" applyFill="1" applyAlignment="1">
      <alignment horizontal="center"/>
    </xf>
    <xf numFmtId="0" fontId="0" fillId="34" borderId="0" xfId="0" applyFill="1" applyAlignment="1">
      <alignment horizontal="center"/>
    </xf>
    <xf numFmtId="0" fontId="0" fillId="0" borderId="0" xfId="0" applyFill="1" applyBorder="1"/>
    <xf numFmtId="2" fontId="0" fillId="0" borderId="0" xfId="0" applyNumberFormat="1" applyFill="1" applyBorder="1" applyAlignment="1">
      <alignment horizontal="center"/>
    </xf>
    <xf numFmtId="2" fontId="0" fillId="0" borderId="0" xfId="0" applyNumberFormat="1" applyFill="1" applyBorder="1"/>
    <xf numFmtId="164" fontId="0" fillId="0" borderId="0" xfId="0" applyNumberFormat="1" applyFill="1" applyBorder="1"/>
    <xf numFmtId="0" fontId="16" fillId="0" borderId="0" xfId="0" applyFont="1" applyFill="1" applyBorder="1"/>
    <xf numFmtId="0" fontId="0" fillId="0" borderId="11" xfId="0" applyFill="1" applyBorder="1"/>
    <xf numFmtId="0" fontId="20" fillId="0" borderId="0" xfId="0" applyFont="1" applyFill="1" applyBorder="1"/>
    <xf numFmtId="0" fontId="1" fillId="0" borderId="0" xfId="0" applyFont="1" applyFill="1" applyBorder="1"/>
    <xf numFmtId="0" fontId="16" fillId="0" borderId="0" xfId="0" applyFont="1" applyAlignment="1">
      <alignment horizontal="left"/>
    </xf>
    <xf numFmtId="0" fontId="0" fillId="0" borderId="0" xfId="0" applyFill="1" applyBorder="1" applyAlignment="1"/>
    <xf numFmtId="0" fontId="21" fillId="38" borderId="10" xfId="0" applyFont="1" applyFill="1" applyBorder="1" applyAlignment="1">
      <alignment horizontal="left"/>
    </xf>
    <xf numFmtId="0" fontId="0" fillId="0" borderId="12" xfId="0" applyFill="1" applyBorder="1" applyAlignment="1"/>
    <xf numFmtId="0" fontId="22" fillId="39" borderId="0" xfId="0" applyFont="1" applyFill="1" applyBorder="1" applyAlignment="1">
      <alignment horizontal="left"/>
    </xf>
    <xf numFmtId="0" fontId="23" fillId="39" borderId="12" xfId="0" applyFont="1" applyFill="1" applyBorder="1" applyAlignment="1">
      <alignment horizontal="left"/>
    </xf>
    <xf numFmtId="0" fontId="24" fillId="38" borderId="10" xfId="0" applyFont="1" applyFill="1" applyBorder="1" applyAlignment="1">
      <alignment horizontal="right"/>
    </xf>
    <xf numFmtId="0" fontId="0" fillId="40" borderId="0" xfId="0" applyFill="1" applyBorder="1" applyAlignment="1"/>
    <xf numFmtId="0" fontId="25" fillId="0" borderId="0" xfId="0" applyFont="1" applyFill="1" applyBorder="1" applyAlignment="1">
      <alignment vertical="top" wrapText="1"/>
    </xf>
    <xf numFmtId="0" fontId="0" fillId="41" borderId="11" xfId="0" applyFill="1" applyBorder="1" applyAlignment="1">
      <alignment horizontal="center"/>
    </xf>
    <xf numFmtId="0" fontId="0" fillId="0" borderId="10" xfId="0" applyFill="1" applyBorder="1" applyAlignment="1"/>
    <xf numFmtId="0" fontId="0" fillId="0" borderId="11" xfId="0" applyBorder="1"/>
    <xf numFmtId="0" fontId="0" fillId="0" borderId="0" xfId="0" applyAlignment="1">
      <alignment horizontal="left" vertical="center" indent="1"/>
    </xf>
    <xf numFmtId="0" fontId="16" fillId="0" borderId="0" xfId="0" applyFont="1" applyAlignment="1">
      <alignment horizontal="left" vertical="center" indent="1"/>
    </xf>
    <xf numFmtId="0" fontId="0" fillId="0" borderId="0" xfId="0" applyAlignment="1">
      <alignment horizontal="left" vertical="center" indent="2"/>
    </xf>
    <xf numFmtId="0" fontId="26" fillId="0" borderId="11" xfId="0" applyFont="1" applyBorder="1" applyAlignment="1">
      <alignment horizontal="center"/>
    </xf>
    <xf numFmtId="0" fontId="21" fillId="38" borderId="14" xfId="0" applyFont="1" applyFill="1" applyBorder="1" applyAlignment="1">
      <alignment horizontal="left"/>
    </xf>
    <xf numFmtId="0" fontId="21" fillId="38" borderId="13" xfId="0" applyFont="1" applyFill="1" applyBorder="1" applyAlignment="1">
      <alignment horizontal="left"/>
    </xf>
    <xf numFmtId="0" fontId="24" fillId="38" borderId="13" xfId="0" applyFont="1" applyFill="1" applyBorder="1" applyAlignment="1">
      <alignment horizontal="right"/>
    </xf>
    <xf numFmtId="0" fontId="24" fillId="38" borderId="15" xfId="0" applyFont="1" applyFill="1" applyBorder="1" applyAlignment="1">
      <alignment horizontal="right"/>
    </xf>
    <xf numFmtId="0" fontId="21" fillId="38" borderId="16" xfId="0" applyFont="1" applyFill="1" applyBorder="1" applyAlignment="1">
      <alignment horizontal="left"/>
    </xf>
    <xf numFmtId="0" fontId="24" fillId="38" borderId="17" xfId="0" applyFont="1" applyFill="1" applyBorder="1" applyAlignment="1">
      <alignment horizontal="right"/>
    </xf>
    <xf numFmtId="0" fontId="22" fillId="39" borderId="18" xfId="0" applyFont="1" applyFill="1" applyBorder="1" applyAlignment="1">
      <alignment horizontal="left"/>
    </xf>
    <xf numFmtId="0" fontId="25" fillId="0" borderId="19" xfId="0" applyFont="1" applyFill="1" applyBorder="1" applyAlignment="1">
      <alignment vertical="top" wrapText="1"/>
    </xf>
    <xf numFmtId="0" fontId="23" fillId="39" borderId="20" xfId="0" applyFont="1" applyFill="1" applyBorder="1" applyAlignment="1">
      <alignment horizontal="left"/>
    </xf>
    <xf numFmtId="0" fontId="0" fillId="0" borderId="21" xfId="0" applyFill="1" applyBorder="1" applyAlignment="1"/>
    <xf numFmtId="0" fontId="0" fillId="40" borderId="19" xfId="0" applyFill="1" applyBorder="1" applyAlignment="1"/>
    <xf numFmtId="0" fontId="22" fillId="39" borderId="16" xfId="0" applyFont="1" applyFill="1" applyBorder="1" applyAlignment="1">
      <alignment horizontal="left"/>
    </xf>
    <xf numFmtId="0" fontId="22" fillId="39" borderId="10" xfId="0" applyFont="1" applyFill="1" applyBorder="1" applyAlignment="1">
      <alignment horizontal="left"/>
    </xf>
    <xf numFmtId="0" fontId="0" fillId="0" borderId="17" xfId="0" applyFill="1" applyBorder="1" applyAlignment="1"/>
    <xf numFmtId="0" fontId="16" fillId="0" borderId="0" xfId="0" applyFont="1" applyAlignment="1">
      <alignment horizontal="left" vertical="center"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4 c.xlsx]dash board!PivotTable5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 board'!$B$39</c:f>
              <c:strCache>
                <c:ptCount val="1"/>
                <c:pt idx="0">
                  <c:v>Sum of Loan Amount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 board'!$A$40:$A$45</c:f>
              <c:strCache>
                <c:ptCount val="5"/>
                <c:pt idx="0">
                  <c:v>Charged Off</c:v>
                </c:pt>
                <c:pt idx="1">
                  <c:v>Current</c:v>
                </c:pt>
                <c:pt idx="2">
                  <c:v>Fully Paid</c:v>
                </c:pt>
                <c:pt idx="3">
                  <c:v>In Grace Period</c:v>
                </c:pt>
                <c:pt idx="4">
                  <c:v>Late (31-120 days)</c:v>
                </c:pt>
              </c:strCache>
            </c:strRef>
          </c:cat>
          <c:val>
            <c:numRef>
              <c:f>'dash board'!$B$40:$B$45</c:f>
              <c:numCache>
                <c:formatCode>General</c:formatCode>
                <c:ptCount val="5"/>
                <c:pt idx="0">
                  <c:v>2112176</c:v>
                </c:pt>
                <c:pt idx="1">
                  <c:v>6467779</c:v>
                </c:pt>
                <c:pt idx="2">
                  <c:v>11729795</c:v>
                </c:pt>
                <c:pt idx="3">
                  <c:v>248118</c:v>
                </c:pt>
                <c:pt idx="4">
                  <c:v>697676</c:v>
                </c:pt>
              </c:numCache>
            </c:numRef>
          </c:val>
          <c:smooth val="0"/>
          <c:extLst>
            <c:ext xmlns:c16="http://schemas.microsoft.com/office/drawing/2014/chart" uri="{C3380CC4-5D6E-409C-BE32-E72D297353CC}">
              <c16:uniqueId val="{00000000-1EE4-49A6-9F8E-604B489B0959}"/>
            </c:ext>
          </c:extLst>
        </c:ser>
        <c:ser>
          <c:idx val="1"/>
          <c:order val="1"/>
          <c:tx>
            <c:strRef>
              <c:f>'dash board'!$C$39</c:f>
              <c:strCache>
                <c:ptCount val="1"/>
                <c:pt idx="0">
                  <c:v>Count of Loan Amount2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 board'!$A$40:$A$45</c:f>
              <c:strCache>
                <c:ptCount val="5"/>
                <c:pt idx="0">
                  <c:v>Charged Off</c:v>
                </c:pt>
                <c:pt idx="1">
                  <c:v>Current</c:v>
                </c:pt>
                <c:pt idx="2">
                  <c:v>Fully Paid</c:v>
                </c:pt>
                <c:pt idx="3">
                  <c:v>In Grace Period</c:v>
                </c:pt>
                <c:pt idx="4">
                  <c:v>Late (31-120 days)</c:v>
                </c:pt>
              </c:strCache>
            </c:strRef>
          </c:cat>
          <c:val>
            <c:numRef>
              <c:f>'dash board'!$C$40:$C$45</c:f>
              <c:numCache>
                <c:formatCode>General</c:formatCode>
                <c:ptCount val="5"/>
                <c:pt idx="0">
                  <c:v>105</c:v>
                </c:pt>
                <c:pt idx="1">
                  <c:v>310</c:v>
                </c:pt>
                <c:pt idx="2">
                  <c:v>541</c:v>
                </c:pt>
                <c:pt idx="3">
                  <c:v>11</c:v>
                </c:pt>
                <c:pt idx="4">
                  <c:v>33</c:v>
                </c:pt>
              </c:numCache>
            </c:numRef>
          </c:val>
          <c:smooth val="0"/>
          <c:extLst>
            <c:ext xmlns:c16="http://schemas.microsoft.com/office/drawing/2014/chart" uri="{C3380CC4-5D6E-409C-BE32-E72D297353CC}">
              <c16:uniqueId val="{00000001-1EE4-49A6-9F8E-604B489B0959}"/>
            </c:ext>
          </c:extLst>
        </c:ser>
        <c:dLbls>
          <c:dLblPos val="t"/>
          <c:showLegendKey val="0"/>
          <c:showVal val="1"/>
          <c:showCatName val="0"/>
          <c:showSerName val="0"/>
          <c:showPercent val="0"/>
          <c:showBubbleSize val="0"/>
        </c:dLbls>
        <c:smooth val="0"/>
        <c:axId val="908408960"/>
        <c:axId val="908409440"/>
      </c:lineChart>
      <c:catAx>
        <c:axId val="90840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loanstatus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409440"/>
        <c:crosses val="autoZero"/>
        <c:auto val="1"/>
        <c:lblAlgn val="ctr"/>
        <c:lblOffset val="100"/>
        <c:noMultiLvlLbl val="0"/>
      </c:catAx>
      <c:valAx>
        <c:axId val="90840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loan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40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4 c.xlsx]dash board!PivotTable6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pivotFmt>
      <c:pivotFmt>
        <c:idx val="30"/>
      </c:pivotFmt>
      <c:pivotFmt>
        <c:idx val="31"/>
      </c:pivotFmt>
      <c:pivotFmt>
        <c:idx val="32"/>
      </c:pivotFmt>
      <c:pivotFmt>
        <c:idx val="33"/>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pivotFmt>
      <c:pivotFmt>
        <c:idx val="36"/>
      </c:pivotFmt>
      <c:pivotFmt>
        <c:idx val="37"/>
      </c:pivotFmt>
      <c:pivotFmt>
        <c:idx val="38"/>
      </c:pivotFmt>
      <c:pivotFmt>
        <c:idx val="39"/>
      </c:pivotFmt>
      <c:pivotFmt>
        <c:idx val="40"/>
      </c:pivotFmt>
      <c:pivotFmt>
        <c:idx val="41"/>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pivotFmt>
      <c:pivotFmt>
        <c:idx val="49"/>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 board'!$J$39</c:f>
              <c:strCache>
                <c:ptCount val="1"/>
                <c:pt idx="0">
                  <c:v>Sum of Loan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439-40C6-A6A6-E48467E73A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439-40C6-A6A6-E48467E73A7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439-40C6-A6A6-E48467E73A7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439-40C6-A6A6-E48467E73A7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439-40C6-A6A6-E48467E73A7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439-40C6-A6A6-E48467E73A7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439-40C6-A6A6-E48467E73A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 board'!$I$40:$I$47</c:f>
              <c:strCache>
                <c:ptCount val="7"/>
                <c:pt idx="0">
                  <c:v>A</c:v>
                </c:pt>
                <c:pt idx="1">
                  <c:v>B</c:v>
                </c:pt>
                <c:pt idx="2">
                  <c:v>C</c:v>
                </c:pt>
                <c:pt idx="3">
                  <c:v>D</c:v>
                </c:pt>
                <c:pt idx="4">
                  <c:v>E</c:v>
                </c:pt>
                <c:pt idx="5">
                  <c:v>F</c:v>
                </c:pt>
                <c:pt idx="6">
                  <c:v>G</c:v>
                </c:pt>
              </c:strCache>
            </c:strRef>
          </c:cat>
          <c:val>
            <c:numRef>
              <c:f>'dash board'!$J$40:$J$47</c:f>
              <c:numCache>
                <c:formatCode>General</c:formatCode>
                <c:ptCount val="7"/>
                <c:pt idx="0">
                  <c:v>5338618</c:v>
                </c:pt>
                <c:pt idx="1">
                  <c:v>4482846</c:v>
                </c:pt>
                <c:pt idx="2">
                  <c:v>3235951</c:v>
                </c:pt>
                <c:pt idx="3">
                  <c:v>3264798</c:v>
                </c:pt>
                <c:pt idx="4">
                  <c:v>2320669</c:v>
                </c:pt>
                <c:pt idx="5">
                  <c:v>1605848</c:v>
                </c:pt>
                <c:pt idx="6">
                  <c:v>1006814</c:v>
                </c:pt>
              </c:numCache>
            </c:numRef>
          </c:val>
          <c:extLst>
            <c:ext xmlns:c16="http://schemas.microsoft.com/office/drawing/2014/chart" uri="{C3380CC4-5D6E-409C-BE32-E72D297353CC}">
              <c16:uniqueId val="{0000000E-2439-40C6-A6A6-E48467E73A7E}"/>
            </c:ext>
          </c:extLst>
        </c:ser>
        <c:ser>
          <c:idx val="1"/>
          <c:order val="1"/>
          <c:tx>
            <c:strRef>
              <c:f>'dash board'!$K$39</c:f>
              <c:strCache>
                <c:ptCount val="1"/>
                <c:pt idx="0">
                  <c:v>Count of Loan Amount2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2439-40C6-A6A6-E48467E73A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2439-40C6-A6A6-E48467E73A7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2439-40C6-A6A6-E48467E73A7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2439-40C6-A6A6-E48467E73A7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2439-40C6-A6A6-E48467E73A7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2439-40C6-A6A6-E48467E73A7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2439-40C6-A6A6-E48467E73A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 board'!$I$40:$I$47</c:f>
              <c:strCache>
                <c:ptCount val="7"/>
                <c:pt idx="0">
                  <c:v>A</c:v>
                </c:pt>
                <c:pt idx="1">
                  <c:v>B</c:v>
                </c:pt>
                <c:pt idx="2">
                  <c:v>C</c:v>
                </c:pt>
                <c:pt idx="3">
                  <c:v>D</c:v>
                </c:pt>
                <c:pt idx="4">
                  <c:v>E</c:v>
                </c:pt>
                <c:pt idx="5">
                  <c:v>F</c:v>
                </c:pt>
                <c:pt idx="6">
                  <c:v>G</c:v>
                </c:pt>
              </c:strCache>
            </c:strRef>
          </c:cat>
          <c:val>
            <c:numRef>
              <c:f>'dash board'!$K$40:$K$47</c:f>
              <c:numCache>
                <c:formatCode>General</c:formatCode>
                <c:ptCount val="7"/>
                <c:pt idx="0">
                  <c:v>250</c:v>
                </c:pt>
                <c:pt idx="1">
                  <c:v>206</c:v>
                </c:pt>
                <c:pt idx="2">
                  <c:v>154</c:v>
                </c:pt>
                <c:pt idx="3">
                  <c:v>159</c:v>
                </c:pt>
                <c:pt idx="4">
                  <c:v>106</c:v>
                </c:pt>
                <c:pt idx="5">
                  <c:v>81</c:v>
                </c:pt>
                <c:pt idx="6">
                  <c:v>44</c:v>
                </c:pt>
              </c:numCache>
            </c:numRef>
          </c:val>
          <c:extLst>
            <c:ext xmlns:c16="http://schemas.microsoft.com/office/drawing/2014/chart" uri="{C3380CC4-5D6E-409C-BE32-E72D297353CC}">
              <c16:uniqueId val="{0000001D-2439-40C6-A6A6-E48467E73A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3F41DD3-FCBC-4F97-AD20-BF19FFB05488}">
          <cx:dataLabels>
            <cx:visibility seriesName="0" categoryName="0" value="1"/>
          </cx:dataLabels>
          <cx:dataId val="0"/>
          <cx:layoutPr>
            <cx:geography cultureLanguage="en-US" cultureRegion="IN" attribution="Powered by Bing">
              <cx:geoCache provider="{E9337A44-BEBE-4D9F-B70C-5C5E7DAFC167}">
                <cx:binary>1Hxpbxw3uvVfMfz5LaW4k4PJALe6tXiRvET2xP5SkCW5drIW1vrr76ElJ1bbo9wEgxeIkYmnuxaS
z3Ke8xyy88/r5R/X9e1V/2Rpajv843r5+WnuffuPn34arvPb5mo4aorr3g3usz+6ds1P7vPn4vr2
p5v+ai5s9hONCf/pOr/q/e3y9F//xNuyW/fSXV/5wtk3422/vr0dxtoPj1z74aUnVzdNYffF4Pvi
2pOfn54/e/rk1vrCr5dre/vz0wfXnz756fAt3434pMak/HiDZzk/0oorozQxX/7op09qZ7P7y5EW
R4rFRhlzf11+HfviqsHz58V1XmRX9uu3P5rRl/lc3dz0t8OAxXz5+9snH8z/bnnXbrQ+WCyD8X5+
+s4W/vbmyS/+yt8OT58Ug9vd3bBzYRHvfvmy6p8e2vxf/zz4AnY4+OYbtxwa7Y8ufeeV3f88ZoM/
5xWmjqjgUsLo8Zc/5KFXCDFHkiiqCL93y9ex77yyu6qLz663xdXX7//vfvn22QPPhCX+DT1zsXvM
Cn/SM+JIMMOUQFJ8+aMeekaZI6IF01LKO88d5MuF633+ZHfVu7qwf8E7h88feCgs9W/ooZOX/z0P
UX0kjBCEszsHxAe5o+kR14pxqu9vYF/Hvsudk9r1xc1fcM1vDx74JCzub+iTiw9f7fIj7PhzWcPp
kWGGcsbonVNg82+rjBJHEleEJPwuqw6z5nZ+8sH11WMz+nGVufjtyQOvhOX9Db1yCgj+b9V+Ro8k
11RzQ+68cpgp7IhzzhSP9W9euxv7LlNOb12f/ZUS89uDBz4Ji/sb+uTZfxG9eHxEKCeayftMMA8z
RaO+cC2Z0OIuU3D9W588q1FXXDF8/fZHufvjTPn9yQOvhOX9Db3y6uwxG/xJ/IqPOEFNMeq+6h+y
ZHqEKwxVRf0wU17lhXtsNj/2yN1TB94Iy/obeuP1fxG3kCPagBzfo1J8WOGVOtJMa6O+8da3OfL6
1tphraerv8SPHz594J2wzL+hdy5/fSw6/1yuMHLEJdNckx9XFWOOGHgAvEPvEAy59K13Lm+Xq78A
X/ePHfgjLOxv4I/Hp3hnnTskf3Dnn+z1mTkSMRMKJf03lPqWhcEzcag8zNzXHv7QMwdd+H+e1o/h
7ODxByv5/9Ti/+f2/zeNZH/lr46/iCvfKACPX/2yXIg9B4/eR/WPKvD9pWc3Pz81hMXf+DG840E6
fNV9nrjPT3auHptPvzOu35+/vRr8z08jJY9MbICMgSJQTah4+mS+vbukjghRAMWYMegKPAbFtqEZ
/fkp00cmuFwbRrTmSuLS4Mb7SxqFDZmqpVCU4tLX1b529Zo5+5tp7j8/sWPz2hXWDz8/JfTpk/bu
tjBVwaFmiJgzIigXiLOw8vb66i3ks3D3/1uJrUi+LvFZtbhdk32us+jVsqbPSq33drZnTRE/H+L0
2KTjr6SKkpIN+2+M94MpGKDLd1NgUhLGsGZqSLj+zRSckLLVOovPXL/GFyn/dTXty2Gqjm1zklW0
TWLfjXvTZjbhdXretll5qii3xzP9wCe62/K9baPsPN6ipHD6xJsqaRW56HKZJlxMCWnLfTRleRK3
13xpcFOejDZPoupjOdDj8H9XzhNerO+GzZ0WzZAM0fEqzBl3vsuTrJIvu3iya7LF3o1J1A+M7eNq
3K3Mvl91lfSIqbNF6qRhWcIpe5GNs0qKcnvD/dAmutZJoaNzIUqdMM+G46F6yaPxTZ3b8XixWUIj
499I84Gw6HjI1NU2YAZNSRIj2Y5LtWs6k8R5fjy6ej8tza4fq7dLlF6W3dwfV0NzPPn242hofFrU
4+tsUC9KYj9t2bjzZbXr5Fyfyg3TmL2vE2btdbPw+LQq9Zqs8XxtebbP5Di8tMMskjpud60cMNh2
UlTsVdaU2e5bwe/e7XeReO3atS+y/F5n/e3jvy5dg3++KIC/fxlk2t8/Qcy803cfvQvdS+h/hsOb
Arj89i5M5h5sQkY/+PAdunzNqAP8uJOL/8PF/xu4kJg/Ci7/U18N1dVXlA85evfEPZwQao6MohqA
AhGYS41kuYMTaI/oDWMSGyqooYCc39BEkSPGoa1wxSGECSJ+RxOBSyI2uMpCV0kZ/zNowsiDVA7T
IZQITiTRWCcK18NU1mpam2aM+W0eb235uW62lMX7eaZR5/fel3R9X9ZQuk+GldXNbhhWIa6XtG7t
S+KE6+hJG/EmTapOR65KrEnjNEf6VPnyro+bqFx3PW/lJpMiXbIp2k1s6vi0Y/W4bmxflONAXxGl
WtUnWdxG87vcj2l/XJdj5vWer6agXbKNsdCnbMiKTiRLUQrT7+p5iXR6YqdyaIvdOuSpje5C/k7i
/gHQkYClv2MtlygEjBKp8T/BGT20jhskcX7YxG07zJOpkyZTeQ3wgEhTnZtMGAy5kMI2nzvZF+sl
D3yt39F87LEeS+Zsefc49tLvpqSUIeAfaF7BEA05cJgq6dK4oc9uSB2L6rzlRVY93/jYDcVpHsli
rpJGFTkpkypv9ZhU5dJWKinj1lVXbhnWrkvUKKLyeR1PQ5wfb2m2jfutXuCKY++3fHuf9zKNlmO5
VZ282LaK4LbG8EF0SZwNozLJ44sCJ/rWzCinIQZRH2O0hxK58DAI07xaiqiq7W08R6v8Rdgicm+b
OnXb68cHQkYdDMSY4NxIAY6mMd7DgdYaoLzJJb1h8DZhx22dVjxOaIwMX5gq+at5cIKhukhRR37X
kkxNb6tC2PLz4zMBiTicidCUxURopqSRwSTflFDCsjU2SylvpkH38kK0a+l90jcRGuTn2SA3If+s
kcEWNKCEKRIrWOFg7RHJIuVqxa7rsevduu/WNpqqZNJbus5/MFYIwm/yBg4FcGFbBb08JGLA38PV
0cLWVVsIerOQbCj4LV1rlefP0nZE3GWuCyauVzmO5vhxs34XSQIxJMM/VAuA7gEzYX099Kashusl
NqPeklLVenqb0qiAdR8finzvQnAEGoPUUUQUaNnDRZbOkWqeaHMz1Fw06qwwqX1XUw+M2nmVpVn7
ajFbGjcvXdFbGR+LKa+29+Wg2pYlTQ1ATJO4TBvzpiwldJFdPllav6ymrNfr2Thz3vRnj0/6O8cI
TYThChSVxEQeAhoxlaYLje21XX2PWfSRqcrPE1kj8atzjXRsnzaT8+kfGet7xxh4hUodQ5qj5BC2
0ojES9uL6NMmIkK3nVGiGIed0m3exzvCajrUZ0iTSl2teZ0tbt/1fW/aXRMtdLosmm3ubZLrZfOf
MktKc8KspOsL0ax80Ps/sJI+9C0mqMSXNDEQd9GEP/StyOa2b8befcp1QZGKYF1+ez3IpUdQbWuc
rdOpGdpBXkQsLZBNg+UcxcDKdQVYmopn6zUCsCk/yyGI9ih/vNrmZCLclZ/vAJinLdBFLGMmfx0y
Y1K/mxpVIVInbIHDO7b3EmXYMjLBI3mTBoiOhjzHgHRdav0mzVu/fNjWQCGSbtlS2IKWJQPIx1sh
u/KE8k4gv7t8LpbXreRlcyvnkRQEtDYdttdIfyN+tYVFaPabKzFHsG9jx4TYkfxaDa4t7fEol3p7
v3mmpsup7+T0dijxzZzktgSCJHkuHXxG82XG0A3Li2rdlayNkOipxjtY4uKyzLOTNbfSimSYS4o7
JSlS3FJINTTyVExL7t/4WTUoZmu3lIDgoedlth6XmcHQUTEb3L6xOYwWZWsrL5ipiu5DpwsxnaV8
6orzmlu9ns5kWOyLvIvW8fm4jAtiadFpQL5iKsj6Qk9DjmIZpz7UzE6nFNnW6s4PdOe4bavq7H4B
ovQ5lmohlclyH8dpBIOK2CL8hiULIFY3Ko6a425IJf4qVLs25W5oq7L/+o6u7aL+mBWpKPIdQs7N
S8LyTcAGIytWDL20OcBxZQ5ryu6syqtqhuWEbkfcMM8+r57buh+jekdyE0ZkkQJrW9tUwiztqjos
D0AfwsUZj6rFKmcRNGUqy+at9cIpdVIydJcyaUVJkVOTNQZRk9G+hs/YEuOFTCuSqhOf+Uqz5xFf
ivW6a5YJNnTLVGJ8AWAk6S+6jiVssqlR1/OzVNqpKnbZZgN3K8nCcG2VYItYRGlauZx3LJ1sduyi
Pvhd0QkocNxvbMJiHE1D/Pas4/iUadax6bkZJo63uNVxpMJYYtsYvWHmFWpXT53HlFasHl/OYxnm
wk3OuNxJpZCCq+7QJu/ZJiU/m6RmmF7ZFDrwtnSKq+Ji4BrxX4wcH3aGrQrTKrkJNu6mBhYcl3mE
OTetQszVoID8rPQLh32yWIYQDdR6umy1xb87omsksCo9sAHUcQPL4HOBPF/7dQvgkVcgYmXH+pDS
3ISX9jEn8IQYwBtt4lvCpktVVBRWyJ1qh/VsWuKhbM6nmhO8sOuHHvPbwMVCVLOi6P2+rcxGxNmi
a7H0+zK+NLkozLQnUCsCMuV1Xm4nMo5ORGWylp34as14vEds1/k+m+J2ey3WdUH460FTyY9NM9er
BVGYnbyQQkxVn+Sxr7t4J9OSFa8cyYt0SMDVg4dtMa0xOaHI5Sl6VgxxXazJ0nfeDbulRns8v6jS
QWGOaTTANx3XhRNXdiAWi7FpCankF9N0KbcXOEFkFr2TccHn+hhADLg59iwr126XtaMzJhnB25cp
San0+VnKylFkWaIrwKy83mYR8TyA7Yo1m3KptiJP+nzJ8+xl5fKRqAu/mCEET1EGSFF+Xrv2pFrT
EJfxuAyIoZQVXZW9cJvbcK2j09iTi00wQOXQWVhp31Twh02WOCJjdzHMkgJyS9uN8JIlnKIWuLWZ
8S7TxQEFRxgfkRsXbeqnk9i3M+5EC9Phmu/TgEtVPDXLG+PLwAhzPmaAp5YvEvbzeQR0mGBF5AKh
fkBATV3PVvcM3u9W8UKvGSJd18OGiedLNGJoTuoF8wdcohxNa6tQ5ZtUtMg8zetQZL0fO4TjIkXh
IhTlfgU+rDqP+KslXvs2SwBRgp+1nbdYkna965OtoYFixdFcrdeN7tCN3PchQP1gnNl1zJnTqgeq
muMsL2cWPRvLbeshsGiW7bt0tukxj8e0+yXtFiweQk8NtJ/WWWHGqpwjWMk1uUJil+MGOn2mizFY
8D6sm2IO11buGAJ3K5ZAnKWLAtwPkUbRIhGikh0z1Zt+TsBEsxj5GWUFMpfrVCiSzDlR7QUtALv7
wVS9jxK1kVV+jOxc97/EzVJfGkpNiRjqu6J7Lm07VSfSTWN73TaoMS/6rIn4eYqZsp2zbdF9LIC5
20mlrKtveFlv/dvGyQYH4TZSz682E9VxMke1dy9aJubWJrq0RrS7jjM+jCfzLPR00Xd5urhENnFD
XrIaZfU41X4iuw4+6gHyi+62ElV46vmyy5ZqCpR+6+e1Trhaa2qSto9W/8FQMvJfZO1Xnu3KjldL
lJiarqlLWoP1p4jTNPPPfI5KVu/UVs/btjdFvcX9SUq32b1YkBxjIn11PmM7qT2ZjMrYXoCgbZdZ
SXOHwie9ej6s6wjRjHtKdisOK7g1kZkfzD5yVJW7GJsa/S4TdXamKPP7zsXz9iI1No5PyUxyepK2
C7E+8areil2eMhG9bivX8Hfj0PWlO41btbbdsXHxslwufmH+PBq8jd7yiA/be28R1YnopezfbWrK
rEtqL1XfnupFZNuSxJNq5d4sW12dpoUvl5PNcd24xFSO0Xyn+m3o9CfSlNre5LR107KvpF+7W1MK
No67UbVOJZQNwsenPrWd0PuxikUtT9MmquSFISqqqtNJtqC1+W2uLfOG7JyuRur2RPh1k8cSumKU
XfQUiylf37PveK1TSd7OWePckMyuCAW1bVjTinfzKtqW79t07tMJfCrOwFHWSQmwsTSekTD9sgau
aaO+BIPq2TKFsmIAJEjuTgf62KOAIx1yLgPCNSIODLOI1pSkJ+Vaz1kdFtbO+sXWZREoqci7CaVH
5E2JKuOtyOh2uiqFd56MwgX2J4cqdA6qJBtmu/Kpqc3p2DWF/FXYwWIqpI1UZU6zyENraMdOACbF
MIDZ6yqClU45FWDBcwzuFu3MOrfAslIXoWik0ZzOqOHNIOLjiVi5sTPI0jUokaVQ6qNnzdjEWCh4
iYbeJETTB0BsaooaPWvGQU3m1XgYqLUqVE7dzQtm2me5wtij2pTbfpm46HDNpWbBy+LSpcilQbge
8x9MGXCy4qrGLbQkBjOyaTuQ/sr0JvBVk05AG+rHXn6a5866E0lLZV9mrpxQFn3bBi5lWxUoS258
sJF3VnryeYyGtTL7uSbTWCeoh9ANEtWmC2xr4l7A/MDwNVCkL3KPHJpQpe4rGCcOdqxcHBQLaeYw
e8LSCIZsM14ad7oWDZqOeoxgWMBMGWYwDlGO8Plqia1DCiVjyzYwUmVzvNE1XjZ8XxG76joBIQqh
WMTgAW9Fs6Ti17on0J7u3IiCSch7tH+jv9RdumDFrLQEPhqHSZH+wmbVNOevt7mMU/NhqpQoq7O8
lVkzP8O5ATldbooGFku2NohPfT9ORf6sjW0gFbEvC1Dwma6hkdeyQ7A00OvIsivmuFd+zysKlpLR
NLD5ybV9L87iNhsm/XrzOXXFS5mqGPNZNx7ygLE+xlKnCiTzsh54SJGu6YLgZcsON6QTD0SN1GiN
i46EAGPpWHT0tKOqBs/O7qprPk0ZiuboZhDVHWMtWKBkfeCbXoZ4TOuyBLOOYYHyc7opiw/4PtwN
VtJvr+daK5RLkmNedJfnKlDDSo5ZIPOsDbO9S4/KC/ilHmcHp/YDgK95yRY2ZR8nPWdFfyaIqhSy
ukMs1LtiBScoT3jPQ+zWlhp73swkm/w+qwdNxud4QcNAame3wrdjNDUYy249lhC3UxHEChKotZkc
Wr5MmaK/mvqxYE0yVGPrAS7rzNlLPhNf2SQVFHHWxDQ0gWUr0LHFZAkOGbgBvUTjCT/7VWzrCzZT
9E9SmXWZThfKuupqyskCo6R3zGfI4glcY3C6x2qLxVQgBvcdsd6sATFYsixG92WzjuFThp6lP16j
KFqu2TR22+s4muJ4x/I2Rzsy5X02RGdatmy8xM4KG6NdNBPYP8pNaLqV1IGF9QsJTb4yfSDyWesQ
H+mQZvCabyDouv2io83sin4SFhzFCLe9h9UD4m6kQ8/7rFOtnYfQPyCcpMDwkPbSLUBlC0yWZ60S
i8+PrVoQ+mdEY0Pveq00eNRd6tmpDtSqjhpjm2TtXD10ez9NQwgMOwf9KErZGkJSxXq2r2K+LLaD
QbbQcQsTeRhyJiqkOLrlrD2XsuIgr+tcZqdpbpfxjVzUNjzT40LqMz1Q9BQobBEHP2CLnwCdsq4c
XmO474FVZWcDE6WWAsV3813XuFRZhSztyokApED4R7kboFzR+thkU+gC7xqLOt3CpN22zGu2Q5at
RZt4vaHj5ZMuEehokmJE/5xbC5cWZAxTH+2CSni85GPq/XG0WF6dqxbiCG7cVkTUSqsAWB5ujPLd
Ug1FYRMZFcOGnYGc2eqKuSV06OsdcphlCES3IVWIysdVox9oRjrGjihONVOFs7MHmpFenJ5TU8+f
ltSHPnPKozoX+4ivXW2SYeyx3j8Y8lBVg0yFMzqCBzmPahCnhzLV2lqrYy/9JyHnsHtzFxq1joKy
+/jqvh9KEQ2Oy8KGEbamDpRVmmftNkGd+FTwNOCTk5xNIIUAa2DX42N9UQO/1Y9xNh8yNRMU5yzk
97tSQ0yGeq4r9mlhzYhGZswbikgUnudIw7xvCGrhJh1AY7RcDBBRprrT9a71FH03VIiws2HQ8gbs
uUPm+70P22ehRbBKDKgJSnYzPj0+/e9MFY7ogtiSmKEdp3G4/o22v/Rp47NZCfyAhCyYBwpUaAtR
XNFCPT7UdzHHIAwbbAVhJ4jiwMKBV0CjCmpBoK5Mrtm4nqWrLuf3ZFMhRWSazX8YcodbKASOUZJS
gTEFpfRgxL4bmM6g31+1PA8Y5Rck2+uxALK/zagJNSs14PsgEys+39ZUxf0roF0jnj2+9kMzY9cU
xwkh0mKbVBByGJGz9cs0m4x9hCaB1nHNc6hU2qrQzj8+0qGVKX6pgNWyWGE0iGMHe24ViKFmpCQf
R+tUde7bOrTmRYlO7WzKaWCNjw+IH0A82D+hAttgGodUmcAOH+SjhxHkS70BTNb+Y2+xT5Qf9ywN
MAdQXOHXtO/qhST4TdGam52qRI7K+PgE+HfGxckSasJJJ6UVln6ILDzLa9Iq+7HL4zWzx9jL2qpj
qB65KU/vaMvU54EaS84Dft+L4pHwQfJqpLeoC/OdcZpSBIkH0v+KLHbcMHQLONtgURKGanZ62Gvm
Iz0nBak80FrNIhTLaR3d5PZ5GiPxEwZ0AhfxaoR4ROZ+mQvQN0h0xxpknvpnBbaW9bZ3VRS41TAN
gXZFPVXoYoaiC+VctgW4jRpYKPFt27eYlroT6AdQe6BmVdFAmkrtvzA+SgJZTsumBJLEQzbD/jor
eyiTdFqmILLYCrLs4+b/LuAUpzhdJHDWiLLvQ3tEZ5FH8bZ+cHnHwFmz1ocWyGw+MIB7yfrxIUPe
fgu5AWrNlz0ajbMAKpw4+Ba0sFG2+m7Q8weTyaAxjoWR1bnQilbRRTzEmAEO85gRTdRC0kAKo7oJ
s3l8Gocrx8EqHgM5cbwK/9Jftr+/wU4rOzvDl/mHykH+fF40vW/e0Wqm/Us6+IvHBzsMcgZyphiU
IhnOWnJxEOSSxFmRt8PwceracnsvShXCoixxOsb+wbroQUrj7VrhlwKxVNh5w6mtA3aQzUtc13ai
7+zgY71PIV/67CSDjIpOtyhnVIcEG94N/lIQbBCXC35E9R7Nmuh10kLWhQSDlifs37czq8FDycYD
US8ydCi5Aghc567Mg6y1REEG0F46JOGkZZCJqwa7I5dTRBgWF1UCtSjLorBTRKYm4DUagmrpnkUR
cLQ+sS7O+PmfsjdsYNDCxchTrnCA7tAGQmTeNHJc3o1NGSpz6rBVUSXR7NA5Pz4UO4jn4FOAl8SB
C4myyA7jeXYtNFXC00vN3ZexRgHptJq6QPVHQD0g6G7vvcYhHVjBLjaopPef+mkMCkE0xzCu4Cro
megFWyAdbYYUikJUlWO0vRyQqhI7WG1TzacrG9EwHVc2RXtcbAC16eR+4w+7RWETKapLitzZdLzh
2uSa4PBNlBgl+rI7ru6kiYlAAfX7SOTBkyUBa5kTNQH43R6/cQ3C8v0WGjISsVtizwN1L02hcrBk
Jc0MCeRxk+qH6aKU4tjJjykOLAnUQnHovg4rmHTcptf1xNSvZW8FPaHYHj2TlW45NP7cn2R8MS9W
XdTpvuUpTiPSqn4/ZUU8JVaPFpumGUtMtOohkbnv3qXoX4fX9TJM+S7XEz0rTPmmwVbb9dRyHMST
fZSvO+zlyFeTSN2LPC6Gc1SkfEO3nk/VPhpK9u8N+8jT87SfS5G0tYn5Hqph9T7aIo/moF7yeTeY
/jVHVapOeB2xc7X20963a3eMPfH6fY49/Od1TbFLULYecp6rZmzheVJ/xKkJ8WJdsqhIxq2LyZ61
vbqkqM9Xbe6ISNJe5pAwsmE4paW1l7Ni4/uCsRznoOKI230E3e5DNZrhpo7a/hfJhwG0KB3PymUs
T7BNsLY7nAWVy26ZTRElI2+m57V1x342EwSbvCz/PeLXklDN07Ha+7l3l1s5QhLjJMqh9kV8F8v4
Dfdr/ImufvhI1Mbf5aMYd/kimxeVGopjHJYsXjweEQ/BGgGBbWWAmQBV4BRE4QDTHOQf1YnM3sBf
y2tDU1sdy9r5Em6L5bvHB3uY0HeDKRyUC2UeHO6QkaQbB7Xrjb2RsWpwRmiJL4mFvpo0TXU+cTai
/8tc8wZbhKr6Az72XeR/WSbO6mDLBiB+eGxiFINxFe+bm85aNK6sbqvlpGEEB98eX+SXN/1ehr+s
klOK8zn4sTgK8mETudCmohPOytyQ2SFnGEW5SBwanmK/5LV6a2mTvi2GNMIh21qYds+mtqhPp0LI
/VJ7HPvCYT35qpe9eW6jTr1DvR3Ak/Cj+vdNA/JCvW3ahHrC38RTaT83I9MvcRpXvZnoSv9tSvSp
CXEEB0qzKnvFGoM4jlQjod5U2Isjs4Gw1pv1pnSZx1bC2J+QTMRX8eLZboP//oALHRzCg0kCDQAN
gl0YavQhJSCRGhau1+2Gj8H4ecHyU+bK+mzZlitLTP2BRWbZjzTDpkfXR/KM21XY/eOeESGYH3hG
hcOaHOdBCA6OSXVAkEiVNtg+yNVNNmLjAHJaXyWLFsrsB+yS+P3Em+VMNX4ZkyJqG+z2uObMQbc6
n1o5+aRWOKi9kYyfsW2FcNan5mNTQE/f9VV0XqxWvVzZempZwy6hgdavXASnJRIbY+tu8wu2XUo3
pDvVGvUWtHFyJzMvPq+yLC6YaovTCkrxWZG59lUjfO33Lh3GT2udj+9iQas3kdUoEHIh8wmjfh4T
hiPAl3Nt8nKXdzEWkC/EJJPPsAWgyq7ERghq4i9cRPplka/83wSqdoqz1ZVY/iDsg+0ObYtfUYKD
SnSzOAr+kHyOkIThd5XedAUXF1HHyvdtwdZ1X3U2viAzeok/GJE8PPiKqMJ/sSGcusV5JIYjePyg
jyUxrfsGpfO2bEv+HLJZ1CTpuEYvIFSWJ9iI8EB6kfU3LYvr90W2+JdFYeI30WTYyeOhJb8PLVBN
wCfV+K8RSHJ4GLCfGzHozNrbbMEGA/p2l350/ZZP+65ZRdLFtILC0bi0TryAVrgvcynOchyH3UMn
MWaHDc8m3/dOql8LX09B+oWEbqMhP69kMZx1jC0XcsyzZ5lQGU+cMnROhpVQnJVv42ZMeqLdTjeb
aP+XvDNZrltJmvQTwQzzsAXOwMNJlCiyJG5goqSLGchMzHj6/pKHt+qSqpb6/7e90TFxApBDZISH
u+NoMCyHshqMm8i3Jn5gDoxrv8/Xu3WZOc5KrxCHbOb0TjqrqK4b2rxklE4zZXEt6xZKyVzSw6Xp
+ehNlKbkIv39YC/tKW9qR8UqgC7DSqRdlPigfndOVLS0XGHULXQ06SsNfl1nSQ/34WYWUd/HXSF8
eLWh3VknyCmzOpp+Zv9rUF3xZWzn4S+3sAugnqlM/wR8/Rp/tLcHpDmoa752i3h3yjk2ndBqmauf
oQ8+EEdzVD7D8ljpGjJl1FTBj60f05PfGs/rVM4t7NFJNP+LBRtqCjJHXxi5YANv9whMqb7pt6D+
mTb+Ou5eJsTfxry+Lmp/OJjbFH2Wqh0Pq5+nexGly9c8VJNgnWzW59+v2HcA3cvuCbUECralDdfy
PWN3a8Z56paq/JkFpn8vfav/ZNeGsQsAdq84F8fbsZbDpXDb5lQvjnUztAEHWVAPy10R5CGE5Hae
rgtjdP6COS+9OJRFdf+Hu/wlZQh8+K4eWxzONEXluyGbmnRtIumOP0G9ZfZAZuH1CUjiGo+9Od3a
/lTRU+o3P9yFyuv+yjczqOIttcV8dIKuf/SiOrs2g7l6sJU70iHhFDioUtUMd1YGiStp954n+lXJ
cHcOe///6izeSNb+qZqwNQb1b9+dXzRc75RvZ+GcVlu8/N6r2MJHuwVCp4GTfwu0/iO28NBimAi0
KG1fZBiv0i0ttqCCQ0sF5KbVXq+6LQtJl2PDSAdaDZAtU9L/LSR5M4uo1l7//0/dluO8OePOSgsI
glCG4Xs7UPze7t/aomCy5sr7CW9OY1y2cDX6dO6zed4oqm+uobz+0Mq1X90dAdPLl8ToUhPGq9J9
8c5equASXhf7v4qMVl7MUVP3N7XXCGONu2rxxLNXwWiAHOn7dekkGeeg9TNYunX8VOdLUH8LQ48S
jiyD3lTmF7pcJLvsuRVXeKr5kFvmMLd0CD1Vibibvaa5toJVcstZ0wC02o0DLc7op47f+ceU/pdB
egeSAAlgcBF56PaRJv+KnAdWU4xU0+FP0C66sBdD49buRe1OvQoutj6DqknPVGDcU5tpYad/OIjf
aevQewQB/Ho8NiCtcyT/EtZKJ+x90y9+lFalWzhDR/GTx1GEHKaEXTFnUCBUPmTAkYZrbKK9o/2p
MVnL3fzZuRz8vO2ruONIhCoWeaHke78fo7e5EuJ4EGiQ/ojmNi2GX7j1S14Ydq4c44dvqMm0d9kW
ZIE81KE7OOYLZdh/qjwwwj+U/+/mRl/XBbchRhLvyZjst+tXjGsXdIYT/oBGVvd+DGGw7r/kbmqj
hpvLYiw+tCmdTjhreYcK8g/n3/u+w4ukgFMP7AjhBHvo7eUzbyoMc8mdH0ZQB9JJvBn89BsbyRhO
3VYE9W1hULbcOJVcx3v6P+aWx31e1AzK7yfgbdXLBHDkIcvyIP7rPsj7QnQgZSlXIJ7vabS1njp2
UnDQ7I206aP1uIZqYVZ+f8lfHx4Q3nd91A1g8r9UhYB7kAhWU/1w/Zldflgtf7Oqg6fmsXf3RZi6
/pMaGXUZ9xBf/afOXCcV7aeiM8X8h4VgvYtkDAAICruEjUoq4rwv+7NoQ4AlBuM5L0jljAuaO3pD
NEuXYzo2zqW7uQmazBUl6EKlwl15hZmP943w4UO0BmRXiJ55oyCXwq+xPzVT0fbPvx+zt4e/GwBS
m1RsLpwHYjhl7tsFM85pCMNjW54XNSgWgQlDi8EylxlCGbxUZzLuBYm13jTD3OmPQmTj/3SwaNHq
qgZAm4TJJbS9vY1QAluvvd89t7WnKTkl0QsoD6osPIgrBxpm9a3PRlV9e+2SKNEoTXM0So2Nypxo
qyP/C3rYFls9XblLJbrmD2HFer/GdM8VuNQPKELAFN+3EhdnbkXUbs5zD6WW9ioMZoEwVW5DIdpk
lqtucwEEvDC1V9mAhIbVthr30BHSE/BajeS02TZzvYIR2dIZaCPTp/UyejAKP/lNlG1NYju04EEh
EAZa7aW5RZqoUhWpZoz8fv7fVXhEKvoY6HJ82J2ej53Vu4jBymzl1E7iKfA6r/QSYdLQlECko9bo
0SN9ESes5+hZjy7fgylAOBFWqkvlZR4cXx7GGU78nza0+z6Kg4OTjNDd0+UngeTdsqigKjRp3okn
odhFcu/0Veje2FbuQI3pR43ynwllTb6saxCPuZplnhDwZ/9TJrfUuFCNC/CrjJGOd1j4OkFYztS7
avT09HS9o5myZ4agUCW05a32K93Iqmt9aBWMPhPUtZFGyOGTwPgJm4UKLHa8cuWj30xN4hBe7/QH
P4DlZSfVkhUkGPLl8lGYaTVE2C26QdaRPHDnhdHq3GAQXoOurvdbCspoUtZ07zrdNlwrVaUqrmHw
2U1iZAArF+DGc/a1DdvUfZzMSff3A0pi+Mow6UhRfr823odwRp9SDUIDAjXf+6Wh66Rrm1mRqJ82
q0FLGS+AD0LTLcuuPjmjnAkUv7/i+2gEtIFY1+Lctkgzfrlir0zUJo0zf3W2US/GGZCX8Gf3ELbk
wZ+k5z/Bqd9YhLM9Dn12A1IA3vmHXa7TWfEfpIUsF2cC2Ck+zXMTwsB7JBOhxSiNyG8eG0qzAc55
hxb0ZydzTR7Pq7619ioNuuKO3ohuOYjc6zK0GIM9dTEMlLme4sHO5FWdhv79guAOPXo/W3T/h9Aw
i0R620KjaoH4gOjUTUHsXBiterPTypg+dVNOdnFKNcDAzod06XyAZoBkJnYqBTvq+PuBfx/X0EkD
rGC6YOuaABTxXfle+bCdZtkHD9PYaraYp2DcXtnTptetS5LlXuTWvLBslyrS7bBseMlsYVXoJe2M
5Wyn9+kCxgLzUxYb/dhC2OBF+1JuUFUOsp6EJn95a8WuS2fwEye2VtCURxVYmm/0+0ey32JXulMZ
0m9Hdwbz57+0h4FbGpRarf0QDrnD3hpEpm9gMBytVDnvY6ziNHEyRQPAFidW6pCihOSgMXKLNN5a
PP0lODSIX+uoRNZSzAgFZHwWfLwS8nNHP+KaNX5/qIxAOQcBquD0ycp5weP+4dHeZZm6RWjhK6g5
Riay9PcoBzCnFdRjtz44GcV5hSZCi802mODd98EMKxt0Zejk9hjAeyG4NUanSaZ0ObRuYGt8i65q
5Bjj/ECWqolKc1A6rD5ngtf5F8riiCWGqET3s/uRsHlRUO4T1mhN6ihYDKnJ/6ixLIaiyVxYpcMQ
6LaqVyNeQPIW2Vr1cx4fHQq1O8C/C9v/UgW926MvrUub84uOMd6lv6S61ry5/upL4zNqwI7ocE5v
bcSPU5VQWeZZ+6ew8O440pd0AUpsk2PJpAP/7jjSZGfXF0vwuR8tVsiwDgMLirOf8XFL4XbePp0N
KFSxXztarVZPNHu+NQQ9RgkuRj3cBX4fpuUhHVwktwMbcvqksM7hBGgMNv6wtBxUr9OWybllKJEw
ag4Iu0hPRwbKxtAbZWHxEa1lNH0yO9TuxdGrKs4mSPi6Tv39aMMueRsTeXh9CBAkLKxgf62oSAd7
IzOX9XOer36dxsNYOXA+ZjMtb317c9W6l7nyRRi/EYGY9egs9Bt/0X9I1InZd7OozYs5HV1/938T
gbgTqtht92fhh6msaNe2mJYk5TKMfxB+LIZXuuXhjeTDXKxxHo+/0XqonKUoTsuLykP2ovTfKDxm
v7OLx9Gts5S+4/Be24FNw1z9VtWRwRPMzf1ZybECDFfGw68SDk6MYPzh/VO8IRBa5/3H/5VeYxzm
2Uyqeu6t8uJ/oNRYLCdU7s3mdBNLerNUL/KPUBUHZNxt6woRnMYoLQBfW2+pZLYvIbsCaM5emhXF
IXWbefQ+pS285pNfunkWHlgrvoOSa9pM7V7Rh2hZ48xwfdr8eaq2cj3NEJTz4jgXDadNUkWzS4Cl
vzcizjZG3+tPqIJmI01mxBDgC6Mg64riYXXCxf8A0y7gYzh/0SgKWgMxBhcul9u63pXP2ygje7os
fRRd9oW1GEYQJGvpVWNwXNrSapDNuJM+F00Pqe10nTkeh8q3JV19M0pKL4+87APijFkEd2VqlHN9
CCrHsMWpGtconD74pYPoMJZRpDGJQA1eXj2ihU+N7cp1YTFnewM6s9XcELVl7l0hn1ZBfW0VsrDq
u7KcyzDdzyWBAJFoYTncOyFL39I6oZiy92aWr4XcmVpci+HRAD+j/WJndsv1mrKOoocxC6VMFHUw
I2uHUPb9KbH8XP8R7p+UJZYy0jm9m/c8fSJyFBf+AUqKHjGnHio+uj4fjPu2CXTId+mKhUESzUPH
Atha8o3jEKmGnxPnR80Hb2P4ZKmxc86SXpsq1LlFkdlahZ4eC8Kk7f0LLZ4e59ZFUQK/YzQUU2G0
VZi7P6WkoJEHVRRkWskcWgh6kyLMPajqSJRGOT4OZTsWeK8URo7xUT5urrXchGWgb7lgpsV277Oy
uILDt+QzUgq9wKBR6Jn3VoOv1VGjh2aaoB7SNBnQgHAPEzodnvH1eZRyHPkM4AZWn3iL6Pz7ynPT
CG+jOQIAwq8ptxiL19WTbn3EnwxKQz9cir6JDzmyaujanHPcyNu0bQviIoSCjlko4/51qI3zj/89
yOefAymwIXvbouEGUIjm03NV+KJQx6J1Vh5a2tvCRTLbgV1yTwGedVHsnSeq26aBpUblParsRI94
Tb3YqvJp9T9EzdgxShg31PyILcDYVALMkU5RXMEsYbqzBh4CezTITPkcnUcQPpEWIL8+U24X1GiJ
QL8zWxfo3TS3xzxP7Xl5+GlVMz6+CzMW64eAZr1KFn/NWafZmc6Tu7nPF9dOmkH+sBmFOw407XNH
D+95IW3jOnKXPKT+K1aheq4D78lhdfVDrm/9PKDGNm/8p6udzg320L/aqjxtthcs4pi9NHH2c6E1
KtdRiQ3PPYY2zG8xBbZ8tvysZfn0HhkrD68mkt0PPVi2/oP2pD/cKQv5qFtTbwfahHqY2tHP8vlh
rDMcgg5tFvJ34StamXNR9WtgDYg8XtZKUfbREBxfhzwqJ8XDLAU62hkZ29Jx8VIUkPePkyU333wg
cyvDaYdmHhppAu0y5eJemWPXvhtqpLOnGsAAyIZpysdT0GV6O4+ILPlahQihDA/IKexlvXSiHs7U
xeB2ZtMkdeTWDaLhHg3DiZYRRLCYRmbPB0mjV982cuRfJLuAaJ45W0BFEiy/vp2qIQUUmFXJ1a08
66ZHv00XqoB03fTanyNCeXlYHImSPg5VjoTjb2OAxWjTqD95EdLC5atJ65N4k9Vdh8bhFU4uhzpX
kMRziD/iO6YWeAxdiDJnOI7Oy56RHXJWpj2dq3R7RGLbzcODdOZ89i+G86MvUdYzRI5YtoonqqCr
etj4mBZRblCuHj5rEXrVgFfpJX7GT0NIuIyANWLTY8RDAafLiBULnJ+XBVAoNm315vtPyO6qNkJI
Xax+c+MIS/ET/mrpGnbykJTdv4IsKNFrhT6wlSq1T1kq4f7GiD809JZSloMaSs+twEtTq6L0bRpq
pzYZaoAJ76qpfL2fBjQhgPBZFQ6ESsdPV868fiXSlAdqPT14SJE0VIAQuQKLL2vo0t6VWmue8utM
epYal3PaK1XcRk6pQcpu5Li7CSoYrMNHlBnNmu6XtDTW/ICEwqv7HdAFHfoYMVHoP7mZY1GS/+07
YbgbT+W3jT42Gi/Vy03ZymLxnUeyHDqQaKcw4SJfzpvXpMHHahtn416RTIMqbEJG/hPxlvVlzGJj
BEpoJ3oZCYj88kB5qVGquiBfJbOOmm4WT3605tJ6dpfar299X4o1Pbh21w/GX3NhlUu650Rzamw1
avBvIwlrK1CPIJJzNXw2M1lmWZJ6q5Mvn+aA3Eb+iKZikvbXHnMOZR5VNU5NlBj21lePiLhtt/tb
Xz9YVgevBi5YNFojq7wpIzuZ+KIRTHEw05ladq9Pcp5LzUdkeOAQasVi+hJu6nrS8S9Cnc4H2b/e
vDS09U+0L+h9Wtr6axCxDH5izVb9g6kDOoFT3tjq3gakQsFWzhZnSG+3YbXEvmSj6l0ZNfo7r0sW
WTCRCOqv/tYZD9fh1MgS9LHKCWLLVmZ4N+ZBNnfxbLag5+6KD4p90gwXfikzNg0H9vSJ+HBJy4aT
3EzWt2vSf7gFt9R3jjEUv/p6IU9FHGmSpWLcnyu2FjvBoKLTLUb3Y3UOWNUZaJR4zrAajFpqELKH
ruW6uyZrZIcphPRH434sPJgn8TDTxZsuCzvTaVzuLlwjmGp9W9D7uCFc1zhHkN6NepMLW7cZ8YFc
9JoM0s2uitjL+7bBSqKs2Y2H84CAA+ugV4UQcgjvvWWUV7nt1EH4B+DrXUEPlkN8YAUjaaAb/wus
nA/0EMCr7fu863BHiIMM3eS9mjvCrDRcvYMQlmrNxlRIfe9/qO7e1nb68lh7+J7mrP43as24dMbc
B0BV59BYalELEAfdnfoPbPJ3ADq7CX2IybWArPjX12X9P6jrc4gHXkoq+fcaMXEe6RIpUtf9wMtj
9OqO/FxP6ojtHYsEYSZT9hocf//YbyEEqLmsH5yeeHja4axz++29pJMDD5Stdx/BfPKfCg8jM3no
+zBw9ltH6vyncf71gjjbARwgRLIBF6N3YHuFi5NVN2b6SS4tB0VWceKfghVdJLDmy87+/QO+Y+Xo
J9RG4bgzQPqxaEe9u+BSl27WDrX/6TVizDl0a23c5qyed1jcPpwOpUg39XGcnbXcNWOr47mjCA1G
v8Fq+wMqZ71d6dwRpRQyLFqjKPKA6N4BjSuGPHOwOvJTfd5U2F/oPb6MVUpcL8KpYApyd1zZmZHD
4UBqYeT6RkrhyHFLJriU6cFDkeuZ8UJoWRNCveTH2R+pdVusDvVkMp/7WeIcZn8/rO+nkYlzTbjd
dEwsCxnIu1Hl3JWDvRjTbd5XOjJtL4mQ6L12/Lga4ejic///DnV5NEB810O/9eKlrN/38nadBgvZ
iI1o/Pb12FuyXJax2RFZuxh1UfY/gtZw9EJLG4IsErjZqr8w7Zw5BYmeivL2fCyRJOvZCCp88fZt
L/WB8fsH1MDZf/B28FkIhixUTUqhbcv/3z7gvG5LoTavusCDR1VeEjRN4Dz5ig3zpy3466WYOsiT
fqjJ2IhN3l6qwcBqxUosuzinIpOHmwXryJYNH79/qne9Nf46DA0YcTajSB1AZH17rdYc8hRjyei7
WQJTv24r20dVQuLoNLqcnMOpbRKzcZUdxAHGfByFuIlYfTI47RI8lLNJEPzDfZ3Flf8YcDBMhgAR
Ls4PhLZfFJGmSb8I/8v+qDZEEv3e9hbNkhhN1x67v/qtpdGedH0G5hvFTbpRxUKqzAaruSKLgBqU
JV0lMBW5tl0wEfMOp5ws6y5Wchavu02XorIg5KY2rbCvvcQyINurEnNjuW/qcbOHxOxMDBo0owwI
EH2+1Tn+XXTuM1Y+RZLzIW0bSy43VZZPEVSecfILqLdmCYXkggIoKJpdbZSCJfKaOAUGv5bH1Tnd
oXIIOcT8l/B6LoGql9Gc0clypFCy6vRknpBQGRedHVK/tPbIcJP6+WNw6/S1TjKNc2QWNG2ZN1OE
1lbEVT801ha3GCm2xc4XAfZO8C/PUIzkOMce6ZxgvWR2dPxmxneToU4uAjmBeGEhU/n2XoQdl2wq
qp3p0qSLUmRJvTQ9dR59hrqsHxzS8ci59dchcsWp9E1DgxT9pMB/13N9GEEedeQur8YGOBhkKKD7
EZco+rs0McYum80mlrzKwLPvIhmJYN5nkqAjP3trNG3dZ/ogutNGbmra/i12rrhZfS4EKHi2Y51D
czjkSlpWmTQWyfBfKyVxH156/jLbT5a3rEN4C5yXio9I3svK3pdtb5hU6CZ13JDgDk6Pf9/ioACN
cF7sTa14IoGYTAkpI5oCDFHWdL6uoh4/sJg2+VxQ5Uehol9b5GZ/dCEbz8++2VRrvktxBYRC2wRt
o760IELGiDLL163A1xgp6dNn/nXYcJ4gH8lr3x7J7l/yPwB5nb+u7aAPw/PSqF+y1DaoK0pJ3DGL
UcQT+ozGIsJmXcBt2Kge4xndZPSZw6UL70WLP9GhKbzMi/Msm++9tfCwWSrm9IiC0rkoTGc7NWqZ
LkBYuk+B8u1kibz8NoCAbGJiNKnPKYv6ws08jGzYfflzqUT9JTMLHBQiCy5zWDvDkSIcqMtusa4S
5lNXsR1RsfvX/lyIXeDmObNrGupQ4pWwL7ti/LCV9WDuySmGfbiaTs2K9ZvvuRjvbcsVV8o1sqtm
6oe91+OJBEEmu5i6Mdrl0Rx+DEQu4RuI4kfRy3RX53hbrW7b7rw0kpfhZjeHNW3pTrfCw0WoCtc2
ccsWHxn+5CmkTnxWSzce4WPAVkc6dKzwT9jiNSq9Q16a3b1w6RnEuEzJHlJ0lz3MyxZ+qw1MDyNn
bD7PoV3sTXswLxFC5kXcGQYGGsCHBzX07c++DNKPgJoFPKrBiX5YtKCosyxhfZrsMi8OYm2NvdU3
w6d+cgFCCAW7fl0w8+jVWsVeM4dJGkRpHn4pJjtaTzAjxu+97ZbWvsOzg/KraPI1nhwv/BkOXtDs
jNRQlw1GFt7OtYby4zI5lbbR6a68frBkkoZ5980se3G9BK551fuWXqEpPHBqo2m+XNS43ECdnU64
KBmXGJDn9i4k+qFimeGGbxsOF5Tzwvg6Czn/lFh0JHZhbd/6vuxsmA4CWuO29azcvBZ1DJNL4RO0
zdVyiQ+KzGLTEsXtagUEYkq9ZEIB6VxC2a7FpVqkOthitK+8ulnwu/cevXn9jqtYeotAaoynfhx2
QJ5mEWdLMwU7b+1w5QuG9lbkrvq6ioVc0aTtnvXxWMHNqJKgyDwRQ092v9Ex72LHrttjB4CBWXAz
fMSgqvoIJX6okmoYsgeZr/KLWkRj48I5LklqKVHiGmrWdIJDsEA23pJvKDPDGaFUn2N4t03lt7IR
W0zzqXnkhUQIO8VkfYwwozoJW4XJqMz00i1a91sf+st1SR9iigVAMBdNB+QKhqRSHrNrH/PtIq6t
KvqmDJKtHU4m5FFe2UtkO351IND7OHkUW3AxWF1+B38Izsmcqwcbt7IjYkfrWIrJ/4bS/GGmfn/Y
ZLOFRykgS5eyyX6uDMgxR3w97klP1/tBRV6KE7akk1xlA1b303Tyo0ocJfmxFWdBHz1E7RA9O4tw
Ppcq7Z6nbdp+jizw3RR09o0L4eFoclLs5CKHe/JeI/bmdrrGrr962syuPTq1lcIYA+a+zVfT5Sxb
iEhmiTc/p3blXwQ0jBLRt+Wx8kb1AOfM4f4n+9IyW+dQ+k7/FbxQ3kVtri6stY7um0ZtV1lfyv2C
H5Auz5vitnXN4VKN7nzX9qn6rDDc+O5UE8HBlut0664Nmwes7YPlDOPVooL5VMyL04Enhe0x1T5J
lO0wP4FjotOGu+V1mubq42aH+UMIpPNVbuHwmQM/w/1QBTebZQxwq/ziUEepd03n3XLwl4nqXYg6
yGG9q/awZUZ3V9EauMN2RsgExop5UHDZv4phdDOK/m27VpE7XkGgqkAtmu5z5mxRQ8xulr0TVOGF
RS8ymcTmfginzKFjoIwfRmrDjbtePXcromRtFnLwXTACtYfXledMwbA3eZMc6qM6Eun1bIjsDvSn
vsXLpH2sB/WN38kAoAvrsW/IYMoxKG+XqIQW6gmruIw6YT+NRjrOCRYc5g0UpPGhsKdJHnO7xuk4
wnHvyk07FR4is2mjyyYPxY7+sovqnz78Loy2BpHANkRT3DgpjpAGPISrFUkbY+2b86CuJerI+mAt
yppPLVT8D87iGh+DNipEglMvhnR5JNSnMiumZk8res2vmqLqip2BdBWmZppaxjGY+n77tIatGvOj
Tj3MXSSXru4qRq2bMbiqwAoUjqsBmUviNWM63YDilH3ijBYCqmDr1gTzLf8aGmFq7WYcj6qrAYBg
eMTsdQtxOzQUolJUwmbWQnfSxlDBpWcvZlt+3pw1tad4XSSO1Zc2wc48hS6diqPEfFPt8qn3xvvI
wDwKZlBWR+hnjDRDgWa40XJfoH3zYzt364/dahnbcaYA1iZ70javUaosbWIr+gs3QU04xUZVYpAA
4nZZYlSd8H7U6nIwMP0sP+Av5kebw/C35tLswI+aSrPHhO01H4bBLcMBL9fSr22A/75jP4RbL5FE
rHazd62xzq9xnC/9uGmBn7ViTWJP1Kw0pIIRr68WaVe3z2ZvvqkK4NtduRTLhZPxIrcdFhh5AFRX
KutUZUrQJh29YI3tma68P9jDreFFC+/UKFO3jwO3coAIwRIf8ZVTP6aI1MRRYrWPXZeiv84w5Rjt
hBQuN7oEzgAUOdTTuf9pNdwuIDEbw7XA6o2GCz/QmUaxFN8JQjL097moRexl0lqifdVghpLvhb10
nndjGZM/PmAK2KQXpQzdb9k0PW1bnj1kuXjKIgx18Wqam/sZzgk+jSkqJQ4PkyDhI/sNg+2qXu36
VjnFeMCOKkqEFJuIA+ijAhmr19yrtvZ3SvkoVEKMdmI1Dc33IUu3A97tdNSyhdep8A4QLLOXfpa7
jcPGvYv63LkPIDYpvI3BoFgPLJgYnt78w+pE9VHItg/3PTLq675ru/tR9kO2H3khg5YtYWkbG80S
nXCJkzu7lfWhkql331amtY+GvMO31TNu7Gpxr2xBM7XLeprqEWXRzrZT3hE2BuNxW2y7js2AQ3hn
RpPs98Lyu1t4jTOUSjWncdTP5pLgqFomuA9OIo4Q0MJthag5nno83Zb9Cvh+v6W8XDTFOVEeS/p+
O8WmnHHdrtQtpzyHf+FXNa+OIL/gFtJPnDrFgbcS+MnYivyxLDLrCURwOUAmio6dGTWHQATlnVGa
KpkaP/9its1DXcJQyyjcDoGdll+72R662HO67qtjpupytJ10Qdu9lGHCC1rcy1TYPHRmgrwXy5RQ
hDsfSsqSy2m2iu9V7gRPVZrhmG058zU2hVhjCtmdHKDsR5oCdqVj2oJ4uDTljY/NLHkrwVEvQve7
W+kifW0bfWovdv/cTaFR7Gu/oEELyN35p5bXInRJr4oFF8Z66wAxg7m0eJMGcUR7XpXeTS16+znP
8wGfrpp7iEt898Ok4u9iTe6zJvJVeCc8GOwA418cCxW5VpVdNqIb/iWo2vKkErhXPHHwzgqhfjhP
F8ZQ+WjlS+MCa3v7QfMZDtY2VQhdV0N88LylfB6nUHA8UHkeujGFpdWlnnNNS1FdiRXH01hlpDTX
Sz+K58rGNCjpgT+nuJjq5fswrOwVNiV12ihAV39g7MM36RROe6ywnUvA8wwqF/auJPOBN/1EOz2l
hybIhyt3pX6LDdKRYVen0vD2htSvv0ER5z0OfV1/DcS0JFXPi5Bq05Dm7TgH1r12O4lgK5HDxf4w
5/VxJqm6JPq1836ReV6SykWknmrrje7WyWcLl79UMwTXxvTEXgmcrGOYMiyixM2bvHQrXOgmnxZP
UyVlRZKGHx1l7JSkqyxscmqnTbcvbT+21QekjHO/o6pIK0Ja5HebSJQ1ZvV6NEyMBNwP/uikYVxZ
snC+1dBZjTaZjHAp0wONvGoxb6q887soodpeXIE7Qd70YxJw4HrrLqevpm0bYZm7666d1rSpMGZI
gXRwaKMAE3fYOMCYjBfo59F4UKOQxZcsq9wu2+HSqGjvoBJyWhVPi+yQGGbkau1pzEej+auX/TJ5
e0zaiqbde5Ie4H1q2vSEjgIC19Du1OoaZnlXjqJiHlwDGtdYwrCmNzFBv+fxfzZGFJiMY1+26y4S
+YLVhvLs/P4MIhtCN0KGOtKQrW2li7jibXiaUgCPQfdn2Icbemw3NRf/CN97Y79Jq4+Kr6OYc22N
gIkS75iiYVrOPkcE4Xh4HHMAhfB6IKFcbs0yMlc3GbN+lBXGRkhtJ7ooXtmVzw6GFVOz8+phXNsr
Z+TxNl5FBfujTyDjOE167wyeKLByhUBbOJfmOMq1gx9VDOQ41A6ZPAgRlsRjY+h2FZ63NzYkM1J3
ERExebkNSVToHoshaNZVgA5PILxFAtVrrGd3n7WLW9R7McMEisAO2i683kj9wn1q1D4msPj0RQKr
fldG7j5YN8c90o9sHnnzS/1gwPoZYrtDFBejXly2PSyY5ofZVmRZsPLz/8Pcme3WrW3b9VeCvHOD
dQEkeWCxKtWFJdkvhG1JrMlJTtZfn0bvfQ8s2bFyTl4C3APcDduLXFyTsxij99a7Imps6aXh2KGf
mf1Vb2mKrvYAbx/1/8nLkvGaIu54oD6dnTdqbASFbg8XubYsVSSMCmDw6NGgxsl2l3vz5BxbtnAO
eVViMf25nop63/Uq6srZFThjkXYXz2JVcenG3ZYbZLOODmFvrMutzJRpZoOglBE7UE6IcS4saw9J
s69IpXDnb8oaz4vwtWRqtVu3yAornDKSsTqVxrov85GjQb1Cv/fVLtfSiO1EJw9DahXjc6LMW8WF
HbVeB2tBEgH+sTFWdtWguYiG9Narg1g1myYyF1UeNNzHn7FSmxQsnVhPmoCCYmZxQnUWeVm5tjqE
umoN/ROSDOgsfiegPwdoTVpQJ4Omo3eiuHWZcPKufLNlH34x0wic/ckonMgp7PKkJLJBYj+AABDA
nkWFpERfBmhYteXRKlP6dI+fgh/GgT/iG7PbHlpRtnkwUDD7tiKkYGzE3s2gqA3fcxU7WxPz9cKP
HZpe7HoRmJDpRUFURfEwF8m5wjQsv3C4nNIbJ6+6bddl6NmBHYx96gCtZd+YIuEQGPi3b5vJiC+Q
bybPSafx5N1pnZHRxVBqixXYti8ydfoEVnm4nroy5Stgr6Nr7VQNs6lTYaIoLO9Wo3zohF7eTEeN
okUWTmh2HifDxN9oFdI81GaeB+3UWXdtnDS7Xq/VJ7uThKk56CPTrlxxDsh18fFlLZcaJrUs1Ac5
YjYra4T7XjZ64zGxO1Rzsl6RqSYxAQvu5JWbZIPTcAD5dwFXYwEe9FUDwyNkSgNOIDufmCpMLxzg
1kYit/S4epEXxiCG80TXRjdUrUSQmoDw5H6anR41dF/zLVEpOF/MLnUTv2IDftUq245XQpqC4a8s
S+bbRewhkynaLA1Z0HMUYZRLrteKCoC/2kLYUTEi/AsNtcqiFdADFQoLmR9ylkqEoyFeJ5nWkR7L
OZh6a/nsMFuMZ3NfdyIs29G9lVbXD1zOsloOBBlVoEpvLowy1s9coqoc5EuYoP1Oi70zyE46QIis
OM2KwHVfyTxAm6Z/xa0z1PQ/gLEGmSXzLnBASyzhMC05eP/O7eNoSDO3ZP7tjJKgOn2xMOlP1oNC
Asl8SeWqgJxqNtXil6LSPmceSgy/QiByCU9ZqhvRbeFQ4Om4LdpYtaqo0vL0HpRENwWsm+zq2J+H
qdG17vbc7KvJmChDG3oTX7plZTy1qD8SH5DJZ0NWzVPXN42fkuN860DmRsCVjAz5svucwGxK2FvN
4F3ZeVx0A7YjSd3lS50MyrHLeanDLiucq37om1NvtXhQOgeOQUd1RIlV94GKceYwDBL7m9BXIyJ4
T96O3aIfiUPp9SAHt7vt1tQKSU9NiceR0j1Ig2iTELA7G6cq8+Y9fKSxvMXFm4Udxa2wY6ibQWtY
Q8T2RTurlyZFszhpT2m8zE/kv2i+kIOKpdMqosot41fkzmpoWmb/yWW7v4dnpX1rUMY/qfwTy1dm
HhxWhCe8QO7FjPhgL8aet84dviKc7q/FoC4xILBG1XgP1msvUQp2NJpZ7VkPAIENrjRCcHBnVNGU
86nVu8ecYkfozhxUWjIqV39OteYBlL55l6eGWQUmVf2jELVGiw4FaGEY35eB6j+phoJ6UPeNBaqo
xpDefLw4T5xom0rcdqZsTOuqz9OWWV6CNUUz1bU4VhAvzEtetfQaaIQ2V+aCxIf8Fh0PiR4aDWCZ
9KiCAM3XIwLzpf8UZ/NkfbdqAM2HvHGr3gxis1N7JXRHywQOwYuNyoZeG7qN3NMyWw0RBGor20ZX
XQB/F3anzsdhmali+rY+WzvTrCf3i13XPZNKK4pyLpnHNvxWyD4P/QQYJztJENqYaL+QSbONR+21
4NHmpUFeb1pIVFPRvKitsjgypNGKgDCSYloKEDorOW2omEQSb+J2xuAW2Jbkyaq2N6Ph9hxhMmO2
u+5hw8iOxJmslsu5DytTNueXOewXiE8kTIDvi1RhDLL9NhTrqC0+nyKyJZgaky2Zv4qUmYEoHE7F
XkDFevsmpp2oXrlPk3l02sdBSVbdIpLILfgzNPqOPZ8pveTAfJYv0M3sgPwssgF3f27Pve2Q0zVE
AaLSOqQxR5scd+bbriGlMrdXcS+8VI3YGhpQizY5hGHVHY1y6aTmgCRtVGcFA0aW06L74Abetre3
G0AogHnXowHsYLx7143NrAVvVJI5z8XfN1D9rTypCq9kxCkNfbG/O6X/Fs3h/xR2+XPW5f9TtOb/
h6mZFgCrnwbHLziH4CsmfY4pb4N4//5X/5WcqZl/aQaOIPUHbta1+MB/gnhh3f5lbgQ6XqIfljoc
Uv/QHEydAGZ6uEBTITdgI+I3pmv7I4hX/wtUGXE3rkq8CGxN7d8BOrzrgf/QLmBT4n1zDEC/urkN
tp/0Pj3mANEOw3xZTwZW64mV0G8MpNhB4Uzjja1YyymfR5hoqlr0n/vGHD8VppzRlXl1+/jT0/uN
Z+gX9ckP5QbgaYa4SmPe3jxjP90NyCsCgNIBqklba5dJsYJqGpyGA/089iijx8kcPjujAGPXVS7s
HsRWLAUItx2T1dOpn72+V6/4jJSNbVlqnxCouNp+sa34hXw4bf7gXdTf6RV+aD9w3iAYQiGn/oL6
NDcODMLG/hJnRJKENnkcn0b4WyQTOUtjYZGetTzMHM7AqwNXxl8K1dhXrMMaJaGmf05nKbUA2JYV
UopuOA1VKcw0p7MKJNOgMK+LgcoyBxwZ0hTxHmTanuEFseYI3oV9kXXpWO3//Du8neK2QcEUo4JP
gpFMvt6PL/3Tz+AsCgcYUcpLDNDeQ5NAHPGJJmBoiHqYr6e58+5ErJVPf77s24lt07VsblbHwE0P
H0A3ttv66bIUuxJTyKS+rN1Vu0TpPlzSwMc7EKcPf77SNkX+pK/4cSUPo9imG8Mr5b4bZ6JGKdlS
W7+kXWt+xerUlfu4dxfdL0QaqS0i7MBQF2hSNOKm6qNBswmC3l5+g8GRuIjEDpbK+8sjtMlYQOjY
OG1hYZkfrK9Fud0D9gsZcQBo/EXlp99PZTvRjCsa54UKAs4ZbzHPZ4IZCAQApEZ9hg77J6rGuhGm
7rK8CGUUoarQdggsWnCEKRjglT4Szvz6QyGqYtpADoTFj7Xw7Q+l2oNVW1asXGhDXH0lt0smvqYU
fW368M7q5DSR8fMNsT291rVFlMyingUcQ5zX3lnXJljSBO4QmSIvGVLW55F0AecD4h5atfdPGTcg
g8imnAJkxHI2x9xPw8nu3ExFl25c5Cb6Rc8Ney9d91vUjrfrRxJw2C2qNyNwsgHaR+pQuKr3Uidi
pzQFDvGyrW4FVJoZ4tOUPE551RwXycZKWK34RJ8MAC5K22Bo8jzDcmlwNIpzWV9OQpEcpNhzJ4nm
5T4nfkRE+phWB/op5a2eJ9cJ/bHZLwenvezj9r7XCU0N7VHnQWaLztxgDiuxVJObn8Pfdz/HKtXb
1Ha185XtjxdMasoulkGXHRVSlCp/WqBGa5OlhGs+fxckBNwNyHw5OVa9s4tlOxyhnOj3bapNJAY5
ipZtMW7xN89Qachmdat8GSr66ILy6xEduzhqrVc+Z4D/eO+NqrjLwHE5/sje8dTFHTHkPAd287p3
Rb9gjtiztjtNm7UxKpE80rCbMDEFow7JqwJWTVXUu0pjGsUhcuz+wFKjTwFmjA3y65RPc6WmZzop
H3cWFan94OWKjtC3Wr+6dtNFUp2JQRsLN9kpbKq/UlqfXpFACQtgY68Ofp3oY7Kb+7zh5ZimaEnG
wd11TZyGZW9Uh5q/injV7BoeNB10P5d5TlBYTGY6eNR59c2+jAMY3nVFwaaIkk3meDMZmhlmskMt
kzOS+p3RT57cz4Yzn9sUEMoYcWZLBolPN4Zm13Map7q+fpaTMm/FA69jKm++6+SW9UZHLXMYhHrZ
Fz2aIopT7bpHPtXH6FAypAi5XjZ3KlSHY74YBilN/AYxDRlydvm56G0S2BOzHvZlMbURHIREDcj4
0OKrtIX32ByKxZnSkFxNr4d31xuMqCluNDkFA2vhzlbSPL4aeXVsIixcwblfM8A47Ooy6zzQdyxe
mAnoTgRK7Gke54EYbTlisxjnSepBJNlNpVNWkSQDEXpLnVRr4K4WM2atF3T1q5RwIuQKSyKvqYah
2W6SzH1VhtHJ1FBt9B7xjTu4lxYdwPhUG05PjE5QE2qxLgepMrvRrIJRiexejmu78zpZZ7ultKvl
oEpZicDSKQAEzmwt5b7DdEfYkm3qjwArV3iHhl1UIf9TlSvaIwpqiL6uH/Oq8qqj0Xl9GRUIum/X
oTdorlNK087SKZVOTXNNT/t93I2ivmMxNk6cbPRiNwjuIGr6MlkjV5tXDiT5IqaLykU/Eym8Kh3K
LJJoOqhdZZjERjKEDgpN4WeOZH9Sr0ARXjhkejb9k57eEvbjtD1qJAMe2MkXdoB4qSVJvMnicB3i
glPx1AkPf+KUmwEJfvlKISJflTM1Ls2dJmIUBE7qOSLSgKo0xzQjpzsqPDMFd8Df8zWP8gXDJ0Fs
C2Seoi/9CuVLx3l9wQnDe6Rfaisslsx3R1Mx7pdy0odLW3gLoVCcay+soWZJSpA88g88iujGDrOo
Vn+mE1KnpxYD3byTk7VmZ/jV+3sz162v1hxTEHU1Bi/GGXRuETHQGTePsgs9IAk5MuBoSDZK1n4u
p4mdRZ7k4x3Htumb6FKDzsiUxJEL/YkerRvzOVbZEG9WdyPRL8gwzBsJQPJe6+kw+JONIxfE8eLM
EdasPDt0tPBopTvULK8yxfEearXdBmeet3LvlDKV1/Ni9m6gthO/TTrV3FiD5kI7YwXzHjhcM7or
ZskudDVvbo699GL9Ou9Q1dzqbu2Zx9nMp+Gin/tt85ku87VVKPYcNVPFpZtmXWkO6FW/Igxxti+/
3frE/MR9UVi6NK2abzG0OGv8LUmTJOFi5NURJUE0NzVeUpqmA7uChD9jTgV3m161mvkjK0ekKj83
bvXholIAv/uZOrS0CdH1G9Eytujo+G+a2nwjJhCaJNs+GWDuA20T74SCO3PBMVsF44Lu89cJWCvB
al2+3Br9rMqzhG1uftYIdMV3LqvFXtaqdtl6SfsZOojdEueYZvqpcRNvOAP/Qs1q6ZyW5ibC8b3Q
eaxb6375XpSFdT0PkrJuC8qpeJzsKpEH2qXVK3azbQ4h0CANOQe4RpShRpM7AWLnUVHjaldNIqF8
bDLNLd2U3maoHs/oSeVWaOmdjg+mtEyWo1T3HjowQ0lU6jWvyUqokHc060ZrXyom5OXkagypCKUL
YyS3aLDsaLmMEYvM1J5p3aAT1+SV/chKa4wqW+82/9J5yAgV4k610+r1nfaMrG0B06xpzohqRuej
5krbxFATauWjMARdUIWCDUDNcewv5sWhmTAS6uI68gBVd7QOK8maqJ5QD697QSxRc1Hbs3mu9BTs
o7Stq/EswZdMtK4lq/SenYh8VtGvonR0Mjn6RSonysTT6LasAkt7V9Lgz560ZjXc0UeMUyyfBHF8
Hh+GAChKye9LTkospm9poiojXlBpF0cAsNrNLJV43Xf00LMoWwcGaab3uXE9F+VqXVa22Br1YlRt
QttSFIgLuxsZTegKkOS6dbZ1FJ2KuUNKcMqzQVrrWCLI2a9uy+gvzDlxwiWmCRHEgrb4I6VT7T5P
O8YaK533wFiv5HXt1SDABl14uOGqFIHDPHzG7jy5GiEWo/PJopM/hRPaZhOp1ZaD3sZgmljcGdER
fF1+TQ4Oy3yeGX3RnDudSI1rVCmlfSR0kn5TNs9KclF0iphCoPfMGezGhv6iLGPuv8NfuJOpW6TI
XlX1uJAq2SERQb4M8iV1/g4P+LcqKWTO8X//40294weT8XsjoBMlaf+/LrLvXSOb1/6Pf+v/VJJ5
88lAOv+5u6188eY/orrP+uVmeOmW2xcJh/m/yJDb3/y//cP/9jfE8n4RL//zv399rrKazRDw/u/9
z1xMcjA2+86/XBW/lFJ2nG+yZ4wQf3/cxsT859/8U0hx1b/4CBUjDAw5HTYmZ7Z/Cimu8xeHVHuj
jW9cf8PhvPJPIcXQ/iLG0wOXwQ2AfjA4v/9TSKH6YumcYHBScIDXbc/6dwop7w4bOAnAbxoEnVks
4gZOsbeHjYTBs7qiGQ466qc+KAuP7RJ6Ye/cHHDv+ghb6nPi8Hh8HgEE4U/P6jeFk3cHMpZCqiUu
VE51Cz3R32M50RWsyMTnfj8N+kgLtbKxWetluCDCP/wHlyKsSeXwjDT1PWGtM/JR02Bz702tQwKv
a1i5ZSoiTrntf/CteJSeYVMWsH9xR60alrvFNHuE9nPGhnttw65HrNrPzkeEu7e2N+vHAwQdo2I+
YVBAJnr781FdGgoip/u9l8WUmRadVXiwX4m5CxNCnQOnMTA6xXERUDBoPoK3vD2o/nPxjeLFKGZL
bb+9eD+nCGlE31O7NW0fJyyhejTD/z2XEleBlgUEFtWnTdXYeXcVSRS5HNt4QMRrgqE2f0D5rbl1
xigXFQfUP4+TdzWkH5fbXEow7/E+2e/L5FaLCCDV+mGfLDYq8KJ7weD36hJu4OOxOyN7W3xQluBV
/rmq8uOKxCroFoV54mne27DitMjJSUXWnquWRRS3R5Ka6jXRn7/X9ph+qt38fRXOtHQOVCiexvYq
/lRVMIcY1XRbDHuDpHDfUJRzmDBXi6ZjHVAr64Pv9LunSCzFv6727kejcoxuHGTT3kWgRdQMrdWx
ogKRb1RbzyORsSi+/fkLvgNzbe+Chf3IhSZE5ZIB+W4qW1I8IGg1cDWktnllNmb5kKBDPyLucQ94
VYpwaG+dcXGDtjTls92r7gm902FIugYRtjdGwwyYvZsc8X2eSbZdQOX6OqEud5utBDFXEmhFu34w
MWm/+f1pxziqBmEUA9n7EefKxNYbGl/7DC5d4ZtEejv+PFtjhDlhM2pjAsDNM4UGTy/Sy9n8oqJJ
uEY6IS4dKuGEsifeFXvR5IN3wfrtrTE/b284gJz3BdXcg1jIEbmn+pTSCCdQkbItKkLX7iNwMvIT
HAn0rpONdJoYofqEaasjlYfWTliRY4nkpGZPJVFz0bD1Dc5/YUxqok+O5XKWDHoHB3xVjis5ZGGL
oiCk60cKN/r2h4HD30OPojLwOEcGnak4O4JJMrwTnRsNzXzqiw5soFIOQR9bHjwrIHpm8YlNmLws
zIUkHmLTdp0xoHlQ+qvGc9ZDmzn4RUzaxnNcxucqOqRHpWvHfV4XymbTfy0W47anJYj8ISkOMIX7
Kz653v15tP76griM2A16brIG/xIeiezLGqxp+9FleqkU5KdkrnrUsvl+WGMRDQMGof/gipwsEF9a
aDTe45U97EJoIIt+38UxShAzKrXku1eb551BnYQTwNOfr/fr2r7lb2wUNVpBbH3euUtl4o3kzg39
nmBrMk9GczomSFoIs+s+Atf9OkxdsMS2DjfDU6mTbH/+09yWDBbkf5oSeyhI1lmjtNqxmQbngwf4
26uAEmebQs2AZ/j2KvirlaqH6bBX6F93CEA95UCdwr3+83N739piHuPbuJrmsltETfM+GK2g5qFR
zqBUN2tNSAks39lzRY9GEqZuxhJclMHAVx2Deqb7yJFy35hF9tG0tJWZ3y4YNP0MGP6blV3T3qMb
27bBoDA6OOTm0okm6nk7ijr9zpz6zA0MMMNHrUam3anNS9lMzi3o82lPGM14AYjWOFE8/JC9+Nt7
os3g0ojy2LO+W1YSk3zhODXkHjVJfVQ7K/LUgQN83beXsRQkLmGk+FxS1QiAOyxXw9aaBxmN59ut
G2pb5Qt0kvGycOdwXacvA6XaoM16cbdAdvJFn1kHYmamU73gt1D7jzYX+m+/ANxZuADwiJE6vR1D
OJO8anEnHmq63CadI3bDZCafUmaxQLROHsZSU4PKsXtWrK46USP76mbOPZAK7ziIOA4Q0o0RpRTv
piE4/d4115fVikEsuqm3o/SwhFORK6wVfQnLCu3VB6PzXQ/ox+jkwPKvb/DuLZh6pJHkjMr9ouTJ
KV69GhXPTDCJooZ91jHJDwjo81w9Gs0yBlIgwPvzLRi/f4iuCigZ/MAvXmuX9O6J5ofcBOo90tvS
tb6xrbp2TFljmlGfm3KcHx14vt9pw/XDmAQY3dIQZxwiyETudFU2YWdThcExNFW+ow+kwnPB/Wyh
hTPzRHtZak1jqnTuHKOILBiNoa14j+hJcTKNlnquWCQ3r03z1RnVO3vhQpgpKIVRY7c+eOa/bt0Q
NKqwUNkhbEDld4982/WgoWVCaPPysY5xzeRlqKwo6JvVMj7YJ/5m2rbZSXHyBILJXvHdiUJiVK07
Jp29SOpXjx4mq/aY+ybl4w+utH3SuwmGK20daNPcwlvevcyIDQd0fxYjqUvuEe4nj3m54kytFk4T
4Fyp5Ki24p4A2H4EBvjN6mvjet34HCxMbLzfvoZ9QpJ8nOP+HZzlMw3U69lpbzGzvZZO/40jrx3+
ecj+2Hv+8l0t0P0akiHoJO9+QkTUcs4yhizH8Pp2MNj3LLERLnU6BsBRXygc3jdZOYfJItjcmC4J
1jLpQpXdyp9v5beDCeQ1KwsefXrJb796NvSjhcFJ7ie36UNVOLZv0vmBstQkgZXmr3++3G8WTZvW
Bz+zxtmbQ/7by9mYtpMKcvV+Wbp5n0D3DlaAbR+cEX/7fDUqGYwkHq/pvtsB5FJLGvzHcs8ZGaDc
OCOrrlFg2bGrHCeaeEFCoRoVWVtGU5xUqAi1knaRcrYiBf3gff31UE53fkuyQJnym/jeaRmsFYQH
NzPilaZlTKWuW/Hhkb6eVBgZhKzqfer0Oqkhg/rBa6X97g1mN8TDZt+OgufdWOvxFelGrXb7RTPT
b8LpFAv5YdJfyUyzaLjaDW5UXFHEKSmLhyRltNvSCtVc4EOvWmLrgwlc48WYGtg+9L4ftAArunz+
88j4zW0CVIRJxKvPPuc9xSJVXMJXa7vd23Pc7QaTyrYpWy9iL5998Eh+cylqw6ZDGhRlOORJbwdh
lmtStJT69/0aV69khjg3a51W2G9s9T/4WuxBgS7ZW0ntl1lN1GLthWu2e0vPuhvMuPauWZz4DOAk
VcR/FRqv/549fg61+c0kxpUoi7BFRMzw/tyor3GSNwNXygw1CeO+FndVAg2B1Y0O/FyZPuGrywfT
x28fJedr2NzQudE9vX2USaLiKk6tdk+XZgwqayY2Oq/0sFNRVf/5+6EL5MPezZrsNFTPg9AEa/v9
jtvFDTMkq8YQMUmT2NnLgoE+S81pDWlB1YS1dVIPiUbsS5S946TsODkOc7TSv6tuKtfi5coMaozH
WC7lgy5Guja4d1zs7SX2Lh8JQ/qVlB3looCkJXfkbie5L4GGYl/hKxmBYzf0rr3RmrTdhPxnObOU
1NtndI7WCKEKRqWkSLV7e9Dp4ZbmTCwrLNfZjgw8NfqThz+terFhlNDQxsRmp2dzis97E0F36SdZ
NtpyLDEu4O/OtAoqmSq0U7VS/N/LoRjlpVXVg3thYoOJb2xJC3PHfysTfSaM2rM/mF4Bc4w+XHLh
OrXlhAM+OliGVlvejfhT41NXK80BsjSitCXpdJxlafZQYT3AJDKgZjmCYktE4A4gEXdLkS1JVAE6
6M7zkeMkRlVPTOVeyskrQvpBy4yenu76WaXQlqDuUAk9FJW1ba4y2OlfHZo4i0/w9xysBAB3d8Ki
obmnD5Yv11PsjHfYUbs+wk9MmiKQaRc75DImw5FN7Lxr3dnLdiYCcAgHIlnXAFCBt687lqiojLdM
TlAlHvEc0nI/IWkmrbmsGgNTWzpq8JyEdajc4YY6725AovOIebB8KhVXve0hhvpxlc8HZcnLyGi9
q4EsubqVuzl16lvQDf4IMDhCwZftdbOYoD8V1S4ZxpMxLlOgC/k1LyAUWoMeh0M+GySRGs+moUzR
SKONe+icvY3XMvLMzN6b3tr47JgJtq695EyaYv7m9HSGkGjkfu2MX9eWNMHRQMUxzgtRLeUDwsvI
hkZ4bXlVF2Glz64LiFXBoGbamVuV6QUykRKnP+odmcUP82pYe0vRbjLytPEYzvEx9swimPNiYFMh
nYB4IlR60llvUFYf297s/WxFwZ6txRUON/rsZncq5hmSjFpgze9haOYYFNFSFpB5jBRna+Zex655
S+t2jrTJTXfr2q3BovRDGOuYf1e2rrdYo8WX2pXqeZ06bkioOcGoat+92kpbB0qPyMulYL13msY6
diVdLgeM5xEgrX4EWupGFClOOmpHtMnarrCWp4om8VOdxQfHMu/Avj7RqK+jScXa0Q3xU4WtsuMN
rNzjODj1blTgiqAXuS88Nz7J2ACikzRupOamwu/QopXJPUwtnBtugeCO123S4eMYZtZFQ55jhXT8
ckZbsCjQQNpJHIiRzg7AEtHhVO74akocH5BYcGCGxZj164KOqiW5haO5rnYoAJrMgzXQAKX1dQbP
Y6Wrxhw6LecIFlMmiTwZps+CZ38Jhz2jPBLXvltoqOyB6CtN3+AjWt0z/p8mmnkhotjSrUWeu8uU
TPIzhktHYoPUYwCT4Yrw67OiGTs1T9DEKHSxxd5R9Ob77KyFOBhFqQ9h5W6GwqVBu3uuKDYZwYXj
YgYpl9FSTpRnVUmRtkWE0PGk/L6oS1Kyq/E+pap/rRObfR9XdZEdJ/DVkYX651KbdHfXZOOER6Gl
GJdmUgWjE7OfpL4rImdVyzPBIvu9J8zCjsoFF1c+WZlxPpNKcmeORfzqUdwfAnYBdDRFPKrhurjz
J/pM1WsnOpu4gUpqX5BjdDiOhHXl1brY7C1TiBxi2ffsWO7dxcw/j5LPWZQSLUOvt6d1i4vI5to8
omWUj1ThaIPkMl03AR0jITW89gkuePsdxkaxK2alfXJanFiQMnpCSBBI7DJ6wI9Wg1wEldU0hXZs
VX04rJKXo9QVi4a4WYSJbVtBzobriCyigOMw6xGnUq/bFZybqgPeXv5+j5fvoY2nTYhjZRos+2SK
M7zvWAeDitbgUYAS2sagMp0SL0/v1CotSQqlyb8D5ieUB+QbfEVn0xmfJfrKrdrF+DDq8zBdgPhO
rjK3JTlbFetF04OSMFOTTzWIpjXVzL4be91afXYi7ckWaXpFV1x8oXSnRxTOrKuk41WFo1Stu5Xs
9R0QfVwq6J2Tq7IUI2RqK7WueIlaXip+XYrw7amoPOCKaSq+dWPS4V3stHuZ8byzvFgwWNbL3oXV
fFA6c8H/pLc3ZNxtGXmcMHFEr2IkYjbP9jzZ7GDNFR+rINPVOrM9CS33ztdRim/9Iron4nH1aHWc
9ju51xiOid7ksSI9iE+40BdEd7189iZpXZlrq5Dw1HjJ1ZxtkBzEG9XyjJLJdLHM6RjfwHNPkE3O
NZZlEcJpSAIFjhThI3Wa18xQQyz9FtfOvdAW6woaXvxJ2GlyaVtD88VObGLA8fvh9EchqfmjyybS
Ggw9SqB5nxa4MWGCbOysq/jyGDLmT+RJMS8mcXYwBP9aqEpyNXitvfqpC+zdr1WXjoXRlkfCeVAa
9B5FnDArpviUVj1/AT6264OCIlk4X0Uz+CvvOWWsWj4uC0Vr7CLymXBZK4jjpTxqXb+N8iHFniqQ
N90BHRofzKYfwD013GRpqcUtZF/x1SDO9k7x1haoVj2lV7CFa82XZt09le06X7u2HB5UMRe32fZz
613snlu5BmvSHLlQoSw7gv02zZPSpFcmnJB7NyeuViWa6FVdm2yvzOiGfIr28S1CJ/PYqml9bhsT
n9isxS1b9vkTmWfyeZ0QdJ3WjpJ4RKTu8uoQCYYvdEjjxqfeIgFD2cpUB7bSoHojgKlSUKDb8a1J
3PrqC2w5y7EaR2Af6cBIWpW2Y+q1TUYac1Z6VRZ5o4EaW5trBRQA5uql5LdWCUeAn2M0bh14sn9t
XIUz06gSQt9WU/uqNLn2YCYIMcZJai/2mKPC5dVrb5gt1tdGzwWkfL1eiqDLreEFIchKND3ql4Mi
BI/FZiWXe3UqtM4npEi7XwlsvfV6ldnMsceXWbjtDQkJFP5bXVz24yI+YzVvb7TeTa4gWJIv4w0u
CgYXgaVMNyGJy/sN0KR/bLOsVm86xZXM8U1RWccGrdwrO2rngjNxvBND3DGJEdJD3bQ3BhrChvtl
lW5/GVci2Y9w7g4mGJ1jy7J5bnRmMfiWk2TXtinFDtW5/ITfHm3Xmr72ZFzvhBRChPEojG+Wl+Df
EijVoBWBpDCAnlijYe81npdPR9MMC2QXwkfKutwSPDBfswnBmGnm8YNeJmZQKs0djtqL0WFKRMuS
cZYBpjEhpAVS655wnxGbUImOyxb2lTqhRENlybxhrLTX1Uy5mG1QCOSOx3d2rDdHb86GhEm3Wn2t
ptnYapZ6BOp1GpcFdgXv5oWaTN15nTj1KUlrmHE6EVuzR/uPEupXz0LkSG7IfFs0o/GMD/nUZqrG
lIYnYzVkG9W2JoK5N8/mOTcf2W/jSISl/o2QAvpMTQ+NTNGPbdw4dMtSNqRj3iyPLjFbt2qdTjvI
8Ae7KdvQmxQ0SVnbHLD3fqX+V32Ge4KJ22l4SLoCPy23OeEEzrKY/5u9M1ty3Miy7a/cH0AaHDNe
wZnBGMjIGF9gGRmRABzzPHx9L6ekKkm3q/vW8616kJVMmTGQIOBnn73XjhXXoD2kmg4pJtQIjORW
tW1x3N3EoiezOo/jg+WlZMKlbB/7WnO41fnRpQfmSeg8dB96jFkBwvRMlDq0fmC2dJ6x22b7JHGf
J6nnO+TSmHMgRzmClDOQpWSMbxN6UymcNg6huYiPWA/HLYwMfUcVCRUqSW+ux4EPI0UdHYF/pMJo
np0bDhfWi7RswphTueXjxA24lEynkVP7O2Jf/i9AFsbLVFn0deb+gmsht77DIpCriTPs1ubedZOH
bfYsbNc9z1Qfbe2BFM/W5VwYgMsjawLG9Gth1WSsqqhL7mrJZZAUUPFJaBbwzKpqjgMrhxk0VaRr
WSAE/kKQtHcdDvRWBAhsntJjNBb7LoWMGNiWdipnOZ0XnZZrrMBbPooEBBfJQQ3gxoaWlLvcssMn
zHAcM6xhm3ILlEHldcnF05tlDVHEu2nnRKXa401sZ2kANse+zysbLHE8+oKlRbYc5rkcbh1b47GT
e1rKB84pjlU0QQSSZlxSaYFPOwD0zlgKlJKPETu04Za0qnylS9nZ0b5Y8MiZwPzVC+WF4I216cGH
lHGaEbOZ6twBiklPAd3RHxP9YrvWsZHutA+HbjUAn7/NeJdv2gI3eWuVGcvRsYMC2HYndN85cFq5
p6zEf/XZmTLn/GjKQpml7QW6MjgakhyxF2AdFK/YU5tDabgfYnG+wqas3zmxZu8ZiWFuWq32RA+D
tjWHPtp0bp+fqVny1hnJYpbefres4OvEFcehaY8jdkiOAPxGaz24euvu3VRguQUWXt5rcKHwJs9u
eY98U9JD4MkIZDr4+oVr1JYA7WVxNmovPzsJOjKkFG6gNIx0n1lr6B9FK+NPctAwPwyNL1jjAjja
jSwfZ8vwxteGEw/vG90fW6x9UFoGzTEPWeXxRPFh2/O0RDtbMoErMkKQPJTU4X7nfMxkmuaxdYzS
qf3MU1JSbd8iIrRzn/9KrQJVoV268F1vpfgAQsuTvrRw4bb1FL4bKZSWFZ1tGmiiJWw/NbvS8sBY
Bt/dLKldPGb1xI2hjaex3LoRRWlbyx9RNPop5vKI4fDT4F7gw4+dHie2D57n3RY2f8evpqyhIMQH
2mAVOpdRYYJeWQ8tPyXeUuxS6wKXlssQM/FNZWIV7U2y2B1zo14MIl6N1ZhEWw6vfOUFEEp5sEbk
x3VsQWPfEbrlCNCxISX4NuX+ScY6bfVOk3NozUKHd0mDNO+AIO3D96EZCOVGPTntAEN4/svowZoE
fW2SLhuJZ7//9mLagxbBBWA9mayoqcKZ5goK7gLmiXJnUiezgqjapiu0IF568g7Fo41/rNhliUTu
wVmQMGCCFNxXAhXo3qjtSWyhPdo3MxH2R3vEUcFbyL51NYY1v1/q2ughTaWn8qbFxTDs8hnjx60/
dMOvwUEbDXqD1M+towkC9PNg7Ioel35OWuucun4ND6/y9O8YTtuZYjSLgIPV80vvjUHnZ+RUzk+d
FCFvnjNPhcb+Dxg7aZKEzy7afzyv0WV4FQciwR03CaP9TJheAMmPnIjndmi/EgIg2c7vG4zhvZ8n
Ert2ApqJWmYEgJG3c9kX6H/HkaQdmPmy40Rnx1YlD7rTIKJAl8skN5cEfgGfKQZuHsI8v1Z5r+Ag
BegVcj8LmcD7eABZU6sjZOYWBsQHvIFPQtIFVGelfmQn3ezHvDfPeeRNJ7xMyTNQrvFpNKzhN1n9
d5fn74Ln/7/d7P/ag4pdEcX6H9Lw/+VBPWQZqIWk/YsJ9be/9IcJ1f3GnIF7TtDwB85I+QR/N6H6
4huGEMdTO3U8aFd/6j/TvHzyAdSweCRxiEfpHyZUk653XCto6b7DboeQ8L9jQsX+9VelF+cbHlcf
IyMl16wtfKV1/8nBkTiJJTPRxsepFjiYx4oIKiWozg1LcZIwhFEtJDNJfDOtmVTUjiBc6YNnszFr
qSTcN9DMwpVXZs5xWVwr3GRDudBiouvTGRZQbu2EJB96Tml+eql5jtgQBk1gaDOBe4zqRouNfsw9
yj+g+RpBn+uLhSbSO3T2kE8KWggOh0UsnRUUsvQ3C9TyZjMo1yOxrRKxqQ2rAUaKVn/4cnZ/eiBZ
1h1ojA2YATisWNA7ihs9xJw1EB3LOPlGF69bP3duR9oNgnzoLy3KwtZtWYYGczboYMwckTxWUs7n
Kda7O/qq8ksuOdhsqJXXOBB6islZ2HoEuUNWl8yuBo7ehA8YcuZ9hDXraFQNUZfY202J0TAWlklJ
/skmvNPGPB270UjFerI541ida7xkPnugxGyyR2GgY/ux9R4xkNzb5UwP3mKaD70hm8NQznA3hfEQ
O+A10HBoPpoTJ5jAET2YrkYTSzFebH2E25hlTOvV5MY/OZ9XOwtb6qrhznwj8pwDuTPVED5Ml5c9
TqJbHprW3RgX0IW7fulP+ripjRL8d9Xkv+Tg+KTprHnb2vhQIsSwCybpn3YYlmsRckwlKgaem7hx
wCHlxbc0UMtuXpBSscHF0d3soiA9yqY1L+bkTzcm2OoH1CvkiRROMvbPH3bpjGsCizeZonnZnJ7g
VIRWQA+hdh7KKX/MmjRfFSlZY8NMibXxihDGSM8QpuElTmm/IhPVPqXTEgZWa0x3MxriumI9sBE2
P6nGKLDWhzD6vnguz74MjnW/kkXp82WlbKBMVOLGJBx3nPX+M+PP30cUAJ7doeCRj8jrX1xU0rPH
jTagGEeGgdLK74hEdfRcD9ouZSDZLVpfXHSDK9p1+u5E0s26maFIVo1JHIvL/rbEoPw2NMCHNlrX
xUdLxmKNKpbVgQmHaF2n6bjrZUh8se5vHEzhlMk6twMZEQ5BToEMU3qSaNmk7c2COhG6rJi3Jzgu
QR/S1eks3bMG0DoG9cnOT9+G0EcHHv1tXbzOYy8fYrO51zoO+XPjr/3MuohazzaFV/1sK9c95LJ8
pj4Hbwf0pBya/ZbHXTev8gTqMG2iq0K9U/MndE/cpQJLyNLrL1bvw7WZ/XBfjYN2O3q+vwn7KlpL
3XrjZtjeG1U+bbUWblGWRjYRitZ6thAYUM5BiOQhZhbNNPhYaUcX72PAKe+NIbXe9G7e7DIEQ461
Ryq6T10O96XucBYW4GzDlgyG4wMetXJskJLkyVgl2xR+OrQd2V5Ih2XnyrOjA04OpNwlNQ946KZz
PmXLruhS9ilVRSYlncixNAMHfHM8NLMVphBO2/E8WpDU4ALstXq270aiLkTeAmoGR/2xkJqV+eta
NIZ8gH1u5ieOGHd5432UNVWijrP436UJ8AwrdYoAlYQPs+kl9zTV/KBd0ToA5UFhS8QPpxpsPNDA
Xd7bhl8ZUbJawxE3bqKsyLfYSLik9SiD62hlKLxx9jBz2w3iifsdwQlGHbeY35ce1NoQcn8eeq7B
ZJ7md3+eGEnzRK8f0WgeC518VgTc877kAM0Sxs/66iGyQ3EwocnhRiHQXQWZTc6pXWR5gGuHKJRQ
QrIm8eVfOun+qkp9XEUGR7wx9jIkDI+wHjvezgsqQJsg660ELwIdA70NVh92nAZKEVHYMzrI4zGn
cG7u7Lqm/jmmo1tY+3korlTCuOfZotU/U405niCZZLM4xaPh3KcNoP1AlpO3T3tPLqfJapzzxAP7
0WxCPiLpyKV3aLrBfm3pkDvGS04gC9uu/dFx9ScrgYkwXgktdC3Eysq91OyqDJKZenMsSU6QWISU
1vmyAF9cdweghtE9BWfZI7IiQK1mYLlGIpoL11/G+I3tc7sZDCvfC0I7PzzM7pQteA3OpmjuLHol
GzLUrlUh1S8jBumh8vh8mMMAc3BatHPFrf0XnDqdiIRljLcdlN6HmS4LHS1tnppgEQVwZpQuouAY
g/oX2HT1j7rRkzeeyVFBdru/bc0lvw8H2/+lT1QlruMsNC8aR+oXjazWXa67B0wB2Veem86nXfg2
WfTYrHt0iiHbRKzPDjasn5y77arl/DCvZ2BYObxyXkUMZrH33A+zfcqcNvuELirDY94bbKHpKRzP
YW05zzxH/A083Gjbz7MB7NR1qxAPNw1yB1Ce0880SXyLm1EUPrNFHZQNCHxVPsfaQyKdFtuqmTdv
bGjSOzOrIghYYWe5K8PPl4MPs/DT6ur0AlvvMSPVTac74I9DKsjxQoHgwwrYs75fapOxgAicB1OX
hV2+mWmnv63gj77BSh+/ILzX756FjFBoEsSwFvkRduZ61o6NkMMDS12GAwjz2k9LnzHtIwdgy0Lw
2/cu6vje1agp86OpoO5gCftDJTpzXMtE1jMu5ly+1PBsrcArze4iLQWQ0yazvnO6KjvwmWOA6A29
mulKmGrV1OhvTLfR30K/C61NkdCltBaDRrQ9s5ILzEN9x6TmQgbvC5zdniV33J6lF9hsPFZmarin
eezqoyCuDFfK0tfzAFcvA9sBkqBalIfR2tQ61DQUeKoCYpYbAR6Ns+jbbt3atn/KtKFHswzxKE2u
rA6AUgBm5VnRvKWN7NwgiXr4IziLytd0Nqpi0zGIAnGnFvyLNbl5G+pjtSa48mFFsf/kxkX+A3Ru
uTVjxSDjFh+SfB/SUlux1+aOSNmEfkgwq9z6i+W+D3aT7au4wrNjRPbCKsqczQ93bOKbDszxM2he
yHVebk5WUDdDGxSlQT2aN/F/KZ1LvT0CzgwoMawHOh5i8QNKHhJVYUMrtsLubPsdQWc5Gfpbv3CA
3ET62HMt6S2dE4UrPv3aqCEZ506kHb1Shq8sFouneekoAzeLeLrp237eDRKy3HppCM7mrBgPMkof
dIKRr3Xh3kXzsC7jfEDo0Tajh8u8oO3jbHU+HFaXDo6INtJkbfuVcY/QoRGAjtxd7XCwCOxmsD6w
zBsYxMoqeoY9AhQaHC6bBaGZYl6JNtFR8aLoru2MZTPiSDkYEN52i2V366Uys22v6/1JaPHG6Zv8
K5YGjCk6OV0cESQJSNsX2DKdrnmKbDf8cKwy3A6lzqaUd3NpVyDN+tvYmNJDxDGLHWVoA2tOmogl
JaxU+UlQZigIQ/KPSoszbi3meFvi6njJwin7nsDZ3OmJrTEfhP2pqcCkc4E73k3aULkX6ZwR8zGi
egIvA0ntut97iQ+FkHxC+tpibm+COBwH9gmJDYevqgxnU4fLcpNqojqOzPcnfsOMupok+RkuSUdt
R9ex9auB0fpmcaizyFwb6fJSzdPYrwgCNj+ItrsPoGy1L4L0zeE6+v1nSv7fkpoGKbj/aUomddpE
fyVeid/+zh9Dsv6NFjlCl0hVAguh+c8h2bO/0ZbLAh+I2jXVx3/6I6mJQ6r9HXGlfyMWwMnOJsiD
b/7fmol5CP9tJsb1xHTNUIzRyiJ+o6xYf5qJfcohvJDa0b3pRW9jGk8BoMdy47j6K2WVjzz294Vy
R3i54BiNP4mHwRYw8LFTTgp2X8bBHPP50CqfRQFihUcW3otm1ul2UX4M6LE07oRkBcsYt0apfBua
cnCgF+gX7erqUP4OM8N9UnmqWlsrpk0fuRep/CDjkqypB81vijEZ+Wo8V8yxrjetZhjrWXlKsH6s
6iG/n1uId5XynUgMKI1yothtaK9Ld6RfmFPQdyPxaTBX3pVYuVgY2s6j8rWASn9xrDwJDOV5cZX7
pVM+GKkcMbryxginxZKg/DIsvDYQe597jDQcTTiNK29NjsmmhOJAbmgY4dPgwEmUFydVrhxT+XOA
uiKkK89Oo9w7o/LxjBZeggxrT6c8PpRyhqxj8f0g/f8w2LMoM8sRPZW8f4KdRyq/0NIV0YZ3NRiV
lyjHVNRhLsKLcB8qtxGFIdO+MnGuTG4pLtxzs1dOhdUL6ZVt7o/nRXT5BXC0d0oyr+FQie87Zf2Z
3TZIFePG8Aa0uKJOX3v2qmfs7NbBpB1zBSeaZVEVDc1jbWrho2EJ+8ZKZ5RfLbebfdQ5NdocJS5N
mY2vdG2yLLcd/3nKzRRaeNljbyjxhtCIBdxgTNkE4qo/uyPFFiA2kdszY7D3nelVb24i0XElPZjP
RUpzkJ3hh9ONDDxEcdXFBfUN4Kqr5sSE5K3JugtePN/oRRD3bNlbntbHpg1DGSylXhwhDrHLqXnm
AZUGD8PjpYQxpeN/gZltiq0xuvLdNVDh11MYAbw2cD1dgTNALvPNlCflo0hLcWc6U3ljKZ2UpZB8
r6oQ3RRBDGE3SRcB7lObNh12nIfZHpK7HgwGEM7IAomZAIRcxrzZQ8nBg24TkgSQSc1ArZvZ88zY
+tH0rnnQgNtwjiZJvic2yJ+Jh+mBF1BbYd+CRuBj5P+Oo4IoXMeXJFkw92sdHuuDEXFp2n04p3u7
pdieSFw0X1yg6EmQw9m8kLJmD1PaTroyZ96Hysv4goKYbb3JmqQAkpHP66nLq7eYz98uQbpTQUH2
whSj0f7hxszQlWAEhQaAbAzQYCd6s/qC8zo9hDRv319/MkmG1dsOveDLZ4bhnqMlZpFuN0hCJtVF
Z4pyMJBoXf4rU+sM4Pf991Za4PIdCAOrRP3i13UuTufuyZ1y/mBG0+TBHriJrAmzzhvdbwnVjZak
opUrTdod320hFAYwe2arB0XU33iWX96PFdg7SlMkTiBsCM8sNYyXsVBuvy633HNjR9ahTMPpIth8
rJuG3Z0RcXzZVwNvat9bxVHLVXLACMdqi4rXfXZuzCCul8499V3zTR0K4xLq0ruMNd1sMVdkGixA
6999AzfJaOec5XCi8YUGj+/oziCCsihWZbJkAxeH3VAdsbMss87fXN+tfMzLxySaobi0aVh0K0FW
cVVKXrnZteyTQE2AsH1VAWnqTgJ4vtHKzSau+oV/4JR84xg8rwxAr6tWLneche6Gen7otfb7ULPR
GuzyvQB6EuWUUfrerdH1bL+jh3jQafPr4n0um1/26N/4Jnu7jr1RYbiXqTXZscW7zlmeo6Z11rY+
eScHGxwWK3uTtlpgVHO58gzwvR3PsZ4ph/SxSIRzYUfw1Aop7pyBe3gqvGjtuJW5Ei4ZwSSf75LJ
Bzgh121YHs3CDR9Ep033YjLgYJQRnsbRc+Id9dAy8PzB2gBG5BiP+3o/DFm16uhpjamAEZ9oNiug
L191MZQ3ANyrG7n07aYwckZ+w/7ZiG5fePYZXTtbpUNvsr2JwjctMl5bzQN6SyB7KQBAcZrvGNkK
4rK5Oa9ZL7NsNRoDkrzj0LYBHHY1xHL5zAebpQYyknLnb6sO1QE+/tF3U9blXUzn1sIbnDhiO9V9
CF13TiEfiCdnZrXFaueQTnN+ADJj7kduwmvd66vNVKRhoMpjEN+qrUaBRa33Cr5eUvGT6u6x4cLH
4wcE1x7CN11QBqEhr6De/EKDuVSJ534lBk4RgDH6u4u1hdkx/d4R+/sxz5pJczATRWLWgH/6giMw
drAjrCurDoZl4X5gDtk+kovJigcJf7XgwfDDxzpvP2Hdhxu98OY7LMcjqIMIw+Kq6Ax9Bu3U9Jtl
MIpTKZy7jHv+mcsK2dEJxYO5zBbH+b4o2Qhpcp8WabW2Wm0IWmFUX61tpJslNw5zXqaBWVU/+qyk
R8pr/bUUw6seLgNFjDztfTZuxCX7nwAM3uqYwqm5puJKVCTQaWYIbFxAdHDgv24s+ykkI7xSve7s
H4voFVhVuyogJHeY+k9ML9GGQ4L3yQZhuCBXiqd0rtUZwvWV99eZj3RIjPh2jNCbyHvIJ+n2rJZb
K/9qQ1d+4SrJjn5DtVERtSEmZo3FvWON27Tl70Y5GKKl0+/cUJZnQGOsFuKakxXV9CwkGu+uGio4
1vqcvY8gihifISrYnLCQhZOF8dYk5p53CR6ruGC2DXGl+gF189FpwFAojq0RiilABnXuDL/ut15U
5zofiei5cybt3hG0jqUmtiLexFJfhU2kbYZU9ifXbiyumCKMgrK2K6CWy8hjcOrLuxJI0NHCDb8J
wTJBHquRMkg0XnBhJHKzoLECRPcL7a6LPPvASSHdCb2sN8kEMw4cZ2lt4mb6VeSGcU/dXfc0NsnI
4OvWL05NKUvGvRAmts8G2KUyQ7OqBErSckhzTmF4rbSjXnIDo0m23lM7oma2TuKIpCQd8DxdCTVN
MgSuP9w284K2Ccf71NH02yYsmm1mllSPGISgemoiVpwZbie868Q8d5ERsS32ljfZNGW1lsWAzXus
KWJEv0EpamlIpDdsRVWWtVvK5ZY6x3nXYPwMDIpCgG+1w8OiyhbSoWx5cg3e/Tziia9lO+LqTbU3
s/PvULLar9FFJ6wpwtz6lYNYRNU5yq9qH4Ftt+4bNHxix4Zy+l14gpb39DWgH/r9HLQ6HHazmnbT
OEVrNK/H2THdOzYtIsCGiTJSiB11iu0qE82mHMroC9L8zkQ9gEhY0rZAHfVmotTzmAy0HVBtFVKE
Hp6SqL5YoW3TI+7Jw7xAhw4lGU8MgFqcig3mpwuFb2kubtxecxJFw4gzUe2oKZXR2XRoE+Ij3I4I
de2IxEWfDOTp5yiqdXbCvh7NbELGbJ4OE+ff5WRzVAHMGeWpvZlbiYLvVQZmmJ4K0SzguQ0BO3cS
dkMtFU/zzzilnsYKHDMsjT1Pwxc2zmeNeXxLpZgyRvTjYwg1cyPmpb2LpF1u6Yiwblm/v9aLCXK/
ci6Jj/5C0Vh3ifH2rjOw2fe1W9kf7VTOK2kUy4doRXc75q62TcTw1UQzllXbGG69YTDXroedxZqY
flTR+gN2COOELaG+RBxVNkaIMWnWKArw9DCo817+GLsIYjjKvMnzHsVQY2MVSZ1yobql4WVIaL5g
C8+jssqgHljJTvf8777WTYGdWjeLyUGb5fmna4ws++q8uXNEuspK62fMdgLnWuIf54i1yEYKdeiP
MBp86FhqPt3UlqdxLGjF9WhdMBFZ4OH7jzroCV0xqxYNR3mXHpYl9GgoWKz5ZOFRP4OuWl4yOI63
bZz/ZACNQBMadc+qv1NOhoJ1UlLEP+s856lP/c6nO8A/Bp/Yddu+SIZtg5T8xvHF2Rj48y7AcZcV
Z6CLSW3RvSkXmhcFzXBH3fLrNUUmfNJoinl2+rG/qSuzOC0ZDUOreu6y+7SoXciVnhl/FHWLWhrK
ZNqCFONRQDsMvkxGw5JzQOZ7n15Ey+ZqiGxxwZHnvXSNW70tZl58LDFWZeRU09K45bsK+aePxfdC
md5tZX9H+Su3LTdG0IXLIVEmeXTWhAc0xnnEv/FNKDO9c/XV20UMV17KscQMVHIJRRxKgNPjwS+U
HR9ri7Lmsyi+OvU5PSvj/vSbjd9Uln68FMOvWNn8XWX4b5T1fyIDwAKPlIWKBeA9O6UNomQVERlw
cn14AIlVXUwVKABqyelWhQxsFTdoVPBAqggCP9gTg1+4dv243GqSoEJ2zSz8R/W5Ur7+F9UHT48q
p//X3ohHJc38nxWuNDwSf8F0/f5Xfxd/XO+bzZdyVQ26AEWF2PIHpctE1QGage0Gdsb1v/xD+vlm
6BioOPHBnFDeiX9KQYDQuanYLowCAZmJcN4fkLK/GF2ir/K/SfrZVzjHn5JwHHIxaWDA4Gs6pjD1
v6V2e/qrikYm5Z4KATGyk0fnpKgo8XdxUVM8UxhgGDEJemcfn+IQGAlT4Mg4DN0uJsAGBAWKXZiY
LyzG54cSs/Lj0DrMP5aYHqrF5HJ3KT3YV42iKpKmZELTBpAJaVFSfzKlTr7mpE8jSYx9wzx5mRbf
paLUmESgDR17Jrd6U1NaRBnPPI9ilfZODGVhkMWvNu+xnFFwYm1TrbXur6kSFiTWSivJ4AKu1kzQ
vDSwsaW2C7mmbtuID8PEBoZdlHNr0OnJ8GCExCzIWx1H7j/K5asXGx5ew5ue80Ot6zzsvvguYgga
q/AF0gnHx8CjWivmC2fzxp9t80CACI4UqnOZbmg9sqlTBsG+MRc9/5Xwhu/t0J4enMIGvkgnd/i5
ODayRSrG9qVaNJevy0/2YlV2+1KM+Oh9Nu0PjODxPdu04nvVeuV91zbDfDPVuDMwrlCGDm/T5bae
5ZSqrnRBvAAubuWdARfOmxpfAVVzImQnoZsJJ2CLru0zAFJCGpFH9ArCRhlQGqKLdQgFHRpbplyA
Xt4yzriHqcorFeXyH+wWAe0kAUvvW14/5PSabYqT1LsljsdT3PsGWbcBL11is6MUovbOGtbEO5nG
+crHn7LPBQFp1t/ie1giBdEzZx61LAEfCtOehWdNJdhi5TNSpBRHqx1HiEppD20Yb0u7X8Ck8DuT
STKLpP4Yl7x+a/rSeKn02TLZUdboDNdAsdBy7pUdayLagmb/PIHPDfA5+48GvMEzxoQJQW1qmGyx
lL8bIcx5iqs121h3sTb+8JaUE3Mr/FNVmaSswR5HnAZkkexDl3X8oe9nY94lYa+djFAbxhUAzHxj
MhAXWDFNX3YHgKL2GERj1ZNE8O30FGMKeWAjKigPbhznqRCzdRtjpBuxG2bUqgUefSCLTX9ns5i7
iLWRH9LmLkemGo0XotnPdlJ6b/UAFV/r/LFe0e9khrw/mjo0UERdjxsPc9U2asRi9HuqWLXu2DlV
rx+yup6TF3KGjHk2/yPzwOXz6oaR9jgT+YS4G966OczNZOjal7jO70LfjE5ZT+3NTzCh9O8y0Ocl
UYqIJWuxdo1Mf7LJ2G0J/VGDunTLhoBmutUd/rUz9exQL9H4nHQUO2k8pm7xx6LiViwLe0H2L2Pr
EbjSILdEmQrnAieMnD0fb+17EZnhrmyaBeOxbYI41j1R0Q5pUCiTTlhGOqON2O7yM+xnPeHUPPTk
0eZuovPE0+Wh7Ol4mWEiAOk6derwSzK/Re0gUjaqo7E70cFmqeMyKbPdqFnaJyoR7sMQaRkU6OQJ
DtnquD1XnXtHGfdjt7S0y0fjzuuk/SwawqgENsjMIBrcj5zhgZtwmFfHeo1+gnVkcdQf1KHfU8d/
zKToMXZxo6vZACvXnb4Y4VvdpOOeCSR7LNQsIdVUMav5wlKTBkR5c1ur6WNUc4jlLHdJ7c0g2ZlR
YjWtzGpumWjiYwHNQTu5jjUpA04ZcqDCZXq/MP4AGMJCqiai9DobqSlJXuclNTmx6vYAgpEzUFNV
oear5DppqZmrUNMXHv1aYUkSWm6YzaSa0mZifkHvRu9lwhE1EpyVUjXVGX7PfNeVDYz4etzravqT
fdNxYYwMYEyFfeNkuzmW86ZrRnRNYYTvZmrjV8KqbR0oo8zBxHuGfuidckz3Jq74m6JOqi1dVeia
VUT+p+pT6+iFJPImTXPPfaXy09h41zJHIe1sK+eqcBb3br4Oq8N1cPXUDOv/Ns0y15pqwmUNE98t
vld/FCX04WCh6/e1gum9Ff3QKHuOt83bDhFnGao3utn0F1/N0GwmilU5FgsFDQaacj02+9zMvTNW
9OK2VbM3EcVn9zqOUyHXbyM1ozfXcb2/ju60bEYn1H4G+kjN9tl1zE+vIz/r0mVtKR3AVorAoLQB
kwLqYMljzBJaxanVLUNv51YU/mpNRAMWwaag1noAZxUpQ664ol4n/Vjd6GZzgTFYniclRUB8I4/W
8Ur3GZcBUoU+0X84gbbdG0SxWKBatGopccNUMkefNyDEYxO0+XDVQholixRXhUQqscRRsklJUwnz
FlIKVVXRpvJr71SHxrvm97/IEkWvjuFMsCFQY1pkmULpM3ymUsqu0GwGpd4sSseJGgsUlXwPEXg8
pfQsSvNZlPpjJvMrvAufslSUIddtftQ5shxm4gOLrHTTKB0pIgpOMR6KF8QtielfCU6G0p4WpUJl
LVnTVClTBRIVyaXilCvVKr8KWMZVzKJEHWGrFfnCrlstaJG9eqrNSCIpQ+tKS5Qwhrcl27tCgg2A
o1vThcvNNbVrdZhBV+uspg2mq9ZWhMkPkObfNcMp1yyz9PdYaXOlUuka0Vz6QfwKke880EorX3Pf
ikzo61ppfJNS+/w5XE6VUgBds34rlSa4IA6OSiWkoLkiJI5y6NF+t5dKTTSH6mArfVEiNCZKccy4
5hlaUCFF0/o7QymTlS53DfLpsUS0tJR6iW0JhxWCZq+UzU5pnAS7ykeUr2GVXCXQUKmhcKSHje2U
Hc40tFIUI+rokE9DZFSh9FS9ts17U2ms4BLONaIrYdmfuVJhwStTI6yU2UpptCTTvtx8RJYSn+1V
xu2VoisKJadU7DMIt1ubpIaIMCgN+MoEE9oc4fwZ5VZXOjFFl+EDZfTHhje9zJpdEut0y7fWylYq
s1R680zUc43vhXUOYjQoVecSYiDakT9AqnaVat3HPVlihGwGXX47lG1LadxajdoNtv25I1SqDpu1
KO5Lt4tWFiK5UZW/7CTa10aeBTHhqXBs75csCbIYXy47ScgB+Tuh9CJY2un72PYP+GjuaVW45bSG
RO8wMmZdCFN67lnLEWNZzZKPOU2vOH1tM7HBkSvpv1BLACdnwxo7TWDMrk3RYZovDwbsiZv/DH7/
L4OfIYRij/zrwQ8UNV7hH8WfTfG//6U/9v3GN0sY7GMFxZPX0e4fM5+v03AFJN/mmOzAh3LYzf9h
ive+CQzvBpt509FN+C3/GPos8U2t6ym3sq4me/ffIjOLv/FduOdxDrFMF5wRbW26+TfUSj1pU1dn
LVWFlUWBHjJKnkz7hs3lLox1MvMBeJe8PEl1rny6pt0nom4VZax+Zf9wk6GgkGXWpTkgXkkuX86S
VmZJ8uM1BxU/LFjsUk5ONPVPr/R/M6+qn+xP06qBjcIC7Oy7LENsBav+q3PBa/uR49nS3JgRe03M
qRo6uUqvDK5+B1uIVd3//A1NvBV//5ZYNwSfLmBeDu/m3wBQ/8XemW3HjWPp+lX6BZiLAEfcxqRQ
aLAky7LlGy5lOc15BOenPx9CVb1sOds62dd9kS5XVUoRBDFs7H+y0oIYXExer3xfXdd9YGUUQEL4
F5lLEDANz9Zqj6Kzm2fqcdXO28EdQRCVP5BkjeWfqC+jIKVkWcfAqMv8aFgvJO2nO0zjSYNA9DbD
U3bFI9bRBCS4UVVfZVpgVx+T0zjCKoo6HyZYy9lLZx78EEEhY2354/xQrCjdkEp6L7j0INXLWgLG
sWGJcP/vwBtKnOKBKDeTb4EnQmgwbK4eYScBONZys/joyzrhMAkmp/BeuKOn9NQtZMCYDYlbKKg5
uSKxcW6ZUmXureabE7WD6qtNYvkoBCfhv1M9dJe1z5ZJf4ip89LNLNNwpsKSzbMcgQ22Pt3F5MOc
lHyj842ZJM9k/tS1XkIzrLWkeJSQxPWVrN1A3mLeSnPWDxa/+SKdgYiNvtPMv1ijx7OkQWvWrpKP
llPIGQc91IRfHWniuVM9M9ZLX6MmI4SXO+mINGndRqirJFmmI/8v1SPfTmYjkiRCmWyuVDbkz7uI
a4K/IeSuTCi+HJ6fWsl7yQjheBoWEOdxMBFrahKURG3q3yOK41fbSMTBkRaXt+C7fa+/JFM1NkeX
23+5ZxyNH0Vq9FapRYgVsoi+pae/4oxAZecRtgEWUiSn1bySwLQTQFvge06EZ14pPCcF96XeCrbr
OE43STyt99xz4O5kM4vXiV0R7to2FfjndvhVbApFAjwAEkQYACnJVScK4l3htRBW5DQvj34vERR4
ag62ZRa5NIYxIXiJs967WYjBeLJoCN1OY4PmAp7Gi5xcyhWrcMMtQrjgpYoh3DaOTRAJqSk1iTH0
KsZpJEckySZGvCyifDkh9EDX6tXEjsCk0f29TFfoFh4SdoxpCGhNt1Na+t0Hu589B+lFbGG/VKLY
IyZ2cWm0OruMGSn/NZUz7y51Gnf6vmQLdpz8tcy+NwAkWAjAjsh89ExbuJjei5YVqoekVuJxkebN
F7nV+huLo9mHOL0S2oDJZfPMyLC4gqxiUeZNTZaPtknR/QKHaH6gecNCsNaAAU4ld9WLvLDrKw+s
tyHdVMPUQH2dI+KV853reK0JayZ4wakGhj6oBz7FJ1IUrgWrTe2hjjAuNLmMltHr6qsqyWX3SGSS
ZT1ZQ7C21z06mg5KtOKbFAumHZ/WkgbGp9S1y/yBANHuSHBzBwY4Os7lOmJuRslcMpYdRvBG5T7R
EFMqZiAaG9YJCRGE0rjsKskJyROa0fNExpiEF1dbROvu/NEsir5z+S3z5LCHEsEqH9OBTsU2FGHi
f5mLcJAfMni7ZPLGUGL+FeB0cUv8VhbTNyn5TJI1cD+im9CRFSI6fJ9AeOL+G2H3ff65S9EeEVoY
rV4HE7+q/HBD+HWk9kERW90eoRC/icSC7IT6g3feF524zSCzz5/DIWrzvzxUglTY7kJxuadHDqpY
cv6sLahcFpNtUcmwxPeu9gmtSKRD48ATONVskMHbX4nFBetO4/C2cmz1xRsHVOer+BiM8TxtRVkP
n7A2sPZ5r5MdE0NvnSFOLp1CRTuuXAidSxxpNgJ2qrdLgtI7WoS2Tte1mxHP+zlO3EFjVuD58JYJ
tQBTKBq0BCg2nxCtyK1T2l8tApA2fWUU20uFUVIyQe0XuYz/LECR/5rpeMCm66oPfeFfD1PXLvu8
6OZ7CFTxV88Zq31pTA9qWo8PYRtVX3HhKw+ysuNoG6wlKel90JEFTA8AN5fWQeGbFzdpExefZEYV
qtCJHlYDOFnjPG8r4s33YznB3SnW8tpzx2E/TEFxz7befM3UkHwc3eJuCogZuwDFoOpd2nmDYWl1
MaJB+hhrv/g0la6ODx2BUteKA2xX4GN+KiyVH0LHRZyBExG9yQDpXTo69SOHTvOl8somgdmmq0OY
2vXnBB8ChpY20ybECQUbjoD8zcafnU2cjiX5UYH+nnZ49RSDy/10zWIit6S89WLY27vE9jBamBfK
gZ2GnnHVogu/CIt2KbYZQPBlQOF/ACq6z6K6uTCigR1yt+ZLlnc4Scxy9C+rJSKlbSnR3+NiFX3E
Ys2/sDQu3x5OZ1srs9bwgPOAf4sHT3vFhk30VlUtl5Ml1OXa56Sr6Q5PWNMub7HgOiaV9h/HdFy/
2XaRXaGRXK+6qsPP/PcVyi/FnBsEeP7SQgyUcgjv+LkkIoXZCbOiiaCFQdjHiq3ANt3hEHKtLkSS
xAUL4//u+PtPNVXPz4VYAAJhvLGpdAP3ree3G61JkEyeOiHWxWrETdkYGlpy4TuOl29cASn4gsAP
+BRFtfdKqv2RqjomtT9oRSqam5vcsMDu2LOruXnGrYsN4/cP9XcfFkCjYzjJoFRvzVsFa9iKKQJP
YQGFrK5pRGlk+tz1h/csan8tZKHlQkKjFrdJ+HzrXtrGKmis2fZPjr+I22qg9IZvVaBH6aHqBfV7
eSh/83kGfBJME9snGfINzCPALhHwl95pJVvj6fUIqhLU3Xhk4Ua209gZvDecZub9PEd4OBTGHCou
L+9tsb6UMXIA/IJO+G1RXQWWISSyoXICV4SBIV/0+SlISyN/t+lzz/94koYGX1Mh7GqaC2+xrbpy
W3vGdvg0DCli8okMwVlM9etFmRjnv8fQfl0KfApsNixHAeS4mfy8AItITjR3tH+K+4QOPfjYRRAu
0ztz8+8+hQslLiBY0bPw3nyK3zv0wSyeRbU63PkpfRU5N/+LaeJh94X5J7cdrptvpkmOPi9t0to7
yYgsG4QUTAo4yWR7LVEvbvuGnLB3rnS/7l/s6WaVKz6Yv715MFgE0TIVvnuy6sj/IoYwPq32SCkC
9Ush1TQ9LF+vTJF/utiNQbSD37hNtO4vKwJHnhSfDk+e8oHVHUGgueppvxMW6ofvmAj/zSMyOSD4
U4MbFr+5Yv7AtycsteOjSnmaO5CwpRT11ap77ORdJgx5duEOVV/6zrj+uplhghua5BdI9bimvfnQ
0U4rJ1G+OBU+HMmqxNSpsMPkgovOuyv9bKn781LHMBajRNc1hqq/rrQk7ELsh2w8tjR+YviUAn0R
D108wD7pbuusoKsYLZTJ80RdN1FraSip4xxBydIul4vaeyli2OMi0Q5VJx42yV2Y+3Blfv/af90I
cfxC8K3YkTDEkmad/fAuqtSbgB0jZrjJb9ymUdo8IzDmvBwzTK03uKG/d1a+zWHhEIMvzarieCZe
IAzedC3ign5JxBl3skKLWneG4oJr1Tz338JOcGQmTWTme5YSKjgU7fM4ehBQHExMHlotWxw5Y1Dw
A1USqMYiUGn/8zFhD2Ou4HRt/+Lcbbf4F44hq75cQ4puG6MbEQPN6gKcdUOv+r02zi9zEzG3WQ0m
0Rz54Vur8DbVpuhf1tPoYhWlcZjMkFRg+MHJ/m7u0t99GH0jx6ZBw1bz9hQIVzSRUJSW0wx3/440
FnVt65BbDoovbkm/H8pftmmeLMQ5WdggfWxnb1ZdadRbeNcuJ6wHuVjGac/MYiFyS/z9B70NJZKh
z3ZpigePh8P34s1ELpwkndH0TlQQHQQ1mzvcsEW52eefIqte9VWTjXRC3NhFfTElhDYXTeCQLlKY
Y7Bu5wciqekTWBOXpa0WK/ypoOuOtuXTyqLrhfMnAg2u52Q7rReTRGnQ4yJAn//3T/Lr+/EE5R0N
UwVW/EsplFZL2ASl1icAmnA3VWgVSuKyL2J7+cdVl+8J5gBsFxq2hH28Od762JY9Du7dqYMMc0mo
J8/fQmPYW9LoOyqSe955OHN6/bAxQuxhPyS9nT8FNJu3b6laS0e0neee/HZ2//J9OZ46lwj5c0PE
DzRdnXYtvE/1PMt3djr5dopgES8RlUHrIVvDMI2cn/c6t4A06IJ1n4Sgk7RixB76mMcvBKA7EupN
FP4JxzDHCavWQt9i68QKdNC6HTFBwNNZymx5sIeSLuJ6jm3F6txcLIaO7WoNmEddiYvXxcDvvwt6
nG35TYApR2XF0PRFjl7j3oM3/wQbgePO4jC4wGkbgePYLY3eSF+TFEsO6bDVUU7fL6dxFG3SdiQr
M4yxD7nxbIv4SRvl8/1Et+G283vrYsYB+a5ehLVe4NcIE3vsK5zJUQXBjbczu9rqwBsUcvquue5z
F2aNkQdPu3ppVy7Qa3qawlRsMZr00JbBRWgBZwZsi3p63zZeHi/Gk61mzQiiI7ZDIwrxbepC8jQz
CyOPLW5dphm6YNF9Ny5YbuwRvq01kWC0KC9Up6Lk6I85t6KqXfl/V9iEr8Un7rR0XlRh6hp8zpDc
VAU+m3TLkbrlxoOUeKluVihTQ2t+QGReJnewLor6Oo/bsb/XjuaFSBIuoP2KsslhONicF93QC6Jx
bR/Bjy3D6xiRAiaYjdDfZm3zFJOTeetfjl8N7k3XCtOKmgpeM0aH/CCPTlgx+oP1Y2PyI/e5zNzr
kdHE+7GBg4HSqc/ng98sfDx9EDpX/ZrQCA9LmMn7EcVUuYW7EYk/18kIVOdssD7OhE9g6JavnFrK
xhIKYWzhkERcTVhAPIjUSvQuZ7okd9xX625LcPHUbC0LVtA4Ap4RrtaP1nbF/x4tmWQL99aYGVRV
0Mw2MpjS4NodIzFdJrOFpV0/CxRYeOPS0wqbgWTZueAOC3FN0WWMB3vuHkWFBvsihFWU32Ay58tb
K+04G851AD17Zt8ak6d2TPyavhkmRtizRzRCcPFZl3r+jqlcdBeuKLReW3AE0vFlnGQWr6HPaZQQ
hK0hSTfH12WFywupI2bNTIGThS8VhtxYUZoMWAHqnh7p9tKbl73LNt75HrOIMDRuZknhMa5Sm565
k+nhzyXFqO8w421z9wrNCMRkkeeYQiJ2qe3COnBfSpGZTmxHex7pOtefWdh04M/HX+APNBkTelfB
NeroASY7DJrsUGPwqK9KFbNMy8YySqXFZWDdaHQJBlcIze7hE/BFhE3v5IBfh36oVtHOX4c5cFBx
FIFHJHRYq3m48eZCPPpZhr5n6KJ0+QsbQqZshh+Ne7+Ihi5wslAbO6y/Cf3lxgMGwJkwoV3BXHFB
czARcXsn+ExhnvcxwvG+bpxNkY6NlSHZXkt681bhZaeiIx8YGweakqDb1RrSksCP4FTa9kyrjQ55
H9IgWwfivF5P/P+TRb9DkKW6EYRM/c84KWvsfyDI/vtH/0OQ9f4gSsSHgep7XNNhwv43Whq6fzhS
UNyQsUF56hrh9H8osv4fXIJp03BzI+xO+vzUf9TSDnJrByxVGuMvsFbnn1BkA/tNgeIqQfsCpgL9
k5C6LnhzjAb5DBu/wK2SSUThLlSesD/omMUpx04h/BwbG+9AO0hoQ8sFUWElKwXctmqamXLy2fBh
HJb5HolH3B4tshmmbtOAPNkbO3GwdEw91H2G+YSxh7jFuM+97GE6StzYwdQKWH6XYyrYQqasoGg5
G92WMJaugfrq50ojn23sleU1Zppm/FSJ8Fok0n05h8SXqrQgKhF84G+GWobNhcR7sNvr3DI/ct65
8yxFStr26mng0gxiiJc07Wodzg/x7Kkn+F7zQ8fZd4n8iEMaaUrAforTT32qATPCE6WQhsABEIOH
D/vQGZ4V1RmKMGaUS2EO+nxQPEajMLOhwIgpOGmqP9oIi18Cs7vXtTUckRk6n9YJX8wKstpROzZ1
h49l++0rwtwEgHGvcA+YF5VEoDKNlw/WDt8ypDXYUJ4hDF2AEkUG25udjn/NJfjuqqw972WJ+Tkk
unwBj2T7GFkBn2Y7QJpQL/DyGhwfkr+vZp7aNYVymDvUMJnNs6vCA3cZJhutFs4/4DhBcovwJ7sO
OYkI+kznGzjRI0llnOPAvPzMa/uLSBraliUYjr9jXjPCry+0sGPKnJis3Sc5mDc8LsDCvFKtv/jc
lufrqYkoFmdO5XJnE6aV3lul5BHwkzVb/JjwZ6iNUymHEfeaiZb1iGGSORMnADRvG1gAuRct5/x4
RN6T2J87X7OxowKx0IRO6/ckMsCVPVbqaSmmB6hZ3oEkKR8r5Qhl9Cp1dh+MLp4qxdySNiRK+Vi5
TMA5AQ2qPXx4sbwnEfawNMZKdY0kfwaJUUsnZhL1NhJpQs3570E/Mhtkp3mzyulBws+IMFcryhMA
A9NQjjWTz5IcB9EoWXpUBshdkPHGe9vA0wmmABMCiPlcoxC9izQUVALqV0PKPTFNXF9yVQDDIa5i
vgmW5XXdECp5DDIo34bS6mwR4vG9XzPfS6MGJvWGsqiaSmZMJAbqp5lQ+321EkwHnZN5slD/PSPA
BsR3euey9EAjQ6H5ZX1rQxEisGsPlxosfRwxCnJF89w12FKfpzCRJYxvruur2iz2zEzSyID5kzMw
JOeb1vmuWq6QCl2c4/OD6ZA/OdKEKpkz0MFzLmTCDAF4ZIF3OTPALImhwJYfa1oGb0kGXra556SY
Vb3e7ZD4cUz6g0+ZgjHME+ZGo7VpYOXWMAfgZhdwBoqNjx/ffpUhadaJB7EYgJbHsanIXnH11jZE
C1LtmGCWAwdD5yPjE3WQGEYJY22hHkVLKG0H7KVW2IQVeO63vml7nBvNNS78SMQt2kbbIdCJc5ed
a36rg2a770HCdzbX1SN1kM01FIaHB2sF3lxidZu5znleZ+7i6bDigJvsFYuC60pXGjTUYccqZT0l
D4uemxvU3wpYHp9eZ2Et54rtOSSSFbW1KPg9Z3vyPKfzl/WgnrYdicfeawZGsHRN/Q2+t5FJ3j7n
dtQeldDxRdQnYPQGAfXzAqQ2TLJu/ai54LrHeWCLdFYeeM5z7kmWwn8XDacF6d1e1+YU1wGIuFPh
OHEq0ThdZDZu44OLl8t2nLiBF6lpiqS0YPeECTCniEdhgnNt47V2GpqGDVQA1kuQ4CNYE8C3t0zL
DucZ3NFKu2a+CNiqUEuYpZMydXLpt+I2NXB4WQq+D67nwKijMjMnwFdhwZ2PpAbk7/gDxznk2jRB
q0D4mnhEoqKeutQT2ZXbDN1xEAGZSec570p8qrZ2zzNvJb0qh7fpi9shHbniAr/ynLY5Rshqbvv7
kSCL+WDjHVtsOt1j0QyhlPmoFmrXpg2hCGDthXXxeUuDA5PiAhdMTCUvwrbiMgt1S+j46E7dvhGW
uHN9VldBtHyGzJPhdYC6zyuuHEP3aaq4C2zn1uuSw3lnBdHhuoKFW/skUqeqnqYYsPSzdyZ5FK7Z
pcRIj81Neu8FGYTaZ0Nb3otkkKDe1TeskfBba7Ch3IQtyeKbJYrZgVWx0tJcPTYyOJus4LAOGxjZ
SVKJ5INckuXI9uOUE+6cAyUETtsVYQGkR6urEn9h4h6CaIaroVNV3K9Z8Vdmp0UQwgm0cEcq4f1X
vVfyiiqbVZMPM3sta7LDIrlKCTCYpJdtnbbzv9VV+VTHojupaEb2tiERdKYOcbpH6YaX5BQzuhpn
xUcIPc0VZ0x4J6rARuPbjc6BqycsHCH6W7howFBDEePvFCef0qD18O+uoq9tTwqJrNtrbStv2/UB
kt2MNYCtqSit6dj32MIkQ3MVZOihI8MUqrfEtnyuID83jW4Plh+ggsBaMiuDh0i6nv158YvGMoSJ
0idAGI8OdlUiiBzX93erYw+YFtoNV15frtU20L0Xb/zWzbZNLbGig22abFK3CbeWmzuHvJKj2sAu
OdjDPJ28LMHqxAommOqyapLlsPhQ4o+KaUl2nx68meFP1BVU1/VDOPfBSWeKYy6d22M6Ww0WAJP4
5IqxvrFsv/qASjA8BSjBd4WANOMnYb2PQySyG7Is6B/nwXBF2JB9Q4qu7Wy05c0vBVlYn5ag/MSN
qy2uC8D0+zZPKnwx9RRuyTdRhxAXme966dSfSdgXuMIquVmZZPvWw0gr7JbuQDCqOtpjO+LS2Zf7
MmywiHXdDOtoegI3IZlhyw3j5X/j7leRtzJFnOOpDZFs+qRU1mBvGXQXQTR9HWGbevit/BkjGn5I
PEj7omjlwckD6EG9192jwEwofyp4sHM5/ysb4FlhbbZBrKRvwjRZ70uSnnC+G8oDzAn3IlJjcN2o
1N3HrX5sFfr+TedTGe112dbwvCO2KNpQMPaSZh9TN5yGshMnif3c0VM18QNqcK9r5FJbBq1Cod56
H2e/Rp7UtuEec3SUTOxYxsUlv3PbDKJGeLLWXHzgEMB5wB2rA00T/7LonOU+xgrWqZzqKC3dXYTm
hMAXAfVxrIajl/PCAD2tZx3N7S5rOnWzZt79kBI5B5nBfsAMLsSsv+g/yVla10uJmQ+KhICfw4DI
/7MfCxQekZTrqZ+r9iKj1fslo3ynvBswmWd+y/zRpJqgf3OsW9tvbdojIsDZyMVRyVsOcIfKywnw
8gUS75fZavHMFagOIKt1+mAFTBvCFCYSINZ+uMBAGysJ+NFbNv+YLKqCgwih6OVYed8arv572Qu4
LI1dmN1KXC5Z57zgNdq0u6jW8xcqYkBtq6MSTO1qh4lEvu9xM3yMWnYUdv6u3Kc1Do4WthFHW8/O
BVlBy07LZeGlFcKIvFCpbRqcatTARhJ2jF3voV2f8kLsY6/ocKAMSHfJHlIsCXBkyTDwPAarHhHr
GN1OYhQ8wAyEfFhjhUd6EsHUqY3ah0R0i42pS/1jmA/Tk5VrGXLsAZ1sUqMX6hAOdUZBFPhdfZNq
1kWKq85TgxnK5Wo0R8qoj1ajQxoSlHEqC9KDb1RKU4wyawfHxKiX0lctU34WNkGqiK8RaNwmRvVE
BN9wVXbhjZ8j1uHwij7i/WiTtodmYANSGMHvb42QSp9FVWXuw/gnF9yordi11MF5VWFlZ0lWzMUt
+hCdpVqYX3INOQu4sC5gU4/+reyazjov7yz6Cl4VYPIsB4tftWGxZw/Oc5iUnLpwnRZ/G6ahEx+C
ieCoq9Y2CYZ5bVqAtlfS9Bk7CW3NG6hBkzOCS+YChYhPEwfz4LYplpON2/3DIlHeUItCt2snynJl
UZ/9cOO/e210/5gk+bb9zdUZ2ThOwaBtAdfoN+Au+TpFSvZ1hhANDsqurGv4XKsL//+Lu6xgWm6p
qEbqihwLn3wPDt/ff4G3+a3m8g7d2fwHsTR8izcwyZT4ol5lHx+9WRFjhiAmxnhBiUjeCksTyNfj
7UvQZZrEV30TrdW+8XV0G1e9eAztAe+pOqeq/P23+pthUU4I1kbZDhoRyJ8b85UzRHWSkcBSkV1w
gTssasQ5hY1HRQZ/p08llc9Q0vndWWPcPP/+09+itWYw+Hho5nQ2SQp338AgBFzkQzWujMkC8H7M
RLuQZqKJtcAho0wWz6KKnkLnMQ8i61KY8vuV3j26LX6OKH+QUm1sWnLJsTc36KaNq+z7mTM5VYbd
+M4XNuPxI4qiBCEs/ANQb9uBeDteo4pTC1fS4ki8AYalWPwOGglEjlds5ylUU1VTVlAtdftS4k72
0Pb0Ks705LSeu4eyat+B+YTp+fz8jUAS4dAb7bYjOIZ/foOWZ7zFqBuOXUareuNbdN17WlJPmhYP
UlIAEFoKEkAbRr9z2YzcL6qJrvSF6DiSCZ5szB2Mkf39UL2NMOfd0kBzDRklFL59FhH8iG8Ho42X
edcmRwSHVKiEutQYFqtp6oKZqsjR1UfcPEL3cqkpW3czTLH8NLpyfBjcUaFbGif1ZNsLt+VX8rPo
ucaeGVDEWVC+p7Gm5o6MIBHMXzxWymZlE89BtyQPOhq/C43Bb6+X0rSEmzuspgtQLQ2QY5QC9Y4Z
8V+mjntJDRpbrah+cugCDTeg3w+HDH59TwH8NJ8eOC3EXyhdibDaFHGAdeEkHnugrInnPYVIEZkz
M9+ejR/1AP531sdKrjRPZgJoXtIlHdaPsyKE4mPsGIjeW1EZZoXLXxks/pwDcgf35/aQIxvzsjvC
fqBtDsBntXGx3qZBAws/HqFfvFJ0gRto3viEezBDuBB8Oz/s/3Wi3+1Ekxj8w7z4Jcbi9q/pv56x
6/lJseOcf+g/PWjxRwgCHf4gsPmPS0Og/gh8W7qEmPmwr5hE/92Ddr0/bEwaoBTA/2IzNfvSv3vQ
rk0uhnIIxYAC5ym4Mf+kB/22Aw05g33GczgxPPBr/82GLUa/HW07ri9x2zUtrSrGXQV94u1aTP+Q
Auaaz+JaD20PBqQQb4lmI/x3GEmiujz3N9YRemI2ODSsGIHrtiWB64dX8f9RIhjiie1iBghFBj7W
W0y+wwg/gCbN59GYYBlx08MibeZK3c9wlqo+Alx0EGM/TkYZ8fsPf7s98OFkx9O/IG8EhP4t+ay1
qHJr3VWXK/T5b2VBdjF3+JFevCmQYKurp0ja7z2y4fv8eHiYT2W0uL9Cgwl/Of6J38m6KQxK4HNh
QuuS/htQANuTMijkP+c9gKxAAbD5OGYvyrK3bNPMtuaGa5Y6JlZUXwUhvMElMX6DoYNiBp/W9yqM
X8YVVxHHR6NFuIAhub6punC4t9c4msfjUM8t11M/AvGl3qONFU4ue+MyQHYKC3JUgyUXD+3oVU9V
Q7PHHOt4YseBDh76RUoMdEZvGMlaS/S1IFXjC7v1O7OAYuLtGwk8MA2OYnqSSPAwVfmZFVZSG2Zl
z72QW7v7SGfdi650XFBZxzX8vLKNxXQSyOKKeMPBJR5Zg8uDkU8cseDw/VNqAhTLBXlc7GgOT3jD
zCVNaODVmVWFiUeZnEbsTMv9KyYjbcahzQ3Va8DLALl7lwK7LBKmeeNxI7O6ALbYucXbWAtyNyO9
ilIDn6wdHaU/aRk0pDp16zzuuRfK7KpzaNrBYgRdSMMxV0fT4P0M+04Rq9nRIEXSnbV0CWGeWKhb
UbII8Rez1GQmiDTN5hv8sUf3fq6W6bqyE0oV38umzaigcWF2wEbQLQbcwY18vrOmfr5TeUsXd45a
OuKZhEXU0fZ95T7MI3L5EJnGna01mIpqV7av2c7orInOewk7e354herLMQKqSfr5wWpplXq9CaVc
UygJNNMr+PlqfoZcATgOI50K61xsDm7Hkza5O2HgrjnTFYHOT5IsQ1rj4QSl0PTKzjj9uTk9II54
WMNWPeGq5L2cq7ZzPdM6EwSHpU65PqnZ3IMwUkUAdJ6rSRZzcUqcdBpuUhPARsQVNR+gJrq2ZWz0
hZ6QUGxhtOUJro9RWl4aVWDZb3ypwgEDeZl8PhdWYcN+uuvzgc5oSaidvxkr332pDX6XxA2L39Qj
ii7QE+ZcoA00+JgZaJWtrRvDUerOrXenqee7YVhMbqgvGVJWN7meZ3lRzH2lxYP1rFFLBL42iUn3
m5BTPKSTq+hdGp7PefzdufcQuoQ49eVBsFMhZAx8gPFwP/87fRRV2xJCDfvGmpBsPjb3CbjNboqV
Ogz4mpVIrFgePvqH5qh1FkVXQlOCbkc9DWTwzqECTcHs3Nn0kMWHTV/gzXHbt75uPDzuczl/JEED
Dy0SkeZoPICvLZvIsfiBqkiFfTmJPkBlGgNgJietCU0EXRiyaYcT1xI9NNjeI7oG0QPyS4Y+upar
Wp7h4E7fRmLgR3AwvaZ302LJ6bNm+JMLDXXkQsukmmiw5fRPqf5ITM5pfHgI391YPza41XIjo6MQ
VYocWqcgbLOdLyendQ9NmDm3HuEcW5R4x4jbyBXZpfOjXyIeN1xOXru13Lpe7sNDSsQXjTXAjtaj
v+nJm/pg+Un/MCWtJkmUGIuvvZsrl/mlJ2cbq3S+ol4lNhXXU3JubFnDG6nXWxrg8bdWs236ZRqc
iPzzbxu7wiFmMIZuArgKUeJs6Rq7MHC+qln7bypNDLnfoijdMbnViXyAGYsfd9SKVlMQPTk0oGmM
WO6nPonx6u3al0oE2W1GQJF7bCeHLZsbDHtOdyYOL7mH/yd6V/wavAGsDBo5KkrkZenRt8BOphXm
+GLozZ4ATCbyYsg2QWzoF94IyHUWIJzxwjMstuh8Bu3Mp5e5xiojw1IAgJbOWYYa8zOwCgvrDAxG
Np4eCGbh7TXK9HZQGe84RutHHxsPLCkR//AY8YEmT+idvGK11eeVa9bXsrMsErYSdwgvSd3gakuT
TAPJd6LLTz7Y/59rPHr+vqvyU6Ga6HqymviuAxaDg6UegyRpn4q+e1lKuvRMQfGkSzXssoFxwvef
fd5rRHpSdSO/DlY0TFsSOMjhUFPwEQJsHpByP116zmCNQFit2KpEkFSEOU94UFAFPoAZzcNhdeVT
mYTNrp417i9jmUw7d5EkvaC69MZN6UTVbRVY7p+FcPj3G06s7pOXKBn9qcKJ7JK2baL6sIZwrjbk
DAwuHka5dV0W6cDQlfjQrDTPvyxBWB8JYgzJ2HZsjG2B7ALRdPmW7Hf9TOIMtUjTQ0lwptSClDby
WluMV/ZpoV02C7eIO7TBerlc4DKRSrVwLJQ1lxuL0JRvr4DdmQCb+yuHRTswU3Rsh7t4tsxUGgjE
xgTVOGufMc3Wl+zpmeL3nAFEv0/UtZ54NduiIEablmrGdzrrKtLG5X9IcqMpmZ1YXYMe0C6JZc5+
341IMM4mVCPiMJh4BNRdq6bACzKs+eSMw4QkkQAMF10ta8nDd+ciWDjHubWCEUar+7IumUFxzDYZ
JAMwXHC+zi+TDSm9n6oQrmAzudfTMNgXRI/SH+p6S3+rCOyCH+J0zAi5thAaCs5HTebFtCvPfK8F
Y85kV/ReQMWwcEW5eP1ar4Q0HC6oJCLLMB65SeNeXAAHnpkA/UjtW4ZAUmItwLblJH2EdYPBKG+E
T4jF1u5U/TzJtgFzwhGYl1UaMvU0Gupd1aVL8ED7ptCcFj52MiSDJbHpOONbNAYBGakuQplcZy09
Qm/5CInYe/YTwca6dDAbMKqdU4gn+IhyZIj4cQrIgWPfRKzoArpifEx2wceituxTMyTW977D1joZ
JvK4+M5UOWfcW84Tp15YdJzkraLJ5nSGiBF3M6hlF7i0AOI5NSOKNQYQsWew7IFIKw5MMMPqY2Te
aEbo+st6ZqYWmtdoCSzaNmSF0Azdebqx0n0RYsnyhE2I62Fxu1BafvQdEpo/jv5MMN+W8OE4CR+K
HBkFRxXUEQebppjW7mHJUysWn7KQajnGf7X3wEg9xPY2KVepTVjWNkLzuusxI0BZv8iL0lLUIIFE
AZG7HVyQssctBSn8nn/a3UzD5lSQr37D628fanLML3MYG/T8FWm0tCDx20k4epawPMbSx3JqRvle
DJPHc7T+riKAE/agunIXHW3b0rmPQ7Z0uLoDjM8Y8ucq8F+Z5/ayHkEg4r4QDxWqX7I42SQ22diB
beZUJL1f5t8hV3oATnV0JKWghFKAo9iOFTht2RW+k1by3SqWDwrWwyXzmsJgaO0Pqm/sD8CQ4478
cqwElhKs22v31MYRMM1g8Aw732VtMu1n1/3g2r17M2O9c8/b5lyu5uLEyVdeuLDkocOQJheWPnlM
xQ0+TprYoWT5YEMc+QQ1cHjuaunc1iMRbVuANArIub0oVEH06wgdVjxQ+VV7aU32dw+u/clxRpJS
NqVU0H83VTC5AC9Wtv7ltfDjb92BJXzwPBgEO7JIi5pC2xrhmXICkwKJ/o4dhPRpUE7Dmwj67OxL
Y136ztI2Nzqnj70pE3ab1DfNo/X/sXdmzZEbZ5T9QwMFtsTyCqA2srjvfEGwm93YdyQSwK+fg25p
LPXYUvjdDw45wqaqWCxkfsu9504xf3uSYJDeL+SvZeG0mYf+vjvduo6/9IkezkAX5baLCI5Z8S9t
/zqZuc+N1x5b8aPon2YULv3mTP/71/n/uh8cC5sPyhC0/TaN21+7H7TKo8ybsT3+HNpJZrGPHVu5
8qdeysFmzNBsOw7//nV/HYPzsh5+SwEa07JtOsW/vi4teWmRbwYPNS+dj1HDrl4NMzt8hWQIcXNV
L/cO0ClOimmrcv/+1Znb/PrpIhGkK+YB5038mJL/yQkEiZjpieE0x5+EjNXrzUcWWsA33M1qOibb
VI9pKm3JVnmzQP9jPfK/id0/TezYB/Fl/s/a0Zs0a/4yrfv5A3/wdfTfNsvI5lSib0ffyfTvD6aq
/ZuHyZVdgWdh78IZ869pnfEbGk5MX5bhOvxjs0P8oRj1fkPfiZfGxhTGjzP0+i+gqsav4zqM2MbG
p9mGgkwVfp1+xEqDY10LAWdUb+PIzNfiPt0s2hjoIJgt4D194Mj7Fh/F3sCHgeGYetkf9PlJEE75
Zjv58EK06/CS8Mj/lwM33p2p8+v/BOg4v64ufOn1qOV9Gx6i3XyQ3jzfdnpan2sx09V2Wbkc/Faf
wqGF0Rn86a/4b4Z9bNx+feoYYjJoY0mhu57zQ9H75/1EnJqIWWXWneIkfq26GMUQUYX+VeH3zZbp
JtyzqXs1eSGL417Otp8RCt1n7/Nar5+uHBA/tOtiXSRlMuwINikPkCIk3Leuce5cqmfoyyzXTzFh
HWejtQij1FubgckWvEB++Gb6GKqb1FzoUl0qW8CS7HMDRTcUSUmEYkCamdYFFtMWNhWO+UZ6ZBE0
dAMBiwrGZxTnO6jA8h6Lf432wa43GqflAeahSE5DzlPkOBA7XrS+15jMuI8SwGqJzqPjSHGdtr7u
bVZ+GqhRCp3Gmo4LC5Sw0FYrgFkO/X111URuZezAaEvrNKzMeXkF/0UXBVnSOEM9ipn8LOOLp6Aj
BJleohPQoekQtSg8NuhWsZBWWTqH2TczpDGmGgLSlrv7TZhxRzOVGVGedPobadvkNKEC6iMPgdNO
SavP9hMj1yXIeJQYg3oJcepd5zB4Qhv1aMgm3dWjq+QJrEGZRPQw4/2cSY+0SUsNOHgcQwfdXcQe
MPQR4WwgHBRbuNFW67Kee6RJSZKZCnQdQgK6PJs/K/GiRwHXQwP8y7JdCfHq5ou3S6Fq3EIpnvdo
rs2NB8qqyQZMyZhQJ5MTak+/70clUBib2gHhIo1yahLBAJnUHycQatjiTwz4q/uVgQ2ziEbmF2vu
5ZEnRveDmUZ7XMll3vllO2Lh7pt1P7I0puPITfbtSM7mkVCRetjIn8ZlTEz9he8ZtM/5tvdXqSJC
1BXpN1vp043RGLMIstqtvrGbYsJAM2AFncjAEPsGwuNgmVZhBY7bO3nEs/dA681MQRaZpNzOSeZT
D9CFsrkNOrdupjBGxJwQ6ReTt+61Y/FZ56zSPKAt+cHUG/WJgLEyaKOJ5AMxX7foj4bO77OPKStL
PCg1W6ubgZCEi1WumxPYyqfXberH9kuYzcdKOSbJGZZzz1PRaePXOpY5PEmIL2kI0djOdqPsa20H
b3K5YopVL+Ggu6OxkxNL7IeFaJ6FVNNucyHGNdV4U/dVgiuJudY7kl1iZAuNwJ8N/FSjvFKFflyR
bnEVwF/sU7g1UYfs7GNoWJhuW1K+6rPenFDKFvcGqDsOQxR1ZCBm9Q2RLu61KfHuAYLyebV++92W
NBYPfbwCsu7EEG/bTHt4GTOHVL8eapm2mxN3PcJ7XY+4aFrEP4KeaTJZfPpiQhyUKh7k3YB0TGP2
Mssvet5L/QoDjdCvfTJvJbO2tvlAhumLCCXgynCIo9znN0eLhUpqN9I30CgR47WFNazP5QD0qQkL
Za2Y7+YYIxC4SNs2lg8hJfKcC2/KdP5RMFWz+R4tRmJDkTFWNb0SZlNmQP40UX/IZaRWX3q8nU0P
RrQbDN4xqpJG2yuJymJDfrTYhszyBtU2UzNn47ISrZITVZ4lbO6h4/RBFnvlTS/KjkDoxGlE5KGZ
xBLqjiba7zGtzhCGkIEp3gHf3YrgXpSm3nRtd/0WMmSJWEbA3dx3FDwKBG7WF35YJmttEPVGqA1h
24tHvmHnqrfG0Bo4QcRORR5hR0Hs6TaZi7O5KxS42cEYn0g+cE4T+jRxYGKk7qRTWmWkFdiODh5i
TRI8vaxCvtf4BO2KPIbKqhdXqTXFKLKgiZ7hQPaPJsLILapKiq+CqSprZstI98Bjd7nZaBCgaOHO
NrPbyzid0jO4pZ603A7p0Nx5rdh5c08utlaOJx9RlxvwBdIeC+4ZvI6Wv0REGNA20Gi6JjPxYfA2
KwU5FstIFPGhVtbC6Tc5eR9xjicbh9rezzEH/lBZw8uPe/R/heM/FI6oeDYpxn8uHE+fH+lfKsff
f+L3ytEwDPD56DZQA2yGcPtflSOG4N+YJxmCLSRLOWq6P7iM/m+6zlaIBuzH/nfbiP6x5aWk9NFa
6Nhr2UO4+n/lNIJt89fiSN/+DSyT8amjyqF4/KXhK4y4kxjynGuqMu2UxPXcXdYuCcM7zQM85bJ2
MavCIgJO953yYc1oDL/A5/mWgg1/sN3CEqHRWI+QSuaXwtWyS8F0diSLzaNbbYFucQGtg09KvLUu
471Wmgl+zESp7kmvu1gLQFSVVnVZ+NlwIFcrz68ZavgEmXWlt8+GtD5V8WKFLsJoNgMGV39V2hGn
g9inmWGaO4SBdwxTtpmDruIz8MT2PEhzxHU8dRcI09TnapTvNkK1T5uK9w3avHvQ26x976tC5/mu
HJru4cPqc4Pf10uJ/nJNwnHXJZ2PetvYmCE87Zo08niOXHfapwA3+zjs8SdO3F6tNKppL4aS8A0z
U/mNlqbmCybdsy2tNjK4VcMBPCz2gC2nTHa4lkf9pRSZ/zSLebmZa5SPrem/zLPn7CZ94fqdqjs7
B/Roy9687quqP0kiAkM9z7Jzhen5JJw0u/K18oMLE5osV/BOtE5x2VWFD7FWm74MqKlOC0ZNJMoG
6dRlBmQx91i/IUwAq0Zc/JFS7ZuUZr/zsRC9CsNT1DgZ486u9RLmPqX3zkq02AmXanT2mpcqq146
jZcmrAFJVqqmt3jUxM6y6mZnI/cNBeZ69n2wCLeMgEkYAWCJ6sFdmfcFsZ62p+0b+dRNg7OnoslY
eciyOJIvSJ2S4sPh3U9uVGvTRMrWBK8oastZycDBrHxvk0l9uyzDCvQ21cN0tTs49yhuqUhnwatY
DcGVrn2wc7ShQaVZ2YMCNn4GAbacWYlYV6A68j22YXWr+q7f18Mwfx09u6xxmTIjkoXWfvfZLUlY
+rZxqNxcnSGsZ8cZdNF5jD2CNmdHJZ+0FlpYtq04poiWwD/K1r00yAAkzn3c+KA1V5PT+ysD6Jrt
a9g5KMUToKLP1rxIFZA9be4Lq+joIXTEpWaSTvspNQWVeYWauWG6dDlVFZfg2NpY+8hZ6ve+ms9Z
x5tyO6e9GNZlgF/tUupNhZl+b0jU3Hle6R9dYj7PvdA+nVXoeIXTnJUvvPvA6lHwE8GA/8baGhY3
Z3NBTCRU6969bGOiSCvPS4kNFPqXyTHKvUmi3tcCSP0FrsKJ+myCVqZ6TQS9MapXv7GtW8y2bkQP
Fu/l2PhJWBdquWzA3DN2I/31AhQAMdZVTITyIs311hV2s1vxwYeOw4ponC3zNGBdYeopxAEilnwW
qWju4Hijtc7jbYaHLu9Say345CzQq9Dz+ZWcBupsYJb+QGy0wi9NXAVD6ykn9Chedpny1qdpBiQ3
sQnZp4KlQOov/EnArl2lXt3fOk4XGRg+HuFTOPfIaY99ba1EYOjkRM7uBcrWTJH3as4nMs9hRCun
uUVtre0MZQwzBbK3PBS4qq6qYTIfoQbm75ludJHmAMuWqlcnb8nS+FSDbXiY884MUZ+H1tzqV6RB
EWzXqLuEYue85C20V9PTrwcSyUPCN8m5rjLM7nrnR4ml9NPaGZ+GEuzi7K4+mcZknqpBIlg2BrCi
dWsCIIyTA8h3xOJZi94WOiCuTmt8IPps+VbpbRuS/UHtjFT6zl06arzegPtsWSYFRSaKAzQ8og9i
DnLdXMfLLJXzU13qAPnaOgkdb3KusDlrsA85iPyEtVFc+N6b1ejpkR0xALO59He9DaGBZY9w3rgE
1yP6JXKiwRcGs0pxwTm2/J4z9WdxmTX3Q+cYIXxNeqVO/0jWKtl1RlkyJZ6oyqZB68OWNOw3c03G
c1+V9wNZpRep79Sh1fftpVkm4+1ak82FA2W91Y3MvxnSvuiCUcYrjaDTHyob+rVJoxkNhTdhZkvt
b8nGFQc49VXCvg4LzswyiAuVhnjitXOqkU7YtEK9tLOfhfjq1nuHrUg0Wo3zRv/Js2E5LeJ4yjqg
FzP2fqlxYCWKfjKz3wtYPIHndtm1Edf1YdUb44PFqU366fpEqFeMXXcxaUOdlsAUOEEP9MlzhBHT
O1V+eY8j40T1oAd+z/ZmV+jQRcn0Fn4EFflOMTJ80WZRhbkkP2Vx6vQ2L4elJr4jUc964nQXvtW5
FwmzRI8TNPaPnJsY6Eb9PDASv19XecuydgTTopeXkg8sFHz3HvPFrC5iYgB5JNjt+kZ9dlYAlazs
7wuKaxLssOAGlhXDJK8TD+uKQ9oATpLdYMmKIUcMzrktDo0zyNMWWEpQo55Fqq3sEw9UupcVpq+E
QXBgzgTuzF5cnRN8vVxFsfpIM709aJPuXK7T4H7FpVB+6dmzXIsBq4hViYfVs5+IYRmuCz/uiCOz
3BNLsfXgSVfSjbnTExZ9eSGc6iNfc+JRcnJVuiJrDhPxcEe5lq5DikUyXOB8k8QtJzYrw7q5ZZEG
2J6bC8tQfmckrfmmqVqdfW7lNCBwdXpBuaIdy3US56oFd2JmYt9YLLIYIJIJaD/PmrID3avKXVYD
2XSTqXxE8dMesGN1N603YhMbWoA3XfzNI7o3JFc1PXiDj26ChI3jgFb2nNq2umxFkbyik8U1N7Az
adeyixh2rd9FVz6mcE1DNJ7uQxHzFkajGEPe3xI4uXXF2glteWq8xyQrkMtrpze4Rc6lAsM8OzPu
b8N+KruC2GKWWztauWkDsPn7bC7i914u88Ges/6d7DC4Qj6mRti108lVudyzdH1XBueKr1cGeGjC
D7Yst1KmH5oUZAkvls7yNF8vfH8JwFCXl/N46TZkTwVsAunsyiYJU09Hv6C75VPObuWBoqogcsPj
qhcGMWWZKrz8ZrOsHnw3aa/LxN5XjtUevFnvr5RFdFA9C+2AsL3a66mZnMHqcuyYuTwm+BzJz1S5
c9uJdj6xQSYMFR1utOS5CJWt3mlmc9xEvWgPis7zpiWbOSwEBqEGyPNe4GT7kB6tK0L1lSKlGBzB
OjLp6sAhlTgSzTp/rVnAviNPD3XK3I8qgd7KG/mOIafb56QHNuFSa/1pGXQP6HGhHZO1R6XhdgVx
I4Zd1Fd4uEhJLmxnp6aKlh5FwWc89mZEBrXiSmP7Ewgf2VJR5DfUveHI6G3PNha/Wdxyg6rYuFg5
B0Iu4TZKPU8/omfRv6O3FOg/SnzjI2HDjTPCj8HEB7hU4sQvizsBrRbDmI6eJI6HLZDbzE86f+r3
BtPp0ZzjeOfWElMy4cDFRT8ggidJeIg6BReVSVHsvnYpa2D6Y5f506rfQX8htId84PzaUKPxdSbU
5GadZw4EkNBkMhcmqTRslI0Hb2bgE2O09tLma4aDiUzyqi796tGdsdDZF7HwsuJyRNLTPOKm41Nr
xk+CV5bAr6mUmeI5xmoR6G24U1irXETCz9A+LGlSR+zZ8jGYyGH/BvMm/VSM6mFBDuKVn2netQQX
7WKSWUHoDNEmSDDnCEpXdiEnr7vqWv7fzeA0bxZPHpPNfs8ragyNiRWUCQvYzBVtE6Cgqj/7WDeu
mmz2mPiBHQoYM8hrVzqPxFQxT+uF82mXQLqYsa7tZSx8tSOft7/vK4Z0uVP1ZD631Z2uUqypTLWI
Rk2VPNrl6G2nwRJR9ZlRY1PCMFOttkFmcXT60gZlLEyyfQaIlzpL7gyN5I4IhzkSzlJZrDx5PR3K
9NOcTfbLYBR4D6E1EBuLcgUakF4Woc4nhxHcEyG07+WN3dQN4Wt8rHrpzw9EWyfRhLwnDke56lds
S80wH4ch6vG+koDO6FcGcdJ6Nx63MDMQEodPOGmpkQfUABdzleePCeuGt5HSk55pmK6Xek0eKrEO
rIT5sOMqzQ8aq3mAK2aVXmsxrmSmeYgMHdnq2MqG7oE8MX2MMlwsB0nc9alARHs/Jn4fJJ3RPfeA
Z16N1ute6yZ5jitXP9smORsEK+vaEcF8KwNkZgAYJv3S9av2YUrnoY7iuK3dKzmn9l2ddh+MaKAl
t4R1pYGW6mvoKZ1rP1sTtu16GTs3ZJyVL7lOnoeXq/jgmcxXEZca5oFWaHwiVhEd2Maxbk07uRyq
pI14R/U+74l0jGZQMUHvjIKk3a6n1umyzoxiTO9fmCLrVPwaCRt9My+3nesVyCiw3t33iU8l1q09
QcnbwG8g0mtnuqt/It8+O6Xrmp9FOmWniqXTdYnZLHBnhy+Trn0pvWZ9wqsXi8AxHH45LInNThfF
8lJwVEDWmZQerrm73mhLQ/avbDHGmVN5X291ElRrJ2BaPjKHIpEMvAJqDirfMCPv9FjnsQGs3kDY
ycdIIWuI/iwsiuusJgyLE4zQM0KK3M36mFfdazMqr7oxinywduXClvaqM7gFiMYbUoz5qTMwqEcS
v35umT3q1vDJbHagY/AvnLTlZcRgPj+uSsu5X7WRhne8lfoAfnEnJb4MvNFWP6tLPpLe8/awT1IW
O4PRkJ78fyoWMalNeMv1msyHWHO7R0gN8/Ofxj//ZuNk/LJkBkCL9BmRvktVxnTnV+1z280QNixD
XSfaICLc+CkYCGi0c3XSyC+Mk3ezsg5Tbl6QP7XX7H4vUoMQtfiqlSvJUOOOX/Xgrzlyxn9yp/2y
KPz53vBgsQ/b+Ke/mtMqg5WCDj/2um37a7elVoyP2XT995/Av3sRYyNzMln1dffXD0Dk40zTO6nr
zNSD7T+OVu5rt9n/eJn/jST/YSRpggX625Hk7be6HrjXP+rs4y877Z8/+IcDxSbiBb4QJhMXNwL/
7V877W3dDWjBN3+urbeN7R+zSfM3NtkOqA3TMnxWq4gcfp9NWvhW4BHjTPEMBNzbFvq/2Gn/FJv8
RYzi2rZluQbqePbrzq9L7ZIh9lq1+oJEvi6WSBqEcEcCfNc16YmQepnicMxWVdZXezU6nR/gOOhP
yFhZBa5dr/IwLXUCF7thLGHoo8zTAoQWsNj9r+00xjfKcZZLhop6ZGfotkk5w7PDyGgYtshjO1qd
0tzis7ksd+5KKB9YDrJNdliC1wP4y+a5xz9/saBAumbVryPbW2nqTGZOROnhQ++5cfIdx1f3AG1n
ro908aiXDYY9H2sOGA+pIzda0EBV5H5p/QKt0BxHMq2Pmbtm3zTDSL6qVcuuZn7mVSxNLiMf7dc5
Je2CCtJlc0RAlz8AFRQJdmtSQG/pNMrLiUzIG+7L8WpSg3Yw4pw0Ej22y6AZJ6KIVUyOhJvkE/0e
xeO8Tdg0+DzM7CoUdKhSOZZLYT15PR+zobko92jb9IvaSeSuxuNCvlaX7Mh/9wM7sw2iTP3qdtQs
Zz86K/XMWjIlYfl/k8ITIaVQp9UAyNWijFzZPavU3TOKI1Sw96qr2jUSfbe4jkqDvmhXQgCF/sKO
fDzLxn4lpmN8MIah9g6oCWDam6BxEEhJrzjUvbSewW6be+wCHiC5JJ/DaY3jK6y0WUQrUoQVDMYr
Iabh3nVQw+0IfkTCtYm5hk3WZaPvcqdbGm5EvcruDjYKMBuKdxMOmywM5658MzapWF9Z881EqGLo
oyUj42YMxQ952SY0szbJGRaNGAVoXt+JTZBW2OYLMngnwjFdRMsmW6s3AdsikbI5mqiOCnUbY4GR
4UOe38eb9E1uIrh4k8OxLzsUOSvCyiacNJV6E8U/JHT+pqbL/Vjs5aaww3D51Yh9bd/8EOGlmx6P
LznLoE2jN2xqPRAx1o7BuYoKbMsRsbB3Dd+2kASoy2bT+1Wb8g9F/iucO9h1myIwRb4SiE0lqDa9
YCJRDhoS7XG5qQlxGiendlMYCsagVygf/QsXZkqUb0rE3iDBrfyhTpw6vjc/JIvzpl4k24m5GApu
4gI2cSMCDdZhm+Jx2bSPU5LZ6CAdu1pQRULOnbM9GgS1bfWN1UY9mf/UUqqfyspFw/TwYKLHVQ9i
wKRqBwLahfFs2HwXKHby7NLpdfcOFkqcvsz2ii5RAtq09nRo7E4JlV14fTCOvreYaGVaMm1LHAtT
SP413DIcIJp4nX2rzk+q2chQZbPiUplB6dj1oW9onh+mDPjpA6Eokp168mPBXlj6lL8VxdivNQHC
Re2uQSoGM1xah6ztaUBlgQgkS5K3ysgSHJ+pkfH30RrI+ZZqFn03E1lENcoWYZOLqmXL1Mlrz9sh
yhyL5Lgwun6TTa3Gr25BBI+DDH71JWhExrAXrLpx6KCJKEaLfzhxccoRlWp1kOqYFx7rQjpLqHeW
6YCCZGjIg2XMPwVA/7up/+GmZrlnUxz95+Xh47f5Y/jzFf37T/x+RfvWb4QJABUkIM4ldGNzif0u
OzN05zfH2kyMCL5+XN//74q2HJygDv8TXn8bo6PP0u/3K9oUvwEBAHlv6z/slojV/osrmg0mhcCf
JY0GeXMwFnwXJxtgL16L//1PkkZ91DSa0wbXTGf2L5Nm01mWy1dvNsvrFSv0LtUMAimrjQurvCtM
6IhAprx7aBvtAZDEcEHAFXm4nrtyWEuNdZXlxIepgc4q6077QBraBL7T6GzCvJg+gpC2ZLitoZlY
d7adFWYVkN9kuKfV6D3z2if9qnkaIMswV9SKtWGxVoycTV7LAZAzhVBMI4LCn8bKhuhZ5Db4jkR3
Mfypvu+eSg/0EcZ11owG0+XZoU02iSHaualuD/u0pK28GO0kK3Gn1QWFEivSBXxZVuWrceE2i/ls
L8mACXFtjEYQyRnPXFqmu4gT94nQic9cMjd/jBdN4zE13GLqIgxFzUdex95n4uQbDdYk8rrb9Slw
YPAbkEf0ByRdeUtcNKbwQzE35iWgynUIpeOnl3HOxiNUI6qVPQjdfNqtDVKmiBiOY5WQmDLX2YgC
v7bGY67N3k7hIn5bJo5Kev30mA3E6yDc4Y8l86uOaMpjbqrnvMmsQz4qKg0orcdCJSihuipJX7I5
g8C20HRibbhq7J48LilfhqSqQ1kOKKbnFA/+xERzSpyv4xwrXBjqDeYNwc+oaIrZOiVz8TyDUg4W
38gvoJx/SbKm3zElkox3JSBzErgPJF/D6aqbzbCvDhic3L1n1gfw3vfTmj1TpH1vymy8XIdGBX6R
XK8IQcJKjm9NNVywLK2PxYjYBxhBNK9ENg2cvpdtqxsAqNbbNKmaoDCL5xZCUyTJ89wV1fTNyWrn
qnLA7iq/wVipI9DxJaK+wYqjgtzMgz3ZQLfW6caklIsmvEZhAjGTiE7UHuw0+ytvVOaOPZd+cpss
29fzKgJ04Wm4Dp33JZPmdGDMnH3xsHqR1bAsu5bMjfukXeygzpNvqLCaG6GND6Syzg91tZQsrlnX
1FmbHetig2tmOvu8ZiNo1ELuR2I2TpwL6b7vTX+fVII80lTzD5OjvjUC+g8R5VQQnB0BlXBWh4S9
f2msLexX1NUOtgaeLr0aIsApVTDUIyAe4tMCoU/ljioI5KM5Pxqi1gMmJc+wHk/riq+tGtouEKP2
IhbqRquY84u0E2ilWjv7bknRv8vVJRV1hFel7AK3Y8e4j5Tzgm12Ick6HHniZe91kWWv2vdmdGqL
9FWKgqCh0UTXlU+kluKI0o5mocv7hcGF+1DaRXuLXIKNcxf32XXrmc7eIuR2FzOdJKAa+8jj4FRj
OIKgSQ5Z3pgXtUx6HMEWs3h0CTVokZjbkyAEPC3xNN3mqjDCaeJrkfhTiQBunpfPruVQ3SWuvVwg
fQLyNKpF+YeRr9YcaoujzyEudrEJN9X43eg6hk8MGdu9M0uZEiA3QLFkc9QhJdS7Vl2bnhjeBsG3
xYQ6nCLMnSr9Mq396qAyrw1T4gkPuPH4zQqFazl3DrANOSVmZeKCIQ1aWJMEi7puqvHO2sUsmklu
wA5oeuvrjKD52c3a+brMtQ8eqRdzzXRMjkWDg2K8GLXOJnrBLKK+xMhba9lnPHh9lJlt9lz1OdIj
xLHZldkvE02RJCKNItK4xffy1JVm4WGIs4irZ5J/Yfjj3nKt6TzJrL23LV97wGDhfpiYkKKk8LEv
VH6fBySc8RirGdlGzHxvvwAlv3LipdmN8Uie9ziO1+WQNjv+PQhdNX059NtTizLLgf4FMS7u8OUQ
TZ9ig5puyxSVYLYMR2Uw/w9i8ODcJSsMp9ip7xBIvQH3F0d7qvyvvTncubOdKnpA9K+WN746bECR
DejazrSmExsCLyokSabBaLTj95hKepdro3ZJqZ4yqpQGthhwBHhhUcXhh9nHtsF54C3XLJmLm1XT
p6sl83PQIxILHplDwTxgJ5nQNmye3OSQ+jaBZsrE9JujL2iN/oAtuucMHq/wvJC1aC2Mt8EWhDq+
yRMoeeZ2qhcBdvB7SbREUJDsuGuwtAT8bv6xm+eDtnRgAvWJhDlaS/S+fvWVKd+00zfPizQ0FpJD
QVUO1J2VjWcOj36W+xEK4iXq7NKPsDKfaCuh26B9mDv3CccnqwVfyb0+tLBdFx+7sc3CPq1nVney
mi+0ovsEy3NFkLC8NOYSra6CjFOabn1jUpmcqW2bXa0v+V5lI4trRmVHTbg+2hL0zVNdZ1je6Co1
j99ZFjkWwqrgvOuc93XFlVtj78InPL6bTVFcijam9VhqtrMWGkCg8MaZ7wBe6MxOQ1UU35Hx+fu5
Xd8xUqD9ZMSeBPki4qu4gb7E6JSjHxrnl6qFWqbjr7xlGxGH6UQUgbI9dD1bu+/oCRpC8Z0s8W/2
mJX7UlAwTLP9UiEtDatiwJu5Bf+tvQ1SmVD17720GYoPeRHZHKIs6lR6C1E5v/PNBrWLZ65ncOJ8
DG7xLqtYjzhMG07tbHrxoOKE9mix9WUaQDYg4mREQAAMsvILImcTIfbSnKRdOft8cpew9rV6j5Ok
OpuGqXbjstrhZC1fhpS138R0JlA+70GxQdnpDBue8QKvt4U1NHygDM4BBbDdr/nAWt7+NBb5G499
MV5tNsPHzhX8rKUvD8jXTw6ym1Ar/eRODqW6FaxU3tzcecBfgzCiTK5tsxmO2LkTK5zTHAHSEPNB
p1lqP/miUOEsnB65orez19gxGcS4CX/pCXTo2qF7z5DDGGHSmJ+inmsRLfydA7M1mpvJWMejTgd6
dGfhvasC3Rbq2K95G483q25p+W6a0umYt6OFRcyZEHzkc83J2o5TINIl9M3JZ2knBN8IvbrvPF/c
wz1jy8WpqVFimIQkCnsovw+95dnbg5rwN8U9tCHweufQtobgkamRIh/JGFplCHPUiZbEemizRYYu
G3QG6PnrAALjS510F6UCLRflTYpwKrE+2ZGKhxqEyFcjybUqpHH1t3BIOZ9awExdkBUp05xZLPNX
vfTKqG3k8LCiSTrFHJ5XNNjlARzi7erUlzFiWRcfnNnMR1Iocr7OzuR+xomLI94cXMxyInsRbW9f
GTITUV+pckf6axu2DTvjqO/catcgWrjvLbvPCP7Wh2vYzsBB9bjBbji2EsRf741VNM3DclN7WXkA
7JnvY1eNezws5q7lfR3G3tEOOaLY6tC5ZfbCaVa8cMXJ11LN+kORj/FRB4N30oWi4o0756JjoJ2T
QkvkBhIFVT4nZpYvlwz0N3Ug6Sg+yGU4/DrS2TYr/Quzo/NOiV8tgtmuWxx4zIZWnc3/uM7ji+6t
8hOP63T0hobZRZ6PN3aS9k+NJfqC56/Jx8hillFUglad6mp9JhcOvzDtw6AeEyaffkifJP1o9VsL
8lTZLtMuy3keCE60t/zcuHSeFFov5zWB/kuvzr6S6kfaPg9ijzQGYhWWCpvN7bWDD/dtchUDRvCU
D+VaA11Au6hdlfWcvcWVqPdwGSs7qta5PCHtwQRNkqkX2JC+PQS7qnrR4zm+m/i/ErjK8dpX/gOW
kpoirJNf6qpGQ5m6CNfGNSHXkZK0rKcOfyVpdo9GytjM0l3zwH6lOOcN3NOlGtOIDUgZttpaDoHo
W7FX2PbvMHf3fSTWuMKnmRUg3A15rupVQlDO6yOsiOTWhEiw3Htu3jc3bMNmEflYgzqnCD3MThQL
JGr6YHQD1INmO3xSbmaeTILC7ZT9AJSS4BeOsaXx3H5gTpVWPuRxbAiX5WxruDlzY1eubd1HFiqd
oJ1JjaV0cqzjmDriBRZ0JSOCTGAyMw5sjS8MpeOI0L44OWfTlHUBX+H+/7J3Jt1xG2kW/UXwCQTm
ZeecyUzO4qANDklJmIcAAuOv7wvLcsmubld5702Vj2UyRWYi4hveuy/d4r1YUjo6rJUZ0FVOH91U
514b9aFjZnQ/KpCxhamwaaCYRHg5GSc1NPWx4TNJ0oeVnOvUSdah7LxvRVPZH6LMMMM3CX6P/VjU
jy36kuTVNMnZLLAVwBV1UfS08+xs3Nb3v8LejQ5uV1CCmxppjSI49InhkNgmLqfzltlstmtlO78J
CuurAWQL+tj8uvJqsa/4tqcZCv5djSL1JR7t4h41ArGJNekssrDrDdshJj9mXFjbKGs1cTF4mIRa
pP0ZbqKmSVFQ2WqJSEHQ0VJFbvU4BmvU8ek24q6jOCfZdZSN3na5dzTqst9UNO6sT5Ng15Dd8ubY
o32A+0vKcMbJRMSmD7utivdJZPWbplqc+Unh8va28fCeB0a/z6V9Y41x8EWUzU3P3wRBnZDrWsrp
gHBLUUp10Zl4UB87NmZlNlyu2tXB6GzVhM8LEmEuwHUm8XZgA4wThms8HI3sc0tNv1rQwQcjCa2N
MXCTlINb+ri4dbsm1XHC+EBcVBUiFysDz7jRqIvv6yE+dGOWX0Zog8jhSRaiAjdyNo1x/LWuXftC
sG7CQasi+JCYg7KWg79DBjLlcb5m91tsm0z3XDrDdBdrEVz3Y4Scv4QQmrmJs4XsyYGJ8uyEvu/W
RyS0apGPVhjGo7fWK1OWvZNmg2wq/zozVAPeDeipmYc2+sHAeo0C01vhWMInXwDoeTXq9lVZHrkj
vb+3gfAI1Gb9FzFysRJVOx8nkiD4/TEjXBFf061G4g3WEwPcFcN7/Gtz/gYNLN4SkAvWuRxfQFtd
xRG8pVlh2slf2rRfPm8MjredJjsBhIG1ZcFDKjlkn1OaEF6dtWO4KiLhrqmZTWi4JQZZhDTceZE9
qnPlpsuyvfX2ZLp4a0ly8zmPouyW+YMQm84eO3/b4+G7bjX1NgwguVHL+Gf025pYcZUjU+nnA8IC
8XUoadFSnfaHwtbdZjCUvEu1x0Sgbj50POqTV2AtEdjYTsy1NnE81SA4XFz50shOmKr6uzmLIxDb
6p1+jVJsKhPsEnNaHFGr9Nk66tvpmQ0PBrR+uFgAIp8opR4TQ6m112jvKnatYa3GmcKxirHuzQrr
Tmc0m7LvPgemuiBuslagY59KNJxrjItQWFyoQ1B7/Od4ZJoO/hquifD7texC53GuMngjcyavyik+
J0b5qmuvPUxt/IBM5ZvFSbobJqqjMqqxX1US9pCZHwlZtr+0YGw3ImqsTW0UTyNO0291XRjzLip9
V6+YelB8jzAOVrNb3PuTFkhEohSuT+2Hn3vRZYAp+r5hQDEN98pcxBe5H4aMnfQwoEy3JybtcNjp
cUZnnwFVui85sPSqtpzK5ccLvW4FzVkbPAlEiIusORG5vhrmBCPeFIUb3qrau2SpQ3iza1NYm8yo
sZllibmCkp0DT/Zzs9126LuvMZf7R/6BP8pK/5uM5L2dVhweUJxPWD2z0+RwueLc+wizulP7jCzv
LfpBe+V5MD2cfDzNiQdFW5hPyLlKrDQa6YZcZoGLAnUKOg9CgrsgYaCZh4np7KVDJRy1kiPBHRs4
OWnVHbxefY78+TTygV/jqBfHLDIuYdBS65BMv02RRqJY0juI7N7Wy9z8VDuM/1QgWgTM5CNRmcp1
iMi8ifo70CtfRJHwiQ8nZxuM5Z2ya1RoxeQdSzuTKG50jMZzYoA4F8bNIO3nBGj3lQ6NejM0brKO
iDjcx6KOtklVmBjRac4ap2uPJWFxTC50BecUvPIQBnedIRjDhUMC9Gj6nEUmkzM9WTsvA66Qaus9
dHrzYfCRK7rjNDSIQKvhq9N6/QNnHymmroM9QajuhNjk4gszXZuhQdhF4xvMWZKEVabIsgMa2out
83YdzpbdbRA7B93Wi0x0QqmIsxNGwrUJuAGa91S/oaaoXh2czcXiO5o/EJ3D9janzHirEDPdEMJp
HFIuvGZled4IWjltzh5rsDV76DQmejQ6NajctlYxTe/UWTxaUV28Janp31SDFV5mHXcfRuJ+ixp2
bqsAydlJMYa+w0IQQhHHW7CuEzF88kenu5UytufrBnMC0iuPIG6moAW4Ho0abp4Dd7csjj0omAmy
WplgBUzY5e6SGmGGLULj2sRrxxaUy+CQhP3jFDmfqBCcBxVGFQ7bSR94Dqat27QmzZX/NKBkX2GS
lQ8RmRFrwiRufLMN3wok0Wuo3z4bNSmTTb5wJ64GSVFzzktGq0r38RU1hB53qJGrdZMmbgdkn/Nn
5WpWxfsoHJCTD+RRgff0FTVNwf6tpLmhvBvQIa9ZXzZPDdrvK6V8n7yVygvwv7Hn3k8EfqxR3plw
y1hVXROMJx57voG78VU3P3cZmHce45ChEQNqYgHKqb1YXd2dPT49qFfrQe8HVSbnuUYgsuHCCnB8
dhEVE4s5ZCyaxRm6eSohTplXWNTeZ/Z7YI6zLtWHGiXfShkjCsnWt4HWREber8Eljw9OV2uGT4jR
oC5PSPBraQRPxHlB6Y6jFFtPFEYjgJNpup+yfkQSyYOGPWCcFuUrjfcouaIpQYt601v1N9aR5ZYV
wd1kUNbPbP1OdebqjVN3wx65mrobo14+pykVOObHZf3ZOOZtqxbeeK56/74l3YuKt4mq23w2+mcD
EcDJihVzmSXo6NJMhn6GgyauRTFMe1n7ZkDz2lp3iN68+8AIaV8adq5XhhHL9ylPspNu/Z5FpMUw
dJQdT2lVcqyuCscviYppEfglTpvyUA42N1Y3MBVcWU2AWpIJP1gskEdWfpWackLN6w4O73SRbpGD
RilJPO3tHLU4Nd2pllt2lOOjmL3olOLDWhNfO33L68J8Dc2WQm12ibtg0tFcx0EAay9KE/XcuYs8
3uDWjTBNcNkjSaPZSbYiIlWxNiDzAMYprppw9I79IPS2bt3sXJsITqjsTXGu5mr4hBFa4/UcQZhg
KLfXLgmTHCfauKszVV+TDeIfitiMtm0/I65thY3PJONTYjSDvvgoO16Y3hLAgCP2UVDfnZtKDdhG
qP4ZZ3pMaYz4forRJhCvA0CfXcY6qtvi0ungw+hNyO9mESIMc/TGYD96CXoeDSuV8TZR1pHUDf+2
RON8HCanP7mGNw8rN8w3Nl5qPjSBh+VEN6cWL/gF52l2hl39XvqjuSUbWuxSf3qLpiJeSwxNhKGk
jBXNsGBW1kxPRmKFOw/DxLaWs4VPzvb3MUy+dd9MElkiyMB1lZWTZNA2b2JrNDeuKbyVdipqWTE3
r0luT2tahfkwNaOL5dtsu1vfQ11NoYfjoXQW+d3osB6fkMFvUierMuZZfXZGs7YZHNY3zFhNKo0q
3hF6CccTXpuTzfx7EaKOx1M2QFFeyT57Clr5YkUc1ix9t4ltzQROj29Bia4viFh4DKzSAbblYoOC
r9pJM7MPgw00J0ohF+L3rWwHsUMnZnba8w0psATipeqZaI30FinIITTkgcJK73tM9Z+NkTWItIwX
6C8k6cxUyEugzR4twmIg696KIFV3Q6fuMLPm00pUPle7uTSCcW7c+BhfkanI+IhQTZKzaHyxDa+7
VLJs0CGO9iphDcagJ7BfMOBj0SrGc1+j8G5y9Y/n9WupEz39h7W1KcRf6sv+J397fyv+IC37/iW/
ra0J0fMZkqAxRI5uAtsFifKDluL/gphLoupiD/Ode/JDWWbBNkYsSA0A5twlk+Vfa2tL/CIln2im
k5Qsgo/231lb/xlyxHeBhMvfAgmbJHh+0W/+tLNOTZS5rWUbhMYaHKZMouZDF9jt40+b/P9DB/on
FSQBw4uwzvKYS1iMeP+cRDCbLYuTuTcO7WxDb604PqxO+DfF0Bv/KdGYX+jPa/jltZDrWSzgEfgC
Y+ft+/lH4r1gu0Sq3mEyq+BGuE1/WYDAJ5bhYOfAN8b/Cavyb8gZzMeI/EwHKSlyP1A2f3xJLiNH
mV6DfHRqQmCaqtLnilKhQsJM3h0H94J199Ew7EQX9RZFfZ5Oe7caWN0qJ+rWwBkRVTOL5nBY8kKD
asHBTEHDNBXfyVkFbbCnBgv2w0J4LBAOrctwLE9TYxZ3eZZjczUa/QlKbXkK+qbeGWGRXIeTTq45
vJxyYwH9209KFEeYq9NW6ba4k4Y9fw1g+z3FgNOevDq6iG5KcIDlLK7rHEaEtLKLbeP5Xcdg+e5k
2xXfZmuubmZrSD9JQXOKiDbfOSou8csV/XqR3xxEFVZkKyuJW40hcqOmYQseBamQttorz9TVdVP7
A0TSzHoT5JEfcncgmgQz5kGREAR7dQxClv3EHX20flFguCrGO472uEP9PXB/NgS5iFZyhRAnNmSb
MW68Vq2o3qKhfV0IPFN7jss63Xmlh7FyCPmcrwUignolrKJ87xqP9Pku8p+JqpP3QSTAxwyiDb4Q
dYV63wwaj0QvVg5MqtNk3DU9u1d6cSt+z6D4YxIgmOFG5D0LSteOqrMHTYcFWTk8+dOcr/EhNRsp
cz57KcUKwsDUuUks8z4eE8F4J53uYxW4W3jNzWvBnberRqFZrqGEI2fNLb40RRHvIdB8TIvaIcKY
cBUh7+KOmJ242Lb8cuIyzC+KFMFnFCvGHZnx85ksSh/yBCPjo1v2wthkScom2kBnYjO5YaQu7EM/
lO3WmpLsTAJ894XkPv2emROzjjliqrc1dBKc+BW0mzh0P5TO14M5NNdYH7nFvPyLsEYKicyGx0IB
lGXRp6DlblNhne8Nqt8VcoVx3Y70J5W0BWCeBEBEra9So7Gt1aijae0KP31zfGQgmDBhYXcW4g+X
+RzjsftwyOXZBfHmjEwBV9DMbD7aPD0jNcEFlxB+d7P/OuIa3TmNoS+ZLOd3PcJF5J113usxy24S
EJ+bbNb6XrGRX5fav1cqSLadM78YXYN+do7lVk5ze01lNG+HAPpLWQYd8oWgZ26MF4J5tIf4QB6S
zB96e6UBTE0fbDNocsO+66qN27Hkh17n1yApZqZMmywqMmfLLHaC65krdz77Qz6NxzwQVFNkBSsh
VsAmo/kpQ2TZL3CBrh2oVY0KVw0hBemjTQgSLEHmgqPfD4/epJkMmuyNNs60eBONMEOa6ChUDwGR
U+WesZLrvYz0k/4Osrd0jkArW7FJcmPyWZS1CTiPqNDuLsqGObrvM4f/0qqTPrp2FRs9TNZNOdxG
rhH51ooxUxtfBUQFYX1sw8F5lXXcsboW5WJcHsjJlk9pNxjOTo2ckV/wKvFGxcgqjFOGQLRrHrIC
HI3am0GbvRpOnT0EfZHsGwFBlxfznEMvdP7kof9pMPpL9nZD51onZ+xRHQ5zjxDXIRZo72jLOg0S
c6M5js5BFgZl5Ih4aGKNQLCejBkCYU5b/jUMBySleMo/XMnIlZaxBESVAa+tUE/Gq84uCcPqSHmt
W1GeEnw9W81SH9yyQgXFDnaA/mnbTDy83iPT2G2rTd4kJVCBQK9L/GvjypjigncgDD6PDf+ktFE+
MABEh+yURkdf1g/F3WjZ9VdCaHwAjIRv7DJpV1c1jtF507lRjih6Gqqjj7voBgKC+5YXir+flffm
Lmy94o52gHYm8wv+boZb82eOoYtv0m/yJ4ul+G2epe688eeieoiKOIGczZQQIU4FnIvnNt/8YzP4
r6rA4K+1i/8DK64q/1gF/volv1WBpgBjYgvHsgMPHeSvRckP8aK5QPNshLhUYX4g3H/5CyyPKpCv
8qE4//onlFU//AUm2cxsVPl26GgA3v2dIlD+Kk38yV4gAhw6WBhwPgj2IgTr/LGAKZTH4D5zh7OZ
gJdQIGIHXcCA8AFCiyuG8L7EVa08PXd7VIZ5IZ4hirvmNiP7p31kNaPJETMp/uQ2b9Kmxm/g9VAx
/AdW+fTNKC9YHJjwmwaWmDvbGhj6c8xOCPCGwcDY70hZ9MemIwUCVsasu1LXlzKfIEuz4eI6C/y6
PDthOp4oqnpxZF40obIOw8fUUiTSG+4L+O1+PwDMiNZiDDaBk9bntIBcTTQuT4XjZPIxdhMeJlz8
AxPiYske9htyLAcLkRIP+UzR5ubQ2uesJ+qzlpwHpW77SyIWKqaMNSdSgySHPhMyar7HmZfvx77J
/Q0xesnRLSLlXRO62KfrdiKOVhkGIXpuPWnWxRkiJYOEYRa6dnaow2bYpXODENozSr5xaaeMD6Hx
o6NzQsbmw2TeD24MMr3S7HHjlig3jJaT5GaNphn5DkGUqaP6F93Y0xNqeA9fYaToAcfKH7NV2Dj8
oHZIjuNLSKt6Hhwzh7/uLjruDFNhVCtz1ZoNMbEVuXCe7Q1b5K2sipOMnTXZEd5TsITroPEKWjRj
ttK7uG0E3HA+6mjGEK7dsQvdSo5AZP86D9dwrUYY2mwyVkmbpgb1bdF7K5CETbURHTqe2u0LUGBw
GRhNdf5ODsOwHQC/rotI9hF2VI2Zo4kAiqxNBBffAPuLt9kxOUSdhdy4FFfAIuzprTAxd+2CpnD2
BF7UD2YJr4bxV/5SiXShrPRIXIi41Ad0+pHYyMa7KYqJkAKGtYuq1CPsOM6xLgpzNHt0fzkLY+Qn
29hrgpvRUWC9wob9j7IjZLDMg1YIArMHSFmI2524oxhKjeqIJEQedeGRMgRH6DNPQ9MjXTSD97Do
mbTBZe8zXP5KPpLM1h2HpsD1kfcoeYMybB98u/8Qg2Ns+olpCQwOZmo8AcmR7aiFRi8a+2Adub55
LtzcPmWx478uTcUeK58bgsyaTUxBvcTnwP1obdpQPTp23lwrX8zvuS4w06hoekKXVhzCmYt5bRgC
iRY7cagatdHeTNVYXiuHbDzQEykxoLLH7YopBqMOWeef3Igt+2AEZEIwSHvWFJ7MaHWY32c2GpJ2
zuo9auK9BkVGFRbaXN92Ju6cWHXrCaxJsKtKaIicLKEZojv1EcI5ur4hrjTYMbjMv5ZmNh3pdypk
NGrx0E7BgjH8IJbV3lgTxg+s0OSm5UGAy1u+sZ58ZmfksKKIgnET9NJrso2yHN7HYVWruO7cW1w/
YcTLZg6ek+Z7A/iPpP8/zUYCh073/1f0/0+TvZXtH0X9AGP5mh/DkeAXGnRX4L603V8vv9+HIwGO
PBNznYvhzcFAGjC5+M12h6bf4UuANxIWA03M++latMiEwrUD+JJhw2Lk+zv3ouP/m6Sf7yas5WrG
u8rfdBmf/DQeWQzJfKw7IB25jyXXMfrrptT9fg7j8QT9wDlQrqdw2Idh+kL0nHd2MltxpZgoFEGy
sIwA0/GWe7m4ZI4dXM9lCCCMB4sQXaI3NlFre9cxyr37CfXJY8H2k5Xk4l6OXPNzVYf+Nk895ODS
Rd7Wqnf6gvQwGj7j9CQdMOu3XT1/iDrDhYynnPUcQqaHpmX+HpQ5WinPyvedxWR91OWlcqCRBnlI
VEAKVdokKORYJkXBAt5wLewukXcqFJ3/Cp/RDcKHfE/UOZTKNurxUbujvBuNLriGpiQu5pSIy2RB
8saybJGOSZT13qxk9GIGSYBNLLs12WNeQmk+sgasNqbLtqVUdmDQwtfWN+SdrHaKJVLT7Eu5JjpP
3waTCXIwJZHeQgKA/3uJT3ByUX8ZuKN3VmNlK1QlXLxdlX0iiNhlvZDbTOwhQx2CVusNQIsC+NJk
rrUpu+fKT8Ib3cXDnQZq/8FaGJgrNrm7KPOng0VQK5olII2Oyy9HsKzaqdDprsToqvfC6sZNX0be
ru7znpyGjB8jQgMJrSI/AGDEEZHZ3RcjsFZszqa1FdRXsoyO5FmP2y5B1ZERCb5pUV4WWb24no1j
TlG/iVRFy943aq9U73yLAvCMbaqTK+3aw94VQXjE/1/cmoASuN2MNDvF4OdR681pd1XbU/oUoa99
9ZRbbKmF6lNY07rWgJ0eg9BOLrNwxYXuDyYtfW7yHGq7PafQ1x/syq7B/2DXhyxXiYMz5gAns9yy
7ubJSy4RWYO7yYMys6KR9+5R2JtcZNAaN0mLsNkdEnGLoNQ7VZF2w3U62/lHN471dei6+YF8SOvK
1YwBitpN4AJ5yQu5COY1237nrvDz+TDG03gtjN66koODpLCrohtSEdrHFNgjMpE2PxZGd6zZBqLR
LR3/WqpavkLecS8qsrNjYsJVZZ/FghsRKggQO3Zu8nq4kjFm+L4i9c9gYwP+VL/FnY+AdhozOAF1
6L0pi72wwoEeEUi8KqbCOVYqtHffk7m8Uj5ZdvYxDVYdrY3Ilq+eXz5WvTU/YdmZ2GiX4q4idaok
ZDw0To7RLoEo8AQJsQXyvh4MV721YZPeelGmwLhbVvAB9jPelz1fFM1J/gk5C0HDJO1sRZ8VV2nE
mzhYFuVjl7OhtHMYcVar3y2fYd5KZ+ajrkrInYN7qga1L9FCrOn1UfoneZrdoXbK750wP7isJk8u
QapHOyuqTVvj9e84LF+hkOFOcQpAH4mlNuQ/jqTrkBRMC2x/nUcF6D9LMWPEkM9SQDsvHrlln7yy
ZpEli2rNGwp4iURb1CyuWd8aEIGH3GX1ylgsJWV85+i02Ict2Ss+XOK9yu/6MOxfjJDFWuZa5l0q
IutQmj5yAnjJ/TUZIs2HRSrPioHUZhCjhwRsGLfYDDqD4svyXzRIrnoFACpP2GcvEup5im4wt2R7
A2gUNdXkeOumH92AWeGASQHKWUemJS1E1ZFiFQT9p2iemG0TVF9T4EeKY64loiXABHVF9VtfiFYX
W9M0XlKIa/6y2bHIWgmYL7ikRgcNPOzcSEBEQBzLRSu21JVqRdBV9Z678YweNQ7unMJ3j23rjCxX
I0PfsQHMACSivaL/eXNTb9yntHq3ol0MGHVhiever8Qa0hNIPBCR7rawquAp4Na4BvQcPzPgTM4I
/T8Hs3YP3IjzmhUpsqLIBkIFzufcpuikEfEF56Kzm1udhuoC+FE9GWGSX9Mb1NsFXrMzgwqNB07N
rdMq6zkbCnlAOmlt0WFWu3hM5Vd2p91lcIL6zUbMw+XSzfYLvurkk5Zmn68YdpGunAYRxJEYzf0U
oYY2w/jWNJlKADRfnKpqfBAdv/oydubNNOl6247Sv/KZ2bOyzav4xoIfyAeNgjwwbEfxznbzHhlx
ty+TUZNBPtef8i7cJ/CIttkUotbu4TGR4MrUFq0PVujOKLG0RuPOVVV/bfaRPIEdyT7juss2A5Pq
VW9y3SY84lckwNUH9i8jpibVBK+4hJJNUQ7iJQ8Z13MyIXjScjNJ17mdu9T4qG2P5bn2jV0Ree2N
mZT50bGNcMeAt73L2eZ+igawfqZQ4gHMiODlyOlFQ2zgtaFhuG4m9V4CIvwQc8fxT9rpjI98tMky
sQZzM5PZtJKtcYVtSPZ6RTYM6Bi0Kk6BZrLsBDEaWSLulu6Buz9No8fOoRAh/k3lSN6tQN8phKyH
KuaRXsEUQic+tw2sSi/01begqbNjn+MAscfBOCey2E5+Wdz2fZkdtNO9Oo3DdB1RbIyAd+jeM41L
NonfRNh98/L51a/Ge0QW9AbzUPN6itg6MKgw3pNHPO71qY4977GvM/mUpUP5seTXPYN9fvX70jX4
qCcTfe6pjvgpulOtgMZDsXRHNbsXSi2gx6sZ0xJZLrLS9hZKcnwepQP/fUA5d6u0mlx05OG3jowe
n55t4I1j2ibZabBDWoeVwAVH1bMv4rq6JLUyqteaA5TaK+jhCeDlV9kUFSfiOptNO6RyQ5GXXZnQ
7U7oELxXZ3LUZ+GFUXobjnF+5cWO2Tx28RyH+3zOkCxDJBtmQpEi7aRfALO3xidHhcg1YQOGJWud
JKuOarHjlL8ac4Kq3PVu+8xwFmvfGOUbQe/PpNh+Hsk+O7hJ7eHX0t01/+W4C3KPcjKPT0ljnzvI
FKwVSPzBhsYtY3gsyqhFPpVznG9jyOnkq+Aiio0kOjN5xyVQmtM1vay6bng3T7OmW4uT4Y0os+nU
BCivW9vo9mY54nPolnLLmiU5xI7VXCXJMQt3mQdJFNO8Pvi5RVCV8pM9SC+xnkIbc1HckiRjRMfZ
jjSy9TBEgS2TE1q7MwTMfE2oXH1mLaCxAHjqc2e5pN4j3t8nqk/QMxJSbESC5jrJKxStdo2cOc64
yEK0AQ5v86FjtML2RxZ7TKDim92FlNF1VmOlZNJjmV9cYgj8Z4gOpdd+dDaQMOdTqLDCaxKS8qTI
/2ni/qsFN0EdS27z/9/FPU+EEJXRH5zZ37/m9+Gm/QujTenRyC3zwyWI9/fhJsTnZY3NBxQR3NKp
/WCnLOm9tG+MfDyGn5RHv882Se8NggABDZs0tuB4uv9OE7e0aD+PNn0IRJi1aTvxWZG8vqymf2rh
yIOD4hmq4bor2HHlCCvef/pt/B+7bX5Zf/kCf5qdNqOVF/XIC/gMm2IYz13wBkYoCZjxffnrl3L+
1I/ib/d9AlcgZXNl2o74E6J6Mlszd3LbvKQObsEU5ochLeHikvNlppzPbTpG/kdMSoAWuGO5Zma8
Sc6UlCfaXBUVXyqFCSG6iTo7Zri8D5tI7Lkfuq+JL7AZnLvGbg37Srj1fMzbIA2bRz8V05VrG1X4
ODH7SwE8ngjRNW9TVTEhmqg6Sr2WJXMn32oQ0koWmORdDFBX0KCx04izB/WdD+0S1+GxGa58xHMM
cAHkl508NWadfJrGvLvKgXDj/OunfNgV33HYHmfwxkEcdO0DbRs+GxULr8yI8P76WjYcRo5t3aCM
qeerVCOQfBgwL9vl1uojICD1Gl8XlmtMkg1c7V/fkX9GP/9h9OMB4fnps/tvod98qqrm7csfYPDf
v+b3Q0MuLHgfHQt7AnYZTIV+HBrLsoRZC6oM2w+4+TkafpwaHCd8+oG+g2SyOW5+Gv24nBqmJKCb
eRGaGhH8rVNjeZL+cGx47JOXY8jn5RBQ/UkYI6gtkMPOxhXDTZUCdQygoXQvDVG8ZXNKReFRksH5
9WHw0UyxVT9bQV4M26igFvbAVBJNU0cnOwj9zLqUvz2nSKKj5bkllI3PIj7P5YOJFNyBZO5EAzEW
q5l/G6IkUzOv9Uk4NPSYmqOuAMx3NvFETXO2GnzP4LAxKMJ7bsriZHk26RiZNeTJhPs77MUrKrFQ
r0FdNvX0kCqGwwAR7Wjw7ihouji4SRLNyD2wgfwWvsSV53Ql6cR518xwJb2J/fI6coiYrf+5a/+r
u9Z0TfmXE9Orf5+Xfv+S354apqIOhBEPLjcZJYE0YYz8/tTwQAEgEcDB2Cf+umL88dTw4f6xN1ye
kuUa4eplUeDaf0s9xpryT48JomecdNRjLl4P6f45JE+F2s/TaHSvikUSvF6AaDjQTBTSOFRao9Zq
5cmZS3iV0d2G1xVmQGfdOMJosBtqkiLIrFTCKE4tyvAGO/s8IqA9+GFnuuvO6iFAegpv3HUWkyXn
7YqmB/50rQkMjnFjSMTDa24seK473eaFe+5t1X5kEcM+O/HgOUnDW9ux6+1ykNvTrlURcut5ejD8
eTbPqOuTeq0gOgs6eihq816aTSvO5chNi49ZYCTBtJe0h1z5nbol9yB7aFQYvLb5bAHGblW3+M76
tL5yWTyFtMbBC9wvu+IlJnfejkEuUXV5HsmI1gRXYiEy3GSqdF+V5w1AEavhM0jS9HZ2tLeruglh
EQhP6BC9xFpZWTGuSF0Z9T6bi/yY0jd8xk6rXmRrSTJRqiT4qAL/Ix+nax8bIOaorJiO/E946RFT
3HC6iMNScW11uozXFjU5y7sA2Wlaxti/cQ+iNo96SG01PNBV1VXNKoczgBrDdPoD9rTitjO79mmM
C+aSqBb28+xNd+hpp5OBiBVncyKBgoShkRziPE2+8Hlw7tIMvc62r6RxA57Z3y8eaHjOo3keQl0+
xrOX7GGbVLfVbHtr/GVxhUReywuJu/LZqAi8XblKWjeVDaqOJFnWg8CBjn1i4p3UDnGYSWd3W1OW
3daIEQ0P5FLsrMGaD8yE8aJNnKOf8dbWOzy8xp5Gej7asWRkXkjvGMM9fmA2HV53hqrOlcExuwe5
QQxFN7toq3djb2uJxeHH/2skHH18MZyForpmirfcA+q3W6Fuo6E8FczA8mrjfb84ZGPcgyhldrTq
h5yucssi2RQf/9Qh/40ww6O3+Os6pCy/fujko9M/NzDfv+y3Q9Uzf1nkFabrcSYulci/+hfP+sWj
AEED7KEbRb7KefvjUP31uGXD5NLX/Aad+u2QXRoYYi2dBS/1q6jjbx2ydCl/PGRt36N9QqHLuc7J
DzadP/+phXHkxKIMQMKhKgmblXHCVGAuMW1r/TK52bsPV21VVzOw1A6vK5IgyEXjlJ2ol2vYGf4j
aOHsRLhSdhm7/Nz7BL56hstQvUG/LgCgeSmr5QnvIjOhckafUQgy3mtsf74KMKoarI3cLsC1JO9q
igty0xiDpLaPn1N5JMSjkVrR8vdgbUpek+nYJs3alz4PGF8lOGHqagluSt9doxYbDmo8FAulCbFG
c6z75sX0Y6IYHPLh0tkxtkXoPUEkvE8t871veHnXqV/yKvnGAADxYOUluH/kHcDcFqcnP49bj3or
GvXimuli1EG6ORj8eGX0v+ydyXLkRpa1X6Wt95ABcIxt1ptAzAxOwSHJ3MBIZhKOeXDMT/9/CKlU
mdl/q1r72siqZCKDgcH9+r3nfAfC3JhjMu81oPiNd4iKtt2EikvT++EmaoFDz0n6aaYaPg6AXKvS
a9Rar/mlWc8lsJA28hW4DDoxBDG455DlHoQjf0NfWXSqQ44xnTTxp1kob4FBZGunxt/Wp9b94HU4
R/jJhEzcVeyD4ppJj4YiziWoMtFu7NaY76MyuyeIo99kio8k9sq+si2Q2CRbgfOt+YNE5aRrfY6e
UuXTMXeX5nZZfE5FXe5rHG6BHU40QNOJcxixgB9hphlcB//R15mEiGJxZwHD4lRKYprVeh7m6Z6h
W+Krx9ALUzTGzHIuoWrVrM/7wePqCSwvmCzcg2doj5eHJK4haU1ssuvK5TnAGnqf914cNLr/ODDH
A8HPP3Ldvu9j/qgoSa0Dcw4q6KSDpIRF4ej6rYncYHmKWv5bzqE3MTxuToUKQlRPfqMTEv84mzxY
6IGqILftG57nz9EH0Y663FtlQ/yOrp17P/P/khCbYm9oxXpoPYXyqORnFnAny7u3NjkYXuu18tms
m5fL/c5JlQToyWNFijTWUskj4y5QnrKmAu8cLzvqRvTJS85TTX0NNoGn03N5VMrlXUAFMT1luNBX
jpe8C8ijK948WsFVGt90XC5kNI/TzJ0fat4TtvnwCIxgvpYMVALfVS8urPzAcbnDXsfD5PE2Xi5G
UfFSDBr/aZXm7zkK8U2ou/A0TGVvwENWQZYqsvYYhZ1zlVSBidYKfxzUfQHabTvn8ISatNTXeWNx
SfWevyGS6spT2rhjQGycRB3G6BVnQuBcXkoGXSeCmoht7kqeMnSKAZrd9NozeVEpFfS119OHpKOa
bXTeE/TO8X0v7ZvL60X83rzXDUDco4UEqkN0RPnALFPPud2W9NNjJPViN9KB3fSUWeseaE9wubfa
wnwnrvDk9OGyhPAIFBU0NDFwbS5P+eym87asGn/H0CPdTDlQG7RJGUZpHufLA7A84bzi97E1Fzsx
sYyBs2uBrPgzsDduXdsNQIwaHiMm4+3CdwjfqtjW9jYhjoS/8FkFWKB96AtWLwBktJ25BUb6yfRO
MNjj7dHJ/QhATPq0OYzwqDddcXJjfbyxsRB7Q/KuRRy7QC4UJzA66Yb2bhyAiCfiwOY9JR/MOE0u
cRKuw0NW5KI4ESTKpxcsX7h8ORawOBgz47zR2vkSQgXTN36ZMeAZVALcf6uLddNQDteYSQ8DtIW1
WxB6jfFMR25v477KIhbFyGBxG7h1QGr9XdiZ95Le3G4mMnIHIAZwidVj8EQWE4Q9f8LQASXkFSn3
nAH5h5uJ39cm0ycm8PLS9rHTMwnVYIUAJrMbHonGtu7NafEwkMYJ66xcth1QXFM9Vsh4qKnTEheV
rPXiNDrWeNO5YFktm0sz8QZcrjUpuSlUEn5lZ3BfrQINGUmfaq3RA6P8ZDzkZlp4R44AiqqyznZe
WH/WLv8675INLz1k0Zj1xNKyeGs0zYenE75VaCi5ytp9JuUDep0m77SBCAL0c7hGveg4xSNKYS1T
GWY0tGsbMx3QGhejhmR2zuavKS2rnnhQjxgKYkaVtpqBDb6bSTmuGUv5lOe6+WhDa1orb6iSawiH
3TEedG6h0EnWJQIAksUm0ZEvyTJuoepZDr4QWucICRo1Ig2c0nbBmfqN2jDsq4zAqWvtWIXdm9aW
5TccLB9WrJd4usSYfnq10GZUmViMVcDyP+zboim3fp6OfrVqNGBtVdLwzieYxIhSNwmUN7zw2h/K
mSR7UQwkw5jSw5mNuSffQ0pqtZcpIhBZYkjJTqH0BW7WJuPUBZGChB67d8xpE6Fb1s4FZOGjdJ3H
H0qx/0/ndOmh/NBjWeoay2HchcGJU6t/AWr+UNdAzjBnC58M4VwTcLNZfsYpm4uAvdQ1peCx4q2z
Yp70v/7cXw6tv3+utZyBcbq79Jh/rqf8yTInv626vTFcFjveQRGT6jpo1PlV+vnXn7Y0mP/Ht3QR
M8EF9VHa/vJpYFsw085Ft88mHpClEvBTZBwA8fXfv9e/m5H/ohkJvM/7yxHGoRzefiz///iBfzRV
9N9ILHdpNv4+ofijoeIDlcXYxH1zDaCuZGb/s/ZfWLSOgeGEBibq/aVi/2ftL/Dr4VlxQHS6y0/9
Daosc4qfnx4GI7QfhYPODbEb54Bf3GyMDNu+cGPvqNf5eKUlCnQCO8x5FHb6LS/6+cBJmrMz6ScR
zvMpTG9AfDSvCYcAADau0u6MyMW2JIE63VmiDZ/T2Qytqzoexw9Jbm2E+oWSIAiLTgDsIQlv22Hk
3oSogp4nux3uu6YSCLHYfcOjTLzsW99P9qmvO+9ZjmXSANOGWr5qOVlNMF/It2nFcADvFx/Ijco2
iRQ1iYWFb8fL3ud8ozGFzlN3D1BW55vEH3tigmvrzHvR4Yzoq/ATiE1+G2n9dUqOEkzUIk5e51DU
b1YY9V/GiPhcE57IpyaQ6WDetet61YzuHbpiwm7HSai7BJHA9Yw7GRAq4uhPN9e0+7JICGhy+zy6
6TUTrBsdDxKdlIc+dyiFdTJlkoLGTWYM7mDg5dtcRQXutFBt7D6UrxS80RgIL/d2yqURjYicMNDJ
kPK2s7uDTe8k2sdDFu0ijPNHm3bBTkeWDDEyz52HXKL/2c2FzFy0K9KkWkKjBgibWEqM/1bpfwM6
M1YBGb4ukY5ZDw8UXleAEL0+djB6NwTKYJQ2S2AlWT36Vw1m6JWdTBwqdL/ybqwJYcA27N3u3Lt5
vY8mWe5TTVfvUmMwFPgMT2mzzE71UGfIhQzX07BojVwcHNctmq8iuzUghuorL5rh5jtTiR3KdvuX
rENJ5XScHq4MdNNyJecJMRzkNf/IHCps11E+JJxhwCCR/QZdYuS8sCIUjqCuYYSIoMcK3GaSC7ly
JGgtDM+fit/S7fV2rmP2flF+DuytFrv1jICXuo447EY4VGjkTz2H3ZgcelHUEBmnRKARc/q3Cm/D
HWhIDNpVYaOWEw24DlELeBfI9FdjbAy3c6ui5LnW03AEmqN5cQnFddbadkcSfQwQz5V3ZExORvaN
u2vSWJQ5udUX7BrUDVx1zVTGNzqyq/AGZoS/zlE7ElzV9iQFkaLsTYb5FHl8Rrhg37P5wVJQ0YaC
ZBSkiGgc90SII2MogY0VvKEcQBnuT60FEytHBkYMeRNMJeF++LNWbmE0i7e73ChAt1TsRrhNZLrU
mZyf4pHs9mbxsmepcWW2PrFLOjylsbTORJHsUVjZoCtghEx6Q6mhF9MeEQbXfVHqkY9pTeEaIANP
oFXU+o3GwMJZK9UJIgTRYsfJ3B7NvMkhwUF0EaM/nDox45EnVBXTatfRmszn+sqhA3okZiyHQltY
VLClY+9gJBFw66t78MPMScrkc/bEk6GxDGRe+s2DLbZOHGjXZZyoR60DAQYxzw1UwfkrHm3jgdML
q5ZHCNbKV5a/0h2CDCiu5SoZIi/oTWJ4+g7qklU8+1YDDmPmxdZKsU/a6Iw6T27yEsgLw8kiSGId
8NOoMm/fgA3iJOAsV7scHnUh5FrvJx8qsTXDtHIIWDQT8+xUnF9Ynjh1WI2NdM6CBWT7HDQjS3XX
tp/qm3pMxhP6wfmLyCzrxc0ZVCJzyKgipDy6Xes+0stHrTk4AN38SLGmuCVrB+lUoYZAaATTIlNI
AnrK28sUniZwz9qYRpW3pydq7Tu6q6fB0PxxEylET6EJfLEtUA8OxEAEpF/VNzmC4Z3b5N5V2phv
CMXgSkZxT/51PhOXVrcbPDU6aUdclPshQ74F26bIyNnLuNqmSHhRPc1HpBhPbCKeWIhyyLHGAH1j
cYptqW4TSt1vvU5nBh0R0pvW1Dc6jpx1YrkdNa2XvzDU9e5kizuFU3/RviTEEpt2R0phOha3Bp6Z
9ZRF+iNtdkCTk9W+EnNhPbj1gg6qJQBtYpW2WWV11/3c0jCBMZ4i29NI3PXMjEVXxt0D1AbiU6US
b0LxSAtRD8iH6uLaMyqFMto2blHhpcHY1h1v1TA9gMdAFJZrRnzT9n57QlrbnxBag2aUdhL0iUrh
OngsmVl0i1ExgXyjxUS4dq63SnvPDSLW/LVIWnPB6sr5qGeV3OZpkpPqk4VPknA6uCaVrb7SBY+R
Y2l9fII3ofYKxyJSRGN8R/uTQrSt5kfRC9BwYeLSYwfVHTHgUE8kVJon9EfDidh3PD6ZoxPMwTHt
bDud8UC4srmF/FGtmay0GGfxgn6p6kpBHXPGO6nK5XyxrPbs6OObRHf6KOTSIOkcIgyQThNuZlpz
kPBUHoG93LfdpJLbqBEGXURYhligFx6lkeovUHizYk/YaxN/sWwzZLrflk7HTpTi172dy6XRXogu
3zCkqckU6cecFtc4f/Pa3tmE6VQwEYH8t5IMeHqOFah4Izl1O9I9HgcyOHZ4i6IND2l44FZm664o
snuBRWptF+6xiwBE1Q5kzksl/u/6+F/Ux/gH/3LquP6evQ1vzfcfS+Tff+YfHXLEOmw0oBtARVDd
Lm3wP6pk16Z5TpnrAV34YyD/R4OcCCSOdnTPfYT6S/oXbfV/TCEhX1hYKnQIFqa3gCf+TpFM1NLP
RTKlsb3gNSzdgLWBhfKXI1aa0DMk56PeT84kXzDKLZjUSmCoG3HGBjzIebut6ukuK815CJZsW4RH
PgQFvQJgGhf0ZMVsvIQkL8pVAUw+iH19+D62jrZ0vxJUutgOllDdwtM02P3ZV0trOKpipdoWEb64
SejRBkM0IzMuYrwHc2o/JHCETyM6ZbDjFNK0+uir8raHVhAmRB06EARpmdH80lwoV60EN4mcsrka
a9pETi4Q4I92smOcZZiwkZzq4M68MySstOfCj4g6VPHXxK21lzjL6c8wVFxZrKc7NIXRBpIYJm5Y
BoROcojOR3XfezCmtJQvCWYSjqZ5z1k43fo+8XqTLbRVQnd8p0fpZ4VngBgmH0I+oG+61BWmO7Nu
qy3Ze+2ZJeDeEQC2Y7e9bjlBQKSjCWd4jzjirzk/EKoyFg9oF4zTSJOEdbzokTmzR5tefiqn/GR5
1UvIRhLMRjviF4++0oA+LKre1WJFSKf0a23TG3XLkpxobX5NM9qHFdnd69Srui21aE/0Hgpr138c
RQjlHgVWGjrLn1CvHJtf7dekybuzq9+KVNO2+O8wSis/ey4ZdjwbI/y5S2ccUrzYcuIbsTkws5Z6
/qnm6k53iGoOLe3YWlP9VlqoRHGAAxqLQ5M6qco2A23Su2yw99BxPVxtbX079bJ5sVLv0VHk65Yj
vA5DTSgnQ7B6s+sbe792vA2O0ScG21qNQWB4IpQQsUiOhYgW3oLm8EOwbzpcRfJRdXHfgpG4yeNa
GmicJYGfJSDfTSaLB7Fk1IiG2fPaLMVZZS1GOi+E+CGkE4S8Oask7uOFKNQHfT7W/q6pQVAdosow
aKBN5SoxbCbMcCdKcIVjd0VeT9ttByLNn1xriK8AbutfQbX1awVQBFgnGjCMhmlZbg0SqGDbjZMO
zBXEwqFE5Y7TNmmnT62wZ42IqrIMPyffHa4zs6H+jKAD0iGNIZLSEEMKnxgP/17o/y/TUENcuhT/
u5Zzzzofxz+u83/8yB8LvWFbv9ESY9wpbGEbOJ7+XOgNB/AQqAKDxtnv6/mf7RCTHDxmHKZv68TU
LUa+P1d6w/uNnhfdEGSIf38Uav/cMaTNA+EE5SNJfDrdFcv7RcxJaZuRmRKZDzhxCDGt5lwBejfY
kYI5y5cAhqi5Zz7afCCLx+stU+1MJtu0KyxtYnQSA23J1LiclMMM6QUp6y0KwQ24iepVgTtvAtAX
DNAW5MVd0tAN5DhsLxS1Md12FrOVivHiydRgCUm/GNZxkk67kjX0TIbdvPcxDawk55zvpLVgiZfW
YN1qQCduxyLDdCJVO7z5lMhvrpCASJmNuAY0kB7aT5M28xanYH20J616x52cvLXRMFGJQtA2vWR6
nZq5CXxOh24gaOF+75vIABIPySJCmXsfSefeaLUY1F6mzKdOjHP6L3qnl6bsP9uZl1vgLDAnnbEh
3e9Ft/fjMDrnUIIGRjkPcyP8gy0IK6vMcQGogSzijMEWgenbzP07XMvmCYccX61yPDBImAaxTspk
2nAqKg9g5PvrObTlDQ7L8huB8dqXorbVWU545+w4Sa47ZqPYFAhwe84yEK5wzattp0R563nNU4v/
eg/6/ITo3oQAYpIJArynxrf31y3cBbf1Qw+XL20tfWKMIh5ABovMqJ+/dOU5XkStUGCdy8NXY7n7
EXb5FzTH453m6s2h4+h+yJOByZMsoPDmWjtvFdMxJu6j/l6lBpfBt4fxdln+jrSa7Idw4n+RNmZ+
N6vSuIowCtxK6vWTwElzZ3vhM8Bhc+fHcfacFkyCnBQkU1wMQFO1RtthjYHBX4KynvWcZ1q0en+l
z+Jb4XSnoTGNfQuNd08nCVK2BT06Zoi6GW1minrly60dv2aVnxyJshg+YknHHTrT8FER80bEStbs
G8azq1BSLlU9eTrxMJ55KdMbt0dVm6k03qfiG2IiWoBO2DhqnTK7x+4T5ZhRvbFbx7GqocAn/o7m
iRmYMcMwtyjG81hwl1Zg+ZLrnO7gafIy88tE3fbdy+q8YezdKIJ2OLzuxxkESwH5YO+PVYzqp9Wv
Q/yDd15h9Nd2WvPlTMGceFPLOQEjyDCXfIHIPGtxO94qGi8nYQJfiWePqba9vJuEYTG1HtQXS+Kp
9aM0OllW4wc61s5/FQD785qFXgMfJYWcEASBci8vxesPUw5ObiEtS1c7S+xL963fFcRlqux5Ggdv
3biIKlCt8+w05fxBGMocqBabIcFJk/xGRv14UzlmeKxbvf7i1iDQoXPrOzSZJPAtA14CD5+w7DJ/
6xs7QzNGSZNx709lSIqh3kbE6NIIZXZamudRb6CNuxNfdeq06dpaRqAsV9O256C3LKgl0eZ21Rob
aEk0mXRMR6sEjOENM+X5/vLYVgkzWiI6puumZq5pVGzvZebpL56Wqy9+YqgvCMZqZvoxVSxo/FxS
ixTxO8TTXV02CE0ZlgMbEl3n7CzkrO4m9aR36+l1OW3++tW9iGP+uV4tl5+TB+nDHlZy2/bc5dX+
4fIPNQO8aG7Cs9lUVPOt4RqkFdTaQ0L/8LoxElNn9qa0x2SKe/g6Y+VX10RTy3Hn0aykeck72K3M
rA6PXtpXb2nvNAju6wF7KEjR8JXeMl9GNzPjUMedtv37XwCUHX8W5gqym3/l2RVzqgBsRu45cyjD
x8QYb+oqirY1EE/s3wXrDPYG1gvTYYnBeqdtUCxU+Ll0+8oYMFLx7qHkgGP2JkbXwL47Ms0zqy7c
1pCxHzO3zsOVhKXurf76b7/sx79cfOwduOdNE2XQRZP608Wnf9rM1mCfy862EeQoFX7yNIe04RQI
I2OO5+tkVONtBi1m1+Ye38AsClqpMKmOZc4UffDN5pDZQwMFo9YeWyf3d/5AGE3Q1F1xO3sqPrkm
338gsBRLkRrUJwV4xS2KrXeoVd1Bn2fI5Gk9j3edNaTFDqoTPdbEnoFuceRqSTL7Ykoj2ePO9o5Q
shBdcOjdZkpEWyI9x9fGKeZdM/ThIQa9tZkLt/AC+kHjd4NqvVlBwKG6VpVpbOjx4JQs03cjR+so
6VQTAVZVh8zqw9fC5VWnJhjvLq8e9oToWwNMCxBLyr/sijQ8ooA1z+g9po55LlIE36zlN71S8xYA
dfjKk9d/xyC8rCDLpUnc8EhCFJmBOtm4Kwt+yrmKGx1xbJ4+YgJBPW6hRqI9mXyIMse3RoTFIYXF
TJfGZLJvwVmT46DWtpuNN5yk2Uv++kGgSPxpB+U1pAtAzQCbgR4p5eAvZQNrNXoQwv3OgFYIoZh0
XrDVZW2m71vvkGnKwKXdGDNSAGdPKVa9OWY7388A3FNU9eogtdrlFJNkxzpGSLmacj1OA5Ir4hzP
brFtiYHgdTVc/X0a9OyJ5b99p43ff+9i19LWKPZylyQSr8Q+Szl23ZNuuMldHY4OUCIO25nIQBlm
BhZDsljybu9F2rie5so9kEXxNA4l6b+uVFMWaGh6OcYB3OPFGtaq07tvNdTZe54vSUgEoqzRmNXO
4q3dEw2zlJzLfa2If/oCa2nPKbyf1qMZzxtfTF+Mil6qKPGG8vdI0uYSXghO+DysianACmNX+EDk
n6+bvk+PdLaBM/rZpK0cMde7uQaAdm2OoeUHeL7lM/tA/Ky0ZEmiqgbBeTHOky+QqP2Zo3jtRHtJ
3QJrSLAarJSsJAwD1zhr/bAUOM1YHqGcsVWp3FkvE6ZoJSR6phYFsM7XTVnyslJxodSwgOPCtuM1
YKBFmrHnKMtaZ0hOHqOoVYdQJxiGJmgi3qUIY9rDhlOlV0xelvLHn+6jNiaBYoaJ985oinW1rXNE
ZqzsS/wCHYTIHuDk8yB4hFiU5ZVmMdMKbCigL0Y5xx7PUzffJwWH5pXhJuO5obbcwyMixUuRTvKJ
hNc7eN2sbbIOUvfKc0IDz2UzDxvkMHjH0azIwGlCOP+NxlMY11SZqzFq1i0yFW1lEwG9jsWcfSLm
OtPwyGLsElYZrkC0weQf0vzGdXN5Z+YuimoTzt9K+dN8f3mR/t3C/BctTJwKi3Difz/ZXmHA6D7S
6aez7e8/9MfZ1jN+82mumDZUWE6QHB3/aGF6/m/IdBc7BZxdbzn1/nmypYdpWKaPFVFHpWIupqI/
e5hLsiyiFYyFFmfj5af+xqDfQDHwwwmDEwXnM07OxJPQ4GO7/KWFiTBZNiSBR8feYMQQUE2694MR
zWjZacjFtesfe/0dWBqBWbVlDauk9PxzX/btviEEZCdqo97pbazrvzfNP8b/ir6jq8+mqCz+g4CL
uzKGY/bf/2n/CofjT+PL4ThBLoOERf8V3jsq7NKEYzkHt7er8pZeoX5LFBSeDg6CZDwaXfkQG5Zm
beImxPIMJ1+rehXkFHnhN7iUxr2iwVQ3m2pyc/cLPa/oZpL10GLMUJDzpWzBkaG1nbdMvzRvndlU
ZbfAcBAtri2n1bz9kBInZpGaTo6TkQ1WOjKzIfvhSULqYlahcfYKfDurz15I6u6a0QeZnVpa+Eev
6YwNR/RkM6IVxMUhm27jD564mw2ne/JLcDdDU6P5ooDIolU3JIBf2F3OnJng6feIehOIcSWzby8l
lmbbh/D3jwSIEWYUY1WkRO4EoFBEscw1hi3Gq+cxjLQdoLLmWJNCsOtg8HzAkGtu/dwe106i8KOX
x6p01KML++DO8Mdp56quvaJu74+jhpCL2HucFZmfODe1JaZTEcmtRseBoWFnlGfN8l91kSBRjUnh
WWNcly8UV5W70jt7uNaiUrvHTeaP7FmT2gxxP54id4bREGW3zUSKzjj7JJuowQGr5qWa9d6oPIGM
IRGQA0Sag07osXMmfqY60yYXAYEO+Z3dzy5nQtEY6TXdUyWekgiw/8gR93ae6w2TZXNb+9nwOOk6
HVVqoMPoVPYuy/JiW7mtTAOjcbpAoRlYaimiP0RYbdwZq7qYdaJy9Ko8MPgfAqOOnHuuen1F0ESz
TeiPHCNOWjAfHO8oDdjB67DQsxfOLOqxdJk01wMy+iDtNPQNKp5vRGGOJ4Fc+1vkSmdrhW1N6Cff
nuKnDbKpB+sXk7HKSbcnAJlaGi5FWsm3lMeeurkZg5YnbTXj7jjrbj/cUOr2V/aguk1mxf7OqtHH
thrqTXOIBV+oFRz28oYO9WySIRBLHmlYb+F2YCY4BXNtOS82vyTQxgzPjEfCiO0PxpsZQWDJk2n6
DmghvK5zaa3JW232FqLNIWiRDLwqWLWgUl1pHPDZJs2alJAJbkvrIvDEaWPSMLcVWWRmnbuIwv2a
NDkw4tMaWXpEtgYMoUfASnBS0U22B39sjCu/skt7M3IdD707N2qVG5k8RQylr0C6cvXw58+B1S/i
k15us8m0kbF6ofWRA1tygNAMzSO4iOLkg2Xj8s11ek0TOKQQ9sNgCTDj7cJLAH4WX1FPBC+11hrV
wnDvFnps79y0dA5p2zz5cpjf3X4eUbEq6+A7aIk5ayLqqQytvGElHF7B73rEpHnOpJPURLYXgOMm
hY03FKRhlqpxvxah63dru25GRN3MjvobkVfWgZoMSEyOngy+MxT+/DQRJkg8wdT3hzKCWwiqiQ5E
kKA1ubXR2JALGUfmrcqs4d5pesSyiHd6rGeFym5phpDpQHAgEuyyLzUG4QYpARUigxuH5eAqlz7k
mi7M8mcMT/U57kRbbsbMFNcc2uqTVreIrl1R67exl5SPCLK1bE1qobXWAf2cHJ5Rf9MYkzz2s91c
0/uXd7E5pE+kWxSPzBugQUxdTroFeYEszyy+0PrSjySi+kE8E5MuihrGuVPxlGkvlUAmEYx17Z9N
1LDxxtXziJtSNU6ztfTc/97Moj5OuTG8Rh4hIz3hFGej7enDlETIaI5GjlhXyr1uJr2+amtpXUm/
B7I99M2DLco5WYWGI+8N2zS/lMB+z+40Eu6jGhXd4X2pyMAmFSwLTArpryUHgXxl4Rmxd83Cng5B
Kb/J2q/BdRpjf916ZFYvga+2XIEDWbJMGX3TUl3wOnav+DjGcv0n67tPDIkctrXrqK+O5vMRka/P
J4u1eZtMIjk0qTlu6oGoI9aG8ZC4afiyhLXxDx461nlecijB5DKC7MpWgG60wMcnhn7Ert2TEdmU
k+5kynSlK6M+osNlGNcjNLhqaT9cbhtHSGJtcA2isxF8yd5wN9AZPxKhD+vBsxBGM5J6jo22OiSY
Au/IKzP41PzDxKHAg2in4nbU4JaGLP2znZ2iyQs/RkW/1O2Ic7K1JVk7Zy6pF9WmqqzkZrJLd2dh
EOQH5tG85STPPSU3ebixO9obptmZ61xOJjAa/oHTX/tKrHN935hivLJsUm85usri1bKRHfciU1ep
AMjS5OW4W+qS90xLyw+eUlsEFoQwlo7E7b3NJEN5grlK34TttLkSXj2SrQgGRwSGml1r003aZK2H
vPHFdmq0uCS/pNOfnaRti03t1Om71ULJ2kx+IRZlTWSG60QRYwIbpM1xI0l3QBwPM4zo+rjXgq6H
lR4rmT7T9Od2yTdyC/pbjSPGedKdh3QM7V2S5BE+SwuwKrRmKa5VPJAdtthzb8O0sGD+yPLrBP5k
23Zavi5bnfsV6gmzME0kxVdh1zm/M+6/mUZBdqwTWssm2uTXXq2Mk2I54y1S04zqqDf7FXWXCdse
rzgPiGumbyhKX5VG2JA9GfBVhsSvjokXakvenaehbZvGUEKACQdA62VNzqHU2xuIm9O95Rjxw5j1
6P0dZSBeazJTo+mtzpE/sFkDS7yWdgk4FZqfCeDHMcijHJVSAUE6+LftnDwpUpP6NUwV92NIxvrd
82tYZ/i6/aNrEclLgWmbzSZPSn8zGXNrrZqhmQ8gLFxixcrOObW5PlsrEkg7gpu1eVHdJ0l/qiHP
Ey3FOpIETYGHP6A8ab6YCXbxe1BNubXr2PTprpbkzBDJY4Ubv8ycY5807AQW89p6n4JbG9fjEMqQ
rdWi/ioz4T2MIzxZlPsaqHzkjFceuNxxhTK92nmlkyXXjZzSkam9m98kJNQ8N8x2ziSnuV9rgml2
pRPhmk2ZI3yQRa0dPTpG5CuoBkUquAgdN5sxs2XUrux2MXlAd7SFJZygKvYhYrjVp1/oVhxkeqQf
IJNmelCUPTAd0Tn6euxqKdorx5tMlJf/Ptb9nwaWFozOvzrWHYpv8dsvYO3ff+Yfpzrrt0VtTeeD
EeNP+m3P+00HL+E7AvPmwtXmxMea0Mr//k8LxyfHQDQeLqe3RcD9z2Od+xtObH35MU53F/jE3zjW
WdbPkyPOdYZAlIJiBkCO8z+TTzpTyXiWo3YIxTyuRZ0RUZkwEFh1lyVDXpaPaVlJVEfvJUgjWvfO
stLMl0XHWNafcFmJ3M7Ib2cyP776l4Uq8tMILP+yfo3LSkZmbfE1t5nd6Ms611yWPNJ5xfVsZIwV
kKuxKKJ9cHax4z0Ayc3Ozdj1t3r/li9rqVxW1XZZX8vLUjv3GU3PVK/GN0QFLMbxZWHWxLJIj5cF
W1wWb3ICUrTFKWuVaHLMNZPZ4IM3IRen47IjhBnZUhFLnqAkDmdrbTemZ20yUDQiYIyYIFHwErGr
fZp/C1VRnsRlgxGXzUYrMkcE6ADLj4q57yvL9XzTqUnneMJehfxm+KBMYP9qY5uSxYumq3jZ3wiB
i96YC7LnJTjlKfq3fYcRzFl2xXHZH2d7LO9sgWKaHQzVDU3Fwd2REpDeeILAESsT83bRpU1swHR+
CPWt0y7oi46RlzVR+8XunXHZuRP2cBSmBmKIHDGybVRsM0n7ALJYwc1UasNIR8BdroxsxQSqONpt
5K5J3OmuvEslMS9FRT8j0Fzpl1ojXsoO71KBNNoE8j+vuoduKVOSzqBiIevSeCEbMnwh4pfGwFLa
AFXXTsPMMYDpmrMqYR8GwxjOpzkyui8ZsQzkOPp5gwO/qa8ksXkg43zKqGhaSirqXHnbW0W2wYm3
RLgOPgl2QJ/660zjqLDCBpy+1UupFqmxtomXy8scGOKgvsLjhA02hDXIRqxzEWIpvzD29CDis6xS
8cWE2XPvzzafxrS1eTCIy9iyrFpXxqWalEthqYk2UquJatNcyk4I6P2ZVRq5KhT3V62IGqTmFKpD
M7jN1rnUr+wB1LLDUtZyWKbCVS2H35ckEs6dvNTAPZtvgZJ4Tj+sS5WMX5e2so61zF+K6Hopp7mP
6dNgKHnnjom6VkvZ7V4qcGMpxrE8wzt3QMstgdXlo7eU7Ww5VPDaUswbZWRd173VlRtZ5hV7lFvG
cJBy3vKXkQTihUIZwULm8sBF1CviTGjYVMcS7X/brka/nxLnrEr//7F3ZktuG9u2/aGDE+gTeCXA
vlh9lZqXjCo16Psuga+/A2V7h1S25evzvF8U4bBEEGQykWutOcdUen5V8hgtGW12TJIPxUS7RY6L
Lu9nuErzKXbi9NBM7q3hpVkItXDhkQ5VGLGyz+mBXw/sxSH/REDFjMxGjnkoBtvvgqw2q6Ckt/Iw
4FcAqshRNFjlTUFcJvq1DUb3qicdmqo2dTZd1ZFjgzZri2g223oWYcItv5d72SkqSMKn8yclJ4t8
nqHXIZ4m3ZL7oV1zynuwl46TXw43uHQQFjXaYRraZzuHxKtlnk9kT4tPxGrH0xiV7qUiZhFhMYDR
XK3nvaGY79AUm8zW8wZTthOhsO/yu6m12vucY01gZymqXbg7Wyy+ZD67/gb4QrIxmvgal/NmwFzI
CDS5GtMTjXdeydKa/SBks/UT85MrY6RKqXZKU47GkHA3yB2wwEKvokTq7OfYtjgrdqRTGnwsOzAA
3U2i25/8oY7CCVTttppG7YJXRB6i9Yg4D/qHkqM9jgjJlzx/bbvxDP8xD2Svn9PERLpr0D8juCh+
UhbGljytnj2BwL7w6i+Q8fKtSsx7nQltKFE9RFZ7405pets35Ud7tTmb8xm7nL4r9OphTOhxFUr0
waTPxYbI+DE0yxzLwqAQkNMjIHzGXUuZsWvEZondS5MY3aklgwlYKJR93xv3pjXaodHh+tvYptBD
gRjwBN3XTri9evkE/bC7UOvYO3dCbcIyOrt821eE9JrYVIfyXgcfu9ecUlunuaymmQQ+krBSyfpB
QQDeqL5rZgo0a2kRGkZJn9/htp9ucLZ8FVWsn7IkMs5L4TdbrcMoHdS02dZttiEezGP5PaKxIPbG
cGCHKcfcLklXhJEbzde5WuRmHo32ackI0tIcu7s2/eTOwRXJTyID0TKO3XXRZkXQklzxMOZS3qFq
tjf2mmXj0NYjdn0k54YKLTOt+CVX8iXu9ObOrMV0aypfnZO2s+5dwoQehqla/U3uiXyWMlADSyfV
9A9OFzeEs/BHnCoJLIF3amacvtXY3SOuh2k2qHmHasffDeRrfacPU14zfuiGBbFGbzN+aofOvmaP
0a7gQAvI0nHR3DvM+8NGlNnZEpWFyd+s95z24y92nvPb8ivO/SIb7lmEOXBJPcf3JB3cVq4gc33p
QsPQbznz22FvpsgMFsu6zT3LD7Vhrm+cyfjsjK27JaE6eyhWETgQGvNDX9nNrpvw8rMyYqpuzgVu
YNiihB8M0oQiz90bdZuc4U/5J6eb5kPpJero9jwiVba4Rw0vqfGb+ui/449/GH+gnrM4vv79+OP6
2/jy9eXH4cfv/+QPYR8pM7pl4y9ECPGm1P7P+MNYZw1/HIyBmqB0EqAzbIeH+sqX+kOzjQYcmTUC
KM82GVQY/27eYb7TbHMGBdTjrnoYBh6mWIcuP0oD4t5WY9nW1kVIEkbmyXaOs8XgkdxwjOOMQJsm
VHWFRnrtBVVGM26BX9DFBs6w51jdkAWzhpo48ZJdV7D94nOjKEADs2aHCOEYzs9sbASjrBEphI3h
sXvLTfFHD39FvcapqLdklWENWaE9X30q1+CVhTpV4YdZ81iyt2wWwj+mXbIGtog2RbxCWTpsxBro
4iJJqog/TsnojaLKTklgtZjtzzPqAVS6U3TwbWMZyKtNmd4MOQPqfM6yrxS5zU0SOWOxmaZC3UhZ
dRwtI8m9F3WxMrg5g4pjNbew2BeD/XzfzSb/1+qc2jwNnHFvm9hp5mOEzDYNCTRRVLy8wepsS6LX
QFkUhXVnenV159tphD4xG28w/G1qmuhA8uPCiwK5JuakUysOqCfKJkjtasG+iPfntvWGrAw1u1V9
Tdqa+QReohcL/lOpV31zkIYDmb+QZmSJveeQvrETbaIvVMpo20s9IO5cXVtkf5eoLOdRO9qkZcMj
r6MGYXJKWYbSfpt4xOGoDx0iRrbYMaNfidnPAJHnEECtrjMOVGBaIFG3PpCbqC12tVcDzGXiYrlR
wJ6byhtpzBpjGWjXxIN0YA74MIdR9FcdlHmeOA2uveqgdxOhI2Yb5zJs7G5cF45YDotCCrLTFD0x
MGXulI+nHk1IrV8bc5H26JRbcnempdggmpg642MkqSmWTyoBZtB+7aemL4oNw/8ll/+d9/7/kfJg
HrNj/P2Gd1UN6MfetwZ++1d/tAY8grVck/O0heVinfn+Z8/z2Q1tARpWeL/BJ/lfv2+BlvW/usk0
lqhStiXf/CF61eQFIUHCo2HbYiLs/yuuk/Vu5GsYdP7oWeA9pwkhMAL/vAOSFToNpLG3R4eOlhcS
k2Tc66j6L96Iq6RqUg+KJND9104T8hFpa3uci1KetDaRp25V7ogcORc01HKf2WBjaDbnHJcY5D16
dcFYIa4dznA62BKDLerGIJjuW7pqA1Uc5c82Ut1tvWqsKK8k7lE7VmFpijHEH9AGRqS3E5osbTmw
lbgPA3Cpf9BGrnv8D/IwPoFVLo6e1iSqFc7mu2dAyhSHCTbaKApLdYvF2t8zzACy0vfrffG+f1gi
fzXL/ovrwWvhOYg7H0ToOxmvqeGsjrKsPr6ha6B0v66m0VWr+rvV7G+n5u/aPuudCcs0gBcz0odY
+u7OFlS8C23/HHc+Q2GTvi4jJgczBPqXh9HM7T2J3vL+X98emTjEz+KqYpnqnBh+fKSmukm9xVjq
OLg0SjfEW5KICFWAp6Fy0Cz++6uRFe8CRoOEAi7156tFvjclZZHmR0OfnOxStsWyUy5u+5sB6Nev
r2Ws8od3K8UX/FppCOk8Md8LsFVGWGKR6cmxiVWO8yZmyB82DREXXmvwZJ9jdTMw57+aEJkdllyQ
PZB00Jt+/T7WT/Dnt7EKSgXNRqQiCBvffa054ZtzMTBKaoYMVSsTgC50IyLofLemfPz1xf68hhxo
2vTwPRIAydh9JwlpmaBbfeumx9pYlrs3KFmv8Quu6aXEx7lLeOyL0kcT9evr/tVNCvx0TNBdtDL6
u30pi9Ipidw6PZZTMzKt49ucrGGaNmUCvOxfXWv1cuAsXAU2fL0G2vqfF5GdaJMxxkSTJAz6Ke1m
wflAb+dzBJbq6dfXWl/rhy/v7VpQwFffiNA53r778lJyT1HNs4aWeSGIoWKMcMoTa/y9SPnb3z5n
5D9fxwJos/okWK7mz/c0uHnXupVK0L1hX2PMwaBxY8/lGhaL6j9OEtjXirZRsllQlsgtLaz48ut7
fbd21nsFecBGt1IN3T8hA5naZknj9LyHsQN4aowNQoRFiy7Smgtiezzm3K41/8N+/vYRvvuITbYg
17Vw6phUCj/f+hi5jH2kSI4xhskPbeoWJ9ey5+sazui+teqy2/QaEXObaVaRCBDnziMsq1J9hQjS
4NoB3nHKZEk7ZWXCykTyx5Jqv52q/vYb+qv36fDFwDzldMBs4N1PK3MsOS1C0w4ort1XomLtNhib
3Ocryt3JBXjKbHYzp5oQjOem7AIpb843wNHkccgq++z35DPRQbaufc3txM4d4yoNyYER4/7X3+Sf
V62n82nC7KX4ct33b1X3S/qL4O6Oha+TJZxFpDoy1Oz67a+v8+5Xz4rxdPYYNjc6j6te/uevLtFQ
nkuCcWDpIPT3k1VLXGaVc4bB6jz8+lrvt/O3iwnQ2m9yYDy77z7/2euczlYp23lFVl/kyTHEUz8E
9C0zEAersl5N85myR3zSipLolMrp/+GDNfT3OP31bVg0mjGocSjg7by757ytNZNfhjyIAYLeUeQm
m2nvK6s+RkO93IHx1V/fMHEJzmCGA1R6EdaHjJQgF8ThmVg0efKHYb6FLIBLoGvSug2avB8SOIhA
/PIYWF+MoPx+yS35faTBRzZ4vlxA5hCf7Tet+wAAITuZBdneY6uz4QItMO+dIXMfXCDkh56mJDnm
mAxCvU60Ryhzy92MX3XY5ChRbopW719yOeuvVH3yAnSZUtdXpfxeeCQun4hfBgNRAtU5MGCwOzRU
MYJdS7TrGaHKbNhnjWm/EGxpfEEoaD1NMHUIVZNjoQUdkuLv+djbU1j0dCy3nZfGF/rqxcl22FqM
dkxeh5jNmwKWGLNK80imLzg2ru5qKswp8aNhp8euvZ9sKIxhKVT31RMQA8u0EZ+8Zmq9e/TMrDd+
/VG2yyqfy9MM1u48s2Pv1LtBfFroflJG+9FFrP+2YwLOSMkhHKhJJtTgArzvo19Z84XnTP7ckDh/
8/bxShdTllnG+l1tkURwqha81kfkv8RMm3DeL8RGFsO2wZiGBO1ttxqM+UxsDzuUZyjtc1llrMhK
V8iR89xYDri++exmciiR0Ot6/GirxP4wtHquBWakl7eUy2JFY/A6U5zEF7enYUwLNnltdZ+kHtm2
c7T3EXAvG1wTOMUjy3ryypGOqmby2RY4ll7zqDDh2lX2C/oTLWf03+H4kEmx3BHqqmi0Zq261cdG
3SQzVOJQ2EbyOXd7tia6gc/GrNv51lrXYTFV2FcG0CnBHHt9Ei7K4ABjFNWyK8ectSSKfrlE05yD
r6P0mnFSjJikHA1F6VJwzhni1ZaUcgPIw9IJnXfHAtvSya5f4inSEWF6rF4CEOkdkI9YHYaYioFG
qPbogq1Zh1r2fIm0PD1lXr71F8ZNwL7JGdQIXO1TZIARoTtb/PFOMGtViy48To6615ZnVJV2ALco
CV2z0y+GVS6ngaL+YAlHPka92Fb2OpdyAVfOXC2Q0iHldRH7LFkAfJdS7fUktT55jNo2tV3AZJpB
HWUkzkNaXFAjmWZgQPDe+YoGr92WeRbwqZrPfjLSqSnnU2r4uziGKQQVqjrR10KGSdI3LYPJ3zQF
t5VnXhvEGWDAeezxDHU2eljH/tQiRr0w+7qhlwIkdLTIFJw9G+mEae0Id3qCd0pME/aRM/EegT5k
TlD35bTP/II+yoIHMibODwC2vYCQje+7eH71a/OlHrRum2qFFc4kawBDHc2jpnsfm7W7DOK7zoNZ
eTzVhtr8XFj2abE8YzOayXXsJnS7bfdxHOW5KkX0sccpso3tWZ3ivGADttczUmHO125iWReGGM2d
keTdSRvBNi6Le5UJULA1hpNUMDdbN5Go+wZeqT7MRpWS9ChH2WwI90pPBihGg7j7SFwNRGma6D2g
TSAEM5cnZ7GtnZpyOWz70fTP+PWaGw5KdhxOGLPCTODlwM8TPTG1nR7myuH8UHVrC6gel/mSCYLM
ZAHh3c5672taJO1RkTd1jBu/4KKcoi+knNx7zjTdi2meSVAchu36/AEJRLZ1HCR1U9x2NLcCwS8t
P6Jl5ihgZpUM2pmzSLZyAbLS7QIX6C9bUTmhVZI8EUTki0OdUvoMrL+w4Ji38xcdEcw0ovVqic67
6fT+mWCtJjRQ4F7bzUJcXsTsOw17TD/pDrEzMKK6y3Zlmjm3+qC6nSuG6EOfRtPZIoCyT+R0SqdB
ZxzoTf5n0io78n5Ls1sJxK0G1bGNT5BwGACak9cdlrFgYaacHSgRco3cslZsiTz+WDJG2+lFP34a
7NL7ThMWnpRbGthnC0d8UBPY1L3uJASaEce1kdXAeaxUzaFeFv9aaY1719LEDKwKxK7WN+JABe3j
zDTMflMbQ/utBs+7hUk7Y1mkuVvY+sWnf5rjcjSuEJiVHGFKwRAu9+8Ie8GjKC1pUfynsU2bojUe
tUSj+9Dn/okvlWGmAxOOhzBkslIb7S9q0bs7wcD7qJqyC72qMUPPZQnAnGKcKSNnPwkt37nAaMAz
JPZTxvD+FiOKxXTQSI8ybczVdZaEVjEGzSiN/eg4LGy/vLi0DwJZ+OYtEWuYixthXfkR8+i2XjDs
Oo0RFt5U7XN9qXf50nkvQ88tsdE0wdih/g28viI+L5OOt48JNWXUz0AZwJyMnktdWdeD7lU3+iI5
9vtW5W5qTDrlds60ykalQJY4oAzxyclcmjhVE50hGnlVKKWdHwn6m7/1lONXPWyTu97W4EDgNkNr
j5yAZ7rtT+0qWXKuqdiJC4CVTwFgVKfcmLHujDRyp7TIb2vYGDdep9TBaroYM6fvHQq1gJX1Sm2D
A8E7V42Sl3SA2W9HY/Galcgqt1ntNx/syGl2rgsJ2HcKwqFr2LFHpoD0ktK8fRZd/bngpcmLq9AV
+s5ioi6Uy/iio1VkiK11GuiJgbOsZ+h90MSlE9opIghDzuSvVsj0nSHZZoX5ZdKIbEyGmgx2jBPd
toyi+YKut3oVRjlilEuRQfo8A1FmESPoQDRDkdvfGvrYvaZtxp79W1SY9NuM4LDRfosRI1l8DRWD
/ujZG90uVfw91hiA90kHhSWy+5Iyqde+N4wHLop2+3UyOcOTFsnx1W4T71M0EAoJJ8ZHq6v0xUMR
50BHFNiey6I8aChDTgix/WhbuCO2ZshTelY0wO1G9CFps0qap8wIOEXhhDBnEfY5CFe88xKAYK4s
3lWvDnaZ6hf4GzmIt4lnBoqauQhyXLMup8sqxuuUNupgyBXiB+B4CHvbrNjO5iV68KzUnANmpTAJ
fcVjxKA7xLpErhdE3aI9knCp7/ys4nvjobC39Lo/1UsyfKmpjVbZZE62XcGn0HrJZ0m8EzAajjgg
rGsTpLXZqoOrW/J5dkzrRTNrDZPVMF1Jj2mtUxLUaFS8rLKV/2SUCdiXwWk/y9pOOE7qfoA0/4mD
sdz20tWBoDX3rvVM9Casx4XtVeaSRVU8Exiob3RPuxcjPrVUlEugC29HRoO7aUvG6WDiio3icBIK
EYO0KVsIZtTYAKrsKvBV8prlZlwGGnUykHZwNjPmN2iH5m5wp2+kYPp7ank7aFAT7jKgnwEzgJPZ
FQTPJ6OxKZxh50U+kwYyckIhWc56qozz7BRkYRrwIXnhuBq8vTk32YZBTL5HiKQeGteMA5NJzSUt
x+9g761NwzBk446jeSIPUN92dLOIAJzzg6/THjDViH+xbod9jVecYEbDB8Zm89ThIHRCVmIj30qa
XTH10Ah7lV5lhtpnbsRpngNXQFHtkuOhbib8SqAnlHtwWnyVejF6lCZYxwcP3htHwVtldIi385RY
jL771rdata21atkbLqz+ovE/t7NW7Nq5ds99Te9gQRGJxOcOAcVL4tq7Cgc+5xT/GiXJqdCaT1Ox
3AyYVwGFPQEQuLDl0jACb3Z22+V72kTPJCjdC7Pc15ymgzLNX3w9IUYko0kpev8VWlQXLO0a86EZ
zlPFvGerV+ar8g0OVkA5Qi82j7nb9iFZCbt0qLEmiAnSnfulGKEgmwVdbUbwVATRNAwfIDp9USRp
u+mAGwUL5hTM/hx90EnpWGCSedkJY88IhXOGWZhYe2PZjk3yEbN7dxj6+MppnnRvHHAMNf427pIH
YUXxQUx+hvV4HD5qZutt1YQDa6SGuRqGVjtgN1h/5rN+cqxEfMQIWaI0BfeD7xQLc9K4tEendC0n
hI/FvALtt9UxL6z+SHe56kdHa3dxoe6xc/tfmVrN2kmrcxo6pE11nr43R3Oyzsjiuy5FITCqW6g6
6+uZTZa+gER1ccbCOO+PEWwliONThi58neqm/UZPc2NHIiwgzozz0EFYg9Cue0CFSdiRZN5sNJ+m
qcuc7CrOoIO3gyk/eVEmv3cg+VndHSE7GwdzBJ5nj0IKLklFWRSx7IewYnuhz7TONOZqkJ+GiAJB
ag01RmU66F8WvOs84569Rs4XzXaokhOhbfu5cfXrVHOScduvpsliEGxLU5daQWms1YmRqPFbugDI
SN3ZuNINuPBGRMxonOFXjQqNJndkC+Pe6Jx+6zotlQjSbP21qibXufTxuJa8wKzmIHbq7kNTjhwd
cs3V97WBJZuzPS+tuSVpDhUFOrptvHfCENRXSMc/u3lhhknL8W8DrfvWadFTwvM8ljU66IVH/tEE
WB8Qjy1PVuzQFCAe6OINgh7BOql5u964hkXMWEqO0oXSQJ0AGhZL78e3v+J7BcIfl7L/DZhBytly
MHGOv3RFTw2GeZgugWdNN9PCsUej2GTWs5TuAzjp+ZK0aJn0uG92b43iOicIxFQVRP6M7Ii8SGpQ
XUns70kql6cixk8LTqDcu4XTfYBRzg0kKa/IPrLcdTRebp0kNz4Wg863XmYQTiRp88fWKdVtpjjv
As7HgZwNAE5qon4DpXNfdkEvvHYo+5oxrnHozmmz56hGbT8MuWiB/0uGrMlCV4TmJZvBYFCd6Kid
Knt0GqJJ9aJg/WNlvyK0uH6h+Zfs9Sylo+gtZ79tO4iruY/9n2cH6q4yWqpdn02TfZXDyLh2cIqc
q3RhQrY4NK/kkp3e1p2GRX43pnwD1rLiZNp8uYv7Dl/2qFbD7xBDHdYYWa/EH3u5y4f1M8kHpmwG
/8l3pZgWY712aVIGtkGmBFkA5R79TY+IB/+9mCWQ2RyqR0XOPIHBrIDeJopw44/rC+ap+xCZvrb1
Y7j9Ne7psBfkU6hS6B/xsi87rAnt8Y3qX1c9n5bhKhasYYn5MvJCW5xfvhM2k6Z/jEE5pWHWw/hP
OtZ9rHG8xvqM+fyt8WQAN/6+GDZNpRT8irVwyVRp1QutxNJCJWaOT71JEJMPBP00xrJ6kTFYmxkT
XL3RYn7CBMoxm5x6SbK8Ub1kosMt1ijN2szdmOvYCXJp3FMccIcl3tEB1VuUcQLG1LD3y8S8om5p
PwBY4i8Uep6dhoqPaewAkUwZOP63H6zZZfHXYinqFzJoubQauvGU97M89rRcSdP0yBQm9DuIdDpy
fcO/89skY4rvvQ5OB8DeSCg9+vpLiRwcuDGYoG5sCWno+Xb6XvJjV/wC5TD7dCxKf9+3ZGJEFfwS
ixb4pS7gMrQTJtdgcRfjnKPAviktV56c3OKd91Q+TliyHe51y6H5wVjUC511FUw1rTkHrdq0Ia4N
xISH628z+QOrRCz66xr198IoUqswj9T+XlStI8OK6hQdNPujb/NJoWLTHhcKgu9C1tyw369rsF3h
dgLX+Qn3GXgOD+XYQRMrP8cTlH2eG4/fPJc6OaDAUB+7KlGf1Zoovuk4kLe0UutoS/IGvhQTYsuV
0Y3ldTz1w2OiT97XerTl96RS2IqdOJ+x1fNkspOp2RGoPkPUBj58HP1GfkrdFd3RIbqUoahocId5
nfzBafmvsusflF1MaWy6338vdLi8JOW3H4Vdv/+L30UOLoF+UN/IUTCZD7D+mB/8geYkLNPj+YFD
HSWX92P4rvhfGxQOD2hf55EBV+Y/Mi8b+YODLYKuuOEzEED+8C/8D++HCkwTKJh5HWZR2Nrdd/Og
GSiIRT49CgK5nf2tM1/gx/7wadz+Nlz6yZ/+btrmMWNnBXocH3nLKCl+nlswQloPh4S9jNJCr+Vt
tJm4HpeP9D+f+f/hKuuNfnm5h8iMZd74H4DYSjkxVxHl5077XKlvvfPvxAkMJX++kXfjSZFUNqU7
l4BkIfQ74HDN8vrru1hf4sfxHGYbnzRcFxELJBbz/fjaxXdajprXHibbazajRlGTIA8rimbvxPRE
f321P335b1fzDWZXiG/c97NdoRzV40xsD3MVcTZhPLBJCqG2eVTn4b+/FCoLBNgOkCfq9p+/Hr1z
a8XDjBuLvehRpXazidLRuOgAP/9hYv1+srp+hgbdYI4nvs8V331NJBDrc25xqbIth6uMTLUDmT5z
INWiEPCpYg++ef63a4OLmjiJLJRMABreXxQlHDmWeAkOc8anaNKC2bgtzQvCd+x/uL/30+v1/kys
SqgzUcnY7ruPMrO0eqlrrT0UM7CWTS41sEiNlx4zEy8/muPmtp4NtcnyJb4MuVL/cP319/p+jZpY
tpgiwyA236sP5siuYz2LuoNXQAF0S27QbaanX6+X9SbeX8RCIeutcg5cYObP60UZVT/3vtkegL0a
ezHFU7KJhCWvcxNC7zIDxR8HkOtVi4v/15f+q/WDFcxBYcaeBTP550sT662MyLTaA2rDmdYLJiAE
5DPYV03H5kCJ6YDR6eX215cFOPfnX//KSOZmTR4KBmjCn6/c5Rp2qLFpQQ+V7ZcK5ccE4A0YICXt
cnAkfjCMNRyc8oHTeacPO9VZfAU0O/azGqd9UrftsxkvlhFwgk/Dthd3plOMTkgZOl35rZvQGCCG
yOrVuDPg3j0kuknhteY1Pc5rF12kIj137shkraJP6NU4abwOJ5gxHoa0DcAVxDpFKM7ZTBPxJa/r
GS/RUG3cpK3oJQxUAnouzjoEEkbDZCRsYmeOyXfTXI5uOXQFnZlIrDkYL6JiYKGqPg/BYAxXg18s
T0ChCIGvYzNIRfPFBdeDzKAgGVlrwNuiVt3bZndlZ2b/pMrZvpvkYOw12tXbympTKhxA+vlg2Lsu
Yw8VqjYuHs29bWoRnsgmNN5boudFOAteiQXWZbV4JpDSuTMuEhPgoaIvGETVEN/JdJy++D02l3Gx
Bto8UrEMCCjba8nybSpd+TGuEXGFaHOXJ3QJjoXrxPjWtkrLkbna/XetsVUcqDTvn30z8WIUWL19
NwK7CMT6ASPgulR06PoNI1mMb7Pjoi+W/RWBJgQ+JaAatxLmOnkjJPDRrYXNNeSpdp1G9re+w6k8
zf3wNV3Uk72Y33wyXD4pk+ABe9ASpNVkcegzM59NG/NDKif721oM+5sY8PMhbdgxUub6io7B0j8P
Oq9XKN5HqkR2Knyne07WpZ+rRpwLb4g5jE9yazktwBRcyoQVmCl5jdYY+m3d7iAt6PsK6S39YBft
ry9nufVgD1OD50R7OczrDvRRuIC5EGTVpP1+KrzskDrp+ADAcHjoAe/TZvI7Fga+lLs8wvOt55Kw
TPZekBjVsB0Rjdx4Ph/nprEMGRaMcUKTY9N1P/lpekyZ0IKFI0t2o/DTSBThFEIgMiLm8on+kJZD
pjYYjpwboIDpPo4ifW/YrXyVwgHQoExNXpuTz3gpi5lmb+AfDIQYSvsGuJwZzmRDBuTw2Ke5bpur
Rlv7GsUyHl2/dm+lZml77PrWrTCK6Arh/LMsGkojeAr4lpxRZ/BK7/HYtD3On0GRnEBYsnztER/A
dpmqfmNpg7avmAR/t9PM+05nuw86nDfnFkvAa0xY6jYaGhu3H0RULDm9zyjIXz8PSVJFaCzqa86Y
Ng26URFGGiFTMDpjPhRYaq/yKLIfaRssWzkTCMnFHGPvibLdO8BCPnqmHMFzOPGdXjT6YSRCwQ3t
QVHRi2RkRsOA44uRERPTFENxPVgKdj38yEs5RP4NAA/rkfqfcTKQE22rGsM5TyZqeGukJxTVrXeb
Jm35MsfOdNfOcEJVGvfXqmvcK0NRSRPc4pyzmgaM0TiQTefefahBS4Q9ujAsdTTpA0eH6LtpSOaB
cmbK/q5ddAJFsd9lYlO6rhMi/akQnE/6dztx+2IT51X80JAL+tVZ3O5gjGxCGTzMPUsD3QL+YGyk
dbfvqwn7YFcnXciBEkCCbjfnfHKxRMZVEz8uFHukvY8YbvnRxG6Y+qRYoyZYTrzb6NGEd3aas7k5
Mzacg9yRCap9t9RxMhWpfwTJ7+zgCLiIASL4vJ1Pe4Q2wrbWVx5RnAHLK12LNcGAgA6Xv6Ybzm17
/K2hFDfevMOWr22FHCRgHD33gxG4G7bcigOOSYPktuQQ8IrovWcbG7O7nPCMfZzqc9CzC3xOEn/Z
VqMQBwxH4zdir+HGIzg7v7VLpioBM+mhr3rpssp4BVuzeiIo2793PuKYucMWhl6QXtfaXTFL1yEz
ibYIgjGwuosj1gYYYubOY6Q1ehmVKGv4zaTrhbYRrUPZ9ZKM/Wmq0oAdg2E2KdutfO2pZ333QShC
Bil7+at2a2nbN5bpWyfP7IAnMhCi6rXj6nlMimL/RmylGSe3yWLoq9mL7JWGCYau1jq/Gl6ghPVH
eJFeBholdULCVPX18Z6xebbjtc+8iUZVDJizNfzk4mZwTQytj/wNg3J1qBjrmRuPPuQRIAfeFLrO
xSntDNoAosJQtY7HFhL/at6wruAJ+gldQkN1+sc3kUZir03ZNyW3U3sQA6eVBLrUA5claEOeFJTM
jdHSy3pjaNaJi5pTU3z1ngVdrxJ0QIfcir++NYOytVFVtK5zlqQn0Z8g8RYeEZCPhvPmnkK0PVq1
lj1PPvCjEpLvw0pC3DorQdfraSpGb63j9WHX+Qw/tZQ26uTS6LUMuiaVzyQ2pp18a7Wz/WIUTb4t
axY4hvfstLCiA/SbhNbYevkt5Rl+RPLRPXaZuzyzkKJbN9aimz4d/IcyZYLr2ujGk7YuQc1b7see
WrTHXm/Kq3wqOYq/NX1MqalbgIMAJTV9/DYSa/hUiFrSvO1TI1zzV3/7nrJeQavXebPKtqadbtfG
Na1QwhXINbnFUMhQMTeHreao5FM5dN6dX41qp4Hc+mANs/2BtGL7Q+rU8zVPKlxATayFc5JoIW1F
xgc4fS5LpLX3FYnoW7MlEB7nPD6X9VPvHUQ5Ved5N+ZqEi3Ligdfl56dFvlEU8E8LAfczRULcadw
Lp4F49Nt6af9sZh7C892YdAp1m1+xMKfTwMttBvpGdERtQ8T17e1vHjkDfuaTSIEzYnzgm3vWnTl
6rERER4/XNcbWj7Zjd6kxdFlqPTRlzCbeomqFjMnD0PQIHz9C16FrKuWy2qAB77kWwVZ8rTznMVY
O5KonbIZcnCMS8msZXkj2mUJk8rBIojYZX7WkfU5G9Jz0u1CHA399sy/yon1wtkuUiIbYsAnFn1v
eygYH0wAXA0xMVJoa3XTiI5Ht4jB44mmoitJ1ofIQhMkb7LxjNjf8mwaj377/zg7r+W4tWzL/kpH
v6MC3kR090NaZDLpncQXBEVR8Bsb3nx9D/BUdUvJDObVfaiKOOdIBOE21l5rzjFRKCwCs2b23WRY
kUC3Fg8tItRNy4JDDcQs+AIKYHNdMjFg4kHYaRjRux17Te5L5GMblP7KiPFfKA//QOKhDVAxm6Ti
ZR0DAPWDAdtYxFxMH7JstyMQA+IKDUhNZE8qU5Z1LmlKG16s/fjQQZk52haz74GVei690yGGv62Y
s1wQwcg6RhjOgBupX5U6zt7uzXHtNmOFBVqnS0rQLRq53LMBpDQdIr6FqI3pVrWZhIKwyWgbB/zD
g6mUYbPwaOoe2kYhDYs/epMYQCUgA5SBX2NK38aqMe2g09jbvoy38xldO9FALocHmx1GL6DYNs7v
9SGt1shWxHqSkbJlb9+Q/GCN+ssoRjfh21DeG52BTjaNlQuG5TctwL8FTtIIAI7y7kKG32im+Aas
W8P4PAYHTiNdZWrBymmFdbWB6t6vyc/Wt0HAyFhQl+BmsyqUoaXqrKkQI2bUFgbcaLzRaUMSE2zn
b45Q3mj3Xw96bWz0oc/nuq3cuREmWgJTHvoimpaVq4Q+q9WWC9Et0aKLVYiEhxG4+00RGF6aBFUL
kIsyWGHcI0zRYNaoug3yGktCq3Ak5wuoyqSq0m2TFRt1gAwupYhC6NuhWNsxCeWLwuja7TQl0UvY
dpafDhoqv7EduvXgTsW9xBIDgzVUS3R0enQRJba8wQknvylhSqa6PuaggyRz+M5BHKqhkFtlLnkd
bTdOez32UqCyUesrESzCVRGW5o3pVtNNEtrVvSQQbI34x2H0P1TE5k62vR6cinjHKoq2GaCHTVem
dOPULN4DJhyZrTUg0Kspv9DIzWOkk1leteqL0OiZDrdDml7U4gflvfad4AT3UvPaRl1WulXcdmWC
FVgv2v4mmMZi14wMmBIlqjcN5sGVnucq8jioXECMKu7iCjjTDzMyy37Zkfl3bWpNcitID960uKG+
2xX11WIgleZqdL2GvJfI2afgG56D0VGDRUlC5ZM6fyFtLZdMu9zIH4RoL6LYNS+jvG6eQe9Z/tCU
/T6zwu6iV8b0rTETVEaRxs0t2ia46RyZ/8xr0hU7WzNfmaMWcLfAJu61VDcPEGTormAVYs7RCZO9
bk2Y76g05qMhnHyNtEdjhAX06qpQxve0c9xveuEI9DyTiwuUPHF0msky6fIRimI0MUUFgd4uWhzv
K3usWMmSLPET2WUEIzgqt5ev7X5kV4GC3JgWveauwlpOKzhTD2Qbw45oaGixyi/o2bor4TGyTjX5
XBmJsUptRjoIRpwS3h2V8bbw7PyhSPPi0EyZvqsqxBvU8znSKPBdqXRbxTdqMsZ9tku28j42GWKx
npA7rbXdp0YB+MG+092yi+kXuhIHjwxCmgMfxeyGUjF5HTSjeEzKtPwmWzk4W6mAuVrEQRmnIAhn
+znICJ3NVCNuTUPrxfJjPJFWNqystuqTfae372HvMr6ns3sgOl1cGFS2b0JiMx+JLV3ZSno1FR3w
wtpQsm2D2nDJQLg4wGAnbQ2eVXNFIzC8SiiGFomZJfXada0SrR8x9nWV6He8/z+JyoPExjfNW7SA
uRBKNNMe03x7k+KjWpn4ip4GzP18uBxtrYk8uK2lUfygDfZiJnX/giDyfsJvbG4cRi4rbMHaNinJ
Gm+kYpCn02b3Ltk2zRJpaHVnqVmdLwMbBV/UqpupwymMktEEC1eY2yiynYOeQhBZpFXr7CIM9z7w
ifAH06cauYRaLCxDgcUZDs4DWx2+J4iTX4IcLIMMvWdzMPsLVWr6lp+i45cpm3szNn86mVtddzS1
MLQF3aZL0b1x3cbk0vOmfttVDleMeL4tLNKhor/CRTEC59npIvMh7grAmm3MC1t5kNwENdUY2d7G
UqxtY0T6DXuQJxbk9HqQk70vUZcumr6x1zITwWvhpdMyYyZGm9BIrmxYMzDIFHYxekV1Cz62XIZd
L+4EAE0qXIV+c97sGnfMb4NYsW+cUg0Botr6lRZ1xi8tJLCxSHq5rto43AfkiF4La4gOmZVa9yYB
3AIR80RU7PdEQM+M0nqbs9yuO2lAKGwG9TYIWpsATAwFRZMW2xGk3X3DirtoB5h5ntep2yprH8IW
dMRANvXeCItx2/TVS+QJx0/CiC8WheCehVTxc8PrDpRyzr4Hrn5Vh2VK/VuIX21Ddtgqa+QPA93/
99ptWgRAuJvTH4WaJOqFJtvgwu2DZEW3pOdhq/WHVleGcamAnvKu4qwK9WUhynJYGFUhrU0paCMv
3ahCWTNW2YPICdLKrdHbRvFs5KGF9YAC+p1QsRa6GqVKVRrVXp36N8di12Bler6kqGKTVCImmjQm
53nsaXNorK+gSdvz/lvfnNx+yhHTLc2AtFqqwmxFu+OtJqBjBQ8jQOHE93Xse78d7FeHLciQTAer
Um+pofBuO7SJlNbV3kwv6y/MOX3eLuFlw+etrsNA8ztPCX5FtmHdWKqi39aD96scTOUp5NV7JCyA
sCqrLkpG49UQrGpXcxbY2Iut6g0tNNZSrOwmhByCH+GMR+lzFxTkALAw7OW0QnH//tkFNWrPLubs
Kd8pIclrefdIXubkhza7W8+hkf913/XUEASjMN4aKGPAwI46zWFVqhp6IA5XN9ZDqZdbdgBQKEnX
PTNu+WSqmTv34Kh1kzKciYt63Fmepn83te2p7d/qjyb9GLQ/MfMTMAeZCr8EehfbndTXKJh3lD39
uK9P91T3HnCa7dimgQf10/TAMRoCz9UKXX5o3lrwnC5lSJ/066OcuqjcwrmHrTL4PHbXmnhSWjNn
BvMxDukg2aAuHgeieBN55v6dOiET4YBrkojFiHH+VX4b/KVDKwA890yW+hJgbV+8EGX08vXpnDvG
0Ugpthrd5m2tfETUYN+qrenm5xxv880/nnjw/EFG5lG0INz9eR6el7h9pTeVL/mAXYatqu/1QtAt
7/r4W6QwakGipM55oOBrDdR+GPjOjXY+v3oGpmT6qLx/HvuXowGEaUnkgwWRPqEGuaYBubwkb7Q8
ZEqC8kd6YvW315Xjwf7zWEzxYh+/eyW1lTti+vFzMbBK2eMtRCTnzHry+Vk0mKFDHqK/oyOUPXrB
vVBrgBplpU+SK0RrWcRLPAUHB37HmUfxxJE4CddyIIDia3KOHhOvjuNpHN3Cn8kZTG/rC/B4D7JK
nr6+bCduk+aYuophbh4TfyANf3vkbZmnhleBy5hilZTCV8XNlkkqZsHV/usjfUbLu3DsfzvU0bCR
jao9OzewCnUe3Tthhgv4e/+g0LBkdWJ6HC0G08AcgwpkR+Ou1ApNik3dum4mvVknjIC2es1eOq8M
umC5ieDLchO5bwyoi2EfTZdBRjFoloKMylmQSHHVrDMdAMze6Qg86YuWNtaIb3fJXhuSsx1PZ070
OP4EZCWjTJr7Ki+Ahnfl6PUjR1oxPNFyTeuoefZyAVukc+9G245f86kl8zbLGKJkKJHwum8cMH0M
ruydjS8othjPaKVMERM/5gHVUWNHyPxzwkRcAtTYXeZFWq5rROKLMiaSPqgSAx1mT5Jm1ZEwriRK
uxzMwvQZcPWrpsGjx3GSFft455CaaBmSFDrrwHq98sJ+OTnhsIKTl3lcLR02rjfV6g9nFnZ9/QSc
eNZ0/PwoOPhm8d2fp6W/PWtB3pWMYUeuS0LCekf06467PvhhAsgGC6LR+18f8PPkl0AWUgotHDwQ
PI4nv3gSuq6XeeF7bgMOPC6IDQPhd7AN2WwDN2wOEf2XB7Du4cXXRz7x+jLWVucYCaQen8QXVQgC
J2ptgXtwHL91sNReSPHSHjCqJ+9fH+rESTLlZTViw8P/jmfoDEcoOsdW+HlX0RrF0EFk0ZxnjtWk
2tkEt7nLminbuOh1OndfH/zEeVJXkfyronlDSnD0qDtQ2Nh7CuHXAUE7ZU8IzOz1Jr6w+usygMRf
3icMvPAYrGN8CBvBOsQ4mvlYjp7HkTRGndA53iLD+OvHlHIDwRTCKGQYn/zikniFNuzajOFi268m
m+6LkVz3vWVv2H3+/NsLaKoGJ6ZrJgQGuLF/vhNhnElhZiWnZeWGj51XFAwSaOzWmZGeI1p8fgE5
GKUNpYHFVOv481UyII7sNufMFPMhMpRn7Gk/k8F4QBB4pgaZ3+U/SxAOhT7H5tRY8z/c2L+96znx
7aNQmMZiS1wbNEy8gsA6J+smkPq4eTL9XDV6+ojwf5CxzS/d8efFlI6LITn1S63bp558LUbtwajS
ErWvTRhnqx/+/tZReOMpp+rgiPPV/u0ULWgruG+d1Ffadj9mnW+a6XVsq2cO87lgNFULxzpgIwAT
+rGyqnPVIY750X6n6LMhHKK5HPgifn0yn1cRjqIBamNlVu1PJn0cMoNIEi31K4NtLds9NKXtL0fY
t0nZMFWDKQw498wqqWsnnpJ54UDfbkFmOOYdBPmEAyBCVeVZ+Nj7zGMvLmSKzNxjVDcJJln1OCe9
YZgD7khmiKT3rTrbZijDXcYwadNTFk2jVd4hxIUuICXFwVwWlLMJAW2M/ejpQB5wBFpnfvuTNwbw
B08c1Gfz+MYwl4wy2puZT4tKrJORcE1loNnx9Y35vMJyY9BVOp5GZtGnkjM3Sz4jYZH5onFApxed
r6bag+s056qWU7cCUiWqSsAT7GGPnmYnM4QsBQvRIA2m2UG0G2x12Hx9NqdWIJsSAPwCm3Ku3Z9H
mcAWDWGrpCgIcLR0Dp8pDIBo6uvsB3r9v6+i2TNaGtQPZ2YkHe9Q8b7bxD3wio5p8HO+dlVs3+ZV
8Pz1WZ16eebEJIKUEbKBYPnzrIY6FQTX8fJkseXepKNGnz2wftJxLTZVaLlvfQZhBxVLfeZTdWrN
Q0hqUlcjGfy06aF/okaG2aV+SGpJIxQcFGQYJk8yme5Zrs8c7dQDz7aHyGfQkphKj1ZYYAjoyLAu
+2TNp9vctpzbXseV+fXF/MRrgX+kchFJvzQJrEbD8OfV9Fp9aC36br7b9upTHKnFRkFxvAgSo8to
0Dv9Y6K5xbItGhiHo0ivrMwxtpGLsGvCxMZ0KZErrcRjjj+DoWzbJud2t9rJK++ww+bNhGV2XPhU
Qa1afZ7ztRlMeoVN+ao1XrFEWlLvYsd9bge6E46M6GQKwvnSviMazyteIsa6kz27L/vc3NFF8hY2
AdDk5XAeX1/IE+8agy1KUMcxYAscfxAzh9+BEODC78X0U05as1EliqogY4g9vn59rBOXQ/sQGlqz
YpWq+897pkOfUE3c0P4UaD9VGg6r3FJf6zETvgNZHJOW3ZypME68dNBsNWyn7LY4yaPHpKuycagI
Zvb7xPoWxSE0Dkb3NDOraWHgznwsq75cMZLt/L8/V5hv3tyRokA8XilNxUNz5NaFz17tCo8fcPgq
u0WWHOJsDZ9G2NVnat9Td5KSjTYA6WweS9nR1bUZOdQmKZOKGpbLUesYTQqjue2BHvi5zUb66zM8
8c3hBKmh5jgDisWjS5sHlRnFBZd26AgTzsyqX5HWW64MZHH/nUORFWq4NgUjuK4/T00Cnm5ywRZN
8wpxQxoTbk2nsS/iVtPOLF+nnlGDF2r2IcyS56NntEMXIyY6A36dtw9QPd4tq3wgW7RaxGF562Jq
/+vNEQsYpgsdEBk68uMXUBtouOv1JPxpjmVVnf6uaquVpA9w5kAnFma0xaoF34gyRPfm+/lbJSon
3HpqwBYwC61nUq237lQ+nHkkDH7GUUH/xzGOnglPSdLENDkGql5tQbSL3IOose701gYik/U1V1HF
GtVXEtpYEj4WgGZRDDCwacl2ofnXIokSMeMec0AGY2gawAbc0LHRVPvJNKNb3QsJfBlxaAVSFdu8
RqHB7nZcooULdpFFovekDpgVtZlmRNyNdjd5ROOqQoOnUeR1tVW7MiDdAf3YNYkuVIfFbA4nMOw6
Gpxoq1X1SL4wOq3OiPLLTqk63029h7hI6yVXON3k9IpIx0At5KNQAqzbT3IdtJGFYjDtD4VpkFIc
J+3m68t76tnkK+5oPCcAb4/XT9AnZTPaPJtoBV/LoXl1I3ltGsrGyAtMtcSYfX28U284NTfFHu17
lPFH74IVjYLMhlH4ZHrNPaerXk93fSPOFK+f/QUz8RSFP7UJbTrv6DAARyKjGjzhoyS9lQQVIxxy
38r0kUnUJVPpZWvpL2ElzmyZjNPHpUvLFWVzfVyQeRIMluwteiLFOH2LBhWXUGUqt6jd1WzN4Jw9
Tmnl8AjSrlxlpFYy4RIs5KXe7SykvlbSKztDJeBba0yxDFCH8cDJLcYPxlhe8sPSSCrrB/RAIGnC
lddoJK10zrQKteBeT/Hxu5NVLnA+mimuQux5Cb8P6Af5jvBbu0k+Uq4GLHg4uvj3+WQto7pJ1g7s
gqfSsM7dilN33AZAC+WWNoMxw75/XyNitbZykXbCByA2Ml1ajL26TbWmO/NknVqLfjvOcWHUyY5U
X7BXvmvNkUr0G5Zkfq6/fnxPfRBtaH3MFZi3QSX982TUUpdFCbbJZ+hEHvBsWVQJoEuJ5ovq8Yzp
7OTB6FeyZ/Fwtx2XvXbFYiSAPyPCsUkZBZwA7WeDDAxBZROfuXynFgKbtj9fCyx7n4rfbBwNO0FK
4VdJdQsQDQ5/MD4XWfXexJi3IvvMldROPRcOuyQ2sHipnOM5zVTLjOtLnZYMGTSRSdf27lT1O51e
/KowlMg3ZYnjW3rGXawGkT+GKJtDAmYv3dBNN15hjo8OvgA02kEIsurrO33y12NBpI1E/9Y7XhgJ
s6mVNKLM6Uv5bnjhU6R395nBMPm/cRyHRGwqSnv2zfz5RNWdMkYSUY7PTlTSzWlexaj0q6KtznxI
T5WtM9qWFsv8f87Re2j0HjJuBFh+g3A8qtG59eK2KiwS47TrrCgf8sw706g49QD/dsjjgjWZzAyh
jpr7BApvyXN898wMhau9r4ruzJ7DOPX8ziBuetHgtukl/Xkdmzn1cBqcnGVGH1+aSP6CCWgvQeG4
S9q34XLmA5AWrIp1XM6CY0Wb5VkVyh/QRs8mTZXnoIRq1erIlrG2YDaImuo+nDzwv4LIIUJf3M3g
9O6Ta7FqArSqUU0o9UAm7tzaLPRfaq+jaYeHMEj1JSnaKzyJck0M4Hvsdv0iH414TeCMfi9RXvKx
160zT9Opq+DNTl1aHDy3xwPYLJN1Td4BlZ+cdlMzaYtGNZ8xj1/QM31u4rE/c8BTt3i2Z+AYdGi2
Hl92mWjhWFIM+XEJc6CTbSU3H3QCg5QBkllmYerXL8yJU+S7PruN4bBTuR/tSTx7dEGOGJkPpdFc
R9VoX4qICm1Mivo5gdNMVHX04+tjfug1jopQtDc6F5VXlK3t0dMVkovFZDbLfTufvGXUt/a9GWnd
UhijdREVWfYEgw32gYlk60On7EbgH/J2AoiFlmir9OD8zlx67UQTE1UCXZ951XY+7X3DwZokaU0s
HVOAns0IzQ2qNGNTB1W9hblsLHhSkE9ZYBCJTiakp06RX5vnUMRzSMhxiT77wpFjwMxm0Kb/+e6p
SCPsvIlzfMsJGJUPcXNsgL5AYCmsC26Xs2sSJIn4LKCUZTSRNYWUnAU8ke6mN3p1M44BuIkPvnwz
qd8oi8U26nmksE2kG5Q91hZd7vuIIpMlu1ubdhKtEQyaq0oRjR/ZpbMeotZZueGFXqTGfWqI4ZrX
FicKaUHTc+S23j5Tne8qULAzG/NT588EDA+6M0/ojxtHtNuSrG4Mzj9Lh3swpQjS7CF+jjUl2nz9
JJ46FOpLtAa40flsHBUgDJ3gkc+fJSCk0UqW7mzpGWS696IsfP76WB/37fipn7u/BrtXPoPH23+h
2Fnb5zGbgw4Yz4J86hHHx2Rq20AWHYzVTLvQCjW4aQa9v9J1JbzVGwVuiZHJrRTgXD5+ob/CN1zG
b1VRF7+a/zX/tbdCjhXxmc0HPuD//9NDgfg0//KPbN+Lq9f8vT7+Q3/82Pr/fPxnQuxXr83rH/+w
/oievG3fq/HuvUbD/x+Cwfwn/6v/8X+8/1cCLHVaWCyD/w8lMB/h339zPoX//T8vX8F3vYqfvxMc
/v2X/k1wcAjWYemaRx1sJ2kOsJD/h+Dg/YvqA90Ro7m5z88j95+UCu9fTHh5sj1zLt1/JzgYzr+o
Jdhe0Ww1Hb6Gxt8QHI6/IuRc2LTJCb0gE5P+/NFTLVRcuXmUAj4INWuCYG6KA/Pc8TEnnRm1s3UO
gzD/wN+fbA5IABHRHDq/+eeOMtjHiCh1e/SHgXKX9BYMPnYfb3+7CTf//LzfqRHHu0GOgip3NvFb
LI2fPo4Nk7qutKLBHxssD70+lLdpUREF4ZhyrSp9ttBqWlxk4Cl3de8Mj18fngyIT6dJm1LHimS6
Ovf4eBsMMhrazeg0pCPa2QD/NJo2mRPhh0QocRj0qNoPSHXrLWJoKKYSSOYMoYyplGqmrPdwPLVw
UUDbY9McxdCuNHwJ7tSnm1FP+bNYQPJ8aWTK1C0GiUMQO2EN4wbd7fiLzkJ6ZyQuIFc8CX5kYoQM
HLuEuGmV37AUjtuZ/hwvZEgEDlFCrG0LGq6Tr5aD9oAmT15VEAwf8DtjqzIwjPd2LV/dPI9VxN7d
+Is0UXhLhNE9ZS3J9HUyiEOg4VvGnuNqy77QBYGKKu3veJTfCRvhL/ZD7B1qcD1rKvLgzuuAEq+6
WqrFjkslcoKvVf5uwOJrbHXY28B4nBoDOx6Vh7EYgeMMRXRtIc+mLeMhMsNKgsjeiavbIuvIJ+1m
pXbSOPDwbJRBkzHENCLyfkUuR7VPW728BbcV7JHkDFu71LJdicxorRlN95TA0Xsqk8m+5+4QQcf+
ci10eL2tPZRvI1GAy9Ch8oh7MT7i4C++t+rEnSlZb3179tg7PVwioxHewdaU2C/LaPzVY5J5VCv+
yqhW9bONSvsQDKG5w7ijPbQwRp+TpheHoSi8Q55TYa28pCRJ0syR8C/sdlJhMWRyXcuA8E3R6WuI
qOmdtCMk71Cu8UIX1ZsZ8I9hikBwGWKODn3YoSjOzbYktJTX2VWacWvHbbYjcVFejY7sSTxOALzV
BqQLIrDJFZE40+hcwP91YI9uFS1I70IkfLBWo/KK0Iw5DTrs3lOVlGWB247emaqyaGjFSzyU3RPj
junSKzt+lBGNW5nz7dIGztjrFXkVpPPLrpTWtRKqHZJOzsU2E2/ReFG+7PAU5IsuEt074Qbjlhw6
8zo0uRMB4rGFKeS4yqH/5fCJWq5rCj3MyTxrSc50Amt3gACGvyII7mw1KN8YPk+Xoo/GR50P6RYw
Lk6kqkw3oFSbn2piaw8xPKQVSTmg5hSubR1yH8nw4lLPj2gmQNKNFWc/YXYgb2riTpg2QnJT4/kn
JEx+z0In2Gd1+r1X6hYOfJVfh+4vuInQs2IltyM2yLm+i2rrBcdx+U1Huf4U6jyb+C7SeKtjjVqZ
ZvZiBk4H+tWRRClYPJQz0WqIuFG4KptNUJryWsJ3vvaa3rpux0B7EHEtv7eWXbzgXOFpdfDIVnpQ
vBjIyS8STNn3gzvzm5UEbJYr+uI1hCyFzM8YFWTZxHN+nJwb8RIQA6rcDaMUZKbFyXRJl7Z+lmzD
78ai0UBas6UA2athNc1ISLN7NfabQncwIwZDvMUqSbZDZqvcpjxtnZlBXn7TYtx+2IYdxOO6UV41
Nu5O/Znmq5ba37tC9M1bXLXm9xhbRhr6nTEJE5nlpIg1Qru+vRzLPrD2fWi05h3GTCx65jA+ajiD
l4Xdkq6pWQOywXKyNzyHFsRLmvLAo4eGpakVV20B5hl7kLc3lfSmUWvllgDFO8Vqr8xc5hsMJNbt
BPNuYTmgeysrBAEcXMG7hBpOj88P9Sna5Xr6WDO4XBPn3q5bc/wRuwDlza79mUZ6viOy9o2EiWgX
TcyDhNbKQ5F3/TqzugEybtj81DCdrcO4vsC5FGxQG2tYdlNvpY0VcATHChExhPGVOcFPB4nbjcsK
L6GduHslleUqzkoxLaQXlDt0N6iUlQGcKRHCizxO6UnmWfYrlBPocXqIoJdrc1x6prgbhROv9Vzx
LhIs/Je06HtsK7yw+D61i3hEp956bkheCjdS1zp1p0Jg9nMHd6FsDJd4UEVfQo/ltSTddhupCBV1
JVcveiv2/DbU7o088DY0V+qDJjwjW+tc+7da9r29tNiWolycuIdsPJrOx89HkIbWw9sPwGnWgFaF
rrZoOD2NLqlnYxIM7HI1BvWbUfTtNrRCvnl8wN0NdrJuEekIOxNhl3eMZzV8bWm9QbUVkSGfKmDj
3OHFJZFl0RvpcCGG2V+Qpel3rAqFs7QHe9zCegcTykTbXZEdgbqkMw0AXwazIE2HOttahrOjz6iT
UMgigiM6lXq9kLxXl2ZWywuw+JjfdVXfoZkgSjaKeKvqNVy8ciFouCyAAVt7aVfD49QbybKaDcwM
ofw+WxmdUsDxtadXmakW3bZ8epAJkXdLrfb8YbK8Xd4G402cGtOqC9pyn+bSXNp6huXDTrtF1ofp
ujYN89apaTEXwaw6CCvskKp0N6XSMWOZEwd6AnxXpmck3xybCHFXHfuNGYxYs7xO2ZSgDBDK5reZ
pvAthxCzi2MDJjHKyVWohN4TqA1tm8U88bZRRDu3G4K11wfmZUHnD/Z1r9yRFeFeaeU07ueMr4yQ
Aw/YQWlX+bsZllfYD5yDN6B7X5p9D7E3QzeGSCdKL2U9aTvJtKVcxpFdXWRTYHxvE2c0F47VI8/V
ezK/oxEo+zLREvVdYifKViST2sNKTdRuN5Wlt5S5Um1bLbO+91kbk3eQxsnBJFn6LTcSmwSB2uyY
wGkkL1vfMQSpoKNSooPVQqBCUQaRbpzI6n4UiVYsm6yf6wJZ3uK7yVaI9UWxxqQfXyjDrNvFnpg4
PH55tEM/Xx28si5MFLY0Dhd9YcW4FN2gXiZYn69HPYj9KRLyhy5BG4KIH9P53sDtm0ukJDH4Ds0h
E4lVi4Onk4XgCtn8dGHAS2YlbKE3alrzwUH9O/5iHw1LclSCO8nUgXeA9IyDE6gyWIXWTAuM4hzG
trSuJzzodwohy5xubESbNo1TfIZMgpY5RV60Mu1B/hhky3QrQmyB85evM7Locv9P8VXGuvaAY7T+
SYJk4q50K+L8tHzuJg3jqK8pQ+37IS0py+aCEXd7Z6arJNKzHY17cciwf/smIYyrvOhZjKuErPhc
Qr1eRVbNx93LC+VOhF77FOtGeB3mVBrCsuVVOH38Fl75zVBmtgER4/OiTC7FrwaAEJkIDuWJV5ba
Dcug+GlIm12wQhwRX20iWuyQhWiRV/w6s/F8G2lK+xTFMCnJilZcASK5Grdhbo8XakcMSNR2/YpA
zxEzZVJ+R2eaL+txLn9xD313miGDScAp0NhBeJUP4y+MBvGWKOKCVJPYg1fbg7UYiSgl60AaGfQs
rzyjdqCx9mkTgb7HnfWGICbmod2f3R2rVZBSjphTBpx3y9GJZbIuc2/cFKQ+rGSMItaLDOcX4UWd
D7Ek3Cia/oo4/hkwgsGQj8+UYvXhqkURfdlVuvm9k7ia48lIL1Q1N150NHYDFh4pugsMxC7kWi1d
qSaw0hju6zbnFvqhB+lG1SIce0NOnZDl3oEPN9TfwRgv0A30JAqimy3mO6tDDrrrwsq+VwBNklET
qhDNhGkqC6Pm2QZJRr3RF6TYtTw4gEmpldikUA+GKX9oIkpRLCpgIBgM5xppEFN5K9DLci/xOK5M
4CjfPLC2C1ONaQaC0F3rQyCvUqQNh6SFRtyRWoMnMeqeQjKxULdbevZSGUTu7JtscrpDGfQhFykm
T0EZ6mZYW2EaqctWGkGGedZIWvziUJUUYpU5IaE/FQG0nLo08Gk79pSFu5RPySqY5n8RUEgFKxWX
m70MYoR2HXokV79gslRj3TQGySpILVWpUSJA/UeccSi8Yj3w8AOgGSihnAH2iDJSXLGNUXGTUQDW
rlk/q/i+lxh8rWVtkZmyzD3ItAOOY1yEpvwxJm26qeIm3rYdXzU17ScfFhOFXCTs9qmJsxenom4n
D0Z+d/vMiFfVOMdUzNfOm32k+2ni4vOyK3eYao2dxgt7mxpdvA3Q0YmlazXZriGk4HUgtOXVHDW+
yXqm6wsxcD+Nxq1u2AG4h7FUcc73bLbsTNTPglCZ5wEr8U4dmuKlmWtqEXnZMiKeol+aUzYA5876
dqNNYb4Dg0G1KBxjwTfLuc2Nqn1SNZKAQNkWr1ZdgQk2qWylxq5lVYmJN68hD/ZZT9jIl2Umr6Bc
44MNzKF4bQLhrgy3oSINTBM3Y2FNvCM1yQAaDnT+Y6NO5VshBq5KPpG9Q1W+sGJz8plflvtSlnRD
dAYZi8Gbl66IvPmNNTpsvHO9/IYE1T1oPdtbSE3eISQqex+PjjjYIReOWc+4FapuLQtXdE+MoNhW
9WO8deedNxMieZWn7MudmO0Jw6Dpl8tbOq1jd5LfUzu/6QZH/gDbzTZHtUKCPU1YAn00J3TzQ4Uy
Fyzzbz2YcwSKi3CnWhbMWw6j0RPYOL+qAztZPiRpvwL6L1+scoD3VuUJXmpmJeu2i9mRzpuGeFDZ
OEWDWd6qouLOFAmfgI81UIpQgAgM9fEiRc1DdkLVs5828AfT0OLsMme8mEJIu0NHV+PjMQTTyAIe
CtBPQ6uMl2bITtOox/L2Y6ctDB4fPEDZ0gbhQawOuw+oHbGfmXzIMuZLhzawGYzP2zIlVLgMyGGd
JY0eLv3cQJliEEapZCPeR9GvyiUiZuJ1E8thDPkI9DM7zQ3pGqhySO9KifQEpnfqzawrCwUhrJqy
Be8BWIRbHPZqRpoSZ8S8VGfzPPEKMsym9REQz8WWWiWrp4Wf7yU8glCEtH4tgHUtQUHC/0rhF/Gh
USsaDgyz6LXTiYGeUn6bDJMGhUV68BusShKt1GZ8FHAHFoFeZTtl3tTiJGJZYycFUHzeIc9k+YVb
w9JaiinmJ+U6m+xyYokzNA7/sW92wAVdDik9M1FEJnlAyruqTnOZ4ijcviznI1XWCFv+eTRJothI
ky25KLTgTtUycZD/l70zWa7b2NL1u9w5HEj0ObgT7J6kSJGiqGaCoEQTfQ8kmqevL7fsWxKpksqe
3aiKE3Fsn7AONhKZK1fzN7WVb6EGBFfB0Lcfa0HvAtV4ehnAJqurCSj/jXLIcBFlHgjuhtU/wRWq
P89xF2w7s5VXk0+craeEJUxcnP1MRNzgVOejgKdUUkJ7pEUD0tRXej+3nQ7DEEZ67OYKOkEy9ck1
8o4/Lod2uUyBMdwnuts4tZm+BUiMP4uALeGsY/80tuhXJyKKb3x82/ai0/sH5QikIOj/FB6vE+mu
wzmtCCSdKaQ28rtyUlTvuPlsPWA49+e7QQy03sYgTm58Qj71Ps0rZbjOjR8bLlfFJIOrVrLC7ZJb
91OHTLMsEZnycOk7OZQhm8TLxH3jIQ6TjnxISWPutBRmdYXIX3XlWiQPpf4GCfnSpx6wWbPv1pqk
aBJEM+xWcEMnPWly+iJmXVj3OOARbIljH5EGaj5BXUDdnMHO5tyKUQPNogB9nYu4SiZEvmlk9EST
ZkN6me+1X+C+rWd0ZQeSzJKDDanfpvtUFxyKxVT158IyaAxO9OrsNCJFG0hYbFQ3txZNvR2XPZvn
HGZnn9WgYscerXbiD1RTC5Y7VqnzOJziLuYO9/OOYvl9o421jXWiVFS9YjFNwluiOEc5Ti4fTE81
5NY2e80wo7t5ok9hFXOZnirHbS+mpqB5o0MlRBlr1+V2foOMIsqLXurSbUBczW4l90NCqcqZ7OgK
AobX5jAChkfrj3/62vJr4KdjTJVzcFNJ8ofoevOlLztSjrZfi1NWccjSJk1uUFj7rJTLquELaZ+s
IOGoqJw1GAqTLFRN7UeykswJxxmN9BCpBkneMrrpNXLsBNkJL4aHuo7sjVzUslUjH3wJ4C3kFq3M
8z+eDyaO4lwxBlZJX92JO7XhUjlV6zC/RRZw2ZdJluIKUXOgU6e9iH2XIMOMJ76BzMJoe3XT9U3j
rWTCk7+g0Jk/j85aexhUUDicG3Q+DjwOEoN3k84ClrklFcbbazxQwPHGEz6HGcT+wPmE3UaCYgId
8IFCdje6qJSHOVYmF0M0/A5fJl7CHDSOAgoVJDgokAhD61HDd5DEsbbrEiXy4eikNIc3sNTdG98b
rF08oFG2OIS2RJJ8D7E5v/VjmHlZ7yJIQ3IQRxW1S2W3F72tlstqatqP4+g4N6gHzu8JCetvhnmv
xsr6x2q6PrBQAPyvFHcZ8OW+Muz+aKTaqKzHZ2FpqMVMkSU3xkhhQreCRFQoiiJE5UitaGVor6z6
MWtorZ4/9q+nBueR/Y+zERvonAMECDgQ1tkv8v0YeQlLpnF/LEsbvyBgrVo7YWyv1slQh64bky3V
+7pbmEWS6Iw02bKGr+snupKDFHCXTWwqWLdEg8itn5q08G8DL0YUY0CwMzK6ug3bwf0tgP91pSKQ
/9Zf3wdC/Iqy0lkYDcWxMRxjw2ovItAmunNP9thmbYeCoJ5E2G2wVcTEz/3CLVJNFXXhOLh/zV7+
0ajyvzGE/O9NM/8/GlXa0PsY///Xo8qHPzt4mcP3k8q//szfk0rxh8PxlZ4OuihW2nzlvyeV9h/0
lZg2Mk3DXAj2w/8bVTrMNwHlgZXzwSA4nP7/FJu3mGIyxgaigswPfNF/JDb/YnIIxtnVIvD8Qh6C
xfuLUWUg1LimzMWOKAqjd0u1GmYxOmzfrclPJocvo1gA8ox3JCXXo1oq7x+jWDSq1rLrOEKuGIwo
cCRukGCmr14NjMIgs9snvP7ybluvQ/Pp18/W36v5PgDoh+OYzTSWZfNZ7B8fzs2POVgeyGPsSGor
v6OXombBc12Twy2ohNALamTYV6m97dcl/XMGOYgyWefZjDewSl9GLphBwem3W6O9wM04ucHTtTI2
WUF8Q2KO5Awfrjdj70d3JeJS23/xEpD+UYBgts1GerGCZuc0Nmaj8tiulHzQ0td9acB8Sf1ped/a
TH4ikTMUMEpyK2FSgeGogeNGjd0rHm1yfutV1vyWXCgITbWmB6kTOqRASdQlCR14LnFfpuOwX7hX
aebp9OnX7/AK68F3CHxPA/jRR3hF9aHHygAX2WyQ6lQvHdl1OCs6SH6dPf/6SS/n7/qLA+Ii0Qc+
51KC/PjFXSXoOwqedC77z9PqwQvai26gxqP2K/8pb4DnQY0LHM3Few2utERfVaVR8LyYoSkRpQ9X
dHd/g8b+yfpB3UZSRV8GTOFfgLZkR7goUNo9dpTQh4BVa1BGPOZ9cP/r5Tsr/784Ma4lwBRw8Jj2
vwwKWQy8fmIPHi0ccU+rnhZj45AeloUPt9BFoIOZkJXWKEXdLbpKZU6Vo7hKLZTg6nNZum57C5SN
otVT1JiNSGnPKIG4aVyQdNcFKXHK3nyvYrLjjY37p4H7wLSiLqtr27lh/Ab7MT32pNMfkPpNj79+
yW/8oh/ekiYgo1uSAxCWUrpAUr5PrSIrKsZkxZFvQtsxLOOaJC+O+pPRdrAg6BaHdOqf56Iztm6O
dRebNzsWJZwFJZqBarnrrps8RUduwBwIF13zg7Dy9NqVi/PZh9T2wW29XScm652QUGxDDD3FpvOi
4t4yc2xxV1oEg0rm90lcWdsqZj6LjIXIVPyZcIZFwuC6N/Foueg91/Ult0tyRIfc2tmxlx4NFO3o
wKTlLrGAMPV2Hdx3kYvStpGV20q0yYC1QvQV0yNvU/Z5fAJRqm6aQkzYWKy+c1UGbXFQNAZ2jbKY
iThof3mjVxebQcT1Me/q/GFguMmkjIKgXIwbVzbLE95vPUOgBD+gfLAPboTkW5h5iMNTUntbw1+d
WzexzXvEE8oPfpzkz41IarTDTTT4Nriu0v+YatMO6yqZP/pBxWi8xFfAlZLqYsnmq7WV3o2HM/B2
CNJKhnaZYgE3VO0XPPDcR7Ptd8aMJ2MS5X8auRG8MarCQCosjXeG312Upcev9kS7I/U7zcqoruuo
ifAKZDxKvwX9RfjfB7PJrvR6bmt8fza2DIwQAz5Ef0v7k5t4U4hMvHmK87K8ciIAB0aRDxhp4bN1
DQknKpA6TOiIcL9ssnICXIHa92nEmfexQ8zubcY6VaeBwfWm9Xv7Pnf2VdKwIxSV4dja9mPddvWe
caextZuZgSDwju59tfRIsKEiyKeZs7CfERublhEXZfvWimg+E9vUaQCqEi74WQeoyFtPqOyX284T
zS0CaG9ShMI3BnX6VsXFuB2jXFNxhnHTmeZFY2WQqGLHwep2jlEDjt9QFn9OUIQ/JsNg3kViXXa0
XPDgzB+tsqq2E33EjZF58mEAOLe3u05c+fM4XVQuLaBaob5WmgBFxqw1QgrmKPTRryREjdNGlFW2
cbJ6vjSCWB7yfqZ+NoLok9EkCz9mjvYJPA8coLWQKG0QxeZSk7/lGsr3aRx4eILTVN7iWWgdur43
Lt21RqbRqBHUnN3lMZt68xb3bfApFfbiVmhaWXOzAuTTgCTRXi6LcE5JNRdHYae0gWuOi2csNQr8
skUXH/G0yULs0k/acB0SJF3MrPraKSf+mEVifPL8fvnIiGq6KINAnXIlB8rpBtVL02gO7ZBHG2YW
6jQKzhfimXR84B/EGJJmfi9OFYMWbWTcIktTmjHGm4Z2BlBmtUenIDlh3EG/AEHwTbaMUSjtMT0I
OExX6VyDNsF4OHRr/lEr5OPsCm7mQjaU16hoLwfDo2w6N6YwRlie1dBN9bW5xMUW7pdCqYoCsdOd
qTOgN425Oc4jKmbEYLYUTUveuLs4l5T0ZZAzTEzaj4z1P6xycm4Q7zKvl9REJzOPkNBhKlqDJdHt
YYmfLzDlrPua+HO89+rUZzw0VFcVAN97w9TgrLpJbmiXkp3ozhy+giadaEmvOcK+AEUJ6Aq7Gf++
uyJ2qLv0HC9Hl2+bGuSFhsuwpMhpdlOA0W/Tk5B6oGPUpm7/dPbSKzKauFnHS7YN6ZdX4Ni+ShrO
8D+aazth4u/rLvcy2YzjkdZjtFZrOUMkfnaMN5MbqYFM7mhbu3MrFXJHfLOicU3PxVn1CF8W/YcY
yREMC2x+SQ4O5aAUWg6R4YEmG2wwDZjKZ+7Olol7c0a9YDaYHprBYvaVoZAkfbBe5Co0PSNPhuSR
3YXy2K8CQM8zObB6SBkk7Wz8KC8yJDAK3cS0DgKx/wNVvHs5dAz5Fh6QbI2Cm3eNfLoseHi4n0Fz
MAumrzrcASXg79CSYSpitVuA4+Ijo8rLPgdo4Ku2BlFmIexMvmhfurNJB4OggMa5DY+vdfZN0s6n
kt4LPIMs2dcYpO7qarwXEZCFaYCk4+aTu/NTE7P6SqowT2JKaLAVyYHl9/OvHR5JyVXXl61iN7tD
OMzVuIQD3aNtZ1tddCWj0sX/fF56YB3A/JLrGSRhuf4LbO3/xIIViRgHyul/XbC+QZv38WsyYlA7
9N+XrX/9yb8t0uQf8BE8aAku8Axhfm+RZv/hUsS5LuQUsK3nivYvhK1jnWG0aOZhhoZ+l84se/SB
k//7fxzxh2Vr4hfZKzUATKl/grB9lQvzBODp8CbI8fl1uub7ri0mbXLLvDGaY5AWzwkz0gNasVGY
BlBnv1udn5SuP3uSBekefQIQmq8YpUWFwJqe8x0DfXLQZv7cVOQyU5SMv6kifvYkniEhH9OvIhz8
+E7xYERr1+QNEpP5iPWiedOrMoNLuT7841fSFQR6KDzO5Fk/PkiBc5d1tzbHhUZoXuTPkZE+Z/z1
3zzGDeBK8sVffSMuC3Tb3LmhQzbJnQyI9xjtFpt8Tv/F0rFXQfSjaAXm+yXRPm7M0kGuvMHPruyu
ZnNkblNbDM+qf1xaBjB9AbzBl7RpaLxkTPqqBPQpp+aYTHiyeuNyt8TzA0r3D43CLfTXK6jr1B8r
FB5mIyOD9JmuUHSd+90ux9K55mzWzRFsDKgUevDHDBfgsDbSRzOgjE2x4gjFghHNrx/8k62IjoAW
7zzTg14eL6+rgREAtznSCK3fjcjlhq7EvALNyd+1hvRme/WO1GBEBfhdnOof33Eds3FBUK5B/QmX
rXJsyD0tM3r3L17ou6foVut3K6kpAcoAhXo05IypSjc/qHKqLqru3y3dd096EZmmvExqENxskGJc
tt6cPa41w9PfHy+hV+aHlaPdjqE1dTrZB8i6F12OeASi6zCtOg7IBCAe3dfctjADJ9v52OIQjdxa
A1oPKNHexQJ3g2Lfb7SOXPP1RqEPGejy2ZcOUoQvdmjNZR6UdVNCqbHqLRmnkYdLw1xmdcplJ4Gq
b4XsxB77IPdodnO9zQpbModyqgu4BCg4TMyOsaOKKU4Ar349Q6/8LLJP2rlyP/r580J/9BSvQr1p
/D4Cz7/2XmhJmu51w7+yJFG5A6JhASlHx96f25IiSFofct+qT26URZ9VyXBpKmf3GPnYYNULhrZT
xpHK/RlHrH4ZAYUzhaCV3jIXHAZ0qMa8qHYwvap3WEA4F+jUT1/biItGDB6/HTH92yVz6ssp6BWF
qB8k9W5xCvNLhgEH6jr8HgMO0mMZ8dK5Gpp9LePmBvBrvR0QdiTHsqMoC8VYyJmMbJAHD4uOfWuC
IM1aendG1xjUVbzdWhI7SwSkNwD6LUgHxLckTulQIpiON8cs9jBE62GjUEW4cEpGgKi31JfCHCB7
lgwzAlkaG78wrQ9xotzLORbZ5zioiwdvAg3U9nbzifLE+hDx7k3oT+BamtIZV36TooxK/EYOG9te
CDez59DWMZjDP/QTySUD0/IWt+Lhc8TS4MzQNjfemD2bgm86olD+oQzS57mfoneDt9anSUfnpO/r
y6XQuLyOUSHbl9o/wYTKm+8QgXVOXCoDRQMgc0pYOyQTSbWr1Fhh7YtWbuiMYHtju5F4m8fVs4f7
3bXAJe7gjQX6AJYx0eg8n7yixxMME6rgKvFYsjxlERCiwNDMSZZNSd1wH6wI9uNlmOafJfYhYdlO
9ZYampoajG294h3TecUhBVnbvBFgguTWSyL1MYkaQ+4A+fYB0qJ5uoYeaI8rTCfXDwHS3PcgIstn
y0/qC95xgWVF8IZk0x5plcmHmsN9b+Nfmm1cpqtYHkApoSZNEoW5wwwgrENDDJkEOlXhEM25iwta
E9chnhcGAj3U4z0dhG3j4Py9UQ637IovCpPqRivoo+WePCBmRYo+BlX2SEvP2MuKc4R4LJVLKlWB
63M0M/OU6uParfkBteEBtQ+js9J91tjuulshvLRh18fTGGJmL76ssumfrJWz5RiAZbfF5PbvlU/f
Ps5wzvaXgjAOiMmFOGnYFxC4UoCzU2psRM6XcJM4/9zGVnUxR7h/gPe0NnmXPTM8lnBdPPuCHyL2
eFItW2PpqXISIP/XuCMBrI4LbZXBFxptbl+EkQE+Bcy9cJmN3mWqG3NcCufkz6qR7rHKPbBQXuKt
V44YPzb9og7IgOAHJUc2wjoFFeL06XMPdSdsDfw5elEcsL75cxg7f5v087uqtYDkqy9jsqQXZeUB
8Yka75Lb2L9NRg4lAO15B/xDvaHylroh1uzRb6LV1Pj5hwDD80vU2fflCrYiXudm2JRT3ueYvWRp
aA8Fm5qoOL9NCogY1ZjJG5u8Fmgrpz6ni7BVir6V3WOJuHZEt3Ia1EHoq79xeG+rzB7T3ghuAsSb
HosZYyVbDQKeNt38zInsi3lkRyHQG30eJXQDs1jqrUI9Zuf2K8eIFqBE8GxE+tzo6HHGPTEnwYfx
VnhdCxiweHRdAmXXET+wkPJv1xSHLavrli0lKI081x6DWxxyOpBbuH/irso2HGXXHgqzHLe08whi
1lhvvYlHd4Cqjimi/0DjxfQ1QZ6jqYoKn44eZxH0RHddWtzYDe4myWQHfISyuelbndrXVn1ZiIbN
BGpgxBxdOGiGsDppJMGBeIBkzlEXYtenIQ/En+ZEtFJ6j7jmKq5pX6TXmUungnI1I8aRzISGMbjY
Nrr7HvzPBk8Ha+PadLrboZ43avXq91BwJA2BqNrOpt9tuHAnVBwHIndhdh16iF51r5o4wly8qi6i
dSxv+5HYY8REj0ly6HNVsuayHvd2hpRJXKn02o4s84sU43AJTIaUuB5vgrwvjr1nqkOWQOgvZWy8
Gbr0xk5t9dHIsv5mmZPhTZStH/AemqB8QN0KFuRinVW4x1WmK1DAtrxpjC56W+Sf/BYvG0DLzwze
0Hof0vec54dOmfHRQuFzl8RluxlMG4GcBd4A12J8ILh/Mdx6DC2fS09T0k9GmhQPuMhUF11FxDHL
AJKPKRqtvwZg5luQxU4MojzfYE/5N4W5hykn93a1QQd+Ho8oAzjdAaBiaAGjm8Khl1kFTrEgmGXU
mS1bJJPlBkZbfqqm1pQYBflacagru+2iWuYCRWOnJeDhdjChNEytNm+z3velVV5MrV1e1P5gNmAD
gfjbRU/XU6BMQKOpnVHbu1y+NRkApnXEv9KforuWMQqCXHmGL5OTqjK5mDJp4w2Fm6AKLqCi1BV9
ldH27Q3lADTwcEXi+7lfMqakgcrLPxsXcopIY/80gz+EoLfITqNsXHPX9jNxfQk0yRiPv2F4W3k+
lj6Zg4MWKNQ4g0qfdA4j/FEokNKi/xzkZg4LZy7eMZKY4eAJD5AQ+T0EgcZf1EVVZPk2bcwvTjAe
myxjTrfYIPFciNmWx/kicKhb182MN8KuDAhcfomNgWMtB86pRcc9A2E9FsFwtFrkIuc2eswTN8fN
1srxLQQJjNmd+AjFfb4euaPBdca0birHGo2NLOz1muMaf40LH5ZELnoD+OAsyW4N45TOrhns/ZhZ
A5QuwrcTk51QsDlTODnIdWwbXviYg2YFZ7u46jfzxde8fZ0Q42jtIleEAuvLKrBBmBpr5zE/JmXp
XIyqL59rG/OWcBpoEZdh7JBaFUXBsiWZGK6VR2YhchSiGkFaBdHskYuruggsQBWLRanTpw0EymIZ
3UsHE6mrqss6sHe93A2qBdk3AAg5xlqy2cbUtN45fhm9Y3LnPNoe5P+QTqQ6BIbwb2GXEW6jZUZm
K02zz+cYWFUMwjfTmtN9/nW985rrrsm6ARUViAPLFmdt9e8Knn7FCXXszeIIworYa03qDVL7po9+
EzkTtqfp9YIoDZS5lRwrl/gEE/xoNNol7BYhf1c362Hai2JFk4e1cj26ya/Ud/0Yt1H0KotjV4qH
kRZzl3O/TH76WBXjXbRw5f96BXTl8eKBCFZZPElQm6Ax8GPFB1PFLWMgcUfVkpBWGHNyWZOaVFVS
XxoOxlu/ft5rASB2H/hcrR6CcOMrOcOqI9lzvBzh1wA/1JCIWW/TvlK4NbOxGFfIXd6z1zw3mN6e
r+AJS0LvkFiT2MMXNDaYSbuPOMypw4yh5292xKs6G5sTdGSAD3BCWJcX64Eq2uQh05IeJfX2wTXi
+rJxpt+dwVcdC55CowIpc8AKiIa9qAfHdGSeWNXpkWGiBp0TNarGGzYtWCYcyHLs+paMzB3osPr4
6w9gva6HyQ/0dFxLSr62elhE7qiumBBa6iegJoUDqceIIvm5HMlLmey5y400XPlQOctDLpf22Wjc
aTcwwKaBzywy1cGuY2pajIENwK4hl3Py7kjyC4oejtNTG4loOBkRGpXfOi7/C7CC6Yeiw+MTuhps
dxKWr8P3XWdb9we/+9CvtCA+PPZJWsWs/0/+2F/NakL9H1S2tAsw36Axrd03/sJYCcv5g/YjjJ/v
lSAc+YepJcAlGJG/W9h/96ndP6i+wXPYQlse6Mj5txLG22/xBRENpDrQ0Pjrn7+XTPixP0IPlzPH
dqTbrYMRUK4fo9DKaR5hMXu3pSrKdVOl83jbIa7ihUjW9Z+/W5ifPOzHw3d+GALqWiYJgQte90Xr
KXZnBzD/4NwmBuoAlVPD78fD7SFPh85DicCkREN89lGqrDv+i0drow56QTSVX3YqUyMX8FGEc7tK
oEeV7KiL1YIGxM4fdZEbzMIKexOrXsi7K8X2rx//Y7DXb04XG8QKKqvgNwE0/LjMlp1C/aGzdFuU
sJvAcKuh3ZgDrLyLtNaPm5nc/gaO80J0/a+HslVoRYDThFT240Nx343GuJHWrQvM+76iK3GySkDG
e+B78qGB3XPlpDYPH8Et94cE6smT1zAYLAyo25uWgemh8eNsPlJ7xdEOypDzSAjv202EIbm4pPSj
vk51FyPsGwHbcEYE2f5Nr/fHm/nbaxCuXeCHLv6ML2FFwRTYI5qe1i2YBvbKWODwUYz5vA/6WdwX
KWr1dB76p19/sR+1RP56quR4+AEHg7/+uHieYfrZ7HbiNhMK3r2hay6/Sp7NDFWRRazznetoE2Ef
mFq4UO/9Jll8fTDJRZiC+B6uSsxAX3w8JWWVt7iM3noGLadUH5hFjvPbWLXiN1puLxiH53dFJ5KT
pfW9/FeNWoiuGCqao7jFIGW+A/cAT1algqZOZNv905w7zqMyPX06TVLjhvYbSv0ZnJpzL/HXC/+z
F2fCRLRkRkfp8uLFLYdEhB4jiAmGv+3G8aOivrKGEnxWWqEt8Oun/eyQaAQr55L/YASi05Lv8lDR
ZGZq2Mq67Xp8iKoFpDWcxLm+HH2zviwph062ohfYtim7HKK1uC4VuJTNkgljCkVGG9Pw1HwXt5Tu
uxzHkSvERuWOXiNtk0TRIKroMTCaDjCsQjfKHIv9r1/inLX8Zy55/oC+xfcDfadHIsGLGUVWxMDC
FynwSMzMdr/6FP7nfTMPZfPp3Bspgom4t7CAZUADJIZDgejMgm9Xs6DDgKU4DgeHdVqLbisis38K
OnO++/Xv/EkU9IHrkUY7/FjXfPEzjdkaFWK74taFjpECpGOZ4dAhFGOibdGCZP3NzrZebiat1Ub7
n5GloLZjEvHj1y2H2MrMfOlvJ+w/L92hdB8jBiz8l81IYjQ1scX2aNdHaYSdDjRh9CUmquR3KUxq
tM+qZXiysQJ/m6H6cjANDgGsJQKn3hPnJeq5NTxqbLqDvfJpGgP9vKLd7JwwRBTX6zL+zk3jmw74
999bz1T4zszWHATyXsmirqhp+G26xLc1f2oD5m3ttplvZDetXSzDsYIEO+HnqLIBPjd4jA3dgyjZ
S3ryui1k2iYMkkZurMxSO/A7/h7aPDh+MJMjnBs0BnGtRhRj3WIiLUFjJZPxvjHKGOtknw5ZOMUg
O9By8ZN+a1omJyPrp3HHFeDBNcnQGnCCprodqyG5DPoyu0Ktr77G089vt0HdmSPqCoXxUcBFvBH1
UnyF/E6nljyAgm9Z14bfp5Knxa0X2LtLQuo2cH8z5cA9h2FE1rxtzaQukUuRyFI7dW9u4bngSah8
32geRhoRWv7H999J2SZa/CLOvbCzVKtw3oyRjocfsnQbmCrBl9YoOhrkWA3nx3VewdC18FC6k9Uu
qXHCad25suKRuUMD6xzGoHy3TEqMG9+B8nxrTJS3dImGyt20vYV9SYnwRgPZpSy6zSydBOvpbJIP
dBu4dnP2iL+MutqoFwmzO5nQDNZDJ18MlORl7bqPPbymdFMFRBtSQAKxargF+hRrxBA6KgI+Ee0T
NCaiwoHZmhX+FdSWfORmFokI4DtV1NINFqh4fr4BJtpegUcMxD5eaoS/wiadgxNwxORa5XL4GtCK
rsMYaNXBTLNui+d7fA1xvNt3EuvrtgatDdvwo+hhDlsqmLdaEvTLMtT1BhXl/oB2ZLS3Vrv+XMre
/YicLFwsr0me2Cjzn/EY4XK8giLdmnivNsAih+rQxQ3qEMJXGzbWGZ4XVfMMpcXAlj2ohyenNb3N
7KZxc2+4QZpfKnxicucCkV5Z3vsKErlkA9Ax9relz9wbUuXigKWlvePKyOKvAuCc22wgDRoiCdPF
WLBjDnIh8eWGt2bzc3Pcs7ZLu5TB3jB18rO6812d56w0uij1pQmp2ybaG85jG0wg2HvmFgtw3Kh4
Pxs9X4zxNpcCgK5xo3xJXEEPKT2kC7syTAJc2fcOfXqYPcJHpqHDqAsaLA5vYZrVjElM+uSTnNhe
Vdzz6bXEUJc68e3oB+uwWRfPeYxcRFLj1CRfHYqAaFRO7iOevPJhAsz91K9QQkHGEngc4pDvlHJX
dgle5C0nNNjALOL/fmldjay0XSprgMQPowcgAPml+hLapHXfmpqVtkD5vBoGRXwmnEUQgWEbx1sh
Bv4XJgS8k0pJfICk8D8AqWJCFrgsTmdxU4dDYfNvdInIrseqJcQAGgiuYvQLrqRfz3foWnKpf0PP
6RhJDocyFoDJSx/O0DGqA4pYqZdSdpBD+37kb8+/thxHOmUMZiEJkHZamEyny9v2nIvkhed0N+gJ
0e+OlbgeV76IoodyudC8uFdiZQpmZcvdmFJu2DgH3mcRbINkmDVgXGePi8Xa05HlpTiSPClPVP+E
tgfzPv13EAEatDQzsk8zV+4jSHcwIzo9agpu21bG7acsL8l+57Rf7s6Jwpq31YLiW+E9WloPK0Ny
+FPX8mNmK8iekG3UeihA3E91a5jXZsKR9urIvO67Iq+v2EZ8O0v/2qpuuXh6ZhN9xC9CEYUkvK5b
ucO2vPkUYTSYIqFvGd0u0kNdr19hRaualuup7Tt+ueLPKA1wXOar1ujoGp4TnFGnKvmaDU/fih9b
38lLJvVk0WVcvEFDqWUY0Xij84YGBUPK0nUeEx+M/YFrhx/YWNgIh4wTp2zXlCL6UhgJD6/ORwh7
nGzeq7nTaRA3z7DtptvAmfqnQvZ8o4axp0X38wnLTS5geKLEtlqXKnlC308sgsQAsNfJ40tfVz1K
PbxOfYmsjneXLiPyUEaCOhXUzFTbuXLjDnp7ulUhrs0442bKnZH/50yRrjoBCNY3zRSjdl0mETWg
8Cp2LTB7GirQQvgxMOgwwsZRnf8WgXyYVepDWgaKvhtak0aqJdkjRUIrLCkn1nRuUAn4FgRyZB/u
lrRiVYqcdqy3uFgfIoBy2Xj68UzH0LfRp74YmGBnuNdfypivSrrfHtvI5qumFuOsgoucdUBq4FJW
afRgJAtU0iX2Hrtg4LyaRVniqLwaHoIwnPiuQ/owPO9EZ85EfzmlhABXkKPvRFcQfBDoifu3co6s
6RTU+gOhN0dosuoIK9WOaS8aXDOqbJSj/W71Bo1hCEZyIGuKy3eLyfzOxjjs3jLQA9wgoMLVNDNq
meyORbatRSA1FGUS1Hkqm0/QDznorZjmt+c35CYiR9aGEcB9AbyeC14Yjs2nVdgcURgG9ymh2wwn
Stp74Ofivvbha+2YAAHXwPsQwSG9O8/X5rKa7KimgNVrBwnvvroN7W8LiHw2WkDNx5FKRq8a6M9Z
gtAWxbqF68Ch10zuPI2cR2bJnNcqoXtWgK64M9cF7qVvr/Z+xFk5CN0+JhylOYfLcnBqABbQuXaI
gDiOhFXOZDpJI8/eTcpvj0vqFuXOxXbbvZu7SbP5JwcXdYPR+SN4UnYN/zbdvdmkbC1G55S3tZYY
kCh0XJQ0+8sdhA+rfQfoGMuEIgLYv1n15ZJm59g3W5lxqGNBkCcViXVJ7iBtorU16svzAnyLRbpw
V5lFXNCBtYt9bpzz3o1ifEjDeWgQl/HT5QvUsej2vD+Zn0SHjEbAQVWtk7/xx4AtEphjd3TcXF0k
MfTNvzZEOZXBc+OrXG3KTnVH/Cflrlga9xEYsrg/7wom8RyK3IrEtefA1BJtJRhu6m5D3htpvWEY
KapwcCEm4fsOXMBvLZoQnZuBUkj1Cxko+DVIFjN+7BwQ/oeFRKjbUnuCpHB4BbacuIcHActeFDEn
y2eWdmchEGrvkeeZ345ZTbS3U3EDHmq9pVJnU5uo5YybYSJonyOgkw95ua0R5Cw3Q2To63vIWCWb
kRPNIC4gBoGxvUybBpAMnKK4UxED8EASrqDdrWy4gWNmtxB093GzzHfl4nRe2FCqPch5IfFzY957
XLD4CyfLGQyEq7tZYIBjNOs7VFTS+TiMqkpuRJ8hi1kRRq87U/ErXKzN0KtIa3a7KcBf3g/uSBIS
Gzmjzgl5oqqZ9fv6cnrrjJb/bgzm8oY29NfEiIxNLrP+iNuOGfqAmy7RT8yeYyR5Qh+BptAGcJIz
VbY5wDPXY5Y23EhLOq2bgZanJENZvIc8w2DRTfEaC2t3WpGIHDN7b1YB4mJxWw9houbylDZN9sZ2
eiE23Jrlicp+PlaigT1VNMgPRTDFn+VckC94FogCpMrYYV1vDcFuRo7HvGh18L9A3JpGJBgTcqrR
qalgigrhjBpGdkWXbdy0RTQZ79C75PN0CE3RqZKCRWJ4PL+lAziFTHjxKu908G816BH1+PmuTYL5
Lo/RzAHZjyEJEJrLc6Gcw/q/nGzJUZWJRgycAQ9omdFssmryAyea+KXz+TL5D/bOtLdxJM3Wv4gF
7gx+JbVYkiXvTju/ELYzk2RwC+5k/Pr7qLrrTlfNoBoDzJe5uEA30IWuTC+SGPGe95znJBnPbe3R
I/Oz4Y7J6RKqcCuvZ7hlyOQ1EQnvoN8Hw9RMa3Vkm4fnvRt4pjUsnZMTehq98WzQb2mjdQ+zwhgE
WjzEozlcfSsszX2ncA/MYLyuWDo4PzuKqG7GKuVppf3cfp6uVonfn5uhLHg40rrkbNe25jNRXu+b
KgnFbdVB0iBlgXw1Ly6ImZKdTTPw3OtaPkI0lHBJTYziaDTezk+vT2atG04gZrvsBjRQ/tOdfLM/
4bnhEzcYsHe8AgrI77YxH9PDaTQ4mauiFu4BMoQZHBjYloE+4nWMxDh2e9IQ467EmCeYVQaCUYW2
noWwkOy8kKcSOg+/kkBCsIuSxGaSqHwOFn9a/ecMxXqjW6K3ylv4POgrquQfV2Y6Dn75qb1gPaor
E+xHFYitvw72jq+cPWfduLwsV19N5q75ixpT4Bl8Qng6M+1AzMSnFUSBX5l2vLrKuO8MHzsF1+la
bB1oFzd26hlfgKG8HzIc9c+SW+WvBvsK1+25hNDrrzbKRW/eAnls9tDa5jeXb7cjypSUAATbWrZb
+Bzt0QNGe8kDKE2p9PNvlRrSJ7jwQCLpZ103Re+Ze5rE1kvoqOQFA0vx1bQrf5NXm3nPTbkO03td
G0yspYlrBoed2ckIQ5T/jxzy/9/w/JsNz7WRF5HxbxIJeV3/7Jvh418XPP/8U/9c8AiY3uLKwKCB
+mq7/hfcdxj8niswfUGDnYf0z9f6I40Q/gYMm42g6+HPsNkM/kcageg9mwIQ04TRqQUlX/+Xrc7f
bXlorLvKpv8hGXkmwyVM+YCyGb5Bk1XEn5Uwh4VmRcOReapNo8laUjWub2yAYiXAV61FbQvXgQ6y
OpPqdgutXfBb1eD8XJYS/FVFFDQCwNuf4aSQUr9KMPrbokvXfbWwXRSbubc+mZTTl2oB3JSnvvdt
gsF1hlg63GuaBZJd3kga8xre4+d05v+MJ38J1d6QGW20g6x5DgC0wQX7UBKE/jRm8JUnBh00Ade3
h9tJwjd9cYpkDG573WrQbaU/j9hLKmf8ITVV1LXd8zn2GzOCObLTK0l6XfTrxulMBw+sM77jQ5th
h46AsM+Fk4MiwoUUqF3Ba/vETF/5sWPjlaTHIclfrGzFEJUB64q7XE7+AXA7mKyuaZ98TttDHwzZ
nvnnR8nQus2D/ArybhHZpsm299LOn1coN/e+DBLJjLg6ZzK6SQW3GFYPqVwqyDok3e1gGR/I7As3
LkZ7sGiBgYQTOluK1EOMXiKbNjoLWo8bn9E/WmbpnafQ43I/jIF1GBkfmhPp++RVVyJ4UoGXPHfD
aosDBnKH+0avvBIKk8vjPegS+TaBkdkalKrHBWYVfgdqitpxqY9+2JSnQQX8LseK6LDt9wks6nWd
T+yHUhEbqcpIWPn6sa1TNzf3nNeYZizUlqGj74RpjtDdrOtNwAUhi92klTuxJsmN21T2m9IOYDXd
G/o5LAPUqyHFZHHjGqYoX/OOdr6XlE6/wNyOmHoWYzsDie37vT3K1ewP0KLqCqtx6eXWR9rDuuGV
K63I82i1r3o3tlvlXjT+q+1iJhiQ8ZMe8kk/iizxt+BK8bIVzSzj/BpKc5u2ijOfuGQ3QnuJSm04
6B6eDcdXJ1PcLQJVxgieiwWpyrMP6didGYJlhFAeBXlzcVvdxoBj9gDHiPIVNSd20b8YRvaw4DWJ
Or7MDtkEdMW0onPPehcEebJLpvXJLGV/aAEwMm618ratDJOjzi12Q9Lax5CeDe7KVr/tDeyAlbvk
R3csm90sGhCl5aoPJrFdXqDSfglXG1SFABBspUEks8HATyenXVMHw8AZ5MhDn8+fTF7l8aotnVo/
GDdaV+YWVOm+oUSiJ129c1Fei8KAPlwZdZy2Rmhg8pJZnGbZT0+3b1i5Ye4mjSL2YyKiuh3EVpJW
pC3HNSVZuVDRlVOgBr3nacgNwspNDlDD9pLY7aR1z3cvT9JbjS5KGEQOluOMPwFDrRuROfxy+LDd
tGrC+Y4/o041LP22xXLnPTESPxYiv9VWssfsZoJA18+5P+wbsw+PQTo/9iGkKV3ZG+C321Ty20/9
LBaT+9K37V6sy1lCUQYMOXKlUuWwnRKNppO4rz6eymhGAd5YVfmzdCG72fXsEwbIxifO4LNoudeG
A8lGQDo8BHNxdhVOXVktS8Ta12I2st0HEz71tlq6Og7Caea9pWjk4fXw93Zf9bGRheON6MovHdDs
AXA4PPo8Lo8kN7lgJo68ZAwfUJzoGuFTYT2kWfswScLkgh9KN/VlEa78KK9Ps2JMAkV6gryxUrb7
mNutf2zUkMW8YN1Ooe/jsMzeTKMHImwvv7Khsm7SgPB2nxP2h1hJ4aKRhEf8NqiaPNYfBmcGfqf9
8FDI4DHxu4d5GswdjwlxaqQxB3Ff+MM3nivjxkYdRHJwBnmR7HViYsbD3uSF2plNO148dIlHZ1nC
c7eYj7ozBvAL1TvERTvmToVXtNrVsPKjRaqAqvj+sfdrni44vkiWyR1JW4dvr0FrcnMon9lVICT5
jHa7z+XwXCJZ7+xKJ09zMZ8VTIR4sQb5whbkxYNdGpXG9NHr8I174gGiF/MYjG7Q9SXgaHve9XN3
aHy5D23JnIsWcrGttN3PovuqvdXbep3ub8zBflY0v/MGLrAeVlk5nbx2Ni+Z5TyOobot++zVL2yg
kQCazMZd2YOoLWb/724497HjenFxfZYqQ9yL3tn3uVweF146zKFTitjja/G9SFLrrfSEv+mcgI+a
4WLPDqYzhsrt1BbHQNjDzoNQc+qggzPSqBydP2yyuFhLwTgz6kPWDDeDkscpT4o9cLM8TkPahnPQ
zxxmDAtJiLUOlyMhfnd0v1yD1wuxxxAXpBQcGdWVvxd07RmwshGz32i2QOmzTyro3Xi2x9slbzkT
5vLFcqebGjR2OGkOVhkirXbD07T2F0I91de01DehWN9kUJTbiZ8HKaApYvqs8tO0MiZhsNuxExF2
nHqevizQEEGnJq3ajDqzTl7upbvVcNaoH1PnPWlG9ch6r6gjoxtIRouCJ9NUOfV9akw4OZsOQubA
uaaoaLhZG08iVltqV49qZG1TJyhqNgm10YQw7Bhcsefr8QwftyHqbAjvMhNBfAXQUN+ZKWLRxl1L
ViPUGMnxsZaGOIR9oY/L5Ly4i6k+6RI10pukIu2+84LZ6SMHZAVcELcBNso5a2+nIfyqjOneygKU
F3ceHnuvvp9rw4jbwnio8AvckTL81ndOtxsXvzlCs/8meuralrw42oY1bC1+vI0NAvc7j1f3ZsZl
+yG11W1nauUOzmLYW9lM2d6HnhcJoYq4Klx+2H56D1M6C2tTGOd0motXojFzROma+OXTt70ZPcUg
lznlRyOC9SmYDT8qRvHuFGxKKlEFr8xy+cZIfDMmGiKf4YGa2IHMa8kVJVKOQ2Boca8fIl4wJHng
RbtWwHeUId9eSrh6W8kfqis+V9MIHpnRpm9Oz6IxHLMLYRoPwzRHdiCxjMQi79ws1qpzI2V25Qlj
aAOfcXS5I9Tp2bLLG/gFRQxXGJbdGDaPAhQrlGCRjQ8g+8WNDvz2mwF5qBnW5XkiTbOzwjzM45D8
/G09DD/aQnzxdC5JefnhZuyS8SWX1smvnXCvQpIC3mzkW4ITHBCU2G0GG6xl5tlmHRuNtC94WvK4
sb32FmmVOWzo19uKNMvN3FgLMO72q0wrKx6XMgdVzcD9xAOyRxIanVJE/jBn5d5lubNzK7fg8OqN
+r0NQueUIhDvgD/lSDmdAy1FsNzBDr06T1XmWJ916fmfbl4zUeohpRkdAIRhlVwYRn7nNiIJuide
fhJVx2DUBmxKvNCOfZcwqDh8buuOYH8WlpuKmwdRlHxKWU8mFljZUzfOwa6opvQpNLiIWmcuWnEF
ubYL9QFD7o8m8f19C6BwUw2KcAsUjkNSN3akGd7ZC5l7XrWjJ90hArGvNmXTSOC04/dpcMlPaIVG
SsXNxgN6EHVJy/lXNNTS1GyZEjVESljljTPYbpR1Eu+4OW+TzrnITDovuet3+1L54pRnyOdyAHpY
BCxedbYrp7Z7pMnM3ZvW51hmXJgk5E1ZJS9W2lVR2dqbxHAdMlCKjmKvwwsvk2Pnr/U2aGkOrHnf
VQR7Inq/rLgxakVQddoIhCEeJ7kXuYJkTs+qWOgi+z6Hw63PBX9nCn7FoJhfMGE3W/LfCnhwdZp9
Mh/SEtWGUYX9+mAAwksDxZlYNoemcR9DOuD34Mq/ynp8oWKLLhRfPwwVc4o9eAAf5xqyvBo2yl2z
yFFedza6ZYIgativNEewikDwf1mGvorZY3HUrQYrZwtOjAMNR2Yeu09bQh0pKv1CZGzZ0e0RIsQl
+Y+iszbWEmiSMbzLl9KPVpPCY38RyUtglbeEVdxL55KfG9v6F5dfyBJZv706W+LMKGxe0uluAe5I
0eBYvXSuzDcl8bYd+4Nw69LOyqVbeOxtZXkGFXJtnC2qHZiw9uKL5NPsu3QTFgtO4rlYHto1IOXV
+1a8lgG3Hgu7N6CbS72sI1vFJq7QOmPdd4TwXHO9kLs4GpYwUb4aJw6maQLeEsy3wgl+NMwbFBq8
20J/pMrfB1Y/3jLmrvwyit1capb3xbTVhrEvs1+GaMfI8q+qTS/VDTi3+zZ3TvWS8XjMWhFDUTV3
SjHeTnbn7KkHApnjWRF7jxNYSQ5QaRKUEy9YDSj7y/XHEoxfmOw+m6bg/dM4mJbOQZO8gJwZIsap
9LthwPQeXWDaudZx6gS3OhRvQhE1CsNmX3A4RjSk0JMDCzYyatO6dV31IKkBiA3U4BiTIA0GBUR1
EkINW2Bt3IPvn0RUVIvmSJAJPy4nQYu0rbLdCijv0PEO/r522U+nwOrtJPMaZY7dY9xwCQwC763e
y0ZSOZ3nVnXhyKLPdUEG5oLXEC2jCql+mAd7uJmMBaOi9Iu9zI20i5UNzxz6D2k6Nqt5vMwTOTpP
tS/zKMrDhPPkwK26IB2b1Xs3rIF2rDo9zebo7zpQHSs6XkQh6F0oRnlfs5f/5eX9eNJZ7h9pHblK
mGtxHNnx7rzZ7Z7dmtiI6OwPZnh5LmqXAT8178gPTDEmnPTWWci/jNhNzyhw1FHoZdk7DVlZOTEt
TZQa7QY8Uxt67bgA1DUbDsfdpAvlIdU1fIEpON2gbRhR7Zh0D40i9pV0tnZWJnc+Ni5qBtdPyl/C
qLIDALYlvzEuted6pE23k+vB6yba7OfpYlUN14o+CziLw+8kIPJNKwJnI6tsijBz11yDOr2ZC/76
PiSnxWcn9Reue0z9O2oN4W0tNgGbRe4ySmsO3BsPwRVQVJbVtLvWFAI6K1deeq/esmIkiqXuGKbE
44hBYc8ojOKClP+OrSPkJu2axZmjmlNoZlq4rH14okVVRIqO942dBF40FlVskPSNGstuMab0VwBO
CdascGGBdYpF+NCbp6Foh2PfOL9aTUNPSBLvOlvYOr9YPN23CzD3e9nxMjbYbGRYAEcryxnGk2Hh
c8mHTdEK4zS78j63KxscbXVO/eC1ESHmkcJq4wXsU9Qvy662zH06o3eUA5AoRYP5tdSCv0qMdpTn
w0/dqAe/Gc6rWtFB12SjaT1AZWDOsp06hjqIhWvI+PFAN/tOH5vZwlPZM5ObjH5lqDrK49KyHmc+
qfF4Lbowx4FnpGd1VPJMn1MgP8HAHoTb3mM6Wg4s9O0NI+SJR/QrFaD1zh2XLaMW72QsTPEw9SSI
QMhdtDXae4HNzw81h647OIdOWY+4Rw5Cjls9+UXctoQyGXR0/a11DWSTeZ7FDuH+mWfno72mKz/R
NGwLf2byEjO5eMZB5HfkechNKAIY9PL5iLWEe5xbf9ZDEz7I1OCFFN6+JX248RdHvwjLvQ90SLuT
smxo7OZu6L0gcrtOUl/awIP1QbnTQhfIZ+xhP4XVXnptnwrhf2A+36nyY7Cq/TiIX920KsbcnLSg
pWXcV+GmlXVsSSWR6KdfauiKuDSK71lrZNuWbWJ8DWqyP2kQVQRaiZZhuqlrtIDM0lxbCHzKRt53
GQ/ouB87f4kV3JG7apzso8GdXrFxKe1onhjKpxarVj9ykitSbVFoqnZbA+rqNtkQRHPrn9iYndiz
xr5ccDYsRTnuUHHSI0eWF7F0wHcmrbUdyT7rbu8SJwxZAODxyss2uRc81Yao6a3Oq7gasyqKFm7k
w7NBTqzfVaIH4twZxdzFjpUhtfnMCHiAWnskhuyGVksvAr8jL1FoDgDwzdsRGuNnXyxBMZAaDnsU
i+h3Efp/Wq//XwSztTFp/hslvu9z/qNU/mct/vc/94cWL36z8A8j6sMH+afg/s+wRWj99o80hY1R
9I/STf7nP6MVjvkbLccBvFkbTKaPE/q/I7r/Oe3AIsC7au0uRFduJ0iWV0X+X5zFozmIDHpiemgp
Mzmb1y4aRzJoRG4ZYps306z7Iv3cfimLAsF/WVD8F0kLlgt/1vv56h5ZCxzkvuOErvlX/zhSdOvh
YSkOlaSdL0jpfADoz+dSV+yivAEK/tB6pOxta+AQtADfuxiG6G9smGNfNE1UXIbTayURj3SAmqG1
0jdRJNimUBAhIq5X74YqOk1wQuajPiU52zc+lwpQGFbGcxjQacJ3yQN2zdyluPxe80fJEJauNqds
psucEDqa6/iPrcFztJPQ3cWMRwNfmd4phzbBYHLBcXr0/FEATk0B3yaA7mSu1YcT1npH2A2QO0H+
A2YgyWGTudznb7AjpGP3xMZ8NI6CG57F/ZRX6ceUAqfczWHAzdqckjTfVmO6sFGDiuG9ZxAgm/za
B4BxtRmg8jrRzH16vm/tgEbpIBVzetHAAwUEztVKH+fU9HdUDlWtG+XYGHmS92hmGyMzHe9gudd/
M6X0InhbukLVe2RTP2J7z5ThrxlPzcTqA/x1s9COgEAAsi2nK8NnMeqT0Us/K72md1OwNtsGIi3q
dLC2KkKrEm96XAaDJ/K8bOFq0wHn683AP0WNOQGil+10Cbiy9nFhps5N6TsWMwAYlDmBDdGVD1ji
y33VVdfiLFHC4NipbhISuJrPWceNpHVbjLZZYfOGUQHlTiPODWMNk4fJX5cXDtLizczWIgrKOosd
b6RVKy+8n0a9yEcWvnBDwqXd1KEBTZS+j8OAVftdesg21HgQPwy6+pCH9XB0E3KJllU+YuYqHqYF
vHEUGGmAh6alknL2uXzUkIDXZ2oypi4ywrD/9K7dFhV9NRssEPmhSAEYmvNQnQKzRDZXLgKszktu
45RqtDhA9/iHwi+f3jZgp0kn73GRtR84Bj06DdVqXsJVcDgNWPuPNMLwp1azNokGoJHPNA6+Onb5
LA1lv/v4m1JMQcVXbvvWqy/4ULmAbXZcJ9jdM1YjkOOK6Jz5Z5L04kOjXG5D1ZgrbZfp8IG8uJWa
tb6VzW5UqPk0udD5SkL2O2fShKZ9crs3XeoWhya0fPwTgfWOg15crKCmXc+ehwPbfxo+3DVkwmj6
535s0jtn9kCjOpVzogZzuZSiZKeG1faBcDPOyEnJt7bO5DuvaLlfltE5jY0ub8a6VpdCu+WXAhmQ
xAm2oWPeOfq+9YaJoYrIMX4cTF6JEgE3mqEqoRMg2RtsuM9i7ZyHUJs+YWY+Ejfl0iWsDkSeH2sG
37sRQeR26pz829KbVDzgpzHPqpjy85AV7fNI6PqJ6nEcywXQDYPK2HfUVPnaTf5wGryGZnKEcnk0
daDtnVVl1T07z+SgwKHsB22mG1OGYte1k/fLm4A7YJtfvy0SsCRC6KEuVEWdUXLG60EZ04gjfP59
fVanBztUp9UzVyRVh4uxO/4Y69mOnKIub8wUeb/2mNYsq4ckmNfBDpf0stGL335SHTCe8KHlWBwI
0fu1Oz/IhrE3K8R603Sj85Cs8/o2wlv58hJreuAXktwtjRq/sQGwrkgU7Mj9MGyaapHUBbpyr1zp
A9MZm+JF5Zgsedn5tBhzuwuDQv2gKm3Ya1GhXiyJ6WwpPndxrHbDPS21hMSnar2Ww04ZjTKe/Uvb
GSsc009G3soMUggezzTkTGegRPcYmsKL3djpG6XUhD+8sN0tFIVOkQlR8+znhXkOhyK8GGzuHnDk
jxwUZEZum+YKIimXu7IdFRBTPqhH7LmwAhCYqziZBy7NhZUeVcNIkwofdAw+qvPYIhUFDo8a1FZi
M5482q1rPfkry7XYBDAX962/fmVyXphVDdFhm+qlvOkBrXyyqWSpJ4sjZ0m4TdrG/i4Z2Q9l75X7
1s3zZ6uT/WMaDMHFRguMDGrBMHeuRfvS12OI1Bzo88TF9EM1IytiCB+PJdaq6yKwD25rgh8/aLuS
a1ykLXyW2puPRlpN+6S3pss0dM7RLu16J/K2fZ3hjtwvHvMHHQx67+RL9sDJhvMxHJtPMdTBrzUv
BhYtAyTJMEx/oH7Ia+8KOh4UlhkSxGldem8D3XBAaOT7jEOjZ1KwCjlHZl9OHwqYRRlP9uxQfaMN
eSwzt31NyFVsm0A1B+FVOXBXXxa/atdqd304td9EWvv+1m3S6tNJU7Gv2yU5j1YiTpOoASIsujtk
oUASL6BqrDbnG2reUF4G1wRXJKr+XFjrsB1FjzDdGDA9Boym0i3QysuASXaqx2/g/3GIKnRlVof0
Dke9M48PKu3FrTbC9afpjOV4JdlwXMPCSk/lPBjPWeb575AIePQULHe4c+MevD60FfAKnSS4PUVD
SU/tXHL2tzyWIGMVolytSCae2AcDAh3viTmHeREacDkgN8cQNMRHYWq1M3PnA65AczbS2nsSCOER
sHnndh5Cl8fgat+vV+MA1SO4mb3+2JaOtddARqe1zq8dzPYZeIo8pDZJcEDQZGxT23kJxDBtl8BA
Qm4bD6itRMSkUmGLY9XeMIj3G6Nx1IFdSv8Q0GD6BbS2HGgrVXozzlP4ZHkYEmryITsz67DTJTJz
mVWVe18kLdUz9rSED2VKkyt8mCaeTedWJAC5Y79yTVwUyLOuvxxD8ipbKzfan0QO7QG8BjJ0MrTB
DYsvFfdlv8Z1svb3SpfqvlhVewNfzb5ZKImN8a0Z8TzrUO8Tqwu+cRewnxcnlCtmehoFRWWM7xVl
C7ukUG9eWwZbQ4YPYFF7yc9nDtw7wInd2Dzy0kgOEiKJ6owD5P4+Jw3jd4CVjVZ/5aqrgClSbnm0
xwXIP8fbioTFW9NlnJKFd59wN91ZOYf1SKeTZKvdBXLjtJr7B06I8eKkY8vQ3b3WJgXLE4YRhUPL
dPecd/VuAqOBQsBYZuRWcGNTe3QXWMHCqRDk71zQfNRmiZjerpQ6KJmwwS7oBQ4sup0PXplaMe/s
8p5OHjwKHaZpLyLwx/V16tdtwaj36HeEkWbtzAffXOs7FBCWo6Xjd7w5wgBZVWeon4W9L0weKxhv
uEwv3FRxtdrm/DSZZfpiFk354trcAV3MCi4Y5ra9U8UQnnThc1tJveRATgcPC0EdB59FwwmGXJ0c
ABWgFC2pI49ywN7BKs/KR66YYXPD3Jn2Px2Aa30IPGlYSfyQjCBIMcEPXgbRHXFStkRHe+eMQIu5
rEUExnAHRyBtl2NWz3qbcvF/0yjs0vWfUx/UzGjnlzpH8Cwd91gVgfU9h6KAxgJAvE2wUkRB5b8B
kbYPK3zyaJozuPLkx7fK0R9dRkdyYDwIhZgYkq7ZEJak/6tlM9QM9bw3HQMiEnbehRHhlJcWfmeZ
vvCy4LcGvhEzJY8bp+RyY5Q5XWS5c+49993qWYgu00DtbVGUm6IQ6JBVyS+mmtlDVEgTeLNU1ARA
+9iY45ocxY600Xpk4XGXra796nR1WcRiITJm+nW3swL20NpYNFCL0dnoZmX+d6t9gHgT6Vw676th
L4ieGCIqkGVh4gV3i58VsfLr4kzFevFh9MHWvjptKszyNwrY2BHx3DxnVZlvpnR2Yy06jjn4Abhj
A7Fb+0HHigQHrsNxjlQzpJfaKDnZsdjeUfZRbqQot7keKuYE1Q0IkTg8/n40/M9jKXFmh4yiSz2r
YD7881iaJUgX+Sjyg6yImdCESZl5pwVPaY+qzCfXrJlIuUvVHNlAvP/+i/85j3mdiX3bN22bnLHn
+NZfU9W4yNjCaJUfrIX6ei07qsLyMoMtFRaPf/+lrsHdfzG8Xb8UAWr+e51+Sfb+5efMcWH5CxmS
w7Xast7yGVkpCVjT5ufff53/RLK5fiE3cEMEB5Oyz782nxTNit27CNLDSBx+l4nuGsX6vUo+H+6p
aiByO5H6JZ/jVh/qCprhqUITnZFk1+GanV69/f1b+p9Whv6fK0NCP/p3Tk6QUGP3V/Ho+of+EI8A
b5D6B3DsX3kD/xfTEXq/BYQYoWVcm47+8G+av/l4CXhDAw3jPX39e/6QknwAHi6ZbP4Fk1IhOLz/
Df8mh+2f382gpDk/eCOzzSUTT5b5z5/azvJBbrZpdtSeyZYSMJk/DZFLig0B13end7j9wcXwvOYx
V2t9uTouo1ZUJnHecJRbK8jNJzkUNCd09lLcZVxywAMbNW6uoNsvYe4cwexRM0K6r914YkH5aKj0
YolQsCcm7pudpnJubs0Uq2nU2OUtsKziPiCsta/MMNsnQRLs3YKbZJxWBh1mPE72Os+6A9ZSn+ah
q1QPcdmInXHF+FjNtOUGSzN/L6ho5twKoMA52QhfzrhuniiMf2xaFzhXbszLYTQ/i0I3H9hKxFkX
TsL9bBEDRzD52Rkr6Y48jn83J4tIiXUB/ydm2pgHfBMuVSG28TVzuP4KVB7eObIWB9iw3c90sZOW
AI2y7vNMjdcSxe7R7d35KIvABAbEk7mKHWn/JJiBw8EjBIFbzWEPTxrrkpp1euqVNr6YciHzQJ2z
L4Zu68Oat28T4gflbLa/LzIxvWRqGIgjD1STlobuPt0kSN9QlQvGd4+dJZqCHLFChTqCh3nAKQFh
zjZzbuuY5QM2v1b30a7LPCI8zN940rKVIOn8SW56uKH/ZthZTEFfGsLAbW52d4ZOvWPRDerYJVqf
VFJOMd0H/S5YRG9vOvbW4B3X0e54PdPiDdcEhix+SyN/W2X0SFlOSaA9SGDfVj4/KJ0mUW8lI753
z6DM3Mz2INrK56Z2s2/FkHM+osw5rICXptlWDHgWRhLPJDllOwXdmbz3sDy643l0Q91TzGo6AHkt
EjWZRuIrU0ye8dzXGZcHhwuVFy7zrxyDGUf+4tQQ98pe7xUx/fvc95bIZZ18m3aN3lD1CxWwE9VZ
AcS9tQ3HYo6rZnxNKAnsObiFpq/wdW2fqSR1P9tldgmrK4+9MR06V1hvdaOVToMNS0P2eILIkq68
8CFN1iyehbGlwR5jyDpt/M675GU4fVFdXBzMDvvRLDF9bqZ+XPF6ZMtJa9yCOxkO9UvYyOTNqPzU
OOLsbOU2rAPrBz6yfowycx4fJz2zRJvWwnofkEtZCtbtCO+kbr93KyGFUM3WR4FZiJXnOqyPPVW6
4oYS7JmsreBGmNtU3oSVgxaQDFSQksSznFdnMrMTOXn3k4WxSa2hy5s2DjrkHpXW4rsMzOBceBSr
oKwV4bPG5Yb3C7PytTyXlocN41yzE1ldfXhpFr4g/H4apI42vuocQLP++tNTHRZpUj9NvSX8Ur/J
lBVVXHaSzQxTfvc+BFgESK1LdRAJeR6MUdx3qQ4KbzN7wfMwdA/ojyEyRs7nmS0OESRO0a0olYa7
iA6qp7HHcqTyDfFm1mjzQCljYwVHz+yDWDuZpGUGZ+S+GUeeaFhpgtgIFT0YFAw/2pPh7ZvcLJaN
EZJ/gYLXme8E9cHRujxMJ9tUUBTqKqeEAlXsGr1pL5ipRlTvxhkeCdLQRkNCTH6Di9qubP1wSvIw
S8YDkTpsi8KY1XdEWlJprsGEBCAyBT1qrv2d23fGV+MFmEV7qpOYP1eDh4uGNdkwXQF7dd1pZ4is
/Q6ucv7Zltn8vrq1dXYYoKot4VixEm5auyQOE6flPhsmxYZu2AqDy5wcqOeB5WyZ6iktekW6PZwx
CnZ5XJVFu/Hr4OiqdQCqWqP4Zv+HvfNobtxcs/BfmZo9XPgC0mI2zBRJRUpqaYNqd0DOGb9+Hsih
7PaMXd7f1fUtu5sSSALvd95zntOkjKaRf4wTbpuF0NV+NLMrh+Vu39RM3tAt0PioJKmdlZFMOabX
3t5W5jh/nRU5r20v7IqEbofUWoS9JJXixndEGtO+O+mUlqkWoy/BtNfZCNiPTwzlifnJnRJOyhh9
2Ay0tHxOTXznj0iE0ovtOxEP/o4qr/rRzlLzEZhRcM9tcWQcT+Yjo/QLe878sYJt99iJxqdCJyJs
NVC7/EkZmMZXOZroTTgFyYu7RKZWzcDXyoWOeG8CKr6HSYU4EmRL1Vyibz0YkGs8Gljo8Gdz2+Zp
tx6zKbrtpNdhZnMqzqJNlt3GnsmPayfGTkBd4MKk4AvAcGJaEnVjnyvBj4+9W14sK/dxAcyt/6Td
2j7GUTJc2QW6Ffk4tqtqNqY7YMddtm+Nqjgjx/m3XlGWTziWnSOwCPMLxs75OEy1tR/biuZuv5rf
ORyPoEwrg2oykU6sGycsOfj+t1Xrd9sE/1C/6SIxn2Q7O8cwQg/JhvgeSFy9siqp7vwC4z832YTy
2NlfXK/yUtPaVFA3rRcMalfcU44S7Zfrea2LUZypQkaZ1oazJ5Vv0JDT9xgi5EA0w5vDr35LC3M0
st1f1dVY8jrUXN9MaJoPMqmHvTd53rEXXfNS+wXF5sLqD3yf7IlQAfQQVZLF4i2iCng1T5O5IfwR
4oZQXvUwKDNjyRErbw2uUWxDi0akuEr1HU4F/0Iqbzw2PBgBjkoC4Z77xSwi74tolCzI61rVpwhL
2Ls5+MmxKag/ylVoUAfcc6vh4xfykNapstawwpxd1MfJPU7a4Z1m42GTtMJ+k0Xk3skp55sXLjfN
wUtlBBhngDVdU3FXPOWT9ymSOfHbPiQUfKqaqhNr8pAyRH4dvLfI8JMnai2b6t6uWWgelONRPDXb
dmKts1hU5lna+IEwH4rcrFZTS0HqkvfgyhckAJ/qKtiMhPqmnQptZ1dCqVqHeY4sHwfDw0wjZHxq
wbRlh641wk9Wqazos7T5iq8nmZjWtqaoLsDWSRfTbF+EGDk+kxyGLd7d8JGVNa7iPkcf+Fz58xtj
7/iK7T//EvejfPHIlFxFFZQ3QI+uVe5M20xVJDqrplw7HSxYB5KDnc5v3AC/0/v7OW7tN6cbup+B
PzBB6JqcT2N1b45nxAfbcdP7SqTbQWfGmTdHLoxPMLpJW31Xs9UjmJRVgsiNmzPCwhgB4eQ8/qCs
IZnWWEHDalXWmFqvrt3V22yW80OIiEWvHczEzPjlgPyf09M/5uAcFwra3+Tg6JH9nP+Qgvv4M78e
nli7/2RKeow96Zim8Cz1+/mJU9JPJjhDU1EkC/xpyaf9dopaWIcm/0pSgGxpNInfT1Fa/wSHFnge
pyv4b7b+V6xDvVTZ/lETMC0bziG6g1LUrNEL8QPsq8SdJH2GuTsHlx9DipFhAhtCaa2tyk4mmtcS
lWM3Cujr5klYXgIJ9jSNgvBr45O/YP+bSSrYzaWHKpwrnEYsDuwvcy1JH+WRq7HiltO5wFuYvkaz
rs5FM5tfY7Aa3koAretWJtyzaRmCerWPyJ0+k9Bx5LGpvL6/wQpcD5cajWkbtglSIoRo3F6TnVxK
hI616HzK1ibjbHZTGa3q0g0w4eSz3OCQee+Z5LlLh/ie+pGF1hRDGbctEwvMpLBFey6Sw5bdOcYq
bYfRJe3plESmdw5G3dXHvshiDCxRPj70lbGXkBQ2hfReh3xU+9BIW2yzQbH8VHjjX0eL2wEWZ3z7
MEVCMti0v2BQFwKDGxjSTUdtIWsqUCH0bIkcsQOZtm6Q3XwcOSveea6yOXccvWRk3QA4b+6bcojt
0wAa7gtXZDoljRf79XW2y/nY1rox9MmpoRjQ/ydWpR7ssdzXbhmmWznK4UKVexrpdHHscS7Pd8Qr
sh7stQ7DVh1idjRFNRJiKfvOObE+z/E6r+ngE5IVeph0oF5WXlCPsj+KjKhJz9bCo/Sh5Ylre25y
DFzDccpNKdEleyXFY9PAmMAcbIxfmerL+LuHR/z75INwULcyb6xMPAFdFjtu+A5kkZJT8qdyAP/A
1s7rzwOa5o1NWIELVSd+iCu2i48Rzkm1hQLzwGANlyxievTDZLhrKF9j+ImA1qdYRzdTmQT0eAhx
48ZJsQ0Cc97NUZTslwZgEZXjYwu5JcIPncpN5LHRoC2zDW5cl7F8rRVXGwqY6x/Yc+M5S9VkHbPR
rHfcX5vPhSzTL7KthEKibGycntWyHnd9F4NzG9cktBpP3DSKgIFWQYoii7H+oPPuPYx1D7yo0Na9
wRW0OISVwXtQa5MEvM52xDyNfa80MUFe7oI5oaT4T4wPedGKxSnMVAn5ysFk5Q6gvGkkPS0JHYx2
GCyYcu382A8mxzBQ9wxEbarPthvPN0xhOOVik7VRx5OpVqQPTSInXRrc2iGixKbT9tl0nOZTOCb+
OzOBtysyONiYPvUW6GJ+00Fqeo6bGYyMYz0sn+w7bBrmBkWASGElLnPMgZKHdrt2VWmxEMQXyxUo
ze+FmMy7wkqCT0EZzae60sO56KEuNymWtimyg30c98nej6iKIfRC5J/ChX1p195ToMFm2dCpF5jX
yyzNu1zFBDaJYpyTubfQSitO3aDWaG4thnBF+H8gmKPkW2ZNbKq7aS5QF1NTPdpSw2MDmPPdoPoF
tAVXY7eAfo4UaHwBKeeRaMWYsDG6qfJWSW/rp1INY0jmoy++aHcKrlj7AxP7T239jFcd1ARBTP6O
0jjiKpBrNHc0pq5Pj4NJhCWh2Gbtwnzf+j3MApUH7mG0oLMNZY5buaNqaNdageCD3rXRSXhhd2VL
hm+Q63NtxuqBjzXxDjmdoWEZayvxvYPhhCUse1U5N25tRB6npdT9Otp5eO+lbkSfVpF/RdvyNqnJ
6LMqM9qItlOhTfbd4ujb8SPdfu6RXPO4Sfh0PwmDOiD2WJNkAar89dDilDTRKabRIjvpANa7jVOG
ElbE6r1IA+pWwo6o9CB0vKEL0noDkO1tFN0ZjwXCGYjKenjFMo+CruLiItMSpaN3xi/GmJPgkqr9
HmDDZvVRzdsiDZv9qKX6JIkq3s0COaof3fl+yq1it3BM7iW22xM1FeYT26o5WbMES6pdUTTBtikq
87NbdvVGj13xSL0SpToTa5h1GHfGSrPS+Y4X1zzkfe68KU4Exmbmo7WdueWsQ1DS9soNQlhMkKCO
7oDs4bi9fZEVHZF8IxV7KiGfgwpPhDtY4U3h1SXDG3ZcADIcBCcvnL5FU90+WeTX4nUl/XDTmFPK
KYdS67U/VsAQBRuiuZ6mbq1l9S3LyBci+FOTa8niQuCPslZV1ec5L4aH1DG2rL69S9VLK1oRjAz9
o6I97xKaglZS9JL3tOkhdkHPujilS3B2EA3bfTv0HrUHb6J38RsUox+xT/b1sO7DyLyr+zJ5zdg8
vwZuXt9j1vZfysSPTt1YEQHEb/Usaj1tQ7OI9xPmza0/tRVWibwJN5rflrUyi7z2mKdzTyrS6Z61
NrHvRLrJNwZr7bVt6YKjcWjeV3i41NZB37jJBwMFNEuG6WShHSZg+4XcuoVWXMd2+KRHXNdWTySU
CCS7R1KN842IhP1F8vcb68LPo/ug5Txkx6b3Os0WOUQ986B3c4S9FUiiaIc1wz47+CSvvtPXwcqw
aozEgY9QsXGH8dxVRb3DANXl/8GAf8vbqJ3+aTima/Jvh+Pbbz/XsPn+PB3/8od+nY5ZIQCCpI9y
WU2ZDLr8fb9BwJfB2WJmtl2QDwvs4ffhWDEcU5Dg2qwfHNda0K+/rhgAIf+LlQLx4x+GYQwazJpa
oX0oPqn6h2E4VZ2BBBH2Z5XNXh+iqXO65VOkdBVP+bl3Ij3hmooW8YIbIDpGskga1iJuNIvMkWYu
ikfOj3+pFxkEm4B9Hj+0kXaRSeSHYiLhg+3yOeo+6UVQqT+0lX6RWTy6s28B45Fl/lBhykWQoYm7
WRPAVbftItf4i3Bj9m6GHmTm9+0i63gfCg/40+QF4MBwoz8UoHERg8xqgGtohgYIT7fwHtPQzR5r
2WLQQ0hqXIGktIhLdmXNj2hW9SMbdn+HBQIVx2/HLTDP9iYpmQrHQYFGssW41aFmCxthGrx25Hc/
O05W0RFU+PiGZiC/FU/xe9uxw9cqS7ppzQ2l3KiglzsvdJj+rCp8tEY73vam7vmumvl4roOBp3zV
PLMrbqlogfXOAMFEuTZVOV/ztkvWphh/TsaR9JfqE24CRh+dqyhnb5OXVvMe5TMjQMV7+JwmcXbr
Dn24M9pwvqkzdpWrkJl/k/aus47zhJBgTIvmvfSa+GCkwR0ZlHgHcCOBK2Hh6IdqejCHgnEizLtz
bgg6EERmu6s2G6Yn7ozdLkEkXrfIeHcu4bnDxFr14lTmcOaGOB1YjarPeHmLG2Kg7RN80HTkNmgk
21yWZI3rEBpFxi3pMiOA7CrhGBvYe/kDxVbqCXBn+wYjJf0OiNG8SnB+G5sD0F3WWMatipxdgMb0
iWuFVIuh2uOW62afVB31OwFqdpNzr8YFm8x7hkIDtEU9orA3zR0WnOIcj+249lQfVauYDw5+LAyk
X8AisFeoaqroV8ascpwJpAm3muniIW966rdtr2q3k5/Nq8wsCOA0wL5Rqj/3sndPOeazPXiX8lbX
Ilh3NGEzis/dOmyCcTcKqhy3PcPvuZy1PqRB6R54hKbf4jyI780SO0WUBPNdgjOohB/rG19IkNGy
7geN8FbVYBNVZx3ZnfLIdrh/heFNxLmSsnk/3gC3sj4R3jJf6zEez7aXmNtQN90F1hB7kaKs+ofa
COa3KuWwgqGiHE8lLNUrZFnrzsWtzLEp2Pe9wybFbFpUcs6GiaVazED9TMpCiNxZir27eRW28C/s
pnUSVLsc7DWkPh7ScewfJZnfozXxcF7BSMD5wQTAKRcrUPbCbaRkrsGAmgeVuUX2t7aRUZoXep/x
g+BFRU9C9N9iHanugMAGd3Wo5cauILOm7FcAuZKDfG38kGai0e2mJyQ0Fazp+DEofhPhgfkyu+lm
lK9VZlCatO6Nyup3OWbeO0oagTYYFh13twbuoxdHgCQl9lH45VpXlc+dJMKfNWfF11SY5jKjZuNF
zU7GUz6xIrq4p954CfqGQp1YwPtCMgjGDUS5GEk2huq6G1HYCPO75fggU1O81o2fd+uA80BZ7VK7
YF17EWx1R1zdKsgwBuyYTILMWwfDZLOqHE1qcJ58IkaT/Rw4AKIe22ULCveCYsT8Zi4lsJR164Ka
KDe6l8nwVMdj4H7RAefFHKxNag7Wc9bHQ+Vs3ZIs6M7oujb+OiFziARft6hrHlwoP/8Ryf5hDiBS
YvOg/P9Fspeoptgy+tMc8Osf+nUOcKyfJJgghb0ANPnS+/H7HOCqn3jOL2YSh00/kwBS2K8qmYIw
hTrGx5CntS2plP59EFD2T/xtFPo4SKmSZ/S/aq7+iz/IXFoAPJwOuD0Vo8qfnQalwb7XZH1LsrGU
V5ts2gYvzfT4UU5UjEZNU0frsPD8hc/4h2v1f+RWxA8KHQqhu9gmluC1w+3+RzMNdCbDL/y6ODQ0
6ZU4zIJOX5ykktc8buA0akGoe9UvaF8eBQASTUKlIGfywEkPgR7F9e9/IEegWf5RM0QkRH50looW
3hNuAj+MSZyOioLmOXFwXW5lAxkZd13jIUGvn6pzNGDBzv33KXctrMacrZ7NjmSANuHNR2GAj7GA
z+DVvQIWQTvPtiZ2dM+mqmRJly+b8wnkoNDusfLbK2Wmo7ueuuozY0BSR4RW6+CZDWL+IltGjTJb
MKi9NOqvFlH8U7GwSzUn18/sESCBjhKKsSpt/iNpa++ltQvjGyE0shoKi/m3pYkKF32EweE2LJxt
zR7MDcb4hK26dPd27+dXUgxoO2RUiIV3rUTOk2FhEIWzygXizZG2dGEFOpxKV00WVXrjSDXeinpM
NzVGh/cUh4Y8NW3vclkKzKdiHIIztAfqVhObZy0acsGymJXKjlGAzWqT/KyzOT8FA++55c56Y9U6
+YSbmx5I4euN4dgWQFQ1vMgF4wwjXQRHnnbRnsN8yQoH+OB+9KFgEy4w3toGBx4EhvE5NDnNsbQF
NFXNfeW80G+CLuXYI/Bfijz5MI2xz4zpe6Re186sW3lHKpyWFMOyxbWuXP25KzXPfRvu95sOgP9T
Hy+uzIfLVU4E1yIkoXH1ElJqCLYDQc6oRepLCa9SwaZSs4d5C8a1UYoAltM2iH2KZ1i2da2eSc0N
WT6vjboC3TiwITv9guz9+McUuDsmRfQh4kCENKClhhl/xlJT4pzLnDYbiVkjW1Nu4L/E2oWqaC0k
8LbXi6EiDGZB2Bm+pIu4TRlvC4JWdAZDZ+32BXLnwtnGWcWvQfaSJaBTUKs7tp46qhBkYzmmYBl1
u3jxGftmgMQLfXvKRHGSgYCaGet5US+XiyLxdrCaSmZAnoa7IG8HUVGLQYsMVzfr/fItpV3P56hK
kHPDUlvFG3eEA7ZxncKWtz4eI3/XtL4ZHNuyX9inBXDqD2ZylMz8/19JukVFNoKmPCDDABx6GEdU
tvB62s0XWKe9/PLg07HrzDLhCtbDEiH7wEmS6aRCZvygBjcE2T9awLRR8kv4nTTvMY3a549XBJJF
zwwhIXUcUtTUFRoF1zemvovlc9K6awg/+EX0IIkA1LXQn81pgv78C6jYrMs3UJsg4itrBE0exZZ+
wOMDcVtVYXGMUPub7dLgCMNURvz9gUoXrnbmwtn2U/sViNdkvMzLT0mOpwvItYEDIYRq8cNapc2n
zJBK3Ho1PKQV4SFgtY098D6TQKogcA0Ln71Il7dUfhDbIWCbzW07eZClbTosphp8FrmniBCg6wWN
vSIhS+Ee3gSm5KWa2RlS7lAfeHadmWLaRVWZfp9nJIdVbBvLZwpKC/UBFmRoHBg9YFVHgAGEfpWM
6yUBO2xaT86HZraHR3OAX9/HU/mm+KQpTksdpGXK3DOBuAdTqXW7dVFamB4saeCGbiTTV5flARR+
wHi39oIMjVkxv8AGtcMNWEYBo31qIbPUTfnW6q7xOdrI8Yl8i9qDUsh2mIk4WvWB9dBFbfMlxh2k
VimP4JeUHMuTa5OediRKDRaioeaX4QKcbVMb/HbZ0go3F1berNuhTgGaeDnPPy5ZPx9GYqDAeTzn
S1XGgHlFXsBiBRkLfFYSoj8GyN1HnEtcX/pR/ZfacbiDIND0vGA23A3CwpHSYwvdGrhKVnB5mf6z
WpdAfiK1x9ke4lDnifGw0HQf2dmQS0NRjllHJaHEXTQ7O2Oop2+0O6obv26jQ9y74mtK3OXFDbrR
2ZncAs8Vhq9vCtvTtbOs6Vhm7LinOPXXRWQ8Q8utX0Kpm01eJYAgU8+NIC6zHwPCl57FmIPa8MYc
CArF6Tl7BmTAAPibGtLm5FqDA1UJVVzDivRxTydxc2qBDlRrloUQCuc6uRDysWDtDAhWsN8ktSRQ
ds9WUN3iV8m+4QgK9RbPdJ+uRmwyN3k7urfpYDyKDDP2FjVDkUB1+0bA6+Zu/jBrFR5709vjURl3
c6/6TVMl5WXo8mKVGJ1/n/foYO2EFYmDR8cQg2EkGDittV4zc/zpInUuk9yUzz4NMS+QeuqndND3
odVXjwjKqOmcxh59IZwnWHpUfJO5dO8qqpQOkZOWW2K85qdADuNJ++51DqT9itNR7ovRKuq9NeSF
x/cDy+Chr8fliz8cILORUS/lfdNQL2tnZWhtU1TEM32L6Xryq9Z8aEL8cyNrVizybLrwQ9SIlj3l
59t0YFezCf1wePfLMUsheXZWvKPMuMsOU5Wm3doQGvaWqgoc72Z7lZz/3yLpmQ2PQhgXHR2vHGiN
8kgFBp/qQcXvI4/3E2up7paD9PtQu9WlbGZc8eRJS3vt5H57buw53vREp58mj0XcBGn+AfBj+73X
Y/0+wXmvPo+tmfYPEee/AIsCIJAAtPq6rOpP9Lr4D2Cd/Q1WIPKLiDHnvhVqnXJ27B27vukaZdzV
dWtvG6mCCc9Y9i1tkTMrHPlb35rkQxy1/Zsb2f4moGvmHviydTd2A8J9kodkTlDZylsWJsnFxGqX
b8LONB50UpCywnK/5XI5TI8Eacomy9+jriWTUZTPfleaN4lZv9Cm3m/DmM8p7JU3IYNjPMTN2Zgs
/YlgI7FM+nLrtSARtvWB1Z3ATZG5dAscjU59cLsBaKNDMAfxmkZPpyhHfR7Clmw1vZBrGVL6AGRC
di0PPwM2Oh8VMwrPmGELyCfi1Y+1swpSO1vVstDEX9tkY49puhFlz+dAlnobjoDLAuVRzxNo5Pbc
5hG+87Qyx5WUpXogZWPfux4ifYHVkgd9TsVqAxVynczjznDa/lLU9J8DRn62zUqcclYrG6HGEuMh
RCqvzbIndjEsQWLGj50kursZKaIg6GGOxqprbXqipyYM72Edql2izOlq1nV/mhplvgJI4wZlB8WF
O1CPTwgLzKbNCBK1Jlu2vKM0COpTeUJ4rB5DK8OWOuXNsKXPmL7xEKrWTafjjn2QbW5q3z5iVnbP
BQ31z6TifHtlZd1L2IWfQKmSfrOEy0Ax9sFzXxKUcZoRxE3VqBu7zMbDaAZypT0iOHZn8z60dTzY
qwzL8rx2nc6udxMNw3wTspZwx2hVOx2BGTulIcVHlZOl+3LQ7kvp8Yv35Vg/+XHh7FhX+fGWx+Fw
AMEI5mURK1zqUsyxFo+wRnOcmUS8NqS3mxMGVK1oUZq601hrEJ5SjmrHnxkv9B+HkOu533zF4W1/
d7H/bVH3rfkAC5I0Lgupg1d7/jZdRquS0MYq7bFczhrazDrNYhtNpSq3MbXda5ec7WVYcB/+lLIZ
6quFpOnA9Iiz/nZu3FI983xLLm2eqhB+v4c5Lm4J0zUJ1vEuGwP7MYUHNq8tA29i39JF7NJj8HNC
+iHYeXaOKNSbzIKJLZI7GNxPQZ+O5zxpmi2tRsBq48b1HxrGgGUTBtsxR4f85GT4uTezipmxtPcW
dKJ4nP0Bu0EWhLsK2fSMecu6JZoMZtCrKgP7gNXdgLdqTyN0gr1LN+W9sNrmGg7ZTTVUp9Kdx03l
SaSjpmi+2Nwt9/Qq1jeit3zqhdwXBrVh5zQ1ht5aP8Q9QSZWLxST7MCEsK5GzqPbNvLmeYKMBOxm
XaQ5ELNM2vNjp8zy5zHJ4H1zy2PtXuZEnlUO2jxX/nxOutrIvkz92LDhnuY7iC51tGXra3XEP8sr
SKE8gUEaddqXe+zUii6pEaJaqJxHArSvpUrH8AThz/HPKjc/t4NXXkbkKuQ1PgvHZIh83ud4SoAe
xqHziOvQMl+jjH+qh1Wd5P59UTbVzkJbqpca+XJ4nUNdsNev3cC5D2RZ3fP0O0L+zIzh8PdH40UI
+FPAxsRFowBUw7tmr/HjUT3whm6SAXOtUxN5GRQnUSsK5XWeHOpcavGPjYhsQX54QRw9riUJLpma
UWFZaPwBqIH9csLM0hSHPKvpKAoZiuGyWJ8To6V6UhbdlzA1tb4NereDu1Pbyp/WjaCN5oJvP+XO
xxeb9X1OVxDFFfQLGDYFnLWk/KQPWwpB8RRzr5jzJcKf2c1XMzCVx4Fet/OTtA1qZKqRjqGoI+YL
bZMyZKsf2ifkWqvZzS154mZN9lbp95nzBGwHd+TAFviWYtYPOIsk3DGumaPo00qn5usCAfruol4+
KS9gom+rhv/+owjVBPg7ngPORsZy7zQ5YAnDf5gpa212GCrow3CX5piJ/7C+00Up7H0dCnvcNsIt
3j7OwhlWhX9o1FvUjj+/6SSpNLqVa2k8Ej/2xSZMyD4EteJgTct52YpizgadAE1//PtP119lKF7I
szVjAGT1vwhBLJlAlJLWP3w07SBOUHjT5hXvD989/bmJljoWzEgcQmaesm8fr/4fefMf5E2pSBr9
4Y36S9vx7bfhvw6fs5LMYv3tTwyeX/7kbxqnuSSjWPloE5nzd33TkT9ZUHEkPBxiTK63YPJ/cwGy
HcWcBw7GWbak1uLd+23RKX+yOUWBBuEkh3HPVP9m8fnjJxgSD38R6qaLmEe36/LB+8NdRFOnCjvF
mQ/JYoNTMwYVaQcvf7go9798If4LAPp9EeVt8z///eOt6uNFPFbGFlEu/ueHW1Vb9EZJr898IGJf
rUanmTeh0ztr8BLt9u9fCt33T9/I5aU0l8VZvpCm9WNfapGxcIkDxUm0j9pVlEb4pCQ8N7HYXFKU
qEMmamM/zpZeweUt/uHl/3I50a/RsbFiC8Gb9qNcDPeYs58tiZnnw1VmzqvLsPf3v+GPDxr6QCRn
P+l4SN8u+dE/v2N1bUwdBaHVwRLDdbTUC56zYt2hIOMerL79/Ysp94eoHfc2WjUpXdC2htHlmYtE
/YcPiAoqzgc4nQ56UNUNKBdRruGPZDeJxa4phSbO6b4iIRNwUEOHg6NII7s3k2hL6qymacTHxoI0
5q3IpSRHMKuc9zhXeFDuCO4VK9ZJcc5BX5SLt8hjUPRgVMeZ+lnGw551UwvNwUWuqltTvkyNVy7Q
nS7bYNFWt2HV4T4KE7Xp0OlfJvyRZ2xlA5VFLJHxrlDodLWJuL9Gk1Og4dRgSILCurPaPHm0LY70
vQaT2gXEj2kdEiu2UT5xp67Cx8/823fzfGRfdoEp2O9Uln3XTvpYRPoLdsqHligYhko3u+Es8B6A
MOElGEKxoADmpxZik5RztU8qC+hHLjZWEw/f8NhVRycO78qJ1onIw9OoZdZtWTjbtyMAYcgXtn8j
A/XiGMK/icOoXWOqWQjW/TfcQN51zBmzJxHH4Jeq4NraoPw7ly251wcbpyBuMw5+f4D3429jcwwv
eC/XXchE7rvTcLIC0062GJ7aadm8BR4sohgOfFQ43rVyaAkKcV+spRuhqppxTFFGKbBt5iODxLPO
HeM1THpKBguaDrbuOMprIRL8ocx3ByYlDAKcXDPeVYKSflbVlyLFiC9RU3ZkAviIZBWhDFYJyIe5
IOzVSUqWU/NFF4kLERlfqhFGsnvrIo5kwdqcxNmYneAahdjG8qgQKx/hchNW1Meshkh4x9mo/bPv
h/VDOWNxyurm7NMx8QZEob1qEMEHaHziIkZlH7KczwJhgGjXtfm4zzP1FmLsw1wcgXJFuRoPuom8
B5MQ4t5QZX2hEba47+iokWTaLpCTSrScMjV39RBXb4VtsUaH2IN5YbSife3p7gTwIVn5MwfziJSh
77NzII/mIOyJAFZLEhI+sV45qd3ozK/gEg4P5ZQ845jFFtFTbqbhD59I0zMChz0muo64g+EPYi8V
MRAyTulhgu96RP6sTlNhosCbgVXcZRPPDT7RzBEU1wbmg/Kr6XMDs4IiPgMzSxAbLIxsuVejBx4x
ZSsMlRO9HfqGs6nMilcL2JHwfQFqBOx5pKOhDGlvNFz/zU3anGEu8PaB7w+nEZMjGYgOixYksD1O
AZ/vPkEEqU0OC36H8cFKsLuxMriZZSjOS5hj58e298IyKcYWEeUb2wk/k2J99QSh3KBtzceIJN5B
9uqdio6z4abBU1KwHsGwwnc7mm9aXQAq8ZOawx88fX/oE/iiAsT6HF+MpgIbSxgTAW/+GgUufRYh
3cecSoP+6BM82grDfICyu2sJ/xxiWrxWBcnC/Zzw1wa+XT3XwnAI5jSDsUGxKXYdFJTPTZ9CWQ9L
VJlxV5WBulp07SFqJcC7cqdv7jujVMRPTPcYZYOCyhzipFjsBGEIXnNl6XK+9dOkXWa3cnouhJue
uSHNUAA8MAjSeqsLkozSc43VgIeOwjCfaKsZMv/m+5AHALFk7MmrIEDbTzOR3zaZe0x7+ZxkoJxo
mSMyCfVC1y5+R/zlGz8x3EvgJ998Iqukp5qt00k2OaYuf4471d+VuJG8lZXy3eOWYN9FEy4Kzxbp
0c4k7WEu2/9imIdPBYserL41r2xCSqHNzOYLBKl3XLzeRvoqhsrEhjfrBzXHNvwKkgWCczlVcVaq
yJaG7dZmQ8H3xB6/ZlSM3tELipGvydcJ0JMXK7TIyXlAcfCioN4JPWqWKtw9Ulon993s6HOqoqFi
aTT3HHZd4wBy0F5XlfOFhWbQrpZCsE3lWzGYUde5ps0o9jls6m0t9QQ0eYoOMtFAWW0vPABxY3M4
dtbBIoV5Z0ciOYRGELy71jYLommfTiGXvw/HZ8GdayM1ZC0uUnpVLtwUy0TOXBltIp9Qn7Y2+5zX
Fizf+9jb4S17qvm1ydWmANoareKyrm87UbaQxmM+ecRAD2TE0TBsPmQ8PL+jHEiM0DW1cIHfHHk+
Dsc+VtwzKrA+9gkE6SRTWuCa7pe54j9D/j8M+UqZy0z+/3sYrt+WwqvmG6PTL+bI49f/+e9f/9Sv
A74LSdOCbMl6/MOu+KuR0TPxODLy2hzbHIzqLsPTbwYG+yfbFczbDFfYGD4mxV8HfKV/osgThxl9
nouk8O9gCdr5y8peYl9YuB9kfUzG7B9GfIetohEOVn408M2Jck9TSRD36LUDXLcWRqNYCduRw7mV
fJ+zppo2GIr5qga+c6gyTVGE5dNiQGMXS1vGweuYmMnWjkxgZoHNXDHU6n/ZO68luY10677KeYFU
wJvbAsp2V/smm7xBNB28y4TNp/8XKPGckSL+mdG9bhQKicU2VZn4zN5rc1S85Y34l76PVxQg72FK
1JDVGZQloTtHfZY6e8we0OS64TzZKj26eZPGKBF75sfEhOMQH4/rZJDNCEe03elwUQfos3VUNUFJ
pPravjldH7w3UtXncUk1eCvvMCrfj41hMqKpyNN74KHBqVnz6sXKELjtJuWw26Wjbt8yc+yP1iT0
hTucxx6PR+9LEvgdqSt1h2S7lmnKKHgdXstiCNBuauNpnKVFVK//OI1meIVKRGJ7zeWAbj3bhXZJ
iYUHkEUC+ZFJYcij9OF0zTloH3zXj23X+mfZQElDwr3u9DiZ940fXtKmhAO1lA88TxGdJ2j1zXUO
9hUOcyDUvfssN3PF3DtGZGjHwYK6qPOotDglQpsXBz7npVIEgNBREWUgKDQZ0bfX3st8kMOB2Kxc
8/jCmtbZs88GC5DU7tHpzPpg9Tg+Da30YzdZ6upj0CTywnrxlnr5upYjj7a5gHThl+pRlwl/0epV
zItbHOPdsj45eeF/GRMQxc36GX+qOpqdTU4PW7ujbZG6NQV5e0AO531jN1GuVyZjxTV1a3ayKMOy
aFkGlv0MuuM8C4KTgi116D2LgtbYxOGua+3SAFacXGX4BWjQ/IMaNTxopKIB6KUaGURgO4/OOqvq
di2612w0i1dwRuu78Ew4FY12jauAQn8TbDmNbW3wJuch66KOSmDnWQkFri6DS4LA/d42J4bzs/ma
LQJRh0Dyy+qiLR8XgqgvjDene4sZ243T594C78IhciA3Re2fRjHmoJAJREE5MDplGeGiAncNzbVo
rCnc6W0hkDkdwdVYSNGnthZbqRGqV6NDbKHYUojVqCy6GXuGJBUXPQt0Zdb5brF0/SCEewrdHvg/
9IOr9Kz39ueAlPQnhqUdY1MPa/qmADkmIjAFuVY/56vVYEPs4EE4N+FX7aw9o9iEqaze5rNqtIL6
K5YqxraYk3ZNMIyvLkCJB7zjmRxBqfsvTqIgM8jR3ONbDy9zy3p2FyaKCrgDR/3ULaIu5ihfp/TU
OX4pXy02hUAFADc18MYbz2/9C10HtOi4dgvsO1yU/N7rqdMHnCjsafb0KcYnnfXzEBmdSO/AV9Az
G1SvvdwrdzUfmyUck2/FFpfhbqxAbjisFY5w9sbYkkWVuCwawhp+1KbcKCm0KoQDxhAWX9h7reIU
NBMZsm7L4nRHU4fhaRoli8xkIejhSphz+AFkFmNT02ea1tJnpGczYzWza/p5eWgwhn1jXTGURytZ
pu4Eb9Zv4gnzDYFBZpKE+8Yt+ZK6SiWLlIWJpp1qmkLQpSy5wUPkR+4+viLBLZtEJlSMZyksCpvo
+LAB7xesVguCfGQUPtyU1ewaccvIBJPF4qd7ctC9e4qJ5eBubBeDhSJMB5ffceSZyfpSzciLJOZl
+ZOXRjJEHc5HpMfetQmd/kzyNud+cZPY/UmjsUYbNq5pZUeq1eDYbtiaBn6N/kmykabbInreuja2
FYd2HmDeVA7Y/h0bFVg444bFGQrPugSQctwNmcNZRYVtAk3by7S1xQHonPHMOrjYe5bSJktxVyBI
aZo7P8OnE7DevBu8fvrk/iT2kAZ5s5LZuqsQH8fl4qTHQQ5agUAcK2NXs3j92q/9F55R8o5xMsBi
PxFRTj4FIcxGbzyj6kkOwDDJooAs9+g45CsaOUG5FQlf9+0QiEMFhvwyNUbyVVue+7AmZqx8Lz1z
dSanmr/qrfTZ61EGB58mVDrtbkgISircfrnxwaxemcEHBPwiEe/mtficITS54Dub7lC3HAbROLju
DGjwyFVNBMyY+fbFmugHL8QDBm3vqKqme2U6O5xXbxqPpmz00Z1qdoeFOW8ZH2KK5gqjIoJIYpuw
XRL3YnPFh6C9YxAjuO/5+s9L6LhwqtkNptiNHro1xeOjN6V2EaZHjx/gAE0Q1YCJ0ZOrUTtvNv4i
noVu2L1PxGddTV+b3yf6mYM7aHuPP9U8eaq3P+LR6vZWSG5DRxd6IAG528sGGGZpzP2HkXN4HeUg
H9gyhrcBCuIICVxxW2ZLfuxZod2xW2ZZZlXeCZ/QZ+Ri+e2K3fQjwVUGoR7sFsZCeVQC9cYiDehI
29o27hRssiHKOfkPbuEvR7SQ8j3wG6YeXhnbix4epXJBBTl14J3rUIWPpZfpGxOb55dZpVjiF9L7
Sprgc2akHxPZeJFJGi7Fgw+6Q6z2PgfGEOwMU7whUTT2jky7q5vnxo0t1AaZlik9OL0+qsrMIbrH
HF4Fm+kA6Vyq1M4h1ToUM/OqiY1z1INWjAgvIbmuSS3GM3WwsVkMFoEbshpdj4ZgvY5yAmeb5O67
tSBjIn2CvYdvFNwEUhJCyqkCfO0/k88cpDzy0hp79Yvy8DM//ixa/6nv/0N9zzncpsD///p+G+Jf
vy/51/ZfC/w/XvZHgU/RgPPIQaccMpf/U6It2mPcSpTWuEjw5gNK+78i39/sSuAsAqaviGY3U9Gv
It/8jVLIxOGEGMqw6Bz+zhTf/cvcmbKeL49GGlE0TSuz7z9PaXuM3npOOYmSDIb13cForHaN4w88
J0EeN0xfZgZV6ymHSVGLc2tlnSsj9gzNqZ2JLeX5sX6TUEZRXhqdGy1o/fXNwlP8O124H+O58KTu
Tw1jI7zPOx5Tq/MMzFEHSCq4Siy8uxU0cj76K5Gl7r7UusjCeyMXA9UzQjgydDtvIGDz2W7IYY28
eRqMTxWKqZzK2OGsoetqjaa+5ACEoiXwGSFxP64aL592yyW7henRd8FzZvl6Sy0FNWfQxRMswrgZ
Bm2tXhSdlbkPePxV7IZ7f9Djsem49OpIGTWBv7mZlzCTjP5rxiPz4Pfd+sB91XCY17ngpd4q9Oeu
4Rl2/ecA/ldmQXwl/3GLdvku1ff1Lwdwe9mvFZr9WwgSg+WOA67id1PgH102DgL2IWwu4AsaCBdp
5n9t0Thk0JH8gINp/eX8Bb/xDMFjyP/52YD/LZcAZ/ove6fQ4L53A5P22vId5k1/PoDUq8yQR1ee
QkpDO2qkjVOKjXR5k4GhvVkM2U/PqatIb0DgNJ4nNmmPWSem+lgSxVISLjSRJkidgOw6GW20t6Qw
WN2SRimRrPkjZGmDbKDG3qUhTmMNbuguLU2QsyD9kpfFatw35mrvFZw3NCj1y8QA7HkoW/2oZPgC
7Y3YpIaN2671qgS5rImLD72xvo7zliHBpAx8g4e2c+gG4y1EyY34VeTWU9PM5UXxHNu3dQDXveOF
s4dPmRDL5a5eWhJ4hIkqUFuC0GER/lAWMlqArjb02KmGr51OBcgGQOXEVEykOepZhZF2VEFODL+o
UoPTl372hfc/j4RQvHo2J5xUYIWDIwuxsI2Kejxrgpoicqt5oXJnoH0W1qYC0WBYhx+nQvdp1FSB
gb6GwA2vm0JKkRDgP7yu0zArmB5i5KubiO13ZFmuB5UPYTTnALxwdYWSrLucMmE3KzaIPJFpy6wu
FZ/G0XafqXJrcghG27yVgQqN4+ya1Ye1rEjTmpDwvMl621KVi8HfVtXZch90lfihszmMFrtPLlRJ
2TfBNPKuwwJ1/Pn9qe274pMtyUrln2eLnKdm1wBgQJUPxetgyLE5juM6EYdI45S3/JJBoA37Rk9b
BMeQW8yFgc9lCNHKcr6luc2yU1KhRaemg9J+yFyfbCxbb/P8IiG0r6E1vminPU8SgT/V/MQsMk+t
t04YgXcwuzUgzbB0WNgyH3oLidO8FKNSMV+dIEml3BxqnOs+A4qoPkhhV89ZJ9e3vsvULf1y+FLo
CeawbUkvZtNjXwCqpTdJDxYRqTOFfri6N+yEkWgBa+dpMrAemwgMjQqNXdHVlmqOJBoQBeH20DTI
pPZwJnQwlpoZ8ZOjwmNVWfaP2SOjl3SGum53pq2XbaoDagxJiDFkd2XV8neFY9UdPOT0cOEcG44y
lbBs/WI/QIh7SupwveZ6LiObGW2sByO51l6dEzOezsHRHELzIKvM/lCxXjvWwSLQ0uK1ryBL53Vw
LE1DPQ+t8+YOFWl7rvGxCZa12MRmG5Ji1EKjpKmudZroAf2N5x3yQBP/7IPOGemVL/jUwUoDIZbE
uFXtA7rS+lEJmzZnXQl2yB0EgCmPcMz/6b4mp2kL+Rwo0x19AYDPbKwEr0Lv4Nqvi+mxha1XWN+J
9Dio8DF3jgKLwhAq50MFCezQDNOyt9qBYEYjKXQ0zkoc+85WV6Bj4OsCu7zB1+g+AKggvhWhLX/Q
VwbI6bpiHhSIkBl82OdjPC+G/zYBq7wiCk6/rrIoGKK2Z0Y3Xqy7LY3Gs72ZFqclHHUtbK+JDF7z
rvuQQy8KSUBu2tb9c0+OVQG61Mz2YzYRPC7KRr8SKWDgbeyzu4kt3EUbXfuBpIT1aPWUVXviGVri
ytPOIPll1TReUzWQ5ZY1irzRxjU5yu5s7kZkwvHkeevNnHTtY7Zo9THk57fPTqKXAvV366vY0ymy
W1j0LJg9jJ7lzKprV7M64OfvR9KCMr81Uf92MpKVlb14Pspv1thgOyxZFzcIBGF0TZLezCgsnE62
16lIhtNypCtponmt31tqj73MVwvkau/ftesoXgB5c/mPVqYP4bwUBDs21QADLdCSmQxIHB9mCAsY
LnO4ZtxKyhsTBifcLMjTkx/oFstL1XJC8VeYgFm3U9R5XFoLHMEPcq6D2BMgWzFLkY0IVoInjEQ5
f2SMKs+YbyyH4zBbT7Dp+EKASJa4sdBZR9VU6utszEAfslmEzR1P+/WOPMp2ZUqhhz3MVX2Vgene
/FMu/XflEjCaf9uvtHLI/id+L9vh/c8F088X/lEwhdgg6UVwAfA2+w6qvf/VHf0EkzlwyVh8BH/R
Hf2kj3l0E2Cct5KGZcEv3ZH7W2jTB6E7sX7nO/+djsXx/6zU2TQyG3IdEQbT58D52aP9q7CELVqn
vMW3bjV0iFQfc5WuA8ILi4nPqq5icMJ9VxPhuJsCwpt2rF70J8FkAVlCbp7U1InbhO99v/aiPqQr
8n6/1eraps0JsOZ4CfoZL1IVejft2IjnniiuqG1SNt85K4/Oqb3niXH0axFApd2NJLozx+5b5k1Q
hjxIVujVtcm0HN8xgdEJ3pkezzPfN94DNz2VeXb17FpeuIg5HH3yOOv+flFtjKbLYFLRmade8bQL
WHJEfuVdTIdV7FiGcZb230bXJGOg4H6oJ1lEjHfWKzFD0JvJy1omg/6EC6SvlNgnRWEeVkMzL9ri
WZg3HEXjNh/DdSr2qtseW5WzJ2ToXparsxdpSaKSNdiHyq+DqHPhsNq1x9evwQ3xm3LioQnC04pj
8MlPSZ6qTVOfutKiFmrXDVHUTSdcj/dyDQ1GMKXeY33iFgWNuHOMzgYT49pxmgNomjFx4wKt1KXM
/Wtmhmit7PopNOp5P4DAZjbLfHgTQpAVs8NoJXkIp0ZsJcZRgMeKiLT8QKYS1ybQqj20oCEeIBHF
1TqmkXSFx953/FIrVD7LgswG9f1Nx/0Z2Zhgfpp9cp7vLpTpGD8loc8s6na9653CJLwMDISioLRQ
zuhEfFjtvN3ZEOBABwFSskcSNi2HKGnq8PVs8Yh6AcwLGsMMphgGJpTUxXQBP4s1VovhkN1FzIsb
pMdl9PBQ4o7eh2bxuVs656YnnRT3KpnELluiUSFKtqv0mNmjz/aW0WmFTb8s+pdWeR+CRd8W1oy5
YfKcg2hyY28aOjv6Xf2u3eJz0Q/OscD7C151JhKG3fqlt8LvDrE38TCFbsxnYtts77yZj0Qg00e4
ymgUUh5AVppUhPYMEb4nHTmKIao5uOfeKszPq8NAtpTqZhHlF706yx7FPXr5nOGA26Q1ezgSUeGj
kZfcFH3sp51zyjT4LIcArcio+G+lKd+EGlBg+UsSI+4ns7Jd+yNKBmffEsB38Kj3D4ldvErUhNfG
yOqDHXxJQ2VclhQXlNt54qVCsw/0moy62K/y/KmeMFA1igKmKMm6A00uX7aVT0xMYfmkkafFSukr
NW11gO8276l0vYMueR669Ib7ZgGRPVjCAIYt9d4A27A3VZDBEyeWJmMlsqPs886mBTwYSch0snC0
DO6EPVcYYywYirwS/cJvMSCo23IKP/IQdmPS+umlafNIuYXxCkKd8DdhepzcXh9wIflROMLww+DT
PJfCXslzGY2LOajZ3YUebMFoFmW297pgpmysvYis3JLihdAXvtXx1kfJxh8Ut02bk3FVenfCKb9g
vASI1AQECfcQH8ZgErGv+X12Wrknn2w4qIzGD8TNATyu1r1syBhMiMMz2aRnsoK8SwDIdudI98lL
in4/Y8MmMXdBRj9XXuw4QGCtPvwKA+0pB9yXmONDNTYDxUtuHtdcfK8dvR4qCblt8HF38+eV3xxn
b4VdC4P44KdCRiitunhN0HRkbMF3UNff+xZQWBroZ4V26ORPrD9YKm16lnGITCNY9xa9RCwJY4qM
1JPX1fIPY229hz3RJQHLEdixyn1OrCyNah/H40puF0cNWFj/fVI4z30NMdiVBQqbCuAfED58DJU1
MQRGO74OZRcj1whOGRavtrI+e566LVKnODNH/hDMCrgZJMOoWm0Pmn7evITh9LEiZChm8fEdljRT
9QTd3ZyySzbHG98Z5F0XWJe8Rdrntm11rRj4ksfzUGUJMWo2zpWk739IORqI+khpcfXYHh0HeAtu
rWLPmot1JQHmrGOYRLs2RLcK6aOys89E7YUvq0NOWtWYN9pDHTJZa38YArakS8BXbLR+6eleHhSw
q8LkIbSIZKFGRWBDuFh1kKPr7ozafe6QAcXe0Oc3a6/OqYTyAV6TfdJAZjD6G+xyde99qsrlbU7G
kZUW2eGjRRB2WmWH0Rrm49Is4pA2ZLNgVQnvh2p6MFKf/SVieL7x+dr1KokGlx6mJpeAcPT9jJhu
6XM6frSIrNDExzEkL7kHBWkDBOQuHMdzMGnJXZNLMDKJd+L+zS9E1yPzFNxyQOURKQKt3wHUgweq
bfeQ+rNNHHAHkZrl9TH1i4/zlLuo/YKXdVA3qsQhw+7why06/1I1VYKlq8IY3XnmwW198qGc2rgE
3bYHxi2Mg6RNDjgsCX4MVjA3XypPNcOrAzkRJSFEyz5sTgvJpCQsLQPcpPnDkEy1v7HJPFVUeKkw
bQf3iStDIpD8zCq3Q4bu1VX2qQeYDGLT72jDX+1xbmzUeytOXdgmrmq5vUt0h92cgy2yEvfJdmjo
5Kd2IhW1uUh7Un4YFW3ABJUJRZWLjJiWTmop/5lG/q7O+U/rAIcY2n9XXt+X1XvW1n8urX9/0a/S
2vkN6w3QVXYEiOfJR/mX0nrbE3iE5TKz2ab6/K9fip9tGcB2ctsQbDPKX4sAICemC9+E4p2BJML+
v1NWM+7/8yCSbQQVOoofJB2WaZt/VftInqHN4pn9xRkEbB6n4vk0DeiWh+DRzRp89m6YCiDTjO4Z
0ktvFK+ADQqG956FgR6kCfLZqK7DPDmKEXLUC0jM6ga5Z148DKRFfaa/9T+52msuGfcOvubCikNR
yrgHxVpfEIuiXitDIIlT0UC66EX7qcm69orKt9PHeuUYI3aIUp1Z3aGeZhl+mnI2wCdQwvgzh371
3qZ5GYOHFdERcmYsocU2r9jbbACA8AOPyt+nDfY9/uR+txI7JFtPCsDbwTWyIT2IqjacbcCSZ8uu
nvPAnu+ICyTR5oCMUHd3dMv8uNmipE+7vRZOchqUh7F4X4OVRODesG2B7ArTMcQAW45wa+8CC8j3
TC3L75MQshXhQR8lbmhQyk+Tj9QxS0zj64wLnEyxMsvdmRgzVBAsKBounjKqR6kF6SZjwz4XSDpO
e+gSBL7uskCT/hjDv3J0VHpT2nQRkw0rgzOFOLvVxTedwFNwwY6R3ecydESFjrbemdKjVS6JvGPu
Kc7GjPqZXXiChEoQ2Iu8fVeorGHVLaZj6nYWNYo3MpxQht5NsKceTUQHBy/s1neYvejCqxHndblm
DPww1MGbK2/xxOK+V059bluEWmUzkV7ZN62H/7LaLvYFGHqGurvG2QiIIL1n9NpEU1YtsQebKXYG
16Y4SYHZaCJzZT3XH5NGDISOJFWw02Lq7qvCey3bOn3EdqAeiL33H2kIpk8ZczeSS5HCyy5bHvk8
tId1avMPFMDJQ2W1K8TRTljRPI4TlDwriQmg9+/CsEw+ZChbTkvmiXuxYLQnzYH8XSyQ9m0CGeYo
CpFrSkxapw/Iywi+AzXx2ntm8wzMuCQDKMnSJaIFtZcor6W/RO2KJaChtCU7ZUAZR8zGcJ4JkjzO
VZl+sJl834QaVisJOO78QiI6zWTQSUBlYymrHyzmPbyTvgZNlrZNg4ir1buV1QZh0qQWyNl9KRBi
q2J0bEC6i39rkuBMyGCuK+Ke5Tjdj2lq3UCyb0+OE47McFfe67FS8jGrvOaDJA/+OCV+92W2so9m
T1bKUAXBhXcazEFnO9GqOpKD1mp5xMKWXRpqkpeUGerbaANQ2eZQ1teilcaN0A00g763/ctcLeHB
KbrvuDeSk+kyyYIazKAs8YvnsAzGNyJvq48raJKP9jzkG0k8KD/2LCChYHPCPDHIo4HSZh/683DI
O+jWLdBlFgvVsUAxd9+EjXuZF4UUugGb0CEtDgWRGDwwtctGccfMI39okmJBjN4tMoLjj5LGRGuT
kdNU7fJBqBi33Lpv55F0ioQxLL+XAZZtlUWpMGiI1cwaJmxiCLjWB8cX9v0g5Guu5XPRCf8bsALS
ObBSwLxzZxSfkdVpWkNZODe1sSa3xkDH7xUqif08PYeO8q/rLHuOxqieNThgiD1G+9UbEah0s24f
KPX0l35uZb8zBSC7sJ47yM+p85pmjht5PQM4Wmmkl1qH6ZVxzvhpcEECQtwlkw8dgy7p0aNiYUCZ
d+k7NWP+vZrZmaqpv7XGZN673rzE2TTab1aW5Cdb+FaAC2Reb61ly2MuvRlPJf0RJ87JjDtELuIg
Wxyhu5CY0UcYFXA8usEM92AdzLtJ5bgZqyRHC5WRobGcLMh3T+3sgHQp09l+noYk+FLONXCPMR8t
Owrgg++xYKARFAke9alx31mKbXAVptEU5Sb3HCDh5SE1m6SjpckQus9EevobLwfAhrrz03Bcd+lI
pIxpu2ijVY5Rog4Qc3bE1t0K8h7u8NAz5CfbORqM5WvPM+/JpCs5pyIB4QRxMEoL5NMu7Mrj0DvL
rRi2zUXQwYlrpfujFc431EzWrYliH2d4D+OuCinRAX9wyMHtwn4Orgg8y1uQuOQ4F/prZuBe6w3g
LphRX1tDPkO7Y7xgyoyUURTxOb3sIccZBsRAh4+9Kdu98BCi0oPP6pSK7K4qp/RAR5DQ+0iTDbVL
mw/M8cB5/1rQej/1lpqjrK/al9Rnnm1msrvMBa2slIlbXd0WN4yrGqAFjZGeyAJDgeLV3nB0gKM/
8smt48YI54ecgPpv/UJnyxrRrCh78O2nXuJc+A6xscChjlqX4RCdmVs/1IlwD5W1tmcTeGRkKGKd
V2Xkt0Km/g6je3scxmWMnXEZPlmEgcZV0AI28MvPgzK/FD0GX83j8Xaa6xTioZqzByfAGNaoljSz
OrOi1V7UDxN653401/G5AB69p/bfZIBBeXCCNoihoybPFNBq49oMxzlkkrKqXN5jWbFNIsJDaCl4
pQL4UJk4z+ONzJ0scpv5izSc6jM4l/HA3qb8VqNO2hNAy/saBJ+zoPouyaU924LHveGXWEVc/o0c
y3C3ukyLsAsaZwMyVjzlpnWwhty81Z0ovoZFQE5OlYkjmzmg0iqpHouhsi+Mx/NDNxT9eaQg2Y+4
3k4Il7c8MSovlELusbSy6Sav24pztDABGkwhYmNlEbR0kDVsXzVfB3fOI773F5xHZjSumXeagZVE
uXvVztydGgfdrNGF1qE13a+90T2O5KFBcGmKiJCAI1e0INBAvJkQandZRhsGGooKowL9XRrtnd/J
R99QRwJYjppxHT1iOcfICp8CbAuXotXpoZGMw9jAWDsvbzB9A9dUKBoPiVNd7VqIp1At87HyxvDk
rEUKuqB+ZD/zsLLqOLAjhCUFdyryqpVF9YiILy+rI5ymNh40OFInbWkbUekemwmYQip8+14Mi7Xj
bvdfBsfKT7rA6RK65neiVdkArtgI83rEQZZ3Lg+yMuN5YI+PM4Pur3m99ntf8PEjMPnkLVPz6Amg
6uEAj39yR+Jnwm48L4h2MWKmdL65Di71sD5WufuZoLnXf1YV/9WqwgH69m97KSID2+ZPS4rfX/JL
VkUOCuRnIhLJCLZZBrBu+EPVYVoOCwz7p7U+hIK48aF/yTq83yyPUTMOif9VfPxaUpi/hSF5lcyZ
8KuyxAj/TjeFDeDP3RSbB9ulKbNcIHxuwErkz7KOUo26nMcwfyjK0C5CUGNb3qRMS+8+TDoHDbrX
wx7A3EiKLmJg0AcU3LkXlcnUzssdE2LucIiNwAHJ2hrsJ24iCoCPLsO80og8PLK7bmrKU6obY34Y
qt74VhsdC7cdl0MOXNHMAm5wCCHIx1uGDcF0bEOHRXDWF5e6aMwfdkpbt+N4B1/EBmRbAKle/NLp
d22bsp4c8KsC6U+O6JJ1bIeVQYRVDnGL4cQ40uBIbhgCspE/aNsRr74hvgSk+yLbxkXAOh/KWEay
fI6i63Ypnfzsc8g+z8Vo7dkGsBNAbZk9SeLJoN+3y/qAZzYJiQWZa7m3O37iXTDqIdirvuri0AAU
1NMjEni1JTDP3pccKdirYtxZ3LkAtmKVd/59zo0+kxGxMD6tvJVL2M8ybAnhEoJBM4Z8ffbdYWhi
3on1LVm5DgQ12whYLEmf2T4l4Y6xND3Xyrd/hpKU3eh5Wd5QAPCI9pzFOKeI+/chija20mZBLoY/
0LowGbS7j6ukukzB+lNR+FN9EaoxWtjyBA4w9NIBMb2zPzLX2lLzCp2Ts+YvGd72wlVAVrzKXz8N
9M7YPyWfrMgqp3qJwypb4twY7b0yKImI3Ml++JK5eZbm5UnlzniYU9uL3W27PraZ/9hrZ2Hpk5Vp
bK0DdZrHzmltmS8adW8+CjecyemuvUvi+ExJpXS9bzOBPjGrqPGOKYFmO7W2dcZ0aw0D89A3orsl
y6JYr0YzGn53wQ03Bx3Xb6MCBmZFzewLGj+8Yqfc0Hy6yU1nZ9gwzhr6VGbWu7FWoJySknXMLmuY
Q5A2YTq2E9dMw+xHNLO8V9qc/Oe6a0jT9sUSdh8qOfn4qlvSQ9aMonAnDWYxEZudbf1Ojje8bJYe
4S1O2uxb3ftrFxWVj5WhClbysiaYzWoDiVACiiC/nZDB33hJM79bALAobNXMQrBr2OYsKSmt7CWs
RrLO8IzsBN3Nak/sPisU7CbFaETysBhOJKr7hybN8wcspxTZWT+hVWhhNnOyMQglOA3XfIhlsZlc
u6SbplsNwr2PLeHgjs14N+Nu2qJ1jEZIvSvoWaCqN0bO8p+HmH9ddM34QbnGUZb+yP4PoBefOAfJ
d+FTnFfCz+8EM+XpMOESoMvBOybjugrmNytX1F5M7fEJG+pJL2AcH8NRfBU6bDhTpCYtESvS1b0b
WluxkOgRUx/SEcPUQuarswvWMXvRVGdMo5NONkf+48YzFA1JqdxE6zMu+aU9Wy5T4yhHWeMdQbBZ
Myb1xD7bbSd/kOPw+pOkaeeu0s9TaWGGmMvMROuRrEscdMK8sZUyrpoEmkenmTmPwI2Kel+k3GYu
Rheim/riqBc7uBTwMIltnAVYl8XcGIm2anTMV4LQHCRqX5nppvHnvWoPKd1XbGnHfhSQrDHhj1kV
o6u3bpAwhHs7KMCXirxj7O1kQG87TcaPYVcW73PppMUX2fvFO5Ig8WrLavpEbTvJvWwdh7PmLBMy
FFTwtUl3emYD60SkAUD3Ih8nlTf8AfhwpujoclzLQ26/8wJdZxfil1xkpStKqI6V1Vo5TOrpACKL
FRZZrZ5MN9MEq1TRyw3xCjsec2oLrsuheO9GklxAvr+Ya2p/mGb90eEjDLNCLWxLQiB8Jy+Y/UfP
zUGWDskKJSwDG0CukoH4a7D22LbJCMaRuzw1iXLuqtoaJ3Tsfm1eZ9m2Vz2wSDgGfWu/9cPylpJ7
F+4G3ElmbOYMXaJpMga1GwmoGa91VxPwuprqqS5aHE5Eoizpo7lMiWSp5FSrXk+17Q8+fHy6uzS5
9HBzgzsYq+bhn3rqv6qnfKTl/66eesrab9//56yq9+bbn6qq31/4Sytr/gZ+zEL4ATLI+p0r80sr
a/4WIKFlU+aDtPb/RSpr/cYrGFjjSv2Fqfm/msqEpEXp8lNc+zdSNmxjq5f+FZhEOYcm22EFjAAE
LclfSDC9TEdZh0T0CqobzkzWMjai19qnmLhwaLhvcz1NV/IyMEuP3VuVuttA07+DZ1UxPMXmEncM
Ieky6oZdpfHBhY3LZKDqi0PLxzHWjKzP0vSryFmFfyhWNKgBnNQOIRPwTvOhWGb5/v/YO7Ptto1u
677KeQFkoCl055JgT4mWaFmWfIOhyDb6vqvC0/8TdHyO7Tj2yX/95SYZjiWSIFC1a++15vKt4taZ
ONto0y7s63Ddtza501Nh087kwaTF/XnQh+TM7BFnuVsjECmrZqVr3ryStgnzX59Pla/fOUbH6Lad
XpbncIVgdcMUj3yHPvnc5Wm2LljpN27lnV1L7ibiCALChj/7WXmLwvUSSpuAyGTYCjPDJjnfiVSd
mLTR+U21FZXPi6r7al0186vNWS0fjVdc4E+N6sDYMuRvi9h6j65yn7Ses5p02LBVt8SQaN7Z6K0n
bEAvro6KRY+miw7pbrkCfTEs7aD8c1qXWtAh9NhauaJrWyDTGJYx3ziND5E1XZZRQgCDJjq0uf/K
bu/v8Mbso4goOtxDhzmHeqVNHRdG1wNhJ0czHsxAZvLBoQk01eIptrJjJPOXtkmRvtk4wCzKHkd0
G8EHmkTyuerVnWAD3Cqr3xK1RJi4WOSpACNlH9NAMOntmRUXyoxbXLZ2268QdcdwAf0+GLQR+Hmd
AI3QlmsZFy90FyZcCNgGeuQswfJateAvaM18N3X6XW9Ou2ExD3nIHbRRP9VupQVjFn+2sCJsbCO5
zTJ5wu9n772K8jZN+ISVUI+EonCS752c+a6lrbOOFxrB061jtJg3rZ0eaQ0/tgIzcGzLh0K311KV
U1DGLYCKKnkpRxpkuSlfvWo+jWYEPTluk3PWuE+J1P/0GuuND8wEbwSCH2LfZ3to940cH+bG3oNE
RhvTWvuIaSS1rofIo4cDMQzzyalUvJlIoyDXw7COvsudgGuKFr1ZWKu60x/LyHj1acriUSSAuof3
R+/roWmHByHzzwXVYKA7BFJDPXywQiMGhdLXdIQqyOCOFgeGkdBBW667UTp01sVT1ZTp1hE2cmbh
0gXg5/icjFQYi0+W85S4reJ0zu2oGWieaTx+IHXFDyDfqDWNnvHecrjtchmFdOBogyq/H/fUfOOx
ASV36AhcOchRgxARq3zD2LQgMrhWWz3OxyPnny4wtdx67Y3ugxpb58bwsnoh31QLhh34ep2uYTZb
azebp5fQrSBnME/JHdyRTfkIMPCxkExC1ijR/QTMIUenODyT0PyBTvQYZDJHHOMoIrWTdd0reHdC
xsa6dRwagolsCQ6sYMM7bnPOtfiurAjAok56rDR6dB3jeEI+7BdZqva1LE2MthT7m9xBy+aiWq9n
39kWNDko66vwDoUOSI+S239OzdfKqOpV1xSU7iPHRGkaW8ulouJdQJgjb2gFGBmdmCm8N0J3h52E
lLwCgv7kag65zc10CMf2MyDkk3Cy4zebzk94Xj+cimFC+eCnOGHz6DOxXFKYvpXuJakjhhSW9l5w
iEVF1fRLSX5O7Ibiz3BWv341NqUf9gzmmWxoli1wang/Aq98Ab/YURiVIh71NaCVowmtc+XQSPzN
Ky0khO93p2WcS2PQ1HUaEtfd6xvW1eS60krRB+/NPnvxF3rPshzjzkRs1nGWPPBf+pda51X+d/Sp
+sm1/F4GuWRe8JqLNdBazCP8+/trGVmlH3ukpOxVb8dIBMaHSvJgY0LfT5qdL2CZY54jwOlY3X59
Ya2/kSGW1/YdZJ6Q5Iy/4QsJjJjgaXrlvoOKtU5psuOLxUjAcnGiBsz2ui9fp06O22wijjUdO55b
fOOkF6nXmNNbVM6nIUIxjFJj7/uFFhAhtDG96TQhUEb4iD6EsQ+29/QWv/e2sMcLqNFH3Y6Ja5ck
KtAbCGRV+Tsb8PBzRCc2EB7Lw68/6U9uIYLakbsajqHb5o9tHDNP/KIyBcJQs9uKSr8Dd3uHMaX5
zRVdIn3/dgehZV1KK/SouDi+/zb9yaBxgm91H/m5OHRS3inashs9ZxEuObGsOw/abGQU91Br79xe
L+4R3RCaOEefm5F1eSlV0JBjpzblKdJIxQQs+qD5ztlqx13ssdzbdQJFM4php0qTqt421a6IzHoj
E0Wen952lzKTj7Jl2x/MRBzRuxbIc/rqJMrkM15UVEtZzrcovWontfRzWF3J6DA7Ozbv2trHyt7H
cZkEEfhyTr/yhHgrD8xhvsP/bq1Mk98Nn+hDayM3dEm0+M2F/MkKg1Ji4ejp+LrovH1/HWeau43Q
rHI/T8a1nJCsbEyusSRN1v7XNwcV9t++M1tnn0JU4/oAVb9/rdZUoMuFKvd2Nl6gfh0L3DG/eYmf
rCyuQ0sT9QdmJcKWv38NoGVZn+s6Zkt/rHEdSawo4fy6rPSonBR+d+xBptj7mnmeQj/eYAA4Mq5+
36Xpnx6ih5WJShhZVGrtSTZik/VZnWpV3OK6+EyQAHGLIf2j3HJoPyDQYso2dzd54mzQOL/zev7Y
QYN0EArlbG5TtxiGhWsZYerWbM14Rdq8uRsk/AvdTD7bzF5XTZLdjjKD9EezAqMOBaoxUf1CACxL
mnIcHi9VacYblNlfxP//uCqKnzyxfBc+WErWYQCY5vcXrCQkDZxHUe4NKCerMS6SICEFbmVqGZ85
5goklFuIhL1zYTtYgLqWnFujeENz5NGjLcXgraSVFs4TJ16jWg+x/gRg2Vp7usvAenTO4eAixAzt
c+ybKQNbVqIai8XaTdUjecWvc6evEjd5Ky2qQ7/hA7ea3GWx/qgoxFZ1GNc7K592QMMuke0MqxRF
ALozFr7OGQFSaCSkFmHu70x7fvTrdvwi4frHi/STh4Q9Y/nHsBjNLMlJ327DwABQx08juBmvXFPi
yJU78XYEPp2wjn7zjQCw5Nf9sDsutFGWNcMwvb89k42wlAWvpNy3uLM2BnEZay9MjyE7lQ+whHRj
bslZcUAiD65fpSkVYJTfQrefUdfDKa9K0I0Jmlk6rjPjnWUoXyrvzy4zbhjfvMl95MBwxvHel5W1
turutUjni8zVqXCXzZjbLLKyl3BaqlTcXAB6bkmBWaeyMgPK1Q3+G2/b85Vej5f0Ta01Chwz8FtS
pRkBB2k9jds6HPpVPvfxQRK+cT0EhaVED4hb8lgO00PSc5D0sgjDT8NRz56nh7Yn+1cJEnet8YGY
m7tGS46WRbVm0M9LygxoEv+hFfxJOC43ZD2QxSdINFkeo07a58qdHhwaOavczjSep5rQ6oZqCQvW
rWSEvWZQ121azX5qUptHrA+bG9+Wr23fr6eBC4wc8BZwchH4klJc5OIpjcfLBBAD75q9H3FOgw08
zkWzjCh4gPs+P3Io3hXgEFbkc3Bj8nQ4U3+bG/aHmPC6Y2bYDPrHNVY9FSwHI1QspN6Auzt5VPaY
qZ5MxPa/2Y+dnzze1DrYdnVmPMLSf9gnEd2mjSnsYt+56hX9+KXT2fdGjlmhzWO91F/Xo3a12O96
n0rv+syXcb8F+jOtyOR8LZvCWoMiBFODpcIbW8td533UBBB3y40vB7XPjQ5MfZIh345EsoEzF702
Wu7f1i0AqDliX2Rk6CO7zqnyXetsaqwxaa8eR4tyS2+tOkBuMgQyIrMx96isIw6G7IexhRo8jSiz
3XR46EdWUBwXlxYvCVrw/HYchouwl0SmHAh10sInbab5VMTTA5h+KDiGNtMHV69ON9fbtu4vLqcD
PCXOeWQT4ZA5PFhEXC3VfO9+3V//A4P4jfoTmLLBvfbPMIi31fBTc9VfP/hVAcrYUtAosymgbdC4
S533dW6piz8oJuBPsXu5oGRYtb/OLXFQCagPHkU31eHSffvaYjP/EKDcYShAkHeuNLh/0WYzrR/a
bLrPr+AMY1DuciKntP9+Z4CPzuoRNtpJCGO8BxtRbGZcAIcin7ONWw/dWgc2dbFyZ9yRxTxvjFH5
B8/w8M9m1fSgmDHRzKe7bTS9x12pjzZ4s7QMAL4C+yQSdJP10SWiVhT0IGj0tzTcRPk4DdndZApi
P6YIkQYCCOByqWR/XtbOYgE9iozueCNy821fEn9W1ybsBZa1s5jG7oFxY4zJABMn7JT8o64xz/Os
dxxHPls1mkvM8ffKV/0lBZ66ayZblCsrHYpLks7DEVcPJFQXxetKEj+7Q22QrNOciFmFZf1QRJJx
RDr3sDFDf9t3JC5BkJkdbMO6Tu6OZkqiD1S4HqUEGO1KoDZEpxPoOuutvtFrESIfa+wbvfX2zEku
tQ532WKVui0ykkNCWbAboceDiUR+aAzzrWm8cNvrNZlkPv0BrzTaVUMC+gqEZYB2rQ34sorT3Its
69qay0wXQRyxfxhChVtvJakCCNJLSIPofkgPI7/rbWOXzXpS8aOPavAdbUvnIIU7PpdGRdRt1/io
TKwqPNetIggWqFDSYhUFf6ufxjK05rf47jM4GMlUedprlkuIQKsqH7R5OyByZ7xXVt0c6HYlRtpx
PVpPNMLq0lild/YjH7vtRLNKgmgbGzYYs2v3rPfkCRcl4aNMC903sij7C/Eqes8QVyvingSyzhpp
PSX2DcAwbKqGTLKNls10EfA0kSeB4DE7a4rxq8ZeKnGnEml3Vb9Xf4nhsy/aeH7RopSvv+jmYe71
Dir6RVHfzld1vd9VySK2b/uKiJP7sM+KXdlUnks+jTuP47T1QwZ3807Mddujb7kmjk7X+FGNaAX0
+oTV5oWPmwqLm7nVOT8ssaXZlxTTKSkVmabYIAg4hfhvvMefL++nawCquoahYlMkGDVbMlIZOGMd
1PDQ+xuQadpjfA1UNeclXLV3yFnFR45YsPSbj/YcNUzC0B1fSmRHdcBK0kCUyur4MfwS35oq0wgK
ZmEA3SZnBG6FrzsAIEaHyOjL8qiWNNhqyYVFT0pELL4b9ba9BseigJLvs2ucrL0kyzYxGbP5kjbb
xOTOOksCbT+SRevESywtb4CRnt4tMFRSa+WSX5soJsNO15aPTCWJt3WbJeoWYRDRRYZPAq65ZOHG
SyquV7sE5NrXsNyoJzcXVATRZLpBcEp/DdbltNKrlXEF5Ook7w5LBm+zpPG6jYD1Ntpv/HSMHsJr
Zu81vrdZknyvq/x/NsTfbYjCWUQv/7whvutf4m9HTVSTyw98FfBc4Uc6Ux0dF4N5JRx93QiNZSOk
j8aoGjOvLtiEvm6EDJvwTxjXAdRfW6C12COgJS27FSaIBePyL7bA64H6m8MKwaS0tjisLI4LpELW
cnb6ppVXNYtGXHnq1i8hMGSBN9VKbQtnAvdXCOtAkjhZjWNE8Ghni+6joVSyk/Ad71RTtvsWrS51
XsXxYCAlpUgMeYmVsu8w9Xa6xVIpkxDJg8WCQexdUThQ8FnslCybYPBHhnDvYmDLRb3H1UaLOJrG
JeozD7U3fiFQk7AqtUBQmMlVHjubqwCnT7Tq5HiI3IHx7CFER5jSyfcgx5B2pYNbKiuXTHgR49aP
0glbHtdSWAhRQmx0vCxIuFp3oDSY0VLxElh2aQtBvBqMpXNYFPGucc0ZVETphA9lAcFgRjKw50PR
hmdy9ufEQfsBelKLELiIUwiYiAokyuYZ4cU2rsLhxTdQ+7UdqdukQrfwYICiBn5FmhAuSDm7ZnlM
UfbYOBbRTkmTqYQ+NieQTUVpLHZGeY6jbNQOWBYntc5YH9VbYnaHWV/rUZYuosPaNt2difJnQPqn
V30D7DwKjYXSlo1NJi+IG5P2tkbhAht2RZIe7ZHDf1aE/8sQ2iJQ55cl8vtPXf9fj8lPgp2//OTX
KbT7B+Wv4zBvuq4MS3rzX0uDR4QJ7g9PUJ4af2WifF0a9D8cSzcADzBYRcS3TIj/d4WgQ+7ourvw
CRb9379ZIRzvb2dQy2EJAlJEWAerxY9TjEgJojzTKGbO5A6nyivxp9B36k6WIlggF33VgcW1jAuh
SQS8RjBAEpms2eqnfRa3Ghl8tJC2Ldygt8iqNFoDuf+YAK7dgVxbGPVLcBrJhw011RKnJpdkNaaz
brsd0iFcQsXEhIWErGTAQ5ntrEcfUYy95LQ16LS5tQeyclXU8kR70Tuj7HDXjzbuZd9Jn/xpejSu
AXCwWtW7me004CORSDpq+rpfIuOiifC4/pojJ5dIuT7USJeDCN9cbJiwpOKCTFm3uksQXaXdJ2Gd
dutYptO+JS7xdp5UuZKdpb/HfzieUktXD2jtrC1+xvgOkimjLH9ePjl25m5jFk5CpUNEHlMjWpYx
uJO3UWxjoLcI04P7mKxdvTFOvpG8qyBFLlXyeOsJtfXAtgRao1fraKzGCM2/6N9mRIjehZVBYAct
BLmqHBCvW4ApdNlyT5vXoGF9ZmkjhOMlDtDBp7bmPQOM7EgyFBV4RVNzXViv1vshy+o90MwbdwkZ
NIb4DfZk2IymQg+2dik/mF9PYkWLYBY32EGWbknpULQ6c78Ki34PSxebaKfIgKuR0Gy00YRlkCpS
ENsO+hZ2hOEGkdW+T/XnZAlNHPgsmyzsH8NS6Ud/at9hqhKBz4Hiw0LjOxpYx6FdcOyij76JGAGu
8zSKLp3AHbYeXTzGBN0zXbymOfpApdwVqBrnTTR0zl1mgfbXSNJ5DtvQvIeAkW5sMNw3aq4/9dfM
SJg4ziZskuhuJrjxKH2wk6ljBQyj5E2+BE/mBumR8DHCe8PqnxDglYHdu9khvmZWTtf8SnnNskQZ
1X3Qp2b4nKSjce8UtX2iA2K9zRwanURIDITWdY0T9DC/+tVUF+3tsKRnop86a4x/N+akfxJl8YE2
ZQX2gjMMbHvEVTk29jfsH0a3LlrlPZMbPjzM2gD0awxzMspCcgDma6KnLpZ0z9ChtgVnNk0fYkSt
+ho/QVIjhWsAImRLRCjMY3Nju3CmE9pLOgBCwkSzJVa0bpAiBxJq2v1I6uhkG89z5z/D2UKMaPmb
1tXZtX0nIdVBuOTv7Rh7EUsJLvy9TahpFNafdAw3ALuWxNOWFvbezkf6l3GOK6gkKZahvmMyAmLt
4DcgJ7W6GHJ6cvIcfzpIuKSkIThI1YIh6ibztrumr3ohE+VgaOvn4prO2i5Bra3ebcmmCJHUEuLa
LnGualyCXUeAwANZr7CJ40MGgLq5N2e4zvshNDi0UO+np8wiyHyTdPB9VlKv7NsOz/nGtar4EBeh
sWnqha3l4kkwasd7TwyOslf9fAJ+qMH/6OJdRuwGQSumtrVDBeNaV9O2FGlCwGSePZE+pNZF2kwn
L3G3gmMsXXF2cqZYIltlbWrfo+7MIBFlBFJTWwTemBHmABLsmGYWh5xhgEfPzCUYjSK6nUZ74gqk
i9M91+2DTcz2rUS29zhFZJfmDLcQwRZ5R+JCgqVgA6612Kb1yVHyCbmGs67azjzIOZw3Nn/rlNt6
dWvkVpMQu6FJDt4cq/S1DeTBPWCxJAXTbZt7y2+tBzreEJVBNKxjm2ZjoOpZAdUOK8qaPMue55Rj
vZAu4TnCSFcsEES7e7jOwLAh/HH9dot+0ljJeTznc6Q+IzHBODW6LgC2CNSWm9SM6cPuVYROs+Sd
+GC9HTKBQN4Mh7BQOZq7Jb0oHz4ss4ktuIBxX87NxFMaVvQL+3qa8MoVSf9qluw2G1e43Q3hMfgZ
I+Nt5Doetq8CyCWiXuKGvHSXuxpUwbnd4/aDAsIGuyH6RsHG1cBftCWeF4VtNfRJo3EmaCCO6+kn
p8e2yo7tbbtaN28G1/BhgbrJhtjTS+jMzPy6yN2hMiZWJVy0UokaKhJqPQKPa9ZetE352rfM5tAw
G2AkFWXNWl8I42RVaZU0VWDziN7GdZScE11iKMvph6PZ8dc25+aj6ptwOw3NSRZFA8pDdh9JEJYM
JOtpk+Y5wdiWRYU5iPjQzlDi/b44RDaOJ59olyGb/qTMHza6oQzsmWw3mLQOXttFe2phi7GMdx6N
8NKTzXG2Csg03jDa98iRim2LCS1S6WXQO+1+itM79CyQ4lF98TTm58gt5q3E38zWmODcWjlj58Cf
QfItMlIPVvYI46IlmP2dyOBkTAPX9dIMSeQcZ1rLwy22qqjamOycLfYWCfCi1y2FvF8gV9JJR/Fm
fROHfj2/LRLd154gHUq1TgBdzswzmNHqY1bSsMGdmqMcd3vDUPvaTt7abuuk63mcKWU6DF/nEVQL
t5VNvDdncjKydYNoaVURUrSi+dG8MeEJxus6bef3Vj3I90Wly6Pbp8ZpAJi0a5QGmx36ATowKJXj
kdioiaU/L7kGpESSP6TTPSxYMT1MxS8qRQxFPZceR90fLASzbnHx5oGhql50a9QXG2awE9omL/rY
mIOGSQjOXKe8ZktDCZFL20PEKEqW16yxuEDMwuUWeFr0SFuuZjhXwHurM/r6fsHkKWlnZLc6OqnV
RHQ6oDnHYuRXido6tfVQxJvebDmzrUw1+N6KnUvf2gQOIE5QMRj+zsUIPWd5fFSdQR7F7HXjcLhm
0+Zxph20psGqq4c6cwGOm/4bAyJRH1T93CRb4ITo7TzCztZQfpx1RofkGUQMGiGZ6um9F7fNJfVT
fJe+o5KgQmO565JQblvO0/vZiCXRvBmwJ+RqrUuoJeET73MGfuuQVLebIvUWQSJf/hMSJKg6nb2z
+nDAeU5YBpbikjCeJktCZO4WxKZEm+jWAdLaWND5z0I5qLypgJo8KBCKHkQi9PfYM9OAY2KIGXaw
MN7VSpQYKrJeDxJmTU8s3vPG4iKhbzT+BO0PwMK19WLFN0oCa56Rs4biEZ7N1A+pWsEdMYOeCXMd
CCdGotV0ZDs7WTxskLTc4oCusWoW/c00uPbBgTakcJ549n2Xt0MG5r/Md2JJAwCjZR29oSOlNy+F
+ihDDzAKNfc7UznuKRQxUG+6Z+5NR4PbWYeREfm3iOyswFTuU19Y3XvsHuizI1vQE5ujwJS2fmDC
P9Nlpa36bNVinAKCf4kttVzWAThHtzk5Rp9MJM0BzBTjhfU0OSaThn2QsJOnkdQUBTGpcCGLNAms
HTDvBFT0EI5UiaMHa461sZ0JN5pysw3+GH8HkG/Y2HIcT7M7TmfVIb/s6HlCKZ7IBIZHtKro572o
hoYh4sZKbI2kAnJZGzUyM+anQVFJLPph3zDJBnNkjrr70SxNeVN3yXz2UMO9rSfO/wHreYqI0uge
EI3nT5Gh5xFx2qmPGBGVNuIG/ajXYbN1uV9PehM599bcT8Gk10j+FxqhBi6QOaaoN6p0DWp/nIO2
HQ5BRcZ7xtJclNvJwYeX5lp5kDq1eO3n00PV5tZW09tNXzfpmyRqAV4uycqpS8Yyi8TImJaY7col
2KID/nBrLQ2DeMlnJv/IQSm7hDZnS35ztSQ5Z9dM54QaBXhDQwFF4nN8DX/Guk0OdEMi9NhX00ca
psB26iUxeryGR09LjvR/zv//t/M/oUS/6gi+T7rXqsT8/V1b0Ln+1F9nf8/5gwUMuRXOua+Ewb/O
/r75B5GS2PcYhXlMMr+dj9EChCzIYI3/c+U1/8/ZXzAgA2yig1cTtCdoHfyrs/93SgaU577t2pZu
CvhsV5n8981B09DjbLBj58S5hl5fYcg726DrNyvIBUGP1A46zP+0TH8i8lu6jf/bjfzygjRDANbC
RPAc4wf5T8anrs26sE8WIRJrY5ySHVhaeecQabaP2Hl+k0v8fWvjr9cT4K3ZKrBQ/qh381OHIw2c
6pNbxc5L6vMC1sKL6+zxdznUdHF+/Gh81XzXSPNwYy6I+28brW08xdGQGeKUFZP9krhpS47aTCAK
bi7j3IMzeHQhXJ8xr8vLr6/qTz7llxks3Wco+j82cKaGlUPXWnHqzFQcSq8mwIVj6BIxExEc/esX
+0H+cr2m3IHMUynicUksz8i3H1SCOKQMSgTACjReK8Qa+riaUh313ti7bLSlldbxkaEVeATVxmP3
JIwqj9cSilOgU7Df/Pod/f3j0wvzHIIEDVDQYvHOfvuGmPCEQw4b/ORNHKoDlM7JTtcgPf9/vtZC
PAJ4RMyB+2O+AOZ7Paf/LRgKT8Z5EFr3kbO1vAyp+VfY9D+qmpbr+P2zwgAccJJtu4zUUGt+/7EQ
nbc42gZxGsMYkjgDs8FEWPrvrx2LEOopXoxV6ocvU6ft4PZmLk5z1lWn1BthtVwVOcacwfD+9YsZ
34/jl1vH0QGdGibDCC7hj6pQYIIGiGTDOqUmWpQ1o8vqZIQaMQo56Lxnr8nsF+EoHtLElxcFqRBi
Osa737yN7wVcX94GjTIEATyqAhXM91c2REEGdC0TJ8lw+mhh3dRQkfveTa113KEE5RabLIPZvVIz
Uj+s+zy8ZIsmO1aQdv/rd/OzuxeWvy9Iq6EF+6PWOoPLCrQYbGY3hvLCZGhaTeWARBVpzubfvxQx
8wTWMleyzB/vKOAnbdW6jXVKbC6v7y+CWzzYLPUeIrbf6OS+X+pZvhd3lb7kFJi83N9u3zruSehq
au0YKp2oFw2c1nNp5fXzPCE2G0vF6vDrj7cIWL55YpaXdMkP1y167XyvGNa//17rbIYshuHrqHMU
3wmvxKnYAQC6ONgrL0nH4Id6fpZ3HHjMBwy0DLQkamCok/W0xs3b7Odl6HVdQZAhLPjE2UzmVRiT
NUdHl4DMX79l4lG+f89s/KT4IQCjlW8xcfhR1M8UKBWSA9wROGmxhXw6b6vEgTlodNlADFehSD7I
87StwqBKa+VsDH7ZfdvC9dpg5OU9QlzhiwztqP8IjqL/KMn3oZsezzxXJiqveK23qTGubGPiTMBR
Qbw0sScvGDDavZ7yYy3Tw4Or+DlQS6Z1mEyifHvaricvEtaxTbmAeCpSdUekj9ZuABj4jwjGtBSZ
YtgYewMYF81qN4YaWfixkwUEIIdENAyJhYW2bHgNjysNYEndIQQh3FCMAk0M3UqyFGPAiYCIjfpZ
UWnPOy3EEnKcaqs6dX1EeLZqjTI+cjrtP2Zp3jzjQzPrY2Ek6mLQwb3TzF4bVzNC/uSDQWYq0UIz
wEECDLD7P8KQ4d7rM+clI9SA4QA96Rdl+N3HzqiXHXoc7ZdCZeZrPYfmHshoc2mdvtjZk9sEkI3Q
frD+Iv2ZcIajBVKG8aAxGDgJ6Xk3glTZwJKCKxom4aOC4rELLav72HaEJmmVaTz0s7l4WafQvXRd
ND+ao919rH3B93QdxRqy7T5miNfhjiCi2cxdaEARUi0xUTUE+RURbtbBD0t+S5Eqg3El103QmWm+
7KglOzXcNwc1uyriNt1HME1zzqsud7aIHYgoBT1w9xgvhYmWupCHmsK/gc4uLyDM0ebluqZhty9z
49wkDXcNXVP7xXUyria9/pr2R+UpSGZ66DrHelkvNUzs3a4TI3m0pjR5MyC4F0IP6KmPThXz/FV6
pGA0zJ5xjrUi56u0IfAh6/EavPBEYtH0uebBGSU61xVpz/5jpxNzt/N63Hk0NuVdbSx5Ej3deLlV
Ofvyqi+ZwQc1AXO3M5DLKDCSwn4Zq8Z+ceLBN5lYtCQT2Mpo30bWbO5nUoHctRk54kM5juWDNyfq
Nm9oztEpJ0ObxF7D4+ipt8ckrxg95+iJVl0uJTPiuRrWehc6D/hPEhx1jldmK+y/6uzpNAkLEeNR
KjIfUjDoy0AyzgpUOauHDNnnBnZBXR9pFhCQxT0JDIBD+31fd8Br0nAoPlV223/2xAyR0HSHMz6V
oQyUTJllDxkrUzDnLFycUoku6zVVPzk53OJtZyvnlTkz+W0oXW5ACbTRViceBsX1UCdrNDeQz6qh
OvuMKfDezV38IbJAVRO9Rvecw/SuKVV4ggDgNjuvm5xnHBUIS8t6/sCgvjoC5YwU6CwxfyjzJuMs
bM5EN4x8jV5oYwzLpvJDynSqX5dj3K0zvXV3SzFKB0c2xJK0baHBkorHJRmp2BINhmUxxkpREtJ9
GeheHcqsqQ9pG3dbZQ/qE5H00ybWEg1xW1U8JdmIC532wgp4AorUpkugiLQv6OJ4PpJZW4cAD4Jh
bI1twTE+Jer5jDlNZ/m3QnI+staiC+W4uVX1QbaMPOxVS283qpZvvp5uqHS9PYBLOILkQkzkdOMf
YK7mhyCeGIp6FWTynBnAeq4Uo5uiGt7VmdPUwVh222HxfZSx/pq7XfXk5wkBFr4ht50GOHnIeR8+
dvd7diVcmDPL+40jGsKtI51v1CWj46bCyH6n90N9hwycm1pzqMheVNgbZ81MeSS6jhPDpqp7Mz1h
Ilw6WRY8Vjp2rIZRq7MgVbMPNAx7K7C2fvQfW5dY2I030PTZLNxH7HKgHLHEg/SbwXLDoQwNIe9y
2WiBq/J23zN68RiW2GFCn00wrm3z5bcZsu52KMpZgliNKcwWKYgmOUd1HSyutcPg9GGsBY/+ENvN
XkgBH802svq5rrltl57HMj6GR/tswmynnovhRhpWZVZopOKuLj7QJ/Tqz6oeBZFybk/Tw+27TZmK
6VPhAfUOkInb74Fk+Ic29rt9TjsnXpUySpiYGWn8Zzf2L2lt03wSSQQmTrF8POXMzbS3yQyDcO+Z
MW3uNkWkkSO0A2ncEHTuzFs8X/U7QHOFuwLTP71jplxcnKj+bObzE55C403W4z5lXcVHbfpEgoqh
Nj9GfRx9nJNkehsNLt8cTzzINODO/kpE7oTwP04WxWPeuUewBRgE5JQjfOwc1vEggwky7QFZ6CfR
VOq26WieObNMYJYU2cD8lm8BtgC2oEetRNi3IYIvv5VtK97MgA/foDIbLkXiNQHUOsYoo5ZvaMRa
f+LRHU+9U9OWs0MzcVakgCUBM/qY7vs8+auiyVku/BBqeuGJo5rGP8Nam95OfZTdG8Og37a08j9k
k0NQCmkvTP4A60DfV1Z09vHM3LbMuo6aP+EGjseoezETAH6Fy7ywTOzhhKiXEF0BDLLdGSx5W3DG
xAJLwzTBwkGcooedl9aDk9U1Qn0EmHUSwxFUw3zfA5gjXyCanoe8b5hZdJ1IjjKR0g68StccMush
mp0dSZjozo+Hbs8pV7tJCUF7hwwGUrsGAx2LkObqGXojbzpP7PCfjbHpboe6HneSjfBUpl2Rr2s/
Dpk+GhwvYha3HfY8IwlqKguN3Ch3vI/Mka5ymYaQ4QhKbp8z2eMVU7l9IxOTZRQVACL3BmrRtDaL
dggZxFbmbe+q2Qbw3xjexstdwYJoTJ8qEyPg1sd6DcUjEgchGlJbcmfed4ObXLrCaN7h1+4evZzk
glEi1ZpTGp+ZC19fQApaBmqpixlkchOCouf4o1707EO9jkM31MYkXwsu1d04c05BnOi2gU3e4huA
8PL/cXduTW3jUBz/Kkzfk0liB9sP7cwCpdDdAN1l290nRiSCqDg22E6T8On7ky9p5FxgkR8yq7dg
c3z8t3R0dK5/d5JZix6PGZ4i5Tw5p37LSTzqKUf906fUoy113FNB+mnK3L2j6sr826PvZMNZnz7V
5MtRSa3zeDhNj1PSJUKqModecnTj06WdwhpP6iQZPy+onp093vXH8/ur9PuEYOFnlWafHaoHxlRf
IkiXzphPiyPXSxI6wkbJZSucff/Y6xzeZCfBve4E/byYz4+ogkNKd3/qZj6Z9RStaxHN+w+5x/H0
2Lt//n7ZoXd2h7SeKLyMgpCmGFiCW1/GLYevFmJAcgniojrn9Ot8/DS/cYsT7P8mOrJ8kRORiY+5
jfPLVCaLP2XKikmrMEJ99SpWUXYdv+2m3YTK5vBFvOUwpuSr5uBe1eufYWpYmg6XLOX87qIQioz8
tpGk83zQ7pMLrbuncCpmkIMa0rekvNwKaOHS9SmmxtE6H8UDVyDaBsLu9yvQ3H2P8QZiNFHRCdM9
UcNs1Vas06tfiUKNxgoKhJCRfk6YJ3HRemDsWEXBd8jQACIXTTQfoATse4QCyU/kgr9mKmwHwWv3
yD45DLpB8ZI1EHDnU1zcw/LkFnmCxQP3CIRuF8OYJQo9v90P+v0upq2NKBBtqPtTYyAtb9i7qYC5
cy3kMl+k62Jh61xwOxT9IbkJl0ax7PnWxoII2jyGXlA+8y4f+7Ygem6eyGS1IkABFwvNp3PXB6+J
rcxAodfmCp5d95fw3C+x0GPRYiyzQ8Ft+4T+EBpeLvs6Cv2253QCj8ThYioUD9wjudCjLibCzAoF
h76wtGvWnr7iLUlAWJ0LHivC7xNjjAslH3uIAgl8lijgOQ2cAFenw66rR01doHsuYduk4RIDnY/9
Q4F+GYXILnxIO5SmXdLRD9goS2VgTV3wvLaPozTAEVGgwIrZL7ngkIGKD8VuRXSptotv3WfbzUdN
X0B1dJgnoIB7Xo//gMIrhMdSEz8eq3CU6+BKpptU9W03VNrn+vVS8zwfvX9HlY1lcEB+o1bJi2fL
ZQDEB2Oq5HrhysVKT1z99/IF1x+9kanqj2dKJiIZjhf56y5KNi/EBE3+t1DcCrPRDN+Fqf6Lk/fv
DD5Xvv8LhNMHUdHRmJAdhFPSmi7dJ+LIJIz7rgnCDyJKRVpRylkmcaz6vTGJbbkUdkFxLEIqyCWR
MrgudG9bOI7jME7EKK641FyTwY0AtaccRXKYKTqvVcRy4hTdqn6/HZITGYqZSGRFSVOmKmMDYFeH
vYP47gBwppNbE3bqlDQwC09BXY2M71keI2xh/yRjsppMysVZ1ZbyGYgrtYo4RaK0o9aW8PmIZlUV
mXzZuF63ARFyTuVGmg2aK7I4plizHI0odGiiTBk0joHWlONZjWzgo/TZkv19XTYR4dNtgDCcTYcP
i4pS/v0wazSwSP6Ipypdg5nKUw3MjYFQkSE9cBU1sb0MBFbkemXbDmf3Cp+3y7yBSFMxxDQus8yY
0wTDuE1AooZjdS+MkMjyJGc7+waKvSCt93rGotPAghmolE45VNN/NGRTjyjFhqjH06ROuhHG4yir
yRAdbhPYz5QLeZuImvZEqJRuP2H7JS/kD2HuWxg8nAbUpws5OzgTk8eUMh7GwoR+0MDq0fQ/yySV
iwoELalwDuvCMvaozA4Gcq6GxjYGcW0YbIL4v3HyUFEq+danamvSeRv2Y5HE7JTGtlMaL5p5wPY+
78uzzNsOCZdjZSJemN9sud7VPtOW463dZCwJX8koShfhD1E7JhDqqy0PtpC8VLXdkvu/8pJVmyai
LlrVgC5RPGB9ImryDZxHrkFfpqk0JJdDnGoDkvFazs1TZWlGsf2k26qiWH7KrzKZsLNVU05LK4et
uAFBuLFeA2GZ+OFssfgm2Heie8oIVLQKvn23ASn7YrEJS8R3JrPY0qapDsAYqBySdlH9YZs6u8nS
tHRdrtufKsfspn8zjWv6jmEoRfLhJwAAAP//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962024</xdr:colOff>
      <xdr:row>3</xdr:row>
      <xdr:rowOff>185737</xdr:rowOff>
    </xdr:from>
    <xdr:to>
      <xdr:col>6</xdr:col>
      <xdr:colOff>581024</xdr:colOff>
      <xdr:row>18</xdr:row>
      <xdr:rowOff>9525</xdr:rowOff>
    </xdr:to>
    <xdr:graphicFrame macro="">
      <xdr:nvGraphicFramePr>
        <xdr:cNvPr id="2" name="Chart 1">
          <a:extLst>
            <a:ext uri="{FF2B5EF4-FFF2-40B4-BE49-F238E27FC236}">
              <a16:creationId xmlns:a16="http://schemas.microsoft.com/office/drawing/2014/main" id="{10A4E913-AD27-977F-AE7C-14CA150AD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3</xdr:row>
      <xdr:rowOff>180975</xdr:rowOff>
    </xdr:from>
    <xdr:to>
      <xdr:col>10</xdr:col>
      <xdr:colOff>1466850</xdr:colOff>
      <xdr:row>17</xdr:row>
      <xdr:rowOff>180975</xdr:rowOff>
    </xdr:to>
    <xdr:graphicFrame macro="">
      <xdr:nvGraphicFramePr>
        <xdr:cNvPr id="5" name="Chart 4">
          <a:extLst>
            <a:ext uri="{FF2B5EF4-FFF2-40B4-BE49-F238E27FC236}">
              <a16:creationId xmlns:a16="http://schemas.microsoft.com/office/drawing/2014/main" id="{DBF61C3B-5398-44A2-A98C-2582C6A3B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981075</xdr:colOff>
      <xdr:row>19</xdr:row>
      <xdr:rowOff>23812</xdr:rowOff>
    </xdr:from>
    <xdr:to>
      <xdr:col>9</xdr:col>
      <xdr:colOff>200025</xdr:colOff>
      <xdr:row>33</xdr:row>
      <xdr:rowOff>100012</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9224CD3B-962B-08D6-6706-A54746FDFC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409950" y="3814762"/>
              <a:ext cx="530542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1114425</xdr:colOff>
      <xdr:row>19</xdr:row>
      <xdr:rowOff>152400</xdr:rowOff>
    </xdr:from>
    <xdr:to>
      <xdr:col>11</xdr:col>
      <xdr:colOff>1466850</xdr:colOff>
      <xdr:row>33</xdr:row>
      <xdr:rowOff>9525</xdr:rowOff>
    </xdr:to>
    <mc:AlternateContent xmlns:mc="http://schemas.openxmlformats.org/markup-compatibility/2006" xmlns:a14="http://schemas.microsoft.com/office/drawing/2010/main">
      <mc:Choice Requires="a14">
        <xdr:graphicFrame macro="">
          <xdr:nvGraphicFramePr>
            <xdr:cNvPr id="7" name="Loan Status">
              <a:extLst>
                <a:ext uri="{FF2B5EF4-FFF2-40B4-BE49-F238E27FC236}">
                  <a16:creationId xmlns:a16="http://schemas.microsoft.com/office/drawing/2014/main" id="{71DBB703-0011-1CA4-957E-2FA4C5B07D14}"/>
                </a:ext>
              </a:extLst>
            </xdr:cNvPr>
            <xdr:cNvGraphicFramePr/>
          </xdr:nvGraphicFramePr>
          <xdr:xfrm>
            <a:off x="0" y="0"/>
            <a:ext cx="0" cy="0"/>
          </xdr:xfrm>
          <a:graphic>
            <a:graphicData uri="http://schemas.microsoft.com/office/drawing/2010/slicer">
              <sle:slicer xmlns:sle="http://schemas.microsoft.com/office/drawing/2010/slicer" name="Loan Status"/>
            </a:graphicData>
          </a:graphic>
        </xdr:graphicFrame>
      </mc:Choice>
      <mc:Fallback xmlns="">
        <xdr:sp macro="" textlink="">
          <xdr:nvSpPr>
            <xdr:cNvPr id="0" name=""/>
            <xdr:cNvSpPr>
              <a:spLocks noTextEdit="1"/>
            </xdr:cNvSpPr>
          </xdr:nvSpPr>
          <xdr:spPr>
            <a:xfrm>
              <a:off x="10934700" y="3943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314325</xdr:colOff>
      <xdr:row>19</xdr:row>
      <xdr:rowOff>180975</xdr:rowOff>
    </xdr:from>
    <xdr:to>
      <xdr:col>10</xdr:col>
      <xdr:colOff>838200</xdr:colOff>
      <xdr:row>33</xdr:row>
      <xdr:rowOff>95250</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E66F0F3E-90CE-9E56-147A-A9869FEE9B2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829675" y="3971925"/>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57151</xdr:colOff>
      <xdr:row>4</xdr:row>
      <xdr:rowOff>38100</xdr:rowOff>
    </xdr:from>
    <xdr:to>
      <xdr:col>11</xdr:col>
      <xdr:colOff>1466851</xdr:colOff>
      <xdr:row>17</xdr:row>
      <xdr:rowOff>85725</xdr:rowOff>
    </xdr:to>
    <mc:AlternateContent xmlns:mc="http://schemas.openxmlformats.org/markup-compatibility/2006" xmlns:a14="http://schemas.microsoft.com/office/drawing/2010/main">
      <mc:Choice Requires="a14">
        <xdr:graphicFrame macro="">
          <xdr:nvGraphicFramePr>
            <xdr:cNvPr id="9" name="Loan Grade">
              <a:extLst>
                <a:ext uri="{FF2B5EF4-FFF2-40B4-BE49-F238E27FC236}">
                  <a16:creationId xmlns:a16="http://schemas.microsoft.com/office/drawing/2014/main" id="{55C1B2E6-7CE3-DC48-9DD6-61931F739682}"/>
                </a:ext>
              </a:extLst>
            </xdr:cNvPr>
            <xdr:cNvGraphicFramePr/>
          </xdr:nvGraphicFramePr>
          <xdr:xfrm>
            <a:off x="0" y="0"/>
            <a:ext cx="0" cy="0"/>
          </xdr:xfrm>
          <a:graphic>
            <a:graphicData uri="http://schemas.microsoft.com/office/drawing/2010/slicer">
              <sle:slicer xmlns:sle="http://schemas.microsoft.com/office/drawing/2010/slicer" name="Loan Grade"/>
            </a:graphicData>
          </a:graphic>
        </xdr:graphicFrame>
      </mc:Choice>
      <mc:Fallback xmlns="">
        <xdr:sp macro="" textlink="">
          <xdr:nvSpPr>
            <xdr:cNvPr id="0" name=""/>
            <xdr:cNvSpPr>
              <a:spLocks noTextEdit="1"/>
            </xdr:cNvSpPr>
          </xdr:nvSpPr>
          <xdr:spPr>
            <a:xfrm>
              <a:off x="11353801" y="971550"/>
              <a:ext cx="14097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 Rajeshwari" refreshedDate="45917.687115162036" createdVersion="8" refreshedVersion="8" minRefreshableVersion="3" recordCount="1000" xr:uid="{FA145449-2705-4E8A-88C5-CB9103648BD2}">
  <cacheSource type="worksheet">
    <worksheetSource name="banking_loan_data"/>
  </cacheSource>
  <cacheFields count="26">
    <cacheField name="Loan ID" numFmtId="0">
      <sharedItems count="1000">
        <s v="L0001"/>
        <s v="L0002"/>
        <s v="L0003"/>
        <s v="L0004"/>
        <s v="L0005"/>
        <s v="L0006"/>
        <s v="L0007"/>
        <s v="L0008"/>
        <s v="L0009"/>
        <s v="L0010"/>
        <s v="L0011"/>
        <s v="L0012"/>
        <s v="L0013"/>
        <s v="L0014"/>
        <s v="L0015"/>
        <s v="L0016"/>
        <s v="L0017"/>
        <s v="L0018"/>
        <s v="L0019"/>
        <s v="L0020"/>
        <s v="L0021"/>
        <s v="L0022"/>
        <s v="L0023"/>
        <s v="L0024"/>
        <s v="L0025"/>
        <s v="L0026"/>
        <s v="L0027"/>
        <s v="L0028"/>
        <s v="L0029"/>
        <s v="L0030"/>
        <s v="L0031"/>
        <s v="L0032"/>
        <s v="L0033"/>
        <s v="L0034"/>
        <s v="L0035"/>
        <s v="L0036"/>
        <s v="L0037"/>
        <s v="L0038"/>
        <s v="L0039"/>
        <s v="L0040"/>
        <s v="L0041"/>
        <s v="L0042"/>
        <s v="L0043"/>
        <s v="L0044"/>
        <s v="L0045"/>
        <s v="L0046"/>
        <s v="L0047"/>
        <s v="L0048"/>
        <s v="L0049"/>
        <s v="L0050"/>
        <s v="L0051"/>
        <s v="L0052"/>
        <s v="L0053"/>
        <s v="L0054"/>
        <s v="L0055"/>
        <s v="L0056"/>
        <s v="L0057"/>
        <s v="L0058"/>
        <s v="L0059"/>
        <s v="L0060"/>
        <s v="L0061"/>
        <s v="L0062"/>
        <s v="L0063"/>
        <s v="L0064"/>
        <s v="L0065"/>
        <s v="L0066"/>
        <s v="L0067"/>
        <s v="L0068"/>
        <s v="L0069"/>
        <s v="L0070"/>
        <s v="L0071"/>
        <s v="L0072"/>
        <s v="L0073"/>
        <s v="L0074"/>
        <s v="L0075"/>
        <s v="L0076"/>
        <s v="L0077"/>
        <s v="L0078"/>
        <s v="L0079"/>
        <s v="L0080"/>
        <s v="L0081"/>
        <s v="L0082"/>
        <s v="L0083"/>
        <s v="L0084"/>
        <s v="L0085"/>
        <s v="L0086"/>
        <s v="L0087"/>
        <s v="L0088"/>
        <s v="L0089"/>
        <s v="L0090"/>
        <s v="L0091"/>
        <s v="L0092"/>
        <s v="L0093"/>
        <s v="L0094"/>
        <s v="L0095"/>
        <s v="L0096"/>
        <s v="L0097"/>
        <s v="L0098"/>
        <s v="L0099"/>
        <s v="L0100"/>
        <s v="L0101"/>
        <s v="L0102"/>
        <s v="L0103"/>
        <s v="L0104"/>
        <s v="L0105"/>
        <s v="L0106"/>
        <s v="L0107"/>
        <s v="L0108"/>
        <s v="L0109"/>
        <s v="L0110"/>
        <s v="L0111"/>
        <s v="L0112"/>
        <s v="L0113"/>
        <s v="L0114"/>
        <s v="L0115"/>
        <s v="L0116"/>
        <s v="L0117"/>
        <s v="L0118"/>
        <s v="L0119"/>
        <s v="L0120"/>
        <s v="L0121"/>
        <s v="L0122"/>
        <s v="L0123"/>
        <s v="L0124"/>
        <s v="L0125"/>
        <s v="L0126"/>
        <s v="L0127"/>
        <s v="L0128"/>
        <s v="L0129"/>
        <s v="L0130"/>
        <s v="L0131"/>
        <s v="L0132"/>
        <s v="L0133"/>
        <s v="L0134"/>
        <s v="L0135"/>
        <s v="L0136"/>
        <s v="L0137"/>
        <s v="L0138"/>
        <s v="L0139"/>
        <s v="L0140"/>
        <s v="L0141"/>
        <s v="L0142"/>
        <s v="L0143"/>
        <s v="L0144"/>
        <s v="L0145"/>
        <s v="L0146"/>
        <s v="L0147"/>
        <s v="L0148"/>
        <s v="L0149"/>
        <s v="L0150"/>
        <s v="L0151"/>
        <s v="L0152"/>
        <s v="L0153"/>
        <s v="L0154"/>
        <s v="L0155"/>
        <s v="L0156"/>
        <s v="L0157"/>
        <s v="L0158"/>
        <s v="L0159"/>
        <s v="L0160"/>
        <s v="L0161"/>
        <s v="L0162"/>
        <s v="L0163"/>
        <s v="L0164"/>
        <s v="L0165"/>
        <s v="L0166"/>
        <s v="L0167"/>
        <s v="L0168"/>
        <s v="L0169"/>
        <s v="L0170"/>
        <s v="L0171"/>
        <s v="L0172"/>
        <s v="L0173"/>
        <s v="L0174"/>
        <s v="L0175"/>
        <s v="L0176"/>
        <s v="L0177"/>
        <s v="L0178"/>
        <s v="L0179"/>
        <s v="L0180"/>
        <s v="L0181"/>
        <s v="L0182"/>
        <s v="L0183"/>
        <s v="L0184"/>
        <s v="L0185"/>
        <s v="L0186"/>
        <s v="L0187"/>
        <s v="L0188"/>
        <s v="L0189"/>
        <s v="L0190"/>
        <s v="L0191"/>
        <s v="L0192"/>
        <s v="L0193"/>
        <s v="L0194"/>
        <s v="L0195"/>
        <s v="L0196"/>
        <s v="L0197"/>
        <s v="L0198"/>
        <s v="L0199"/>
        <s v="L0200"/>
        <s v="L0201"/>
        <s v="L0202"/>
        <s v="L0203"/>
        <s v="L0204"/>
        <s v="L0205"/>
        <s v="L0206"/>
        <s v="L0207"/>
        <s v="L0208"/>
        <s v="L0209"/>
        <s v="L0210"/>
        <s v="L0211"/>
        <s v="L0212"/>
        <s v="L0213"/>
        <s v="L0214"/>
        <s v="L0215"/>
        <s v="L0216"/>
        <s v="L0217"/>
        <s v="L0218"/>
        <s v="L0219"/>
        <s v="L0220"/>
        <s v="L0221"/>
        <s v="L0222"/>
        <s v="L0223"/>
        <s v="L0224"/>
        <s v="L0225"/>
        <s v="L0226"/>
        <s v="L0227"/>
        <s v="L0228"/>
        <s v="L0229"/>
        <s v="L0230"/>
        <s v="L0231"/>
        <s v="L0232"/>
        <s v="L0233"/>
        <s v="L0234"/>
        <s v="L0235"/>
        <s v="L0236"/>
        <s v="L0237"/>
        <s v="L0238"/>
        <s v="L0239"/>
        <s v="L0240"/>
        <s v="L0241"/>
        <s v="L0242"/>
        <s v="L0243"/>
        <s v="L0244"/>
        <s v="L0245"/>
        <s v="L0246"/>
        <s v="L0247"/>
        <s v="L0248"/>
        <s v="L0249"/>
        <s v="L0250"/>
        <s v="L0251"/>
        <s v="L0252"/>
        <s v="L0253"/>
        <s v="L0254"/>
        <s v="L0255"/>
        <s v="L0256"/>
        <s v="L0257"/>
        <s v="L0258"/>
        <s v="L0259"/>
        <s v="L0260"/>
        <s v="L0261"/>
        <s v="L0262"/>
        <s v="L0263"/>
        <s v="L0264"/>
        <s v="L0265"/>
        <s v="L0266"/>
        <s v="L0267"/>
        <s v="L0268"/>
        <s v="L0269"/>
        <s v="L0270"/>
        <s v="L0271"/>
        <s v="L0272"/>
        <s v="L0273"/>
        <s v="L0274"/>
        <s v="L0275"/>
        <s v="L0276"/>
        <s v="L0277"/>
        <s v="L0278"/>
        <s v="L0279"/>
        <s v="L0280"/>
        <s v="L0281"/>
        <s v="L0282"/>
        <s v="L0283"/>
        <s v="L0284"/>
        <s v="L0285"/>
        <s v="L0286"/>
        <s v="L0287"/>
        <s v="L0288"/>
        <s v="L0289"/>
        <s v="L0290"/>
        <s v="L0291"/>
        <s v="L0292"/>
        <s v="L0293"/>
        <s v="L0294"/>
        <s v="L0295"/>
        <s v="L0296"/>
        <s v="L0297"/>
        <s v="L0298"/>
        <s v="L0299"/>
        <s v="L0300"/>
        <s v="L0301"/>
        <s v="L0302"/>
        <s v="L0303"/>
        <s v="L0304"/>
        <s v="L0305"/>
        <s v="L0306"/>
        <s v="L0307"/>
        <s v="L0308"/>
        <s v="L0309"/>
        <s v="L0310"/>
        <s v="L0311"/>
        <s v="L0312"/>
        <s v="L0313"/>
        <s v="L0314"/>
        <s v="L0315"/>
        <s v="L0316"/>
        <s v="L0317"/>
        <s v="L0318"/>
        <s v="L0319"/>
        <s v="L0320"/>
        <s v="L0321"/>
        <s v="L0322"/>
        <s v="L0323"/>
        <s v="L0324"/>
        <s v="L0325"/>
        <s v="L0326"/>
        <s v="L0327"/>
        <s v="L0328"/>
        <s v="L0329"/>
        <s v="L0330"/>
        <s v="L0331"/>
        <s v="L0332"/>
        <s v="L0333"/>
        <s v="L0334"/>
        <s v="L0335"/>
        <s v="L0336"/>
        <s v="L0337"/>
        <s v="L0338"/>
        <s v="L0339"/>
        <s v="L0340"/>
        <s v="L0341"/>
        <s v="L0342"/>
        <s v="L0343"/>
        <s v="L0344"/>
        <s v="L0345"/>
        <s v="L0346"/>
        <s v="L0347"/>
        <s v="L0348"/>
        <s v="L0349"/>
        <s v="L0350"/>
        <s v="L0351"/>
        <s v="L0352"/>
        <s v="L0353"/>
        <s v="L0354"/>
        <s v="L0355"/>
        <s v="L0356"/>
        <s v="L0357"/>
        <s v="L0358"/>
        <s v="L0359"/>
        <s v="L0360"/>
        <s v="L0361"/>
        <s v="L0362"/>
        <s v="L0363"/>
        <s v="L0364"/>
        <s v="L0365"/>
        <s v="L0366"/>
        <s v="L0367"/>
        <s v="L0368"/>
        <s v="L0369"/>
        <s v="L0370"/>
        <s v="L0371"/>
        <s v="L0372"/>
        <s v="L0373"/>
        <s v="L0374"/>
        <s v="L0375"/>
        <s v="L0376"/>
        <s v="L0377"/>
        <s v="L0378"/>
        <s v="L0379"/>
        <s v="L0380"/>
        <s v="L0381"/>
        <s v="L0382"/>
        <s v="L0383"/>
        <s v="L0384"/>
        <s v="L0385"/>
        <s v="L0386"/>
        <s v="L0387"/>
        <s v="L0388"/>
        <s v="L0389"/>
        <s v="L0390"/>
        <s v="L0391"/>
        <s v="L0392"/>
        <s v="L0393"/>
        <s v="L0394"/>
        <s v="L0395"/>
        <s v="L0396"/>
        <s v="L0397"/>
        <s v="L0398"/>
        <s v="L0399"/>
        <s v="L0400"/>
        <s v="L0401"/>
        <s v="L0402"/>
        <s v="L0403"/>
        <s v="L0404"/>
        <s v="L0405"/>
        <s v="L0406"/>
        <s v="L0407"/>
        <s v="L0408"/>
        <s v="L0409"/>
        <s v="L0410"/>
        <s v="L0411"/>
        <s v="L0412"/>
        <s v="L0413"/>
        <s v="L0414"/>
        <s v="L0415"/>
        <s v="L0416"/>
        <s v="L0417"/>
        <s v="L0418"/>
        <s v="L0419"/>
        <s v="L0420"/>
        <s v="L0421"/>
        <s v="L0422"/>
        <s v="L0423"/>
        <s v="L0424"/>
        <s v="L0425"/>
        <s v="L0426"/>
        <s v="L0427"/>
        <s v="L0428"/>
        <s v="L0429"/>
        <s v="L0430"/>
        <s v="L0431"/>
        <s v="L0432"/>
        <s v="L0433"/>
        <s v="L0434"/>
        <s v="L0435"/>
        <s v="L0436"/>
        <s v="L0437"/>
        <s v="L0438"/>
        <s v="L0439"/>
        <s v="L0440"/>
        <s v="L0441"/>
        <s v="L0442"/>
        <s v="L0443"/>
        <s v="L0444"/>
        <s v="L0445"/>
        <s v="L0446"/>
        <s v="L0447"/>
        <s v="L0448"/>
        <s v="L0449"/>
        <s v="L0450"/>
        <s v="L0451"/>
        <s v="L0452"/>
        <s v="L0453"/>
        <s v="L0454"/>
        <s v="L0455"/>
        <s v="L0456"/>
        <s v="L0457"/>
        <s v="L0458"/>
        <s v="L0459"/>
        <s v="L0460"/>
        <s v="L0461"/>
        <s v="L0462"/>
        <s v="L0463"/>
        <s v="L0464"/>
        <s v="L0465"/>
        <s v="L0466"/>
        <s v="L0467"/>
        <s v="L0468"/>
        <s v="L0469"/>
        <s v="L0470"/>
        <s v="L0471"/>
        <s v="L0472"/>
        <s v="L0473"/>
        <s v="L0474"/>
        <s v="L0475"/>
        <s v="L0476"/>
        <s v="L0477"/>
        <s v="L0478"/>
        <s v="L0479"/>
        <s v="L0480"/>
        <s v="L0481"/>
        <s v="L0482"/>
        <s v="L0483"/>
        <s v="L0484"/>
        <s v="L0485"/>
        <s v="L0486"/>
        <s v="L0487"/>
        <s v="L0488"/>
        <s v="L0489"/>
        <s v="L0490"/>
        <s v="L0491"/>
        <s v="L0492"/>
        <s v="L0493"/>
        <s v="L0494"/>
        <s v="L0495"/>
        <s v="L0496"/>
        <s v="L0497"/>
        <s v="L0498"/>
        <s v="L0499"/>
        <s v="L0500"/>
        <s v="L0501"/>
        <s v="L0502"/>
        <s v="L0503"/>
        <s v="L0504"/>
        <s v="L0505"/>
        <s v="L0506"/>
        <s v="L0507"/>
        <s v="L0508"/>
        <s v="L0509"/>
        <s v="L0510"/>
        <s v="L0511"/>
        <s v="L0512"/>
        <s v="L0513"/>
        <s v="L0514"/>
        <s v="L0515"/>
        <s v="L0516"/>
        <s v="L0517"/>
        <s v="L0518"/>
        <s v="L0519"/>
        <s v="L0520"/>
        <s v="L0521"/>
        <s v="L0522"/>
        <s v="L0523"/>
        <s v="L0524"/>
        <s v="L0525"/>
        <s v="L0526"/>
        <s v="L0527"/>
        <s v="L0528"/>
        <s v="L0529"/>
        <s v="L0530"/>
        <s v="L0531"/>
        <s v="L0532"/>
        <s v="L0533"/>
        <s v="L0534"/>
        <s v="L0535"/>
        <s v="L0536"/>
        <s v="L0537"/>
        <s v="L0538"/>
        <s v="L0539"/>
        <s v="L0540"/>
        <s v="L0541"/>
        <s v="L0542"/>
        <s v="L0543"/>
        <s v="L0544"/>
        <s v="L0545"/>
        <s v="L0546"/>
        <s v="L0547"/>
        <s v="L0548"/>
        <s v="L0549"/>
        <s v="L0550"/>
        <s v="L0551"/>
        <s v="L0552"/>
        <s v="L0553"/>
        <s v="L0554"/>
        <s v="L0555"/>
        <s v="L0556"/>
        <s v="L0557"/>
        <s v="L0558"/>
        <s v="L0559"/>
        <s v="L0560"/>
        <s v="L0561"/>
        <s v="L0562"/>
        <s v="L0563"/>
        <s v="L0564"/>
        <s v="L0565"/>
        <s v="L0566"/>
        <s v="L0567"/>
        <s v="L0568"/>
        <s v="L0569"/>
        <s v="L0570"/>
        <s v="L0571"/>
        <s v="L0572"/>
        <s v="L0573"/>
        <s v="L0574"/>
        <s v="L0575"/>
        <s v="L0576"/>
        <s v="L0577"/>
        <s v="L0578"/>
        <s v="L0579"/>
        <s v="L0580"/>
        <s v="L0581"/>
        <s v="L0582"/>
        <s v="L0583"/>
        <s v="L0584"/>
        <s v="L0585"/>
        <s v="L0586"/>
        <s v="L0587"/>
        <s v="L0588"/>
        <s v="L0589"/>
        <s v="L0590"/>
        <s v="L0591"/>
        <s v="L0592"/>
        <s v="L0593"/>
        <s v="L0594"/>
        <s v="L0595"/>
        <s v="L0596"/>
        <s v="L0597"/>
        <s v="L0598"/>
        <s v="L0599"/>
        <s v="L0600"/>
        <s v="L0601"/>
        <s v="L0602"/>
        <s v="L0603"/>
        <s v="L0604"/>
        <s v="L0605"/>
        <s v="L0606"/>
        <s v="L0607"/>
        <s v="L0608"/>
        <s v="L0609"/>
        <s v="L0610"/>
        <s v="L0611"/>
        <s v="L0612"/>
        <s v="L0613"/>
        <s v="L0614"/>
        <s v="L0615"/>
        <s v="L0616"/>
        <s v="L0617"/>
        <s v="L0618"/>
        <s v="L0619"/>
        <s v="L0620"/>
        <s v="L0621"/>
        <s v="L0622"/>
        <s v="L0623"/>
        <s v="L0624"/>
        <s v="L0625"/>
        <s v="L0626"/>
        <s v="L0627"/>
        <s v="L0628"/>
        <s v="L0629"/>
        <s v="L0630"/>
        <s v="L0631"/>
        <s v="L0632"/>
        <s v="L0633"/>
        <s v="L0634"/>
        <s v="L0635"/>
        <s v="L0636"/>
        <s v="L0637"/>
        <s v="L0638"/>
        <s v="L0639"/>
        <s v="L0640"/>
        <s v="L0641"/>
        <s v="L0642"/>
        <s v="L0643"/>
        <s v="L0644"/>
        <s v="L0645"/>
        <s v="L0646"/>
        <s v="L0647"/>
        <s v="L0648"/>
        <s v="L0649"/>
        <s v="L0650"/>
        <s v="L0651"/>
        <s v="L0652"/>
        <s v="L0653"/>
        <s v="L0654"/>
        <s v="L0655"/>
        <s v="L0656"/>
        <s v="L0657"/>
        <s v="L0658"/>
        <s v="L0659"/>
        <s v="L0660"/>
        <s v="L0661"/>
        <s v="L0662"/>
        <s v="L0663"/>
        <s v="L0664"/>
        <s v="L0665"/>
        <s v="L0666"/>
        <s v="L0667"/>
        <s v="L0668"/>
        <s v="L0669"/>
        <s v="L0670"/>
        <s v="L0671"/>
        <s v="L0672"/>
        <s v="L0673"/>
        <s v="L0674"/>
        <s v="L0675"/>
        <s v="L0676"/>
        <s v="L0677"/>
        <s v="L0678"/>
        <s v="L0679"/>
        <s v="L0680"/>
        <s v="L0681"/>
        <s v="L0682"/>
        <s v="L0683"/>
        <s v="L0684"/>
        <s v="L0685"/>
        <s v="L0686"/>
        <s v="L0687"/>
        <s v="L0688"/>
        <s v="L0689"/>
        <s v="L0690"/>
        <s v="L0691"/>
        <s v="L0692"/>
        <s v="L0693"/>
        <s v="L0694"/>
        <s v="L0695"/>
        <s v="L0696"/>
        <s v="L0697"/>
        <s v="L0698"/>
        <s v="L0699"/>
        <s v="L0700"/>
        <s v="L0701"/>
        <s v="L0702"/>
        <s v="L0703"/>
        <s v="L0704"/>
        <s v="L0705"/>
        <s v="L0706"/>
        <s v="L0707"/>
        <s v="L0708"/>
        <s v="L0709"/>
        <s v="L0710"/>
        <s v="L0711"/>
        <s v="L0712"/>
        <s v="L0713"/>
        <s v="L0714"/>
        <s v="L0715"/>
        <s v="L0716"/>
        <s v="L0717"/>
        <s v="L0718"/>
        <s v="L0719"/>
        <s v="L0720"/>
        <s v="L0721"/>
        <s v="L0722"/>
        <s v="L0723"/>
        <s v="L0724"/>
        <s v="L0725"/>
        <s v="L0726"/>
        <s v="L0727"/>
        <s v="L0728"/>
        <s v="L0729"/>
        <s v="L0730"/>
        <s v="L0731"/>
        <s v="L0732"/>
        <s v="L0733"/>
        <s v="L0734"/>
        <s v="L0735"/>
        <s v="L0736"/>
        <s v="L0737"/>
        <s v="L0738"/>
        <s v="L0739"/>
        <s v="L0740"/>
        <s v="L0741"/>
        <s v="L0742"/>
        <s v="L0743"/>
        <s v="L0744"/>
        <s v="L0745"/>
        <s v="L0746"/>
        <s v="L0747"/>
        <s v="L0748"/>
        <s v="L0749"/>
        <s v="L0750"/>
        <s v="L0751"/>
        <s v="L0752"/>
        <s v="L0753"/>
        <s v="L0754"/>
        <s v="L0755"/>
        <s v="L0756"/>
        <s v="L0757"/>
        <s v="L0758"/>
        <s v="L0759"/>
        <s v="L0760"/>
        <s v="L0761"/>
        <s v="L0762"/>
        <s v="L0763"/>
        <s v="L0764"/>
        <s v="L0765"/>
        <s v="L0766"/>
        <s v="L0767"/>
        <s v="L0768"/>
        <s v="L0769"/>
        <s v="L0770"/>
        <s v="L0771"/>
        <s v="L0772"/>
        <s v="L0773"/>
        <s v="L0774"/>
        <s v="L0775"/>
        <s v="L0776"/>
        <s v="L0777"/>
        <s v="L0778"/>
        <s v="L0779"/>
        <s v="L0780"/>
        <s v="L0781"/>
        <s v="L0782"/>
        <s v="L0783"/>
        <s v="L0784"/>
        <s v="L0785"/>
        <s v="L0786"/>
        <s v="L0787"/>
        <s v="L0788"/>
        <s v="L0789"/>
        <s v="L0790"/>
        <s v="L0791"/>
        <s v="L0792"/>
        <s v="L0793"/>
        <s v="L0794"/>
        <s v="L0795"/>
        <s v="L0796"/>
        <s v="L0797"/>
        <s v="L0798"/>
        <s v="L0799"/>
        <s v="L0800"/>
        <s v="L0801"/>
        <s v="L0802"/>
        <s v="L0803"/>
        <s v="L0804"/>
        <s v="L0805"/>
        <s v="L0806"/>
        <s v="L0807"/>
        <s v="L0808"/>
        <s v="L0809"/>
        <s v="L0810"/>
        <s v="L0811"/>
        <s v="L0812"/>
        <s v="L0813"/>
        <s v="L0814"/>
        <s v="L0815"/>
        <s v="L0816"/>
        <s v="L0817"/>
        <s v="L0818"/>
        <s v="L0819"/>
        <s v="L0820"/>
        <s v="L0821"/>
        <s v="L0822"/>
        <s v="L0823"/>
        <s v="L0824"/>
        <s v="L0825"/>
        <s v="L0826"/>
        <s v="L0827"/>
        <s v="L0828"/>
        <s v="L0829"/>
        <s v="L0830"/>
        <s v="L0831"/>
        <s v="L0832"/>
        <s v="L0833"/>
        <s v="L0834"/>
        <s v="L0835"/>
        <s v="L0836"/>
        <s v="L0837"/>
        <s v="L0838"/>
        <s v="L0839"/>
        <s v="L0840"/>
        <s v="L0841"/>
        <s v="L0842"/>
        <s v="L0843"/>
        <s v="L0844"/>
        <s v="L0845"/>
        <s v="L0846"/>
        <s v="L0847"/>
        <s v="L0848"/>
        <s v="L0849"/>
        <s v="L0850"/>
        <s v="L0851"/>
        <s v="L0852"/>
        <s v="L0853"/>
        <s v="L0854"/>
        <s v="L0855"/>
        <s v="L0856"/>
        <s v="L0857"/>
        <s v="L0858"/>
        <s v="L0859"/>
        <s v="L0860"/>
        <s v="L0861"/>
        <s v="L0862"/>
        <s v="L0863"/>
        <s v="L0864"/>
        <s v="L0865"/>
        <s v="L0866"/>
        <s v="L0867"/>
        <s v="L0868"/>
        <s v="L0869"/>
        <s v="L0870"/>
        <s v="L0871"/>
        <s v="L0872"/>
        <s v="L0873"/>
        <s v="L0874"/>
        <s v="L0875"/>
        <s v="L0876"/>
        <s v="L0877"/>
        <s v="L0878"/>
        <s v="L0879"/>
        <s v="L0880"/>
        <s v="L0881"/>
        <s v="L0882"/>
        <s v="L0883"/>
        <s v="L0884"/>
        <s v="L0885"/>
        <s v="L0886"/>
        <s v="L0887"/>
        <s v="L0888"/>
        <s v="L0889"/>
        <s v="L0890"/>
        <s v="L0891"/>
        <s v="L0892"/>
        <s v="L0893"/>
        <s v="L0894"/>
        <s v="L0895"/>
        <s v="L0896"/>
        <s v="L0897"/>
        <s v="L0898"/>
        <s v="L0899"/>
        <s v="L0900"/>
        <s v="L0901"/>
        <s v="L0902"/>
        <s v="L0903"/>
        <s v="L0904"/>
        <s v="L0905"/>
        <s v="L0906"/>
        <s v="L0907"/>
        <s v="L0908"/>
        <s v="L0909"/>
        <s v="L0910"/>
        <s v="L0911"/>
        <s v="L0912"/>
        <s v="L0913"/>
        <s v="L0914"/>
        <s v="L0915"/>
        <s v="L0916"/>
        <s v="L0917"/>
        <s v="L0918"/>
        <s v="L0919"/>
        <s v="L0920"/>
        <s v="L0921"/>
        <s v="L0922"/>
        <s v="L0923"/>
        <s v="L0924"/>
        <s v="L0925"/>
        <s v="L0926"/>
        <s v="L0927"/>
        <s v="L0928"/>
        <s v="L0929"/>
        <s v="L0930"/>
        <s v="L0931"/>
        <s v="L0932"/>
        <s v="L0933"/>
        <s v="L0934"/>
        <s v="L0935"/>
        <s v="L0936"/>
        <s v="L0937"/>
        <s v="L0938"/>
        <s v="L0939"/>
        <s v="L0940"/>
        <s v="L0941"/>
        <s v="L0942"/>
        <s v="L0943"/>
        <s v="L0944"/>
        <s v="L0945"/>
        <s v="L0946"/>
        <s v="L0947"/>
        <s v="L0948"/>
        <s v="L0949"/>
        <s v="L0950"/>
        <s v="L0951"/>
        <s v="L0952"/>
        <s v="L0953"/>
        <s v="L0954"/>
        <s v="L0955"/>
        <s v="L0956"/>
        <s v="L0957"/>
        <s v="L0958"/>
        <s v="L0959"/>
        <s v="L0960"/>
        <s v="L0961"/>
        <s v="L0962"/>
        <s v="L0963"/>
        <s v="L0964"/>
        <s v="L0965"/>
        <s v="L0966"/>
        <s v="L0967"/>
        <s v="L0968"/>
        <s v="L0969"/>
        <s v="L0970"/>
        <s v="L0971"/>
        <s v="L0972"/>
        <s v="L0973"/>
        <s v="L0974"/>
        <s v="L0975"/>
        <s v="L0976"/>
        <s v="L0977"/>
        <s v="L0978"/>
        <s v="L0979"/>
        <s v="L0980"/>
        <s v="L0981"/>
        <s v="L0982"/>
        <s v="L0983"/>
        <s v="L0984"/>
        <s v="L0985"/>
        <s v="L0986"/>
        <s v="L0987"/>
        <s v="L0988"/>
        <s v="L0989"/>
        <s v="L0990"/>
        <s v="L0991"/>
        <s v="L0992"/>
        <s v="L0993"/>
        <s v="L0994"/>
        <s v="L0995"/>
        <s v="L0996"/>
        <s v="L0997"/>
        <s v="L0998"/>
        <s v="L0999"/>
        <s v="L1000"/>
      </sharedItems>
    </cacheField>
    <cacheField name="Issue Date" numFmtId="14">
      <sharedItems containsSemiMixedTypes="0" containsNonDate="0" containsDate="1" containsString="0" minDate="2021-01-01T00:00:00" maxDate="2023-12-31T00:00:00" count="660">
        <d v="2023-05-11T00:00:00"/>
        <d v="2023-11-11T00:00:00"/>
        <d v="2021-05-02T00:00:00"/>
        <d v="2022-04-12T00:00:00"/>
        <d v="2021-11-27T00:00:00"/>
        <d v="2021-03-29T00:00:00"/>
        <d v="2023-05-22T00:00:00"/>
        <d v="2021-05-11T00:00:00"/>
        <d v="2023-02-09T00:00:00"/>
        <d v="2021-12-10T00:00:00"/>
        <d v="2023-03-17T00:00:00"/>
        <d v="2022-01-21T00:00:00"/>
        <d v="2023-08-14T00:00:00"/>
        <d v="2021-10-04T00:00:00"/>
        <d v="2022-04-05T00:00:00"/>
        <d v="2021-01-22T00:00:00"/>
        <d v="2021-09-10T00:00:00"/>
        <d v="2023-01-18T00:00:00"/>
        <d v="2023-05-07T00:00:00"/>
        <d v="2022-04-20T00:00:00"/>
        <d v="2023-12-19T00:00:00"/>
        <d v="2022-05-26T00:00:00"/>
        <d v="2022-12-01T00:00:00"/>
        <d v="2023-09-03T00:00:00"/>
        <d v="2021-07-09T00:00:00"/>
        <d v="2023-08-16T00:00:00"/>
        <d v="2022-11-18T00:00:00"/>
        <d v="2022-07-17T00:00:00"/>
        <d v="2023-04-12T00:00:00"/>
        <d v="2022-10-09T00:00:00"/>
        <d v="2021-01-21T00:00:00"/>
        <d v="2023-04-21T00:00:00"/>
        <d v="2021-06-16T00:00:00"/>
        <d v="2022-01-23T00:00:00"/>
        <d v="2022-08-24T00:00:00"/>
        <d v="2021-11-12T00:00:00"/>
        <d v="2021-01-14T00:00:00"/>
        <d v="2021-08-30T00:00:00"/>
        <d v="2023-02-16T00:00:00"/>
        <d v="2022-07-19T00:00:00"/>
        <d v="2023-06-17T00:00:00"/>
        <d v="2021-04-02T00:00:00"/>
        <d v="2022-05-24T00:00:00"/>
        <d v="2023-02-15T00:00:00"/>
        <d v="2021-02-04T00:00:00"/>
        <d v="2021-07-25T00:00:00"/>
        <d v="2023-10-23T00:00:00"/>
        <d v="2023-10-19T00:00:00"/>
        <d v="2022-07-20T00:00:00"/>
        <d v="2022-12-04T00:00:00"/>
        <d v="2022-02-06T00:00:00"/>
        <d v="2022-12-31T00:00:00"/>
        <d v="2021-06-11T00:00:00"/>
        <d v="2021-07-21T00:00:00"/>
        <d v="2023-09-23T00:00:00"/>
        <d v="2021-09-27T00:00:00"/>
        <d v="2023-03-27T00:00:00"/>
        <d v="2022-04-01T00:00:00"/>
        <d v="2023-10-14T00:00:00"/>
        <d v="2021-10-23T00:00:00"/>
        <d v="2022-12-21T00:00:00"/>
        <d v="2021-12-04T00:00:00"/>
        <d v="2023-05-29T00:00:00"/>
        <d v="2023-12-13T00:00:00"/>
        <d v="2023-03-03T00:00:00"/>
        <d v="2021-08-05T00:00:00"/>
        <d v="2023-02-03T00:00:00"/>
        <d v="2021-07-07T00:00:00"/>
        <d v="2022-01-15T00:00:00"/>
        <d v="2022-05-08T00:00:00"/>
        <d v="2023-12-01T00:00:00"/>
        <d v="2021-01-15T00:00:00"/>
        <d v="2021-03-06T00:00:00"/>
        <d v="2022-06-05T00:00:00"/>
        <d v="2022-10-10T00:00:00"/>
        <d v="2023-12-23T00:00:00"/>
        <d v="2022-08-16T00:00:00"/>
        <d v="2022-01-27T00:00:00"/>
        <d v="2022-02-23T00:00:00"/>
        <d v="2021-10-16T00:00:00"/>
        <d v="2022-01-14T00:00:00"/>
        <d v="2021-08-19T00:00:00"/>
        <d v="2023-10-15T00:00:00"/>
        <d v="2021-02-10T00:00:00"/>
        <d v="2023-11-18T00:00:00"/>
        <d v="2021-05-15T00:00:00"/>
        <d v="2021-07-20T00:00:00"/>
        <d v="2023-02-19T00:00:00"/>
        <d v="2023-07-19T00:00:00"/>
        <d v="2023-11-23T00:00:00"/>
        <d v="2023-12-08T00:00:00"/>
        <d v="2022-05-18T00:00:00"/>
        <d v="2022-02-11T00:00:00"/>
        <d v="2023-03-16T00:00:00"/>
        <d v="2021-04-09T00:00:00"/>
        <d v="2022-11-15T00:00:00"/>
        <d v="2022-12-27T00:00:00"/>
        <d v="2023-08-19T00:00:00"/>
        <d v="2022-09-05T00:00:00"/>
        <d v="2022-10-05T00:00:00"/>
        <d v="2023-10-26T00:00:00"/>
        <d v="2023-02-06T00:00:00"/>
        <d v="2022-02-02T00:00:00"/>
        <d v="2023-05-21T00:00:00"/>
        <d v="2023-03-06T00:00:00"/>
        <d v="2022-01-28T00:00:00"/>
        <d v="2021-07-26T00:00:00"/>
        <d v="2023-11-05T00:00:00"/>
        <d v="2023-06-11T00:00:00"/>
        <d v="2023-05-14T00:00:00"/>
        <d v="2023-01-13T00:00:00"/>
        <d v="2022-07-18T00:00:00"/>
        <d v="2023-10-18T00:00:00"/>
        <d v="2021-04-06T00:00:00"/>
        <d v="2022-04-30T00:00:00"/>
        <d v="2023-01-19T00:00:00"/>
        <d v="2022-06-25T00:00:00"/>
        <d v="2023-11-26T00:00:00"/>
        <d v="2022-06-09T00:00:00"/>
        <d v="2022-08-01T00:00:00"/>
        <d v="2022-11-13T00:00:00"/>
        <d v="2022-07-11T00:00:00"/>
        <d v="2023-10-10T00:00:00"/>
        <d v="2022-10-08T00:00:00"/>
        <d v="2023-03-07T00:00:00"/>
        <d v="2022-09-25T00:00:00"/>
        <d v="2022-09-20T00:00:00"/>
        <d v="2023-08-31T00:00:00"/>
        <d v="2022-12-11T00:00:00"/>
        <d v="2022-10-11T00:00:00"/>
        <d v="2021-11-14T00:00:00"/>
        <d v="2022-10-26T00:00:00"/>
        <d v="2022-03-18T00:00:00"/>
        <d v="2023-08-10T00:00:00"/>
        <d v="2022-11-30T00:00:00"/>
        <d v="2021-04-23T00:00:00"/>
        <d v="2021-01-02T00:00:00"/>
        <d v="2022-10-04T00:00:00"/>
        <d v="2021-08-08T00:00:00"/>
        <d v="2023-05-05T00:00:00"/>
        <d v="2022-01-20T00:00:00"/>
        <d v="2021-09-04T00:00:00"/>
        <d v="2023-04-16T00:00:00"/>
        <d v="2021-07-22T00:00:00"/>
        <d v="2021-05-03T00:00:00"/>
        <d v="2022-02-05T00:00:00"/>
        <d v="2021-10-21T00:00:00"/>
        <d v="2021-10-07T00:00:00"/>
        <d v="2023-06-03T00:00:00"/>
        <d v="2021-07-17T00:00:00"/>
        <d v="2023-09-09T00:00:00"/>
        <d v="2023-01-22T00:00:00"/>
        <d v="2021-05-24T00:00:00"/>
        <d v="2022-09-01T00:00:00"/>
        <d v="2021-07-06T00:00:00"/>
        <d v="2022-04-09T00:00:00"/>
        <d v="2022-10-22T00:00:00"/>
        <d v="2023-08-13T00:00:00"/>
        <d v="2022-02-07T00:00:00"/>
        <d v="2021-05-27T00:00:00"/>
        <d v="2022-05-04T00:00:00"/>
        <d v="2023-07-18T00:00:00"/>
        <d v="2022-07-05T00:00:00"/>
        <d v="2022-10-03T00:00:00"/>
        <d v="2022-04-18T00:00:00"/>
        <d v="2021-05-31T00:00:00"/>
        <d v="2021-09-20T00:00:00"/>
        <d v="2021-12-12T00:00:00"/>
        <d v="2022-09-16T00:00:00"/>
        <d v="2023-05-31T00:00:00"/>
        <d v="2023-06-16T00:00:00"/>
        <d v="2021-09-11T00:00:00"/>
        <d v="2022-03-29T00:00:00"/>
        <d v="2023-11-27T00:00:00"/>
        <d v="2023-10-12T00:00:00"/>
        <d v="2021-01-09T00:00:00"/>
        <d v="2021-07-27T00:00:00"/>
        <d v="2022-02-08T00:00:00"/>
        <d v="2021-06-01T00:00:00"/>
        <d v="2021-02-23T00:00:00"/>
        <d v="2022-08-10T00:00:00"/>
        <d v="2021-04-14T00:00:00"/>
        <d v="2022-05-25T00:00:00"/>
        <d v="2021-06-02T00:00:00"/>
        <d v="2023-07-03T00:00:00"/>
        <d v="2023-05-28T00:00:00"/>
        <d v="2023-04-02T00:00:00"/>
        <d v="2023-08-15T00:00:00"/>
        <d v="2021-06-10T00:00:00"/>
        <d v="2023-03-12T00:00:00"/>
        <d v="2022-10-02T00:00:00"/>
        <d v="2022-11-19T00:00:00"/>
        <d v="2022-04-15T00:00:00"/>
        <d v="2023-11-12T00:00:00"/>
        <d v="2023-01-20T00:00:00"/>
        <d v="2021-02-07T00:00:00"/>
        <d v="2021-08-18T00:00:00"/>
        <d v="2022-03-14T00:00:00"/>
        <d v="2021-01-27T00:00:00"/>
        <d v="2021-08-14T00:00:00"/>
        <d v="2023-03-09T00:00:00"/>
        <d v="2021-10-11T00:00:00"/>
        <d v="2023-08-18T00:00:00"/>
        <d v="2023-10-17T00:00:00"/>
        <d v="2022-10-21T00:00:00"/>
        <d v="2022-07-01T00:00:00"/>
        <d v="2023-12-09T00:00:00"/>
        <d v="2021-01-17T00:00:00"/>
        <d v="2021-06-07T00:00:00"/>
        <d v="2022-04-22T00:00:00"/>
        <d v="2023-12-06T00:00:00"/>
        <d v="2022-06-02T00:00:00"/>
        <d v="2022-05-12T00:00:00"/>
        <d v="2021-10-29T00:00:00"/>
        <d v="2021-06-30T00:00:00"/>
        <d v="2022-08-30T00:00:00"/>
        <d v="2023-09-20T00:00:00"/>
        <d v="2021-07-10T00:00:00"/>
        <d v="2023-09-08T00:00:00"/>
        <d v="2023-07-17T00:00:00"/>
        <d v="2021-05-08T00:00:00"/>
        <d v="2021-01-18T00:00:00"/>
        <d v="2022-07-24T00:00:00"/>
        <d v="2022-11-17T00:00:00"/>
        <d v="2022-09-18T00:00:00"/>
        <d v="2023-05-04T00:00:00"/>
        <d v="2023-08-20T00:00:00"/>
        <d v="2021-06-04T00:00:00"/>
        <d v="2022-05-05T00:00:00"/>
        <d v="2023-02-24T00:00:00"/>
        <d v="2021-09-03T00:00:00"/>
        <d v="2023-11-29T00:00:00"/>
        <d v="2023-01-29T00:00:00"/>
        <d v="2022-06-22T00:00:00"/>
        <d v="2023-07-10T00:00:00"/>
        <d v="2022-02-12T00:00:00"/>
        <d v="2023-04-08T00:00:00"/>
        <d v="2023-06-22T00:00:00"/>
        <d v="2021-02-05T00:00:00"/>
        <d v="2022-11-16T00:00:00"/>
        <d v="2021-01-20T00:00:00"/>
        <d v="2021-11-17T00:00:00"/>
        <d v="2022-05-27T00:00:00"/>
        <d v="2022-02-04T00:00:00"/>
        <d v="2022-10-16T00:00:00"/>
        <d v="2023-08-30T00:00:00"/>
        <d v="2022-04-16T00:00:00"/>
        <d v="2023-04-14T00:00:00"/>
        <d v="2022-12-28T00:00:00"/>
        <d v="2021-02-20T00:00:00"/>
        <d v="2022-07-29T00:00:00"/>
        <d v="2021-05-30T00:00:00"/>
        <d v="2021-11-10T00:00:00"/>
        <d v="2021-11-01T00:00:00"/>
        <d v="2023-04-18T00:00:00"/>
        <d v="2023-12-14T00:00:00"/>
        <d v="2023-09-30T00:00:00"/>
        <d v="2022-03-20T00:00:00"/>
        <d v="2021-09-21T00:00:00"/>
        <d v="2023-10-01T00:00:00"/>
        <d v="2021-01-05T00:00:00"/>
        <d v="2023-02-13T00:00:00"/>
        <d v="2023-05-27T00:00:00"/>
        <d v="2023-09-19T00:00:00"/>
        <d v="2021-02-16T00:00:00"/>
        <d v="2023-05-17T00:00:00"/>
        <d v="2023-04-03T00:00:00"/>
        <d v="2023-07-25T00:00:00"/>
        <d v="2022-10-18T00:00:00"/>
        <d v="2021-09-26T00:00:00"/>
        <d v="2022-01-05T00:00:00"/>
        <d v="2022-09-28T00:00:00"/>
        <d v="2022-10-19T00:00:00"/>
        <d v="2021-04-30T00:00:00"/>
        <d v="2023-04-11T00:00:00"/>
        <d v="2023-12-18T00:00:00"/>
        <d v="2023-01-11T00:00:00"/>
        <d v="2021-04-27T00:00:00"/>
        <d v="2023-03-02T00:00:00"/>
        <d v="2022-09-26T00:00:00"/>
        <d v="2022-05-28T00:00:00"/>
        <d v="2023-03-13T00:00:00"/>
        <d v="2022-07-14T00:00:00"/>
        <d v="2022-05-03T00:00:00"/>
        <d v="2022-12-05T00:00:00"/>
        <d v="2022-08-04T00:00:00"/>
        <d v="2023-03-01T00:00:00"/>
        <d v="2021-06-03T00:00:00"/>
        <d v="2023-09-24T00:00:00"/>
        <d v="2022-11-28T00:00:00"/>
        <d v="2023-12-29T00:00:00"/>
        <d v="2023-12-07T00:00:00"/>
        <d v="2023-10-06T00:00:00"/>
        <d v="2021-04-04T00:00:00"/>
        <d v="2023-10-09T00:00:00"/>
        <d v="2023-07-01T00:00:00"/>
        <d v="2021-08-06T00:00:00"/>
        <d v="2022-04-19T00:00:00"/>
        <d v="2022-03-08T00:00:00"/>
        <d v="2021-12-07T00:00:00"/>
        <d v="2021-12-23T00:00:00"/>
        <d v="2021-01-23T00:00:00"/>
        <d v="2022-06-06T00:00:00"/>
        <d v="2023-02-01T00:00:00"/>
        <d v="2023-02-08T00:00:00"/>
        <d v="2023-10-13T00:00:00"/>
        <d v="2022-05-31T00:00:00"/>
        <d v="2023-11-06T00:00:00"/>
        <d v="2021-12-02T00:00:00"/>
        <d v="2021-09-15T00:00:00"/>
        <d v="2023-06-15T00:00:00"/>
        <d v="2021-06-09T00:00:00"/>
        <d v="2023-05-02T00:00:00"/>
        <d v="2022-11-21T00:00:00"/>
        <d v="2022-11-22T00:00:00"/>
        <d v="2023-12-03T00:00:00"/>
        <d v="2021-10-12T00:00:00"/>
        <d v="2022-02-01T00:00:00"/>
        <d v="2021-01-12T00:00:00"/>
        <d v="2022-05-14T00:00:00"/>
        <d v="2023-01-24T00:00:00"/>
        <d v="2023-04-29T00:00:00"/>
        <d v="2021-03-31T00:00:00"/>
        <d v="2022-08-28T00:00:00"/>
        <d v="2023-08-28T00:00:00"/>
        <d v="2022-02-22T00:00:00"/>
        <d v="2021-04-25T00:00:00"/>
        <d v="2022-09-09T00:00:00"/>
        <d v="2023-04-06T00:00:00"/>
        <d v="2022-02-17T00:00:00"/>
        <d v="2022-12-30T00:00:00"/>
        <d v="2023-01-31T00:00:00"/>
        <d v="2022-11-07T00:00:00"/>
        <d v="2022-04-02T00:00:00"/>
        <d v="2023-07-09T00:00:00"/>
        <d v="2021-07-11T00:00:00"/>
        <d v="2023-01-09T00:00:00"/>
        <d v="2023-09-05T00:00:00"/>
        <d v="2022-10-25T00:00:00"/>
        <d v="2021-02-06T00:00:00"/>
        <d v="2021-10-06T00:00:00"/>
        <d v="2023-05-23T00:00:00"/>
        <d v="2021-03-03T00:00:00"/>
        <d v="2022-08-19T00:00:00"/>
        <d v="2023-11-09T00:00:00"/>
        <d v="2021-06-26T00:00:00"/>
        <d v="2022-01-31T00:00:00"/>
        <d v="2022-03-21T00:00:00"/>
        <d v="2021-03-17T00:00:00"/>
        <d v="2021-09-22T00:00:00"/>
        <d v="2022-03-31T00:00:00"/>
        <d v="2022-12-19T00:00:00"/>
        <d v="2023-01-05T00:00:00"/>
        <d v="2023-05-01T00:00:00"/>
        <d v="2023-06-04T00:00:00"/>
        <d v="2023-11-15T00:00:00"/>
        <d v="2023-08-06T00:00:00"/>
        <d v="2023-06-10T00:00:00"/>
        <d v="2022-07-23T00:00:00"/>
        <d v="2021-04-19T00:00:00"/>
        <d v="2023-12-02T00:00:00"/>
        <d v="2023-07-24T00:00:00"/>
        <d v="2023-01-03T00:00:00"/>
        <d v="2021-08-23T00:00:00"/>
        <d v="2022-10-20T00:00:00"/>
        <d v="2023-01-21T00:00:00"/>
        <d v="2022-08-11T00:00:00"/>
        <d v="2023-10-30T00:00:00"/>
        <d v="2023-08-12T00:00:00"/>
        <d v="2022-05-07T00:00:00"/>
        <d v="2023-07-02T00:00:00"/>
        <d v="2021-06-19T00:00:00"/>
        <d v="2023-08-04T00:00:00"/>
        <d v="2021-01-29T00:00:00"/>
        <d v="2021-12-05T00:00:00"/>
        <d v="2022-05-15T00:00:00"/>
        <d v="2023-12-30T00:00:00"/>
        <d v="2023-05-26T00:00:00"/>
        <d v="2021-04-01T00:00:00"/>
        <d v="2022-12-15T00:00:00"/>
        <d v="2021-02-08T00:00:00"/>
        <d v="2021-06-22T00:00:00"/>
        <d v="2022-10-15T00:00:00"/>
        <d v="2022-04-21T00:00:00"/>
        <d v="2023-04-09T00:00:00"/>
        <d v="2023-06-14T00:00:00"/>
        <d v="2023-10-22T00:00:00"/>
        <d v="2022-01-22T00:00:00"/>
        <d v="2021-12-14T00:00:00"/>
        <d v="2022-05-20T00:00:00"/>
        <d v="2023-04-04T00:00:00"/>
        <d v="2023-07-23T00:00:00"/>
        <d v="2021-05-14T00:00:00"/>
        <d v="2021-02-27T00:00:00"/>
        <d v="2022-11-03T00:00:00"/>
        <d v="2023-03-26T00:00:00"/>
        <d v="2021-03-21T00:00:00"/>
        <d v="2023-06-05T00:00:00"/>
        <d v="2023-08-29T00:00:00"/>
        <d v="2023-11-02T00:00:00"/>
        <d v="2023-01-06T00:00:00"/>
        <d v="2023-02-23T00:00:00"/>
        <d v="2023-08-26T00:00:00"/>
        <d v="2021-12-24T00:00:00"/>
        <d v="2022-10-30T00:00:00"/>
        <d v="2022-01-08T00:00:00"/>
        <d v="2023-10-29T00:00:00"/>
        <d v="2022-11-29T00:00:00"/>
        <d v="2022-06-24T00:00:00"/>
        <d v="2023-01-02T00:00:00"/>
        <d v="2023-05-19T00:00:00"/>
        <d v="2023-01-10T00:00:00"/>
        <d v="2022-05-17T00:00:00"/>
        <d v="2023-08-17T00:00:00"/>
        <d v="2022-04-06T00:00:00"/>
        <d v="2023-07-14T00:00:00"/>
        <d v="2023-06-28T00:00:00"/>
        <d v="2022-01-25T00:00:00"/>
        <d v="2023-06-02T00:00:00"/>
        <d v="2021-09-13T00:00:00"/>
        <d v="2022-12-10T00:00:00"/>
        <d v="2022-03-26T00:00:00"/>
        <d v="2021-01-10T00:00:00"/>
        <d v="2022-01-09T00:00:00"/>
        <d v="2023-12-25T00:00:00"/>
        <d v="2021-05-26T00:00:00"/>
        <d v="2021-08-12T00:00:00"/>
        <d v="2023-05-03T00:00:00"/>
        <d v="2021-03-04T00:00:00"/>
        <d v="2023-04-07T00:00:00"/>
        <d v="2022-11-20T00:00:00"/>
        <d v="2021-04-15T00:00:00"/>
        <d v="2022-02-09T00:00:00"/>
        <d v="2023-02-10T00:00:00"/>
        <d v="2023-11-13T00:00:00"/>
        <d v="2022-11-08T00:00:00"/>
        <d v="2021-03-24T00:00:00"/>
        <d v="2021-01-01T00:00:00"/>
        <d v="2022-12-18T00:00:00"/>
        <d v="2022-03-25T00:00:00"/>
        <d v="2021-02-03T00:00:00"/>
        <d v="2021-04-05T00:00:00"/>
        <d v="2021-09-07T00:00:00"/>
        <d v="2022-11-05T00:00:00"/>
        <d v="2021-04-28T00:00:00"/>
        <d v="2021-09-25T00:00:00"/>
        <d v="2021-08-24T00:00:00"/>
        <d v="2022-01-24T00:00:00"/>
        <d v="2023-09-17T00:00:00"/>
        <d v="2023-02-02T00:00:00"/>
        <d v="2023-07-08T00:00:00"/>
        <d v="2021-03-16T00:00:00"/>
        <d v="2022-03-11T00:00:00"/>
        <d v="2021-04-13T00:00:00"/>
        <d v="2023-01-08T00:00:00"/>
        <d v="2021-04-08T00:00:00"/>
        <d v="2023-05-09T00:00:00"/>
        <d v="2022-03-23T00:00:00"/>
        <d v="2021-09-06T00:00:00"/>
        <d v="2021-06-15T00:00:00"/>
        <d v="2023-09-11T00:00:00"/>
        <d v="2022-06-26T00:00:00"/>
        <d v="2021-03-22T00:00:00"/>
        <d v="2021-05-13T00:00:00"/>
        <d v="2023-03-08T00:00:00"/>
        <d v="2023-06-19T00:00:00"/>
        <d v="2021-05-18T00:00:00"/>
        <d v="2021-07-03T00:00:00"/>
        <d v="2021-03-10T00:00:00"/>
        <d v="2022-06-30T00:00:00"/>
        <d v="2021-02-22T00:00:00"/>
        <d v="2021-07-24T00:00:00"/>
        <d v="2021-05-06T00:00:00"/>
        <d v="2021-02-12T00:00:00"/>
        <d v="2021-04-21T00:00:00"/>
        <d v="2023-04-28T00:00:00"/>
        <d v="2021-12-26T00:00:00"/>
        <d v="2021-10-08T00:00:00"/>
        <d v="2022-10-29T00:00:00"/>
        <d v="2021-04-03T00:00:00"/>
        <d v="2021-03-02T00:00:00"/>
        <d v="2023-12-11T00:00:00"/>
        <d v="2022-08-27T00:00:00"/>
        <d v="2022-06-18T00:00:00"/>
        <d v="2022-10-07T00:00:00"/>
        <d v="2021-08-21T00:00:00"/>
        <d v="2022-06-08T00:00:00"/>
        <d v="2023-03-05T00:00:00"/>
        <d v="2021-08-02T00:00:00"/>
        <d v="2021-08-27T00:00:00"/>
        <d v="2023-12-16T00:00:00"/>
        <d v="2021-12-16T00:00:00"/>
        <d v="2021-04-17T00:00:00"/>
        <d v="2021-02-17T00:00:00"/>
        <d v="2021-12-03T00:00:00"/>
        <d v="2023-11-16T00:00:00"/>
        <d v="2023-03-15T00:00:00"/>
        <d v="2021-01-08T00:00:00"/>
        <d v="2022-09-17T00:00:00"/>
        <d v="2022-12-20T00:00:00"/>
        <d v="2021-10-30T00:00:00"/>
        <d v="2022-10-01T00:00:00"/>
        <d v="2021-02-25T00:00:00"/>
        <d v="2022-06-10T00:00:00"/>
        <d v="2021-01-28T00:00:00"/>
        <d v="2021-03-19T00:00:00"/>
        <d v="2021-12-31T00:00:00"/>
        <d v="2022-10-28T00:00:00"/>
        <d v="2023-10-28T00:00:00"/>
        <d v="2023-10-24T00:00:00"/>
        <d v="2021-12-29T00:00:00"/>
        <d v="2021-03-27T00:00:00"/>
        <d v="2023-03-23T00:00:00"/>
        <d v="2022-06-21T00:00:00"/>
        <d v="2021-05-25T00:00:00"/>
        <d v="2021-01-25T00:00:00"/>
        <d v="2021-03-08T00:00:00"/>
        <d v="2021-08-16T00:00:00"/>
        <d v="2022-09-15T00:00:00"/>
        <d v="2022-08-18T00:00:00"/>
        <d v="2022-03-01T00:00:00"/>
        <d v="2022-11-23T00:00:00"/>
        <d v="2021-11-11T00:00:00"/>
        <d v="2022-10-24T00:00:00"/>
        <d v="2023-04-23T00:00:00"/>
        <d v="2023-06-18T00:00:00"/>
        <d v="2021-08-31T00:00:00"/>
        <d v="2022-06-27T00:00:00"/>
        <d v="2023-11-30T00:00:00"/>
        <d v="2021-08-17T00:00:00"/>
        <d v="2022-07-02T00:00:00"/>
        <d v="2021-01-06T00:00:00"/>
        <d v="2022-04-13T00:00:00"/>
        <d v="2021-01-04T00:00:00"/>
        <d v="2022-05-19T00:00:00"/>
        <d v="2023-08-05T00:00:00"/>
        <d v="2022-07-28T00:00:00"/>
        <d v="2021-07-13T00:00:00"/>
        <d v="2023-04-27T00:00:00"/>
        <d v="2022-12-16T00:00:00"/>
        <d v="2021-11-22T00:00:00"/>
        <d v="2022-12-25T00:00:00"/>
        <d v="2021-08-13T00:00:00"/>
        <d v="2022-06-16T00:00:00"/>
        <d v="2021-05-20T00:00:00"/>
        <d v="2022-07-13T00:00:00"/>
        <d v="2021-11-16T00:00:00"/>
        <d v="2021-05-19T00:00:00"/>
        <d v="2023-04-25T00:00:00"/>
        <d v="2021-09-16T00:00:00"/>
        <d v="2023-06-21T00:00:00"/>
        <d v="2021-09-18T00:00:00"/>
        <d v="2021-06-21T00:00:00"/>
        <d v="2021-01-13T00:00:00"/>
        <d v="2021-11-25T00:00:00"/>
        <d v="2023-06-30T00:00:00"/>
        <d v="2021-11-30T00:00:00"/>
        <d v="2022-01-11T00:00:00"/>
        <d v="2023-07-07T00:00:00"/>
        <d v="2022-12-26T00:00:00"/>
        <d v="2021-05-12T00:00:00"/>
        <d v="2021-03-30T00:00:00"/>
        <d v="2022-09-08T00:00:00"/>
        <d v="2023-03-11T00:00:00"/>
        <d v="2022-02-26T00:00:00"/>
        <d v="2021-05-23T00:00:00"/>
        <d v="2022-10-27T00:00:00"/>
        <d v="2023-10-04T00:00:00"/>
        <d v="2023-04-01T00:00:00"/>
        <d v="2022-08-02T00:00:00"/>
        <d v="2022-01-26T00:00:00"/>
        <d v="2022-07-08T00:00:00"/>
        <d v="2022-04-23T00:00:00"/>
        <d v="2023-07-12T00:00:00"/>
        <d v="2022-02-24T00:00:00"/>
        <d v="2021-06-06T00:00:00"/>
        <d v="2022-07-04T00:00:00"/>
        <d v="2023-08-09T00:00:00"/>
        <d v="2021-07-15T00:00:00"/>
        <d v="2022-08-21T00:00:00"/>
        <d v="2022-06-01T00:00:00"/>
        <d v="2023-05-15T00:00:00"/>
        <d v="2021-08-04T00:00:00"/>
        <d v="2021-11-20T00:00:00"/>
        <d v="2023-04-24T00:00:00"/>
        <d v="2021-05-10T00:00:00"/>
        <d v="2022-09-19T00:00:00"/>
        <d v="2023-01-25T00:00:00"/>
        <d v="2021-01-11T00:00:00"/>
        <d v="2022-12-13T00:00:00"/>
        <d v="2021-05-21T00:00:00"/>
        <d v="2023-09-12T00:00:00"/>
        <d v="2022-11-14T00:00:00"/>
        <d v="2021-12-22T00:00:00"/>
        <d v="2023-10-05T00:00:00"/>
        <d v="2023-06-07T00:00:00"/>
        <d v="2021-05-07T00:00:00"/>
        <d v="2023-10-11T00:00:00"/>
        <d v="2023-11-19T00:00:00"/>
        <d v="2023-02-18T00:00:00"/>
        <d v="2023-03-25T00:00:00"/>
        <d v="2023-09-10T00:00:00"/>
        <d v="2023-04-05T00:00:00"/>
        <d v="2022-07-21T00:00:00"/>
        <d v="2022-01-06T00:00:00"/>
        <d v="2022-10-23T00:00:00"/>
        <d v="2023-08-27T00:00:00"/>
        <d v="2021-11-09T00:00:00"/>
        <d v="2023-07-26T00:00:00"/>
        <d v="2021-09-01T00:00:00"/>
        <d v="2021-12-13T00:00:00"/>
        <d v="2023-07-28T00:00:00"/>
        <d v="2021-06-05T00:00:00"/>
        <d v="2023-08-25T00:00:00"/>
        <d v="2021-05-28T00:00:00"/>
        <d v="2021-12-08T00:00:00"/>
        <d v="2022-07-15T00:00:00"/>
        <d v="2021-11-23T00:00:00"/>
        <d v="2021-08-03T00:00:00"/>
        <d v="2022-12-24T00:00:00"/>
        <d v="2021-02-01T00:00:00"/>
        <d v="2022-11-01T00:00:00"/>
        <d v="2022-03-05T00:00:00"/>
        <d v="2021-10-13T00:00:00"/>
        <d v="2022-08-13T00:00:00"/>
        <d v="2023-10-07T00:00:00"/>
        <d v="2023-09-15T00:00:00"/>
        <d v="2021-04-24T00:00:00"/>
        <d v="2021-02-24T00:00:00"/>
        <d v="2023-02-17T00:00:00"/>
        <d v="2021-03-28T00:00:00"/>
        <d v="2023-04-13T00:00:00"/>
        <d v="2022-03-19T00:00:00"/>
        <d v="2021-11-24T00:00:00"/>
        <d v="2022-05-06T00:00:00"/>
        <d v="2022-03-28T00:00:00"/>
        <d v="2021-06-14T00:00:00"/>
        <d v="2021-07-01T00:00:00"/>
        <d v="2022-04-14T00:00:00"/>
        <d v="2023-06-29T00:00:00"/>
        <d v="2023-08-02T00:00:00"/>
        <d v="2021-01-07T00:00:00"/>
        <d v="2021-11-26T00:00:00"/>
        <d v="2023-02-14T00:00:00"/>
        <d v="2023-07-04T00:00:00"/>
        <d v="2021-03-23T00:00:00"/>
        <d v="2022-05-29T00:00:00"/>
        <d v="2023-01-16T00:00:00"/>
        <d v="2023-10-20T00:00:00"/>
        <d v="2022-12-08T00:00:00"/>
        <d v="2023-06-24T00:00:00"/>
        <d v="2023-07-29T00:00:00"/>
        <d v="2022-09-24T00:00:00"/>
        <d v="2021-02-28T00:00:00"/>
        <d v="2022-12-22T00:00:00"/>
        <d v="2022-07-06T00:00:00"/>
        <d v="2021-08-25T00:00:00"/>
        <d v="2022-05-09T00:00:00"/>
        <d v="2022-09-02T00:00:00"/>
        <d v="2021-02-11T00:00:00"/>
      </sharedItems>
      <fieldGroup par="25"/>
    </cacheField>
    <cacheField name="Borrower ID" numFmtId="0">
      <sharedItems/>
    </cacheField>
    <cacheField name="State" numFmtId="0">
      <sharedItems count="10">
        <s v="OH"/>
        <s v="PA"/>
        <s v="NY"/>
        <s v="MI"/>
        <s v="NC"/>
        <s v="GA"/>
        <s v="IL"/>
        <s v="CA"/>
        <s v="FL"/>
        <s v="TX"/>
      </sharedItems>
    </cacheField>
    <cacheField name="Loan Amount" numFmtId="0">
      <sharedItems containsSemiMixedTypes="0" containsString="0" containsNumber="1" containsInteger="1" minValue="1060" maxValue="39908" count="989">
        <n v="23180"/>
        <n v="32896"/>
        <n v="13875"/>
        <n v="2622"/>
        <n v="17725"/>
        <n v="16646"/>
        <n v="18029"/>
        <n v="30402"/>
        <n v="5263"/>
        <n v="31987"/>
        <n v="9646"/>
        <n v="28529"/>
        <n v="12664"/>
        <n v="36737"/>
        <n v="36796"/>
        <n v="25027"/>
        <n v="30373"/>
        <n v="37397"/>
        <n v="21609"/>
        <n v="36835"/>
        <n v="39709"/>
        <n v="20250"/>
        <n v="22172"/>
        <n v="12555"/>
        <n v="22874"/>
        <n v="14081"/>
        <n v="25063"/>
        <n v="7819"/>
        <n v="26712"/>
        <n v="25762"/>
        <n v="12046"/>
        <n v="32463"/>
        <n v="29769"/>
        <n v="24150"/>
        <n v="3711"/>
        <n v="5853"/>
        <n v="30077"/>
        <n v="24863"/>
        <n v="22792"/>
        <n v="9942"/>
        <n v="2762"/>
        <n v="32987"/>
        <n v="16850"/>
        <n v="13112"/>
        <n v="25058"/>
        <n v="39890"/>
        <n v="1481"/>
        <n v="33921"/>
        <n v="2524"/>
        <n v="35888"/>
        <n v="16048"/>
        <n v="36111"/>
        <n v="38904"/>
        <n v="35008"/>
        <n v="1060"/>
        <n v="10130"/>
        <n v="19023"/>
        <n v="14350"/>
        <n v="25354"/>
        <n v="29145"/>
        <n v="35020"/>
        <n v="21587"/>
        <n v="10650"/>
        <n v="20933"/>
        <n v="21581"/>
        <n v="24393"/>
        <n v="24051"/>
        <n v="27212"/>
        <n v="5090"/>
        <n v="7960"/>
        <n v="36772"/>
        <n v="22520"/>
        <n v="37408"/>
        <n v="29470"/>
        <n v="21491"/>
        <n v="2341"/>
        <n v="25791"/>
        <n v="1338"/>
        <n v="6895"/>
        <n v="13254"/>
        <n v="12344"/>
        <n v="2750"/>
        <n v="3421"/>
        <n v="6319"/>
        <n v="16896"/>
        <n v="12918"/>
        <n v="26064"/>
        <n v="28935"/>
        <n v="38641"/>
        <n v="30711"/>
        <n v="5806"/>
        <n v="13182"/>
        <n v="23297"/>
        <n v="20541"/>
        <n v="29921"/>
        <n v="17774"/>
        <n v="38198"/>
        <n v="9820"/>
        <n v="25070"/>
        <n v="5232"/>
        <n v="12122"/>
        <n v="16023"/>
        <n v="9007"/>
        <n v="18905"/>
        <n v="30398"/>
        <n v="35268"/>
        <n v="7737"/>
        <n v="37062"/>
        <n v="26510"/>
        <n v="20426"/>
        <n v="38265"/>
        <n v="18850"/>
        <n v="1614"/>
        <n v="22776"/>
        <n v="25077"/>
        <n v="10374"/>
        <n v="36435"/>
        <n v="31907"/>
        <n v="14409"/>
        <n v="17514"/>
        <n v="30866"/>
        <n v="3983"/>
        <n v="32705"/>
        <n v="21662"/>
        <n v="24510"/>
        <n v="13651"/>
        <n v="29535"/>
        <n v="7640"/>
        <n v="16317"/>
        <n v="8564"/>
        <n v="28345"/>
        <n v="29687"/>
        <n v="14737"/>
        <n v="10323"/>
        <n v="16229"/>
        <n v="9502"/>
        <n v="1545"/>
        <n v="38114"/>
        <n v="30430"/>
        <n v="10996"/>
        <n v="28788"/>
        <n v="30969"/>
        <n v="14919"/>
        <n v="4810"/>
        <n v="31586"/>
        <n v="17371"/>
        <n v="30629"/>
        <n v="9436"/>
        <n v="13984"/>
        <n v="34039"/>
        <n v="20895"/>
        <n v="19155"/>
        <n v="11616"/>
        <n v="38129"/>
        <n v="25574"/>
        <n v="4430"/>
        <n v="13676"/>
        <n v="11816"/>
        <n v="33733"/>
        <n v="21144"/>
        <n v="3050"/>
        <n v="34933"/>
        <n v="25951"/>
        <n v="33413"/>
        <n v="35801"/>
        <n v="33913"/>
        <n v="26280"/>
        <n v="25557"/>
        <n v="36400"/>
        <n v="5494"/>
        <n v="16152"/>
        <n v="24895"/>
        <n v="10155"/>
        <n v="32883"/>
        <n v="2828"/>
        <n v="33123"/>
        <n v="38573"/>
        <n v="1806"/>
        <n v="30757"/>
        <n v="35636"/>
        <n v="15561"/>
        <n v="25262"/>
        <n v="15899"/>
        <n v="16934"/>
        <n v="39197"/>
        <n v="37332"/>
        <n v="35157"/>
        <n v="12593"/>
        <n v="18320"/>
        <n v="28376"/>
        <n v="15199"/>
        <n v="16876"/>
        <n v="9245"/>
        <n v="8214"/>
        <n v="1726"/>
        <n v="12362"/>
        <n v="19297"/>
        <n v="31448"/>
        <n v="27172"/>
        <n v="8657"/>
        <n v="19850"/>
        <n v="26425"/>
        <n v="27685"/>
        <n v="25578"/>
        <n v="29831"/>
        <n v="8906"/>
        <n v="8287"/>
        <n v="34660"/>
        <n v="11222"/>
        <n v="38443"/>
        <n v="35701"/>
        <n v="18764"/>
        <n v="18674"/>
        <n v="19024"/>
        <n v="24874"/>
        <n v="33284"/>
        <n v="18602"/>
        <n v="38784"/>
        <n v="24265"/>
        <n v="26931"/>
        <n v="29841"/>
        <n v="30192"/>
        <n v="16585"/>
        <n v="26559"/>
        <n v="34742"/>
        <n v="5133"/>
        <n v="15663"/>
        <n v="22754"/>
        <n v="4972"/>
        <n v="6295"/>
        <n v="30125"/>
        <n v="10903"/>
        <n v="4020"/>
        <n v="21420"/>
        <n v="22452"/>
        <n v="39001"/>
        <n v="10516"/>
        <n v="3396"/>
        <n v="19546"/>
        <n v="20129"/>
        <n v="2591"/>
        <n v="12303"/>
        <n v="31561"/>
        <n v="7183"/>
        <n v="27572"/>
        <n v="35080"/>
        <n v="21695"/>
        <n v="8314"/>
        <n v="20623"/>
        <n v="3139"/>
        <n v="32290"/>
        <n v="19088"/>
        <n v="34130"/>
        <n v="33088"/>
        <n v="27292"/>
        <n v="21670"/>
        <n v="4738"/>
        <n v="3469"/>
        <n v="23534"/>
        <n v="10017"/>
        <n v="3808"/>
        <n v="13713"/>
        <n v="3719"/>
        <n v="23890"/>
        <n v="12700"/>
        <n v="37509"/>
        <n v="37766"/>
        <n v="27705"/>
        <n v="19787"/>
        <n v="27588"/>
        <n v="27123"/>
        <n v="34062"/>
        <n v="11177"/>
        <n v="22727"/>
        <n v="31220"/>
        <n v="10882"/>
        <n v="2136"/>
        <n v="35832"/>
        <n v="32966"/>
        <n v="8009"/>
        <n v="13987"/>
        <n v="38311"/>
        <n v="32575"/>
        <n v="2007"/>
        <n v="6445"/>
        <n v="11706"/>
        <n v="30257"/>
        <n v="22736"/>
        <n v="14281"/>
        <n v="2435"/>
        <n v="34339"/>
        <n v="36150"/>
        <n v="26821"/>
        <n v="27660"/>
        <n v="6084"/>
        <n v="17661"/>
        <n v="14507"/>
        <n v="8059"/>
        <n v="19271"/>
        <n v="8491"/>
        <n v="15859"/>
        <n v="9073"/>
        <n v="10077"/>
        <n v="21953"/>
        <n v="12383"/>
        <n v="3353"/>
        <n v="24821"/>
        <n v="38567"/>
        <n v="25860"/>
        <n v="22195"/>
        <n v="12939"/>
        <n v="26338"/>
        <n v="22730"/>
        <n v="22427"/>
        <n v="36196"/>
        <n v="28083"/>
        <n v="22510"/>
        <n v="8813"/>
        <n v="32598"/>
        <n v="28570"/>
        <n v="28082"/>
        <n v="30241"/>
        <n v="31678"/>
        <n v="12745"/>
        <n v="27029"/>
        <n v="14025"/>
        <n v="37124"/>
        <n v="15288"/>
        <n v="24650"/>
        <n v="7540"/>
        <n v="33232"/>
        <n v="17422"/>
        <n v="4342"/>
        <n v="36612"/>
        <n v="11396"/>
        <n v="18482"/>
        <n v="24411"/>
        <n v="14261"/>
        <n v="4093"/>
        <n v="12722"/>
        <n v="23042"/>
        <n v="29087"/>
        <n v="33347"/>
        <n v="34756"/>
        <n v="17335"/>
        <n v="29602"/>
        <n v="35450"/>
        <n v="33196"/>
        <n v="6626"/>
        <n v="8424"/>
        <n v="13857"/>
        <n v="20982"/>
        <n v="12425"/>
        <n v="2980"/>
        <n v="27431"/>
        <n v="20440"/>
        <n v="18175"/>
        <n v="27385"/>
        <n v="39158"/>
        <n v="24019"/>
        <n v="19639"/>
        <n v="20994"/>
        <n v="35375"/>
        <n v="22563"/>
        <n v="6776"/>
        <n v="37444"/>
        <n v="4380"/>
        <n v="9711"/>
        <n v="9782"/>
        <n v="18434"/>
        <n v="21017"/>
        <n v="31707"/>
        <n v="18343"/>
        <n v="39827"/>
        <n v="6655"/>
        <n v="16251"/>
        <n v="1526"/>
        <n v="4224"/>
        <n v="12536"/>
        <n v="29541"/>
        <n v="14547"/>
        <n v="35531"/>
        <n v="9712"/>
        <n v="39565"/>
        <n v="10208"/>
        <n v="6109"/>
        <n v="36201"/>
        <n v="17967"/>
        <n v="30759"/>
        <n v="21172"/>
        <n v="37935"/>
        <n v="27589"/>
        <n v="31015"/>
        <n v="30009"/>
        <n v="18773"/>
        <n v="27143"/>
        <n v="7154"/>
        <n v="22804"/>
        <n v="31087"/>
        <n v="33981"/>
        <n v="4762"/>
        <n v="10768"/>
        <n v="39559"/>
        <n v="9783"/>
        <n v="30781"/>
        <n v="31811"/>
        <n v="36488"/>
        <n v="9905"/>
        <n v="10127"/>
        <n v="23431"/>
        <n v="7368"/>
        <n v="28424"/>
        <n v="19333"/>
        <n v="24116"/>
        <n v="16525"/>
        <n v="24398"/>
        <n v="33857"/>
        <n v="11361"/>
        <n v="17369"/>
        <n v="4041"/>
        <n v="1105"/>
        <n v="10078"/>
        <n v="26003"/>
        <n v="7090"/>
        <n v="39850"/>
        <n v="2925"/>
        <n v="19440"/>
        <n v="27015"/>
        <n v="34320"/>
        <n v="26291"/>
        <n v="37679"/>
        <n v="27289"/>
        <n v="4389"/>
        <n v="26683"/>
        <n v="14629"/>
        <n v="25826"/>
        <n v="36198"/>
        <n v="27630"/>
        <n v="34226"/>
        <n v="33975"/>
        <n v="1899"/>
        <n v="12653"/>
        <n v="28961"/>
        <n v="17405"/>
        <n v="9601"/>
        <n v="34662"/>
        <n v="34282"/>
        <n v="22288"/>
        <n v="30545"/>
        <n v="37877"/>
        <n v="16313"/>
        <n v="16349"/>
        <n v="8179"/>
        <n v="11326"/>
        <n v="2560"/>
        <n v="14612"/>
        <n v="18650"/>
        <n v="27745"/>
        <n v="32890"/>
        <n v="21022"/>
        <n v="5780"/>
        <n v="19311"/>
        <n v="29380"/>
        <n v="3356"/>
        <n v="5790"/>
        <n v="27911"/>
        <n v="25363"/>
        <n v="21049"/>
        <n v="11181"/>
        <n v="17082"/>
        <n v="1661"/>
        <n v="38412"/>
        <n v="3920"/>
        <n v="26658"/>
        <n v="15025"/>
        <n v="9946"/>
        <n v="29706"/>
        <n v="17309"/>
        <n v="34120"/>
        <n v="31027"/>
        <n v="8005"/>
        <n v="1956"/>
        <n v="35839"/>
        <n v="9595"/>
        <n v="13803"/>
        <n v="26963"/>
        <n v="37221"/>
        <n v="34723"/>
        <n v="16282"/>
        <n v="5703"/>
        <n v="7563"/>
        <n v="26849"/>
        <n v="32860"/>
        <n v="32585"/>
        <n v="23015"/>
        <n v="13003"/>
        <n v="27958"/>
        <n v="27017"/>
        <n v="12171"/>
        <n v="13201"/>
        <n v="30426"/>
        <n v="18778"/>
        <n v="22116"/>
        <n v="34297"/>
        <n v="20342"/>
        <n v="28490"/>
        <n v="20975"/>
        <n v="27723"/>
        <n v="24279"/>
        <n v="13765"/>
        <n v="12561"/>
        <n v="1525"/>
        <n v="23861"/>
        <n v="34142"/>
        <n v="27916"/>
        <n v="5648"/>
        <n v="36133"/>
        <n v="31523"/>
        <n v="30052"/>
        <n v="35414"/>
        <n v="33781"/>
        <n v="5599"/>
        <n v="36046"/>
        <n v="36923"/>
        <n v="4814"/>
        <n v="36984"/>
        <n v="27616"/>
        <n v="3113"/>
        <n v="14760"/>
        <n v="22927"/>
        <n v="21939"/>
        <n v="33419"/>
        <n v="13588"/>
        <n v="37142"/>
        <n v="34397"/>
        <n v="17653"/>
        <n v="11831"/>
        <n v="6724"/>
        <n v="12083"/>
        <n v="20816"/>
        <n v="7276"/>
        <n v="39663"/>
        <n v="14994"/>
        <n v="24499"/>
        <n v="24040"/>
        <n v="17959"/>
        <n v="7099"/>
        <n v="20576"/>
        <n v="36946"/>
        <n v="7116"/>
        <n v="16563"/>
        <n v="27788"/>
        <n v="27928"/>
        <n v="37336"/>
        <n v="10847"/>
        <n v="27155"/>
        <n v="15135"/>
        <n v="18774"/>
        <n v="2742"/>
        <n v="19309"/>
        <n v="1619"/>
        <n v="18658"/>
        <n v="35707"/>
        <n v="21337"/>
        <n v="17001"/>
        <n v="1968"/>
        <n v="26892"/>
        <n v="26619"/>
        <n v="1281"/>
        <n v="28420"/>
        <n v="16360"/>
        <n v="2058"/>
        <n v="21677"/>
        <n v="11724"/>
        <n v="29404"/>
        <n v="38946"/>
        <n v="30856"/>
        <n v="10200"/>
        <n v="34997"/>
        <n v="26611"/>
        <n v="36057"/>
        <n v="2239"/>
        <n v="39138"/>
        <n v="1125"/>
        <n v="24857"/>
        <n v="16398"/>
        <n v="7638"/>
        <n v="7570"/>
        <n v="4249"/>
        <n v="10110"/>
        <n v="14605"/>
        <n v="13115"/>
        <n v="23911"/>
        <n v="39525"/>
        <n v="33556"/>
        <n v="13595"/>
        <n v="2969"/>
        <n v="18275"/>
        <n v="5470"/>
        <n v="11225"/>
        <n v="24196"/>
        <n v="14669"/>
        <n v="38380"/>
        <n v="39006"/>
        <n v="16577"/>
        <n v="23473"/>
        <n v="29625"/>
        <n v="16504"/>
        <n v="25089"/>
        <n v="37487"/>
        <n v="1302"/>
        <n v="30259"/>
        <n v="38208"/>
        <n v="31659"/>
        <n v="36840"/>
        <n v="14598"/>
        <n v="20508"/>
        <n v="14380"/>
        <n v="27984"/>
        <n v="9125"/>
        <n v="37059"/>
        <n v="5033"/>
        <n v="38873"/>
        <n v="18087"/>
        <n v="6704"/>
        <n v="8848"/>
        <n v="22592"/>
        <n v="7924"/>
        <n v="28208"/>
        <n v="20614"/>
        <n v="1488"/>
        <n v="26923"/>
        <n v="36941"/>
        <n v="30165"/>
        <n v="2667"/>
        <n v="27213"/>
        <n v="5114"/>
        <n v="37321"/>
        <n v="8761"/>
        <n v="32116"/>
        <n v="34768"/>
        <n v="26426"/>
        <n v="18772"/>
        <n v="39218"/>
        <n v="4712"/>
        <n v="2367"/>
        <n v="27200"/>
        <n v="4726"/>
        <n v="24616"/>
        <n v="28723"/>
        <n v="38574"/>
        <n v="35958"/>
        <n v="10108"/>
        <n v="13178"/>
        <n v="36643"/>
        <n v="32324"/>
        <n v="39360"/>
        <n v="18824"/>
        <n v="9927"/>
        <n v="29144"/>
        <n v="32010"/>
        <n v="23443"/>
        <n v="15437"/>
        <n v="12207"/>
        <n v="26537"/>
        <n v="36757"/>
        <n v="13040"/>
        <n v="23612"/>
        <n v="29441"/>
        <n v="7471"/>
        <n v="36631"/>
        <n v="27523"/>
        <n v="32348"/>
        <n v="2177"/>
        <n v="5760"/>
        <n v="33779"/>
        <n v="22636"/>
        <n v="17353"/>
        <n v="12556"/>
        <n v="28598"/>
        <n v="12563"/>
        <n v="9234"/>
        <n v="26519"/>
        <n v="27966"/>
        <n v="17173"/>
        <n v="27987"/>
        <n v="14178"/>
        <n v="25596"/>
        <n v="34174"/>
        <n v="5431"/>
        <n v="28764"/>
        <n v="22627"/>
        <n v="9906"/>
        <n v="37914"/>
        <n v="14076"/>
        <n v="38650"/>
        <n v="7012"/>
        <n v="8151"/>
        <n v="29211"/>
        <n v="28117"/>
        <n v="37378"/>
        <n v="7894"/>
        <n v="14467"/>
        <n v="13289"/>
        <n v="24171"/>
        <n v="35905"/>
        <n v="21829"/>
        <n v="35054"/>
        <n v="30734"/>
        <n v="8052"/>
        <n v="4654"/>
        <n v="24486"/>
        <n v="19743"/>
        <n v="25489"/>
        <n v="9636"/>
        <n v="7441"/>
        <n v="25611"/>
        <n v="13149"/>
        <n v="35566"/>
        <n v="22675"/>
        <n v="6495"/>
        <n v="14673"/>
        <n v="12130"/>
        <n v="23668"/>
        <n v="16222"/>
        <n v="24669"/>
        <n v="35068"/>
        <n v="24253"/>
        <n v="10435"/>
        <n v="29552"/>
        <n v="38384"/>
        <n v="17393"/>
        <n v="11617"/>
        <n v="39520"/>
        <n v="10852"/>
        <n v="32401"/>
        <n v="7295"/>
        <n v="36993"/>
        <n v="35084"/>
        <n v="37451"/>
        <n v="8227"/>
        <n v="32910"/>
        <n v="37041"/>
        <n v="24384"/>
        <n v="1145"/>
        <n v="38778"/>
        <n v="17035"/>
        <n v="4040"/>
        <n v="27160"/>
        <n v="18633"/>
        <n v="30344"/>
        <n v="18014"/>
        <n v="15996"/>
        <n v="12695"/>
        <n v="3852"/>
        <n v="17014"/>
        <n v="28042"/>
        <n v="34755"/>
        <n v="24711"/>
        <n v="27122"/>
        <n v="10160"/>
        <n v="28213"/>
        <n v="8421"/>
        <n v="22400"/>
        <n v="34537"/>
        <n v="18727"/>
        <n v="5358"/>
        <n v="29482"/>
        <n v="33117"/>
        <n v="24164"/>
        <n v="33496"/>
        <n v="30371"/>
        <n v="39467"/>
        <n v="18625"/>
        <n v="34893"/>
        <n v="11793"/>
        <n v="32007"/>
        <n v="26766"/>
        <n v="13323"/>
        <n v="8843"/>
        <n v="15210"/>
        <n v="17456"/>
        <n v="32367"/>
        <n v="11106"/>
        <n v="38957"/>
        <n v="3472"/>
        <n v="7704"/>
        <n v="4713"/>
        <n v="6051"/>
        <n v="11756"/>
        <n v="3475"/>
        <n v="5255"/>
        <n v="15484"/>
        <n v="35503"/>
        <n v="9258"/>
        <n v="9533"/>
        <n v="33581"/>
        <n v="6249"/>
        <n v="20201"/>
        <n v="10686"/>
        <n v="33007"/>
        <n v="31137"/>
        <n v="11526"/>
        <n v="4374"/>
        <n v="26592"/>
        <n v="29982"/>
        <n v="1207"/>
        <n v="36433"/>
        <n v="24197"/>
        <n v="34400"/>
        <n v="4083"/>
        <n v="30328"/>
        <n v="21103"/>
        <n v="11754"/>
        <n v="35447"/>
        <n v="16901"/>
        <n v="34004"/>
        <n v="8446"/>
        <n v="38211"/>
        <n v="30301"/>
        <n v="27116"/>
        <n v="19752"/>
        <n v="33376"/>
        <n v="17669"/>
        <n v="33916"/>
        <n v="14395"/>
        <n v="21421"/>
        <n v="27342"/>
        <n v="5895"/>
        <n v="12023"/>
        <n v="11699"/>
        <n v="10715"/>
        <n v="20169"/>
        <n v="17163"/>
        <n v="6782"/>
        <n v="23641"/>
        <n v="19792"/>
        <n v="36585"/>
        <n v="31682"/>
        <n v="19880"/>
        <n v="39067"/>
        <n v="19073"/>
        <n v="37035"/>
        <n v="38174"/>
        <n v="25837"/>
        <n v="18826"/>
        <n v="25981"/>
        <n v="11382"/>
        <n v="5437"/>
        <n v="6435"/>
        <n v="25819"/>
        <n v="37875"/>
        <n v="32982"/>
        <n v="34328"/>
        <n v="13329"/>
        <n v="26169"/>
        <n v="22932"/>
        <n v="35594"/>
        <n v="12421"/>
        <n v="8629"/>
        <n v="9325"/>
        <n v="29495"/>
        <n v="32750"/>
        <n v="30619"/>
        <n v="9264"/>
        <n v="13686"/>
        <n v="25226"/>
        <n v="7721"/>
        <n v="8373"/>
        <n v="39675"/>
        <n v="29937"/>
        <n v="6656"/>
        <n v="9984"/>
        <n v="30984"/>
        <n v="9286"/>
        <n v="6901"/>
        <n v="32552"/>
        <n v="26709"/>
        <n v="32055"/>
        <n v="38685"/>
        <n v="9429"/>
        <n v="15716"/>
        <n v="12138"/>
        <n v="36298"/>
        <n v="24429"/>
        <n v="6772"/>
        <n v="36732"/>
        <n v="18347"/>
        <n v="17920"/>
        <n v="32822"/>
        <n v="24563"/>
        <n v="8967"/>
        <n v="12871"/>
        <n v="29763"/>
        <n v="12916"/>
        <n v="9734"/>
        <n v="34613"/>
        <n v="29179"/>
        <n v="36262"/>
        <n v="13677"/>
        <n v="19268"/>
        <n v="13330"/>
        <n v="21733"/>
        <n v="38947"/>
        <n v="28286"/>
        <n v="7610"/>
        <n v="7430"/>
        <n v="14828"/>
        <n v="32497"/>
        <n v="37618"/>
        <n v="27526"/>
        <n v="31158"/>
        <n v="26032"/>
        <n v="38846"/>
        <n v="30794"/>
        <n v="6448"/>
        <n v="29861"/>
        <n v="29141"/>
        <n v="10074"/>
        <n v="7406"/>
        <n v="32823"/>
        <n v="24291"/>
        <n v="33003"/>
        <n v="35406"/>
        <n v="24312"/>
        <n v="2382"/>
        <n v="35171"/>
        <n v="4292"/>
        <n v="34187"/>
        <n v="13411"/>
        <n v="38285"/>
        <n v="16422"/>
        <n v="33371"/>
        <n v="6693"/>
        <n v="34535"/>
        <n v="15818"/>
        <n v="32238"/>
        <n v="31874"/>
        <n v="27715"/>
        <n v="28605"/>
        <n v="35317"/>
        <n v="32174"/>
        <n v="10956"/>
        <n v="39908"/>
        <n v="11837"/>
        <n v="4716"/>
        <n v="5481"/>
        <n v="25282"/>
        <n v="7548"/>
        <n v="38605"/>
        <n v="8758"/>
        <n v="24177"/>
        <n v="25022"/>
        <n v="6542"/>
        <n v="26476"/>
        <n v="31784"/>
        <n v="23740"/>
        <n v="25817"/>
        <n v="17052"/>
        <n v="36153"/>
        <n v="1671"/>
        <n v="1163"/>
        <n v="5795"/>
        <n v="11634"/>
        <n v="5798"/>
        <n v="23420"/>
        <n v="30300"/>
        <n v="25345"/>
        <n v="11749"/>
        <n v="39595"/>
        <n v="26121"/>
        <n v="38487"/>
        <n v="29411"/>
        <n v="34361"/>
        <n v="22223"/>
        <n v="8394"/>
        <n v="15056"/>
        <n v="27035"/>
        <n v="31620"/>
        <n v="20877"/>
        <n v="31911"/>
        <n v="33784"/>
        <n v="4191"/>
        <n v="34160"/>
        <n v="26000"/>
        <n v="4631"/>
        <n v="7172"/>
        <n v="24561"/>
        <n v="21281"/>
      </sharedItems>
    </cacheField>
    <cacheField name="Interest Rate" numFmtId="0">
      <sharedItems containsSemiMixedTypes="0" containsString="0" containsNumber="1" minValue="5" maxValue="25"/>
    </cacheField>
    <cacheField name="Term (Months)" numFmtId="0">
      <sharedItems containsSemiMixedTypes="0" containsString="0" containsNumber="1" containsInteger="1" minValue="36" maxValue="60"/>
    </cacheField>
    <cacheField name="Loan Status" numFmtId="0">
      <sharedItems count="5">
        <s v="Fully Paid"/>
        <s v="Current"/>
        <s v="Late (31-120 days)"/>
        <s v="Charged Off"/>
        <s v="In Grace Period"/>
      </sharedItems>
    </cacheField>
    <cacheField name="Loan Grade" numFmtId="0">
      <sharedItems count="7">
        <s v="A"/>
        <s v="D"/>
        <s v="F"/>
        <s v="G"/>
        <s v="B"/>
        <s v="C"/>
        <s v="E"/>
      </sharedItems>
    </cacheField>
    <cacheField name="Loan Intent" numFmtId="0">
      <sharedItems count="5">
        <s v="small business"/>
        <s v="credit card"/>
        <s v="home improvement"/>
        <s v="other"/>
        <s v="debt consolidation"/>
      </sharedItems>
    </cacheField>
    <cacheField name="Annual Income" numFmtId="0">
      <sharedItems containsSemiMixedTypes="0" containsString="0" containsNumber="1" containsInteger="1" minValue="30203" maxValue="149277"/>
    </cacheField>
    <cacheField name="Home Ownership" numFmtId="0">
      <sharedItems/>
    </cacheField>
    <cacheField name="DTI" numFmtId="0">
      <sharedItems containsSemiMixedTypes="0" containsString="0" containsNumber="1" minValue="0.1" maxValue="0.5"/>
    </cacheField>
    <cacheField name="LTV" numFmtId="0">
      <sharedItems containsSemiMixedTypes="0" containsString="0" containsNumber="1" minValue="0.5" maxValue="0.95"/>
    </cacheField>
    <cacheField name="Total Payments Received" numFmtId="0">
      <sharedItems containsSemiMixedTypes="0" containsString="0" containsNumber="1" minValue="0" maxValue="49533.55"/>
    </cacheField>
    <cacheField name="Recovery Amount" numFmtId="0">
      <sharedItems containsSemiMixedTypes="0" containsString="0" containsNumber="1" minValue="0" maxValue="17357.919999999998"/>
    </cacheField>
    <cacheField name="LTV ratio" numFmtId="2">
      <sharedItems containsSemiMixedTypes="0" containsString="0" containsNumber="1" minValue="0.80709960685281368" maxValue="129.77849882462007"/>
    </cacheField>
    <cacheField name="dti ratio" numFmtId="2">
      <sharedItems containsSemiMixedTypes="0" containsString="0" containsNumber="1" minValue="0" maxValue="160.92533854252889"/>
    </cacheField>
    <cacheField name=" loan age in days   " numFmtId="0">
      <sharedItems containsSemiMixedTypes="0" containsString="0" containsNumber="1" containsInteger="1" minValue="627" maxValue="1720"/>
    </cacheField>
    <cacheField name="loan age months" numFmtId="2">
      <sharedItems containsSemiMixedTypes="0" containsString="0" containsNumber="1" minValue="20.9" maxValue="57.333333333333336"/>
    </cacheField>
    <cacheField name="Age Group ranges" numFmtId="2">
      <sharedItems count="4">
        <s v="25-36"/>
        <s v="13-24"/>
        <s v="49+"/>
        <s v="37-48"/>
      </sharedItems>
    </cacheField>
    <cacheField name="Profit /loss" numFmtId="0">
      <sharedItems containsSemiMixedTypes="0" containsString="0" containsNumber="1" minValue="-38873" maxValue="9683.5500000000029"/>
    </cacheField>
    <cacheField name="Profit vs loss" numFmtId="0">
      <sharedItems count="2">
        <s v="Profit"/>
        <s v="loss"/>
      </sharedItems>
    </cacheField>
    <cacheField name="Months (Issue Date)" numFmtId="0" databaseField="0">
      <fieldGroup base="1">
        <rangePr groupBy="months" startDate="2021-01-01T00:00:00" endDate="2023-12-31T00:00:00"/>
        <groupItems count="14">
          <s v="&lt;01-01-2021"/>
          <s v="Jan"/>
          <s v="Feb"/>
          <s v="Mar"/>
          <s v="Apr"/>
          <s v="May"/>
          <s v="Jun"/>
          <s v="Jul"/>
          <s v="Aug"/>
          <s v="Sep"/>
          <s v="Oct"/>
          <s v="Nov"/>
          <s v="Dec"/>
          <s v="&gt;31-12-2023"/>
        </groupItems>
      </fieldGroup>
    </cacheField>
    <cacheField name="Quarters (Issue Date)" numFmtId="0" databaseField="0">
      <fieldGroup base="1">
        <rangePr groupBy="quarters" startDate="2021-01-01T00:00:00" endDate="2023-12-31T00:00:00"/>
        <groupItems count="6">
          <s v="&lt;01-01-2021"/>
          <s v="Qtr1"/>
          <s v="Qtr2"/>
          <s v="Qtr3"/>
          <s v="Qtr4"/>
          <s v="&gt;31-12-2023"/>
        </groupItems>
      </fieldGroup>
    </cacheField>
    <cacheField name="Years (Issue Date)" numFmtId="0" databaseField="0">
      <fieldGroup base="1">
        <rangePr groupBy="years" startDate="2021-01-01T00:00:00" endDate="2023-12-31T00:00:00"/>
        <groupItems count="5">
          <s v="&lt;01-01-2021"/>
          <s v="2021"/>
          <s v="2022"/>
          <s v="2023"/>
          <s v="&gt;31-12-2023"/>
        </groupItems>
      </fieldGroup>
    </cacheField>
  </cacheFields>
  <extLst>
    <ext xmlns:x14="http://schemas.microsoft.com/office/spreadsheetml/2009/9/main" uri="{725AE2AE-9491-48be-B2B4-4EB974FC3084}">
      <x14:pivotCacheDefinition pivotCacheId="1291473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B0001"/>
    <x v="0"/>
    <x v="0"/>
    <n v="10.1"/>
    <n v="60"/>
    <x v="0"/>
    <x v="0"/>
    <x v="0"/>
    <n v="41676"/>
    <s v="OWN"/>
    <n v="0.24"/>
    <n v="0.82"/>
    <n v="25521.18"/>
    <n v="0"/>
    <n v="55.619541222766102"/>
    <n v="61.237114886265474"/>
    <n v="860"/>
    <n v="28.666666666666668"/>
    <x v="0"/>
    <n v="2341.1800000000003"/>
    <x v="0"/>
  </r>
  <r>
    <x v="1"/>
    <x v="1"/>
    <s v="B0002"/>
    <x v="1"/>
    <x v="1"/>
    <n v="20.6"/>
    <n v="36"/>
    <x v="1"/>
    <x v="1"/>
    <x v="1"/>
    <n v="34434"/>
    <s v="MORTGAGE"/>
    <n v="0.47"/>
    <n v="0.59"/>
    <n v="9222.59"/>
    <n v="0"/>
    <n v="95.533484346866473"/>
    <n v="26.783382703142244"/>
    <n v="676"/>
    <n v="22.533333333333335"/>
    <x v="1"/>
    <n v="-23673.41"/>
    <x v="1"/>
  </r>
  <r>
    <x v="2"/>
    <x v="2"/>
    <s v="B0003"/>
    <x v="1"/>
    <x v="2"/>
    <n v="21.5"/>
    <n v="36"/>
    <x v="1"/>
    <x v="0"/>
    <x v="2"/>
    <n v="79810"/>
    <s v="RENT"/>
    <n v="0.33"/>
    <n v="0.7"/>
    <n v="2689.37"/>
    <n v="0"/>
    <n v="17.385039468738253"/>
    <n v="3.3697155744894127"/>
    <n v="1599"/>
    <n v="53.3"/>
    <x v="2"/>
    <n v="-11185.630000000001"/>
    <x v="1"/>
  </r>
  <r>
    <x v="3"/>
    <x v="3"/>
    <s v="B0004"/>
    <x v="0"/>
    <x v="3"/>
    <n v="14.9"/>
    <n v="60"/>
    <x v="0"/>
    <x v="2"/>
    <x v="3"/>
    <n v="133361"/>
    <s v="OWN"/>
    <n v="0.17"/>
    <n v="0.87"/>
    <n v="3012.68"/>
    <n v="0"/>
    <n v="1.9660920359025502"/>
    <n v="2.2590412489408447"/>
    <n v="1254"/>
    <n v="41.8"/>
    <x v="3"/>
    <n v="390.67999999999984"/>
    <x v="0"/>
  </r>
  <r>
    <x v="4"/>
    <x v="4"/>
    <s v="B0005"/>
    <x v="2"/>
    <x v="4"/>
    <n v="12.7"/>
    <n v="36"/>
    <x v="0"/>
    <x v="3"/>
    <x v="3"/>
    <n v="148696"/>
    <s v="OWN"/>
    <n v="0.16"/>
    <n v="0.79"/>
    <n v="19976.080000000002"/>
    <n v="0"/>
    <n v="11.920293753698822"/>
    <n v="13.434174422983808"/>
    <n v="1390"/>
    <n v="46.333333333333336"/>
    <x v="3"/>
    <n v="2251.0800000000017"/>
    <x v="0"/>
  </r>
  <r>
    <x v="5"/>
    <x v="5"/>
    <s v="B0006"/>
    <x v="2"/>
    <x v="5"/>
    <n v="14"/>
    <n v="36"/>
    <x v="0"/>
    <x v="0"/>
    <x v="3"/>
    <n v="124636"/>
    <s v="RENT"/>
    <n v="0.33"/>
    <n v="0.69"/>
    <n v="18976.439999999999"/>
    <n v="0"/>
    <n v="13.355691774447189"/>
    <n v="15.225488622869795"/>
    <n v="1633"/>
    <n v="54.43333333333333"/>
    <x v="2"/>
    <n v="2330.4399999999987"/>
    <x v="0"/>
  </r>
  <r>
    <x v="6"/>
    <x v="6"/>
    <s v="B0007"/>
    <x v="3"/>
    <x v="6"/>
    <n v="9.5"/>
    <n v="60"/>
    <x v="0"/>
    <x v="1"/>
    <x v="4"/>
    <n v="34994"/>
    <s v="OWN"/>
    <n v="0.4"/>
    <n v="0.8"/>
    <n v="19741.759999999998"/>
    <n v="0"/>
    <n v="51.520260616105617"/>
    <n v="56.414699662799329"/>
    <n v="849"/>
    <n v="28.3"/>
    <x v="0"/>
    <n v="1712.7599999999984"/>
    <x v="0"/>
  </r>
  <r>
    <x v="7"/>
    <x v="7"/>
    <s v="B0008"/>
    <x v="4"/>
    <x v="7"/>
    <n v="22.8"/>
    <n v="36"/>
    <x v="1"/>
    <x v="0"/>
    <x v="0"/>
    <n v="34234"/>
    <s v="RENT"/>
    <n v="0.41"/>
    <n v="0.55000000000000004"/>
    <n v="3813.31"/>
    <n v="0"/>
    <n v="88.80644972834024"/>
    <n v="11.138955424431851"/>
    <n v="1590"/>
    <n v="53"/>
    <x v="2"/>
    <n v="-26588.69"/>
    <x v="1"/>
  </r>
  <r>
    <x v="8"/>
    <x v="8"/>
    <s v="B0009"/>
    <x v="5"/>
    <x v="8"/>
    <n v="14"/>
    <n v="36"/>
    <x v="1"/>
    <x v="1"/>
    <x v="2"/>
    <n v="99300"/>
    <s v="RENT"/>
    <n v="0.21"/>
    <n v="0.68"/>
    <n v="885.74"/>
    <n v="0"/>
    <n v="5.3001007049345423"/>
    <n v="0.89198388721047328"/>
    <n v="951"/>
    <n v="31.7"/>
    <x v="0"/>
    <n v="-4377.26"/>
    <x v="1"/>
  </r>
  <r>
    <x v="9"/>
    <x v="9"/>
    <s v="B0010"/>
    <x v="6"/>
    <x v="9"/>
    <n v="22.6"/>
    <n v="60"/>
    <x v="1"/>
    <x v="4"/>
    <x v="0"/>
    <n v="73949"/>
    <s v="RENT"/>
    <n v="0.18"/>
    <n v="0.86"/>
    <n v="2113.92"/>
    <n v="0"/>
    <n v="43.25548688961311"/>
    <n v="2.8586187778063263"/>
    <n v="1377"/>
    <n v="45.9"/>
    <x v="3"/>
    <n v="-29873.08"/>
    <x v="1"/>
  </r>
  <r>
    <x v="10"/>
    <x v="10"/>
    <s v="B0011"/>
    <x v="1"/>
    <x v="10"/>
    <n v="7.1"/>
    <n v="60"/>
    <x v="2"/>
    <x v="1"/>
    <x v="4"/>
    <n v="67405"/>
    <s v="RENT"/>
    <n v="0.11"/>
    <n v="0.6"/>
    <n v="0"/>
    <n v="0"/>
    <n v="14.310511089681773"/>
    <n v="0"/>
    <n v="915"/>
    <n v="30.5"/>
    <x v="0"/>
    <n v="-9646"/>
    <x v="1"/>
  </r>
  <r>
    <x v="11"/>
    <x v="11"/>
    <s v="B0012"/>
    <x v="3"/>
    <x v="11"/>
    <n v="24.8"/>
    <n v="60"/>
    <x v="0"/>
    <x v="4"/>
    <x v="2"/>
    <n v="64872"/>
    <s v="RENT"/>
    <n v="0.37"/>
    <n v="0.57999999999999996"/>
    <n v="35604.19"/>
    <n v="0"/>
    <n v="43.977370822542852"/>
    <n v="54.883755703539286"/>
    <n v="1335"/>
    <n v="44.5"/>
    <x v="3"/>
    <n v="7075.1900000000023"/>
    <x v="0"/>
  </r>
  <r>
    <x v="12"/>
    <x v="12"/>
    <s v="B0013"/>
    <x v="7"/>
    <x v="12"/>
    <n v="13.9"/>
    <n v="36"/>
    <x v="0"/>
    <x v="0"/>
    <x v="2"/>
    <n v="72215"/>
    <s v="MORTGAGE"/>
    <n v="0.13"/>
    <n v="0.93"/>
    <n v="14424.3"/>
    <n v="0"/>
    <n v="17.536522883057536"/>
    <n v="19.974105102817973"/>
    <n v="765"/>
    <n v="25.5"/>
    <x v="0"/>
    <n v="1760.2999999999993"/>
    <x v="0"/>
  </r>
  <r>
    <x v="13"/>
    <x v="13"/>
    <s v="B0014"/>
    <x v="3"/>
    <x v="13"/>
    <n v="6"/>
    <n v="60"/>
    <x v="0"/>
    <x v="4"/>
    <x v="1"/>
    <n v="53185"/>
    <s v="RENT"/>
    <n v="0.27"/>
    <n v="0.59"/>
    <n v="38941.22"/>
    <n v="0"/>
    <n v="69.073987026417228"/>
    <n v="73.21842624800226"/>
    <n v="1444"/>
    <n v="48.133333333333333"/>
    <x v="2"/>
    <n v="2204.2200000000012"/>
    <x v="0"/>
  </r>
  <r>
    <x v="14"/>
    <x v="14"/>
    <s v="B0015"/>
    <x v="7"/>
    <x v="14"/>
    <n v="5.8"/>
    <n v="60"/>
    <x v="1"/>
    <x v="0"/>
    <x v="0"/>
    <n v="73442"/>
    <s v="MORTGAGE"/>
    <n v="0.34"/>
    <n v="0.62"/>
    <n v="13503.79"/>
    <n v="0"/>
    <n v="50.102121401922602"/>
    <n v="18.387012880912831"/>
    <n v="1261"/>
    <n v="42.033333333333331"/>
    <x v="3"/>
    <n v="-23292.21"/>
    <x v="1"/>
  </r>
  <r>
    <x v="15"/>
    <x v="15"/>
    <s v="B0016"/>
    <x v="8"/>
    <x v="15"/>
    <n v="19.899999999999999"/>
    <n v="36"/>
    <x v="0"/>
    <x v="5"/>
    <x v="0"/>
    <n v="81759"/>
    <s v="RENT"/>
    <n v="0.47"/>
    <n v="0.94"/>
    <n v="30007.37"/>
    <n v="0"/>
    <n v="30.610697293264348"/>
    <n v="36.702222385303145"/>
    <n v="1699"/>
    <n v="56.633333333333333"/>
    <x v="2"/>
    <n v="4980.369999999999"/>
    <x v="0"/>
  </r>
  <r>
    <x v="16"/>
    <x v="16"/>
    <s v="B0017"/>
    <x v="9"/>
    <x v="16"/>
    <n v="18.2"/>
    <n v="60"/>
    <x v="1"/>
    <x v="0"/>
    <x v="1"/>
    <n v="71153"/>
    <s v="OWN"/>
    <n v="0.22"/>
    <n v="0.83"/>
    <n v="8244.83"/>
    <n v="0"/>
    <n v="42.686886006211964"/>
    <n v="11.587466445546919"/>
    <n v="1468"/>
    <n v="48.93333333333333"/>
    <x v="2"/>
    <n v="-22128.17"/>
    <x v="1"/>
  </r>
  <r>
    <x v="17"/>
    <x v="17"/>
    <s v="B0018"/>
    <x v="0"/>
    <x v="17"/>
    <n v="21"/>
    <n v="60"/>
    <x v="0"/>
    <x v="5"/>
    <x v="3"/>
    <n v="107535"/>
    <s v="MORTGAGE"/>
    <n v="0.2"/>
    <n v="0.81"/>
    <n v="45250.37"/>
    <n v="0"/>
    <n v="34.776584367880226"/>
    <n v="42.079667085135078"/>
    <n v="973"/>
    <n v="32.43333333333333"/>
    <x v="0"/>
    <n v="7853.3700000000026"/>
    <x v="0"/>
  </r>
  <r>
    <x v="18"/>
    <x v="18"/>
    <s v="B0019"/>
    <x v="9"/>
    <x v="18"/>
    <n v="7.1"/>
    <n v="60"/>
    <x v="3"/>
    <x v="2"/>
    <x v="4"/>
    <n v="132023"/>
    <s v="OWN"/>
    <n v="0.36"/>
    <n v="0.88"/>
    <n v="2771.85"/>
    <n v="10111.4"/>
    <n v="16.367602614695926"/>
    <n v="2.0995205380880604"/>
    <n v="864"/>
    <n v="28.8"/>
    <x v="0"/>
    <n v="-18837.150000000001"/>
    <x v="1"/>
  </r>
  <r>
    <x v="19"/>
    <x v="19"/>
    <s v="B0020"/>
    <x v="3"/>
    <x v="19"/>
    <n v="5.7"/>
    <n v="60"/>
    <x v="3"/>
    <x v="6"/>
    <x v="0"/>
    <n v="32581"/>
    <s v="RENT"/>
    <n v="0.35"/>
    <n v="0.55000000000000004"/>
    <n v="5580.8"/>
    <n v="9880.57"/>
    <n v="113.0566894815997"/>
    <n v="17.129001565329489"/>
    <n v="1246"/>
    <n v="41.533333333333331"/>
    <x v="3"/>
    <n v="-31254.2"/>
    <x v="1"/>
  </r>
  <r>
    <x v="20"/>
    <x v="20"/>
    <s v="B0021"/>
    <x v="9"/>
    <x v="20"/>
    <n v="15.2"/>
    <n v="36"/>
    <x v="0"/>
    <x v="2"/>
    <x v="1"/>
    <n v="81717"/>
    <s v="RENT"/>
    <n v="0.23"/>
    <n v="0.82"/>
    <n v="45744.77"/>
    <n v="0"/>
    <n v="48.593315956288166"/>
    <n v="55.979502429115115"/>
    <n v="638"/>
    <n v="21.266666666666666"/>
    <x v="1"/>
    <n v="6035.7699999999968"/>
    <x v="0"/>
  </r>
  <r>
    <x v="21"/>
    <x v="21"/>
    <s v="B0022"/>
    <x v="6"/>
    <x v="21"/>
    <n v="12.8"/>
    <n v="60"/>
    <x v="0"/>
    <x v="2"/>
    <x v="2"/>
    <n v="32763"/>
    <s v="OWN"/>
    <n v="0.47"/>
    <n v="0.73"/>
    <n v="22842"/>
    <n v="0"/>
    <n v="61.807526783261601"/>
    <n v="69.718890211519096"/>
    <n v="1210"/>
    <n v="40.333333333333336"/>
    <x v="3"/>
    <n v="2592"/>
    <x v="0"/>
  </r>
  <r>
    <x v="22"/>
    <x v="22"/>
    <s v="B0023"/>
    <x v="8"/>
    <x v="22"/>
    <n v="14.2"/>
    <n v="60"/>
    <x v="1"/>
    <x v="0"/>
    <x v="1"/>
    <n v="122910"/>
    <s v="RENT"/>
    <n v="0.44"/>
    <n v="0.87"/>
    <n v="2131.63"/>
    <n v="0"/>
    <n v="18.03921568627451"/>
    <n v="1.734301521438451"/>
    <n v="1021"/>
    <n v="34.033333333333331"/>
    <x v="0"/>
    <n v="-20040.37"/>
    <x v="1"/>
  </r>
  <r>
    <x v="23"/>
    <x v="23"/>
    <s v="B0024"/>
    <x v="5"/>
    <x v="23"/>
    <n v="24.8"/>
    <n v="36"/>
    <x v="0"/>
    <x v="0"/>
    <x v="3"/>
    <n v="85480"/>
    <s v="OWN"/>
    <n v="0.19"/>
    <n v="0.73"/>
    <n v="15668.64"/>
    <n v="0"/>
    <n v="14.687646233036968"/>
    <n v="18.330182498830137"/>
    <n v="745"/>
    <n v="24.833333333333332"/>
    <x v="0"/>
    <n v="3113.6399999999994"/>
    <x v="0"/>
  </r>
  <r>
    <x v="24"/>
    <x v="24"/>
    <s v="B0025"/>
    <x v="8"/>
    <x v="24"/>
    <n v="24.4"/>
    <n v="60"/>
    <x v="0"/>
    <x v="5"/>
    <x v="4"/>
    <n v="68759"/>
    <s v="RENT"/>
    <n v="0.2"/>
    <n v="0.78"/>
    <n v="28455.26"/>
    <n v="0"/>
    <n v="33.266917785308102"/>
    <n v="41.384051542343549"/>
    <n v="1531"/>
    <n v="51.033333333333331"/>
    <x v="2"/>
    <n v="5581.2599999999984"/>
    <x v="0"/>
  </r>
  <r>
    <x v="25"/>
    <x v="25"/>
    <s v="B0026"/>
    <x v="1"/>
    <x v="25"/>
    <n v="23.8"/>
    <n v="36"/>
    <x v="1"/>
    <x v="2"/>
    <x v="3"/>
    <n v="106067"/>
    <s v="RENT"/>
    <n v="0.3"/>
    <n v="0.71"/>
    <n v="4585.71"/>
    <n v="0"/>
    <n v="13.275571101285037"/>
    <n v="4.3234087887844472"/>
    <n v="763"/>
    <n v="25.433333333333334"/>
    <x v="0"/>
    <n v="-9495.2900000000009"/>
    <x v="1"/>
  </r>
  <r>
    <x v="26"/>
    <x v="26"/>
    <s v="B0027"/>
    <x v="6"/>
    <x v="26"/>
    <n v="20.7"/>
    <n v="36"/>
    <x v="0"/>
    <x v="3"/>
    <x v="2"/>
    <n v="148094"/>
    <s v="MORTGAGE"/>
    <n v="0.41"/>
    <n v="0.72"/>
    <n v="30251.040000000001"/>
    <n v="0"/>
    <n v="16.923710616230231"/>
    <n v="20.426918038543089"/>
    <n v="1034"/>
    <n v="34.466666666666669"/>
    <x v="0"/>
    <n v="5188.0400000000009"/>
    <x v="0"/>
  </r>
  <r>
    <x v="27"/>
    <x v="25"/>
    <s v="B0028"/>
    <x v="9"/>
    <x v="27"/>
    <n v="12.1"/>
    <n v="36"/>
    <x v="1"/>
    <x v="0"/>
    <x v="2"/>
    <n v="55307"/>
    <s v="OWN"/>
    <n v="0.12"/>
    <n v="0.85"/>
    <n v="722.43"/>
    <n v="0"/>
    <n v="14.137450955575243"/>
    <n v="1.3062180194188799"/>
    <n v="763"/>
    <n v="25.433333333333334"/>
    <x v="0"/>
    <n v="-7096.57"/>
    <x v="1"/>
  </r>
  <r>
    <x v="28"/>
    <x v="27"/>
    <s v="B0029"/>
    <x v="5"/>
    <x v="28"/>
    <n v="13.2"/>
    <n v="60"/>
    <x v="1"/>
    <x v="4"/>
    <x v="2"/>
    <n v="126371"/>
    <s v="RENT"/>
    <n v="0.38"/>
    <n v="0.78"/>
    <n v="10402.379999999999"/>
    <n v="0"/>
    <n v="21.137761036946767"/>
    <n v="8.2316195962681302"/>
    <n v="1158"/>
    <n v="38.6"/>
    <x v="3"/>
    <n v="-16309.62"/>
    <x v="1"/>
  </r>
  <r>
    <x v="29"/>
    <x v="28"/>
    <s v="B0030"/>
    <x v="9"/>
    <x v="29"/>
    <n v="16"/>
    <n v="36"/>
    <x v="0"/>
    <x v="0"/>
    <x v="2"/>
    <n v="41064"/>
    <s v="OWN"/>
    <n v="0.36"/>
    <n v="0.78"/>
    <n v="29883.919999999998"/>
    <n v="0"/>
    <n v="62.736216637443988"/>
    <n v="72.774011299435031"/>
    <n v="889"/>
    <n v="29.633333333333333"/>
    <x v="0"/>
    <n v="4121.9199999999983"/>
    <x v="0"/>
  </r>
  <r>
    <x v="30"/>
    <x v="29"/>
    <s v="B0031"/>
    <x v="4"/>
    <x v="30"/>
    <n v="21.6"/>
    <n v="36"/>
    <x v="0"/>
    <x v="1"/>
    <x v="1"/>
    <n v="106848"/>
    <s v="MORTGAGE"/>
    <n v="0.19"/>
    <n v="0.7"/>
    <n v="14647.94"/>
    <n v="0"/>
    <n v="11.273959269242289"/>
    <n v="13.709138215034441"/>
    <n v="1074"/>
    <n v="35.799999999999997"/>
    <x v="0"/>
    <n v="2601.9400000000005"/>
    <x v="0"/>
  </r>
  <r>
    <x v="31"/>
    <x v="30"/>
    <s v="B0032"/>
    <x v="4"/>
    <x v="31"/>
    <n v="6.4"/>
    <n v="36"/>
    <x v="0"/>
    <x v="1"/>
    <x v="2"/>
    <n v="67548"/>
    <s v="OWN"/>
    <n v="0.37"/>
    <n v="0.74"/>
    <n v="34540.629999999997"/>
    <n v="0"/>
    <n v="48.059157932137147"/>
    <n v="51.134941078936457"/>
    <n v="1700"/>
    <n v="56.666666666666664"/>
    <x v="2"/>
    <n v="2077.6299999999974"/>
    <x v="0"/>
  </r>
  <r>
    <x v="32"/>
    <x v="31"/>
    <s v="B0033"/>
    <x v="2"/>
    <x v="32"/>
    <n v="13.5"/>
    <n v="60"/>
    <x v="1"/>
    <x v="0"/>
    <x v="2"/>
    <n v="66945"/>
    <s v="MORTGAGE"/>
    <n v="0.48"/>
    <n v="0.84"/>
    <n v="1763.22"/>
    <n v="0"/>
    <n v="44.467846739861081"/>
    <n v="2.6338337441183062"/>
    <n v="880"/>
    <n v="29.333333333333332"/>
    <x v="0"/>
    <n v="-28005.78"/>
    <x v="1"/>
  </r>
  <r>
    <x v="33"/>
    <x v="32"/>
    <s v="B0034"/>
    <x v="8"/>
    <x v="33"/>
    <n v="6.7"/>
    <n v="60"/>
    <x v="0"/>
    <x v="5"/>
    <x v="1"/>
    <n v="77937"/>
    <s v="OWN"/>
    <n v="0.12"/>
    <n v="0.87"/>
    <n v="25768.05"/>
    <n v="0"/>
    <n v="30.9865660725971"/>
    <n v="33.062665999461103"/>
    <n v="1554"/>
    <n v="51.8"/>
    <x v="2"/>
    <n v="1618.0499999999993"/>
    <x v="0"/>
  </r>
  <r>
    <x v="34"/>
    <x v="33"/>
    <s v="B0035"/>
    <x v="5"/>
    <x v="34"/>
    <n v="15.3"/>
    <n v="60"/>
    <x v="3"/>
    <x v="1"/>
    <x v="2"/>
    <n v="36476"/>
    <s v="OWN"/>
    <n v="0.23"/>
    <n v="0.81"/>
    <n v="648.73"/>
    <n v="938.22"/>
    <n v="10.173812918083124"/>
    <n v="1.7785118982344557"/>
    <n v="1333"/>
    <n v="44.43333333333333"/>
    <x v="3"/>
    <n v="-3062.27"/>
    <x v="1"/>
  </r>
  <r>
    <x v="35"/>
    <x v="34"/>
    <s v="B0036"/>
    <x v="4"/>
    <x v="35"/>
    <n v="23"/>
    <n v="60"/>
    <x v="0"/>
    <x v="1"/>
    <x v="3"/>
    <n v="81756"/>
    <s v="MORTGAGE"/>
    <n v="0.28000000000000003"/>
    <n v="0.92"/>
    <n v="7199.19"/>
    <n v="0"/>
    <n v="7.1591075884338755"/>
    <n v="8.8057023337736666"/>
    <n v="1120"/>
    <n v="37.333333333333336"/>
    <x v="3"/>
    <n v="1346.1899999999996"/>
    <x v="0"/>
  </r>
  <r>
    <x v="36"/>
    <x v="35"/>
    <s v="B0037"/>
    <x v="2"/>
    <x v="36"/>
    <n v="20.6"/>
    <n v="60"/>
    <x v="0"/>
    <x v="0"/>
    <x v="3"/>
    <n v="120101"/>
    <s v="RENT"/>
    <n v="0.46"/>
    <n v="0.87"/>
    <n v="36272.86"/>
    <n v="0"/>
    <n v="25.043088733649178"/>
    <n v="30.201963347515843"/>
    <n v="1405"/>
    <n v="46.833333333333336"/>
    <x v="3"/>
    <n v="6195.8600000000006"/>
    <x v="0"/>
  </r>
  <r>
    <x v="37"/>
    <x v="36"/>
    <s v="B0038"/>
    <x v="6"/>
    <x v="37"/>
    <n v="9.6"/>
    <n v="60"/>
    <x v="0"/>
    <x v="2"/>
    <x v="0"/>
    <n v="32382"/>
    <s v="RENT"/>
    <n v="0.48"/>
    <n v="0.75"/>
    <n v="27249.85"/>
    <n v="0"/>
    <n v="76.780310048792543"/>
    <n v="84.151225989747388"/>
    <n v="1707"/>
    <n v="56.9"/>
    <x v="2"/>
    <n v="2386.8499999999985"/>
    <x v="0"/>
  </r>
  <r>
    <x v="38"/>
    <x v="37"/>
    <s v="B0039"/>
    <x v="5"/>
    <x v="38"/>
    <n v="24.5"/>
    <n v="60"/>
    <x v="0"/>
    <x v="5"/>
    <x v="3"/>
    <n v="79683"/>
    <s v="RENT"/>
    <n v="0.28000000000000003"/>
    <n v="0.8"/>
    <n v="28376.04"/>
    <n v="0"/>
    <n v="28.603340737673026"/>
    <n v="35.611159218402918"/>
    <n v="1479"/>
    <n v="49.3"/>
    <x v="2"/>
    <n v="5584.0400000000009"/>
    <x v="0"/>
  </r>
  <r>
    <x v="39"/>
    <x v="38"/>
    <s v="B0040"/>
    <x v="2"/>
    <x v="39"/>
    <n v="18.3"/>
    <n v="36"/>
    <x v="0"/>
    <x v="6"/>
    <x v="4"/>
    <n v="117999"/>
    <s v="OWN"/>
    <n v="0.4"/>
    <n v="0.92"/>
    <n v="11761.39"/>
    <n v="0"/>
    <n v="8.4254951313146726"/>
    <n v="9.9673641302044924"/>
    <n v="944"/>
    <n v="31.466666666666665"/>
    <x v="0"/>
    <n v="1819.3899999999994"/>
    <x v="0"/>
  </r>
  <r>
    <x v="40"/>
    <x v="39"/>
    <s v="B0041"/>
    <x v="0"/>
    <x v="40"/>
    <n v="5.2"/>
    <n v="36"/>
    <x v="1"/>
    <x v="6"/>
    <x v="4"/>
    <n v="75276"/>
    <s v="OWN"/>
    <n v="0.31"/>
    <n v="0.78"/>
    <n v="1245.1099999999999"/>
    <n v="0"/>
    <n v="3.6691641426218182"/>
    <n v="1.6540597268717785"/>
    <n v="1156"/>
    <n v="38.533333333333331"/>
    <x v="3"/>
    <n v="-1516.89"/>
    <x v="1"/>
  </r>
  <r>
    <x v="41"/>
    <x v="40"/>
    <s v="B0042"/>
    <x v="5"/>
    <x v="41"/>
    <n v="10.1"/>
    <n v="36"/>
    <x v="0"/>
    <x v="0"/>
    <x v="4"/>
    <n v="63402"/>
    <s v="RENT"/>
    <n v="0.32"/>
    <n v="0.87"/>
    <n v="36318.69"/>
    <n v="0"/>
    <n v="52.028327182107823"/>
    <n v="57.283192959212649"/>
    <n v="823"/>
    <n v="27.433333333333334"/>
    <x v="0"/>
    <n v="3331.6900000000023"/>
    <x v="0"/>
  </r>
  <r>
    <x v="42"/>
    <x v="41"/>
    <s v="B0043"/>
    <x v="3"/>
    <x v="42"/>
    <n v="10.199999999999999"/>
    <n v="36"/>
    <x v="0"/>
    <x v="0"/>
    <x v="1"/>
    <n v="121881"/>
    <s v="OWN"/>
    <n v="0.21"/>
    <n v="0.81"/>
    <n v="18568.7"/>
    <n v="0"/>
    <n v="13.824960412205348"/>
    <n v="15.235106374250293"/>
    <n v="1629"/>
    <n v="54.3"/>
    <x v="2"/>
    <n v="1718.7000000000007"/>
    <x v="0"/>
  </r>
  <r>
    <x v="43"/>
    <x v="12"/>
    <s v="B0044"/>
    <x v="2"/>
    <x v="43"/>
    <n v="6.4"/>
    <n v="60"/>
    <x v="0"/>
    <x v="1"/>
    <x v="3"/>
    <n v="140300"/>
    <s v="OWN"/>
    <n v="0.19"/>
    <n v="0.75"/>
    <n v="13951.17"/>
    <n v="0"/>
    <n v="9.3456878118317892"/>
    <n v="9.9438132573057736"/>
    <n v="765"/>
    <n v="25.5"/>
    <x v="0"/>
    <n v="839.17000000000007"/>
    <x v="0"/>
  </r>
  <r>
    <x v="44"/>
    <x v="42"/>
    <s v="B0045"/>
    <x v="9"/>
    <x v="44"/>
    <n v="24.2"/>
    <n v="36"/>
    <x v="1"/>
    <x v="0"/>
    <x v="4"/>
    <n v="56946"/>
    <s v="RENT"/>
    <n v="0.22"/>
    <n v="0.61"/>
    <n v="9355.1299999999992"/>
    <n v="0"/>
    <n v="44.003090647279883"/>
    <n v="16.428072208759172"/>
    <n v="1212"/>
    <n v="40.4"/>
    <x v="3"/>
    <n v="-15702.87"/>
    <x v="1"/>
  </r>
  <r>
    <x v="45"/>
    <x v="43"/>
    <s v="B0046"/>
    <x v="3"/>
    <x v="45"/>
    <n v="14.6"/>
    <n v="36"/>
    <x v="1"/>
    <x v="6"/>
    <x v="0"/>
    <n v="109698"/>
    <s v="MORTGAGE"/>
    <n v="0.32"/>
    <n v="0.69"/>
    <n v="3304.32"/>
    <n v="0"/>
    <n v="36.363470619336724"/>
    <n v="3.0121971230104472"/>
    <n v="945"/>
    <n v="31.5"/>
    <x v="0"/>
    <n v="-36585.68"/>
    <x v="1"/>
  </r>
  <r>
    <x v="46"/>
    <x v="44"/>
    <s v="B0047"/>
    <x v="0"/>
    <x v="46"/>
    <n v="22.9"/>
    <n v="36"/>
    <x v="0"/>
    <x v="1"/>
    <x v="1"/>
    <n v="144690"/>
    <s v="OWN"/>
    <n v="0.11"/>
    <n v="0.94"/>
    <n v="1820.15"/>
    <n v="0"/>
    <n v="1.0235676273412122"/>
    <n v="1.2579653051351165"/>
    <n v="1686"/>
    <n v="56.2"/>
    <x v="2"/>
    <n v="339.15000000000009"/>
    <x v="0"/>
  </r>
  <r>
    <x v="47"/>
    <x v="45"/>
    <s v="B0048"/>
    <x v="4"/>
    <x v="47"/>
    <n v="11.4"/>
    <n v="36"/>
    <x v="1"/>
    <x v="6"/>
    <x v="0"/>
    <n v="142309"/>
    <s v="OWN"/>
    <n v="0.46"/>
    <n v="0.8"/>
    <n v="14230.09"/>
    <n v="0"/>
    <n v="23.836159343400627"/>
    <n v="9.9994308160411496"/>
    <n v="1515"/>
    <n v="50.5"/>
    <x v="2"/>
    <n v="-19690.91"/>
    <x v="1"/>
  </r>
  <r>
    <x v="48"/>
    <x v="46"/>
    <s v="B0049"/>
    <x v="7"/>
    <x v="48"/>
    <n v="7.5"/>
    <n v="60"/>
    <x v="0"/>
    <x v="4"/>
    <x v="3"/>
    <n v="103933"/>
    <s v="OWN"/>
    <n v="0.16"/>
    <n v="0.75"/>
    <n v="2713.3"/>
    <n v="0"/>
    <n v="2.4284875833469637"/>
    <n v="2.6106241520979863"/>
    <n v="695"/>
    <n v="23.166666666666668"/>
    <x v="1"/>
    <n v="189.30000000000018"/>
    <x v="0"/>
  </r>
  <r>
    <x v="49"/>
    <x v="47"/>
    <s v="B0050"/>
    <x v="2"/>
    <x v="49"/>
    <n v="14.5"/>
    <n v="60"/>
    <x v="1"/>
    <x v="4"/>
    <x v="2"/>
    <n v="52335"/>
    <s v="OWN"/>
    <n v="0.19"/>
    <n v="0.92"/>
    <n v="9756.7199999999993"/>
    <n v="0"/>
    <n v="68.573612305340589"/>
    <n v="18.642820292347377"/>
    <n v="699"/>
    <n v="23.3"/>
    <x v="1"/>
    <n v="-26131.279999999999"/>
    <x v="1"/>
  </r>
  <r>
    <x v="50"/>
    <x v="48"/>
    <s v="B0051"/>
    <x v="6"/>
    <x v="50"/>
    <n v="7.3"/>
    <n v="60"/>
    <x v="0"/>
    <x v="1"/>
    <x v="0"/>
    <n v="75095"/>
    <s v="MORTGAGE"/>
    <n v="0.31"/>
    <n v="0.76"/>
    <n v="17219.5"/>
    <n v="0"/>
    <n v="21.370264331846329"/>
    <n v="22.930288301484786"/>
    <n v="1155"/>
    <n v="38.5"/>
    <x v="3"/>
    <n v="1171.5"/>
    <x v="0"/>
  </r>
  <r>
    <x v="51"/>
    <x v="49"/>
    <s v="B0052"/>
    <x v="2"/>
    <x v="51"/>
    <n v="14.7"/>
    <n v="36"/>
    <x v="0"/>
    <x v="0"/>
    <x v="2"/>
    <n v="109930"/>
    <s v="RENT"/>
    <n v="0.38"/>
    <n v="0.74"/>
    <n v="41419.32"/>
    <n v="0"/>
    <n v="32.849085781861184"/>
    <n v="37.677904120804143"/>
    <n v="1018"/>
    <n v="33.93333333333333"/>
    <x v="0"/>
    <n v="5308.32"/>
    <x v="0"/>
  </r>
  <r>
    <x v="52"/>
    <x v="50"/>
    <s v="B0053"/>
    <x v="7"/>
    <x v="52"/>
    <n v="23.4"/>
    <n v="60"/>
    <x v="3"/>
    <x v="1"/>
    <x v="1"/>
    <n v="57197"/>
    <s v="OWN"/>
    <n v="0.14000000000000001"/>
    <n v="0.84"/>
    <n v="13773.37"/>
    <n v="12116.05"/>
    <n v="68.017553368183641"/>
    <n v="24.080581149360984"/>
    <n v="1319"/>
    <n v="43.966666666666669"/>
    <x v="3"/>
    <n v="-25130.629999999997"/>
    <x v="1"/>
  </r>
  <r>
    <x v="53"/>
    <x v="51"/>
    <s v="B0054"/>
    <x v="0"/>
    <x v="53"/>
    <n v="15.4"/>
    <n v="36"/>
    <x v="0"/>
    <x v="6"/>
    <x v="0"/>
    <n v="52010"/>
    <s v="RENT"/>
    <n v="0.23"/>
    <n v="0.82"/>
    <n v="40399.230000000003"/>
    <n v="0"/>
    <n v="67.310132666794843"/>
    <n v="77.675889252066924"/>
    <n v="991"/>
    <n v="33.033333333333331"/>
    <x v="0"/>
    <n v="5391.2300000000032"/>
    <x v="0"/>
  </r>
  <r>
    <x v="54"/>
    <x v="52"/>
    <s v="B0055"/>
    <x v="0"/>
    <x v="54"/>
    <n v="17.3"/>
    <n v="60"/>
    <x v="1"/>
    <x v="4"/>
    <x v="0"/>
    <n v="54123"/>
    <s v="OWN"/>
    <n v="0.49"/>
    <n v="0.59"/>
    <n v="339.55"/>
    <n v="0"/>
    <n v="1.9585019307872809"/>
    <n v="0.62736729301775584"/>
    <n v="1559"/>
    <n v="51.966666666666669"/>
    <x v="2"/>
    <n v="-720.45"/>
    <x v="1"/>
  </r>
  <r>
    <x v="55"/>
    <x v="53"/>
    <s v="B0056"/>
    <x v="3"/>
    <x v="55"/>
    <n v="8.1"/>
    <n v="60"/>
    <x v="0"/>
    <x v="1"/>
    <x v="1"/>
    <n v="117923"/>
    <s v="MORTGAGE"/>
    <n v="0.2"/>
    <n v="0.71"/>
    <n v="10950.53"/>
    <n v="0"/>
    <n v="8.5903513309532507"/>
    <n v="9.2861697887604642"/>
    <n v="1519"/>
    <n v="50.633333333333333"/>
    <x v="2"/>
    <n v="820.53000000000065"/>
    <x v="0"/>
  </r>
  <r>
    <x v="56"/>
    <x v="54"/>
    <s v="B0057"/>
    <x v="5"/>
    <x v="56"/>
    <n v="5.9"/>
    <n v="60"/>
    <x v="1"/>
    <x v="0"/>
    <x v="1"/>
    <n v="32890"/>
    <s v="RENT"/>
    <n v="0.23"/>
    <n v="0.71"/>
    <n v="6787.88"/>
    <n v="0"/>
    <n v="57.838248707813925"/>
    <n v="20.638127090301005"/>
    <n v="725"/>
    <n v="24.166666666666668"/>
    <x v="0"/>
    <n v="-12235.119999999999"/>
    <x v="1"/>
  </r>
  <r>
    <x v="57"/>
    <x v="55"/>
    <s v="B0058"/>
    <x v="6"/>
    <x v="57"/>
    <n v="7.2"/>
    <n v="60"/>
    <x v="3"/>
    <x v="4"/>
    <x v="4"/>
    <n v="123305"/>
    <s v="MORTGAGE"/>
    <n v="0.43"/>
    <n v="0.67"/>
    <n v="5712.02"/>
    <n v="3379.84"/>
    <n v="11.637808685779165"/>
    <n v="4.6324317748671993"/>
    <n v="1451"/>
    <n v="48.366666666666667"/>
    <x v="2"/>
    <n v="-8637.98"/>
    <x v="1"/>
  </r>
  <r>
    <x v="58"/>
    <x v="56"/>
    <s v="B0059"/>
    <x v="3"/>
    <x v="58"/>
    <n v="17"/>
    <n v="60"/>
    <x v="0"/>
    <x v="3"/>
    <x v="3"/>
    <n v="139162"/>
    <s v="OWN"/>
    <n v="0.12"/>
    <n v="0.73"/>
    <n v="29664.18"/>
    <n v="0"/>
    <n v="18.219054052111929"/>
    <n v="21.316293240970953"/>
    <n v="905"/>
    <n v="30.166666666666668"/>
    <x v="0"/>
    <n v="4310.18"/>
    <x v="0"/>
  </r>
  <r>
    <x v="59"/>
    <x v="57"/>
    <s v="B0060"/>
    <x v="6"/>
    <x v="59"/>
    <n v="6.9"/>
    <n v="36"/>
    <x v="1"/>
    <x v="3"/>
    <x v="0"/>
    <n v="38026"/>
    <s v="MORTGAGE"/>
    <n v="0.28999999999999998"/>
    <n v="0.69"/>
    <n v="4504.3900000000003"/>
    <n v="0"/>
    <n v="76.644927155104398"/>
    <n v="11.845553042655025"/>
    <n v="1265"/>
    <n v="42.166666666666664"/>
    <x v="3"/>
    <n v="-24640.61"/>
    <x v="1"/>
  </r>
  <r>
    <x v="60"/>
    <x v="58"/>
    <s v="B0061"/>
    <x v="6"/>
    <x v="60"/>
    <n v="12.5"/>
    <n v="60"/>
    <x v="1"/>
    <x v="5"/>
    <x v="0"/>
    <n v="94925"/>
    <s v="MORTGAGE"/>
    <n v="0.25"/>
    <n v="0.59"/>
    <n v="11583.76"/>
    <n v="0"/>
    <n v="36.892283381617062"/>
    <n v="12.203065578087964"/>
    <n v="704"/>
    <n v="23.466666666666665"/>
    <x v="1"/>
    <n v="-23436.239999999998"/>
    <x v="1"/>
  </r>
  <r>
    <x v="61"/>
    <x v="59"/>
    <s v="B0062"/>
    <x v="7"/>
    <x v="61"/>
    <n v="16"/>
    <n v="36"/>
    <x v="1"/>
    <x v="2"/>
    <x v="1"/>
    <n v="98842"/>
    <s v="OWN"/>
    <n v="0.23"/>
    <n v="0.69"/>
    <n v="5550.98"/>
    <n v="0"/>
    <n v="21.839906112786061"/>
    <n v="5.6160134355840627"/>
    <n v="1425"/>
    <n v="47.5"/>
    <x v="3"/>
    <n v="-16036.02"/>
    <x v="1"/>
  </r>
  <r>
    <x v="62"/>
    <x v="60"/>
    <s v="B0063"/>
    <x v="3"/>
    <x v="62"/>
    <n v="12.8"/>
    <n v="36"/>
    <x v="0"/>
    <x v="5"/>
    <x v="1"/>
    <n v="63665"/>
    <s v="OWN"/>
    <n v="0.21"/>
    <n v="0.53"/>
    <n v="12013.2"/>
    <n v="0"/>
    <n v="16.728186601743499"/>
    <n v="18.869394486766669"/>
    <n v="1001"/>
    <n v="33.366666666666667"/>
    <x v="0"/>
    <n v="1363.2000000000007"/>
    <x v="0"/>
  </r>
  <r>
    <x v="63"/>
    <x v="61"/>
    <s v="B0064"/>
    <x v="6"/>
    <x v="63"/>
    <n v="8.3000000000000007"/>
    <n v="36"/>
    <x v="3"/>
    <x v="4"/>
    <x v="3"/>
    <n v="39277"/>
    <s v="RENT"/>
    <n v="0.14000000000000001"/>
    <n v="0.76"/>
    <n v="2341.0500000000002"/>
    <n v="2519.27"/>
    <n v="53.295821982330629"/>
    <n v="5.9603584795172759"/>
    <n v="1383"/>
    <n v="46.1"/>
    <x v="3"/>
    <n v="-18591.95"/>
    <x v="1"/>
  </r>
  <r>
    <x v="64"/>
    <x v="62"/>
    <s v="B0065"/>
    <x v="1"/>
    <x v="64"/>
    <n v="10.5"/>
    <n v="36"/>
    <x v="0"/>
    <x v="4"/>
    <x v="1"/>
    <n v="72239"/>
    <s v="OWN"/>
    <n v="0.23"/>
    <n v="0.88"/>
    <n v="23847"/>
    <n v="0"/>
    <n v="29.87444455211174"/>
    <n v="33.011254308614461"/>
    <n v="842"/>
    <n v="28.066666666666666"/>
    <x v="0"/>
    <n v="2266"/>
    <x v="0"/>
  </r>
  <r>
    <x v="65"/>
    <x v="63"/>
    <s v="B0066"/>
    <x v="7"/>
    <x v="65"/>
    <n v="23.6"/>
    <n v="36"/>
    <x v="0"/>
    <x v="2"/>
    <x v="2"/>
    <n v="77664"/>
    <s v="RENT"/>
    <n v="0.12"/>
    <n v="0.83"/>
    <n v="30149.75"/>
    <n v="0"/>
    <n v="31.408374536464773"/>
    <n v="38.820753502266172"/>
    <n v="644"/>
    <n v="21.466666666666665"/>
    <x v="1"/>
    <n v="5756.75"/>
    <x v="0"/>
  </r>
  <r>
    <x v="66"/>
    <x v="64"/>
    <s v="B0067"/>
    <x v="0"/>
    <x v="66"/>
    <n v="18.5"/>
    <n v="60"/>
    <x v="3"/>
    <x v="0"/>
    <x v="2"/>
    <n v="78008"/>
    <s v="MORTGAGE"/>
    <n v="0.41"/>
    <n v="0.66"/>
    <n v="2509.5100000000002"/>
    <n v="11762.86"/>
    <n v="30.831453184288794"/>
    <n v="3.2169905650702497"/>
    <n v="929"/>
    <n v="30.966666666666665"/>
    <x v="0"/>
    <n v="-21541.489999999998"/>
    <x v="1"/>
  </r>
  <r>
    <x v="67"/>
    <x v="65"/>
    <s v="B0068"/>
    <x v="7"/>
    <x v="67"/>
    <n v="14.9"/>
    <n v="60"/>
    <x v="1"/>
    <x v="5"/>
    <x v="2"/>
    <n v="44683"/>
    <s v="MORTGAGE"/>
    <n v="0.26"/>
    <n v="0.54"/>
    <n v="2820.6"/>
    <n v="0"/>
    <n v="60.900118613342883"/>
    <n v="6.3124678289282281"/>
    <n v="1504"/>
    <n v="50.133333333333333"/>
    <x v="2"/>
    <n v="-24391.4"/>
    <x v="1"/>
  </r>
  <r>
    <x v="68"/>
    <x v="66"/>
    <s v="B0069"/>
    <x v="9"/>
    <x v="68"/>
    <n v="5.3"/>
    <n v="60"/>
    <x v="0"/>
    <x v="5"/>
    <x v="2"/>
    <n v="30670"/>
    <s v="RENT"/>
    <n v="0.28000000000000003"/>
    <n v="0.59"/>
    <n v="5359.77"/>
    <n v="0"/>
    <n v="16.596022171503098"/>
    <n v="17.47561134659276"/>
    <n v="957"/>
    <n v="31.9"/>
    <x v="0"/>
    <n v="269.77000000000044"/>
    <x v="0"/>
  </r>
  <r>
    <x v="69"/>
    <x v="67"/>
    <s v="B0070"/>
    <x v="9"/>
    <x v="69"/>
    <n v="24.8"/>
    <n v="60"/>
    <x v="0"/>
    <x v="1"/>
    <x v="3"/>
    <n v="119211"/>
    <s v="OWN"/>
    <n v="0.46"/>
    <n v="0.75"/>
    <n v="9934.08"/>
    <n v="0"/>
    <n v="6.6772361610925159"/>
    <n v="8.3331907290434604"/>
    <n v="1533"/>
    <n v="51.1"/>
    <x v="2"/>
    <n v="1974.08"/>
    <x v="0"/>
  </r>
  <r>
    <x v="70"/>
    <x v="68"/>
    <s v="B0071"/>
    <x v="6"/>
    <x v="70"/>
    <n v="18.399999999999999"/>
    <n v="36"/>
    <x v="0"/>
    <x v="5"/>
    <x v="0"/>
    <n v="47889"/>
    <s v="OWN"/>
    <n v="0.36"/>
    <n v="0.59"/>
    <n v="43538.05"/>
    <n v="0"/>
    <n v="76.78590072876861"/>
    <n v="90.91451063918646"/>
    <n v="1341"/>
    <n v="44.7"/>
    <x v="3"/>
    <n v="6766.0500000000029"/>
    <x v="0"/>
  </r>
  <r>
    <x v="71"/>
    <x v="69"/>
    <s v="B0072"/>
    <x v="3"/>
    <x v="71"/>
    <n v="11.3"/>
    <n v="60"/>
    <x v="0"/>
    <x v="4"/>
    <x v="2"/>
    <n v="85612"/>
    <s v="MORTGAGE"/>
    <n v="0.1"/>
    <n v="0.74"/>
    <n v="25064.76"/>
    <n v="0"/>
    <n v="26.304723636873334"/>
    <n v="29.277157407840022"/>
    <n v="1228"/>
    <n v="40.93333333333333"/>
    <x v="3"/>
    <n v="2544.7599999999984"/>
    <x v="0"/>
  </r>
  <r>
    <x v="72"/>
    <x v="70"/>
    <s v="B0073"/>
    <x v="0"/>
    <x v="72"/>
    <n v="22.6"/>
    <n v="60"/>
    <x v="0"/>
    <x v="0"/>
    <x v="1"/>
    <n v="74535"/>
    <s v="RENT"/>
    <n v="0.48"/>
    <n v="0.6"/>
    <n v="45862.21"/>
    <n v="0"/>
    <n v="50.188502046018648"/>
    <n v="61.53110619172201"/>
    <n v="656"/>
    <n v="21.866666666666667"/>
    <x v="1"/>
    <n v="8454.2099999999991"/>
    <x v="0"/>
  </r>
  <r>
    <x v="73"/>
    <x v="71"/>
    <s v="B0074"/>
    <x v="7"/>
    <x v="73"/>
    <n v="10.199999999999999"/>
    <n v="36"/>
    <x v="1"/>
    <x v="5"/>
    <x v="2"/>
    <n v="108542"/>
    <s v="MORTGAGE"/>
    <n v="0.19"/>
    <n v="0.88"/>
    <n v="10081.43"/>
    <n v="0"/>
    <n v="27.150780343092997"/>
    <n v="9.2880451806673907"/>
    <n v="1706"/>
    <n v="56.866666666666667"/>
    <x v="2"/>
    <n v="-19388.57"/>
    <x v="1"/>
  </r>
  <r>
    <x v="74"/>
    <x v="72"/>
    <s v="B0075"/>
    <x v="3"/>
    <x v="74"/>
    <n v="15.9"/>
    <n v="36"/>
    <x v="0"/>
    <x v="1"/>
    <x v="3"/>
    <n v="84319"/>
    <s v="MORTGAGE"/>
    <n v="0.14000000000000001"/>
    <n v="0.68"/>
    <n v="24908.07"/>
    <n v="0"/>
    <n v="25.487731116355743"/>
    <n v="29.540281549828627"/>
    <n v="1656"/>
    <n v="55.2"/>
    <x v="2"/>
    <n v="3417.0699999999997"/>
    <x v="0"/>
  </r>
  <r>
    <x v="75"/>
    <x v="73"/>
    <s v="B0076"/>
    <x v="7"/>
    <x v="75"/>
    <n v="17.7"/>
    <n v="60"/>
    <x v="1"/>
    <x v="5"/>
    <x v="1"/>
    <n v="144072"/>
    <s v="OWN"/>
    <n v="0.41"/>
    <n v="0.61"/>
    <n v="714.53"/>
    <n v="0"/>
    <n v="1.6248820034427232"/>
    <n v="0.49595341218279748"/>
    <n v="1200"/>
    <n v="40"/>
    <x v="3"/>
    <n v="-1626.47"/>
    <x v="1"/>
  </r>
  <r>
    <x v="76"/>
    <x v="74"/>
    <s v="B0077"/>
    <x v="7"/>
    <x v="76"/>
    <n v="9.4"/>
    <n v="60"/>
    <x v="1"/>
    <x v="1"/>
    <x v="2"/>
    <n v="122067"/>
    <s v="RENT"/>
    <n v="0.3"/>
    <n v="0.87"/>
    <n v="7712.63"/>
    <n v="0"/>
    <n v="21.128560544618939"/>
    <n v="6.3183579509613574"/>
    <n v="1073"/>
    <n v="35.766666666666666"/>
    <x v="0"/>
    <n v="-18078.37"/>
    <x v="1"/>
  </r>
  <r>
    <x v="77"/>
    <x v="75"/>
    <s v="B0078"/>
    <x v="1"/>
    <x v="77"/>
    <n v="24.6"/>
    <n v="36"/>
    <x v="0"/>
    <x v="0"/>
    <x v="0"/>
    <n v="51639"/>
    <s v="MORTGAGE"/>
    <n v="0.27"/>
    <n v="0.65"/>
    <n v="1667.15"/>
    <n v="0"/>
    <n v="2.5910648928135713"/>
    <n v="3.2284707294874031"/>
    <n v="634"/>
    <n v="21.133333333333333"/>
    <x v="1"/>
    <n v="329.15000000000009"/>
    <x v="0"/>
  </r>
  <r>
    <x v="78"/>
    <x v="76"/>
    <s v="B0079"/>
    <x v="9"/>
    <x v="78"/>
    <n v="20"/>
    <n v="60"/>
    <x v="0"/>
    <x v="2"/>
    <x v="1"/>
    <n v="94712"/>
    <s v="OWN"/>
    <n v="0.2"/>
    <n v="0.55000000000000004"/>
    <n v="8274"/>
    <n v="0"/>
    <n v="7.2799645240307465"/>
    <n v="8.7359574288368957"/>
    <n v="1128"/>
    <n v="37.6"/>
    <x v="3"/>
    <n v="1379"/>
    <x v="0"/>
  </r>
  <r>
    <x v="79"/>
    <x v="77"/>
    <s v="B0080"/>
    <x v="7"/>
    <x v="79"/>
    <n v="16.2"/>
    <n v="60"/>
    <x v="0"/>
    <x v="5"/>
    <x v="1"/>
    <n v="46633"/>
    <s v="MORTGAGE"/>
    <n v="0.32"/>
    <n v="0.76"/>
    <n v="15401.15"/>
    <n v="0"/>
    <n v="28.421932965925418"/>
    <n v="33.026290395213685"/>
    <n v="1329"/>
    <n v="44.3"/>
    <x v="3"/>
    <n v="2147.1499999999996"/>
    <x v="0"/>
  </r>
  <r>
    <x v="80"/>
    <x v="78"/>
    <s v="B0081"/>
    <x v="1"/>
    <x v="80"/>
    <n v="8.6"/>
    <n v="60"/>
    <x v="0"/>
    <x v="0"/>
    <x v="0"/>
    <n v="64660"/>
    <s v="MORTGAGE"/>
    <n v="0.21"/>
    <n v="0.76"/>
    <n v="13405.58"/>
    <n v="0"/>
    <n v="19.090627899783481"/>
    <n v="20.732415712960098"/>
    <n v="1302"/>
    <n v="43.4"/>
    <x v="3"/>
    <n v="1061.58"/>
    <x v="0"/>
  </r>
  <r>
    <x v="81"/>
    <x v="79"/>
    <s v="B0082"/>
    <x v="9"/>
    <x v="81"/>
    <n v="6.1"/>
    <n v="60"/>
    <x v="1"/>
    <x v="5"/>
    <x v="1"/>
    <n v="98975"/>
    <s v="OWN"/>
    <n v="0.46"/>
    <n v="0.82"/>
    <n v="176.92"/>
    <n v="0"/>
    <n v="2.7784794139934328"/>
    <n v="0.1787522101540793"/>
    <n v="1432"/>
    <n v="47.733333333333334"/>
    <x v="3"/>
    <n v="-2573.08"/>
    <x v="1"/>
  </r>
  <r>
    <x v="82"/>
    <x v="80"/>
    <s v="B0083"/>
    <x v="1"/>
    <x v="82"/>
    <n v="11.4"/>
    <n v="36"/>
    <x v="0"/>
    <x v="6"/>
    <x v="2"/>
    <n v="62172"/>
    <s v="OWN"/>
    <n v="0.19"/>
    <n v="0.61"/>
    <n v="3810.99"/>
    <n v="0"/>
    <n v="5.502476999292286"/>
    <n v="6.1297529434472109"/>
    <n v="1342"/>
    <n v="44.733333333333334"/>
    <x v="3"/>
    <n v="389.98999999999978"/>
    <x v="0"/>
  </r>
  <r>
    <x v="83"/>
    <x v="81"/>
    <s v="B0084"/>
    <x v="3"/>
    <x v="83"/>
    <n v="20.100000000000001"/>
    <n v="36"/>
    <x v="1"/>
    <x v="2"/>
    <x v="1"/>
    <n v="89197"/>
    <s v="RENT"/>
    <n v="0.45"/>
    <n v="0.7"/>
    <n v="1650.44"/>
    <n v="0"/>
    <n v="7.08431897933787"/>
    <n v="1.8503312891689181"/>
    <n v="1490"/>
    <n v="49.666666666666664"/>
    <x v="2"/>
    <n v="-4668.5599999999995"/>
    <x v="1"/>
  </r>
  <r>
    <x v="84"/>
    <x v="82"/>
    <s v="B0085"/>
    <x v="5"/>
    <x v="84"/>
    <n v="10.4"/>
    <n v="36"/>
    <x v="0"/>
    <x v="4"/>
    <x v="2"/>
    <n v="131158"/>
    <s v="MORTGAGE"/>
    <n v="0.32"/>
    <n v="0.63"/>
    <n v="18653.18"/>
    <n v="0"/>
    <n v="12.882172646731425"/>
    <n v="14.221915552234709"/>
    <n v="703"/>
    <n v="23.433333333333334"/>
    <x v="1"/>
    <n v="1757.1800000000003"/>
    <x v="0"/>
  </r>
  <r>
    <x v="85"/>
    <x v="83"/>
    <s v="B0086"/>
    <x v="9"/>
    <x v="85"/>
    <n v="15.8"/>
    <n v="60"/>
    <x v="0"/>
    <x v="1"/>
    <x v="0"/>
    <n v="88847"/>
    <s v="RENT"/>
    <n v="0.43"/>
    <n v="0.54"/>
    <n v="14959.04"/>
    <n v="0"/>
    <n v="14.539601787342285"/>
    <n v="16.836854367620742"/>
    <n v="1680"/>
    <n v="56"/>
    <x v="2"/>
    <n v="2041.0400000000009"/>
    <x v="0"/>
  </r>
  <r>
    <x v="86"/>
    <x v="84"/>
    <s v="B0087"/>
    <x v="4"/>
    <x v="86"/>
    <n v="19.600000000000001"/>
    <n v="60"/>
    <x v="0"/>
    <x v="0"/>
    <x v="4"/>
    <n v="41577"/>
    <s v="OWN"/>
    <n v="0.39"/>
    <n v="0.89"/>
    <n v="31172.54"/>
    <n v="0"/>
    <n v="62.688505664189329"/>
    <n v="74.975443153666689"/>
    <n v="669"/>
    <n v="22.3"/>
    <x v="1"/>
    <n v="5108.5400000000009"/>
    <x v="0"/>
  </r>
  <r>
    <x v="87"/>
    <x v="85"/>
    <s v="B0088"/>
    <x v="5"/>
    <x v="87"/>
    <n v="7.2"/>
    <n v="60"/>
    <x v="0"/>
    <x v="0"/>
    <x v="0"/>
    <n v="107299"/>
    <s v="OWN"/>
    <n v="0.38"/>
    <n v="0.83"/>
    <n v="31018.32"/>
    <n v="0"/>
    <n v="26.9667005284299"/>
    <n v="28.908302966476857"/>
    <n v="1586"/>
    <n v="52.866666666666667"/>
    <x v="2"/>
    <n v="2083.3199999999997"/>
    <x v="0"/>
  </r>
  <r>
    <x v="88"/>
    <x v="86"/>
    <s v="B0089"/>
    <x v="3"/>
    <x v="88"/>
    <n v="18.7"/>
    <n v="60"/>
    <x v="0"/>
    <x v="5"/>
    <x v="2"/>
    <n v="50176"/>
    <s v="MORTGAGE"/>
    <n v="0.23"/>
    <n v="0.64"/>
    <n v="45866.87"/>
    <n v="0"/>
    <n v="77.01092155612244"/>
    <n v="91.411969866071431"/>
    <n v="1520"/>
    <n v="50.666666666666664"/>
    <x v="2"/>
    <n v="7225.8700000000026"/>
    <x v="0"/>
  </r>
  <r>
    <x v="89"/>
    <x v="87"/>
    <s v="B0090"/>
    <x v="7"/>
    <x v="89"/>
    <n v="6.8"/>
    <n v="60"/>
    <x v="0"/>
    <x v="1"/>
    <x v="3"/>
    <n v="74386"/>
    <s v="RENT"/>
    <n v="0.19"/>
    <n v="0.77"/>
    <n v="32799.35"/>
    <n v="0"/>
    <n v="41.285994676417602"/>
    <n v="44.093445003091979"/>
    <n v="941"/>
    <n v="31.366666666666667"/>
    <x v="0"/>
    <n v="2088.3499999999985"/>
    <x v="0"/>
  </r>
  <r>
    <x v="90"/>
    <x v="88"/>
    <s v="B0091"/>
    <x v="0"/>
    <x v="90"/>
    <n v="24.3"/>
    <n v="36"/>
    <x v="3"/>
    <x v="6"/>
    <x v="0"/>
    <n v="93972"/>
    <s v="RENT"/>
    <n v="0.18"/>
    <n v="0.59"/>
    <n v="2191.11"/>
    <n v="417.13"/>
    <n v="6.1784361299110371"/>
    <n v="2.3316626229089517"/>
    <n v="791"/>
    <n v="26.366666666666667"/>
    <x v="0"/>
    <n v="-3614.89"/>
    <x v="1"/>
  </r>
  <r>
    <x v="91"/>
    <x v="89"/>
    <s v="B0092"/>
    <x v="3"/>
    <x v="91"/>
    <n v="14.8"/>
    <n v="60"/>
    <x v="1"/>
    <x v="4"/>
    <x v="3"/>
    <n v="119791"/>
    <s v="MORTGAGE"/>
    <n v="0.44"/>
    <n v="0.9"/>
    <n v="3017.58"/>
    <n v="0"/>
    <n v="11.004165588399797"/>
    <n v="2.5190373233381473"/>
    <n v="664"/>
    <n v="22.133333333333333"/>
    <x v="1"/>
    <n v="-10164.42"/>
    <x v="1"/>
  </r>
  <r>
    <x v="92"/>
    <x v="90"/>
    <s v="B0093"/>
    <x v="1"/>
    <x v="92"/>
    <n v="8"/>
    <n v="60"/>
    <x v="0"/>
    <x v="0"/>
    <x v="3"/>
    <n v="71003"/>
    <s v="MORTGAGE"/>
    <n v="0.43"/>
    <n v="0.55000000000000004"/>
    <n v="25160.76"/>
    <n v="0"/>
    <n v="32.811289663817021"/>
    <n v="35.43619283692238"/>
    <n v="649"/>
    <n v="21.633333333333333"/>
    <x v="1"/>
    <n v="1863.7599999999984"/>
    <x v="0"/>
  </r>
  <r>
    <x v="93"/>
    <x v="91"/>
    <s v="B0094"/>
    <x v="1"/>
    <x v="93"/>
    <n v="11.8"/>
    <n v="36"/>
    <x v="0"/>
    <x v="5"/>
    <x v="2"/>
    <n v="49996"/>
    <s v="RENT"/>
    <n v="0.28000000000000003"/>
    <n v="0.5"/>
    <n v="22964.84"/>
    <n v="0"/>
    <n v="41.085286822945839"/>
    <n v="45.933354668373468"/>
    <n v="1218"/>
    <n v="40.6"/>
    <x v="3"/>
    <n v="2423.84"/>
    <x v="0"/>
  </r>
  <r>
    <x v="94"/>
    <x v="92"/>
    <s v="B0095"/>
    <x v="1"/>
    <x v="94"/>
    <n v="13.3"/>
    <n v="60"/>
    <x v="0"/>
    <x v="0"/>
    <x v="2"/>
    <n v="130922"/>
    <s v="OWN"/>
    <n v="0.15"/>
    <n v="0.73"/>
    <n v="33900.49"/>
    <n v="0"/>
    <n v="22.854065779624509"/>
    <n v="25.893654236873864"/>
    <n v="1314"/>
    <n v="43.8"/>
    <x v="3"/>
    <n v="3979.489999999998"/>
    <x v="0"/>
  </r>
  <r>
    <x v="95"/>
    <x v="93"/>
    <s v="B0096"/>
    <x v="1"/>
    <x v="95"/>
    <n v="20.2"/>
    <n v="36"/>
    <x v="0"/>
    <x v="0"/>
    <x v="4"/>
    <n v="116598"/>
    <s v="OWN"/>
    <n v="0.25"/>
    <n v="0.76"/>
    <n v="21364.35"/>
    <n v="0"/>
    <n v="15.24382922520112"/>
    <n v="18.323084443987032"/>
    <n v="916"/>
    <n v="30.533333333333335"/>
    <x v="0"/>
    <n v="3590.3499999999985"/>
    <x v="0"/>
  </r>
  <r>
    <x v="96"/>
    <x v="94"/>
    <s v="B0097"/>
    <x v="3"/>
    <x v="96"/>
    <n v="19.899999999999999"/>
    <n v="36"/>
    <x v="0"/>
    <x v="4"/>
    <x v="1"/>
    <n v="65931"/>
    <s v="MORTGAGE"/>
    <n v="0.35"/>
    <n v="0.76"/>
    <n v="45799.4"/>
    <n v="0"/>
    <n v="57.936327372556164"/>
    <n v="69.465653486220447"/>
    <n v="1622"/>
    <n v="54.06666666666667"/>
    <x v="2"/>
    <n v="7601.4000000000015"/>
    <x v="0"/>
  </r>
  <r>
    <x v="97"/>
    <x v="95"/>
    <s v="B0098"/>
    <x v="0"/>
    <x v="97"/>
    <n v="17.2"/>
    <n v="36"/>
    <x v="0"/>
    <x v="4"/>
    <x v="0"/>
    <n v="65710"/>
    <s v="RENT"/>
    <n v="0.28000000000000003"/>
    <n v="0.52"/>
    <n v="11509.04"/>
    <n v="0"/>
    <n v="14.944452899102115"/>
    <n v="17.51489879774768"/>
    <n v="1037"/>
    <n v="34.56666666666667"/>
    <x v="0"/>
    <n v="1689.0400000000009"/>
    <x v="0"/>
  </r>
  <r>
    <x v="98"/>
    <x v="96"/>
    <s v="B0099"/>
    <x v="2"/>
    <x v="98"/>
    <n v="7.1"/>
    <n v="36"/>
    <x v="0"/>
    <x v="4"/>
    <x v="2"/>
    <n v="64693"/>
    <s v="RENT"/>
    <n v="0.41"/>
    <n v="0.64"/>
    <n v="26849.97"/>
    <n v="0"/>
    <n v="38.752260677353036"/>
    <n v="41.503671185445107"/>
    <n v="995"/>
    <n v="33.166666666666664"/>
    <x v="0"/>
    <n v="1779.9700000000012"/>
    <x v="0"/>
  </r>
  <r>
    <x v="99"/>
    <x v="97"/>
    <s v="B0100"/>
    <x v="1"/>
    <x v="99"/>
    <n v="8"/>
    <n v="36"/>
    <x v="0"/>
    <x v="5"/>
    <x v="0"/>
    <n v="65740"/>
    <s v="RENT"/>
    <n v="0.5"/>
    <n v="0.72"/>
    <n v="5650.56"/>
    <n v="0"/>
    <n v="7.9586248859142072"/>
    <n v="8.5953148767873451"/>
    <n v="760"/>
    <n v="25.333333333333332"/>
    <x v="0"/>
    <n v="418.5600000000004"/>
    <x v="0"/>
  </r>
  <r>
    <x v="100"/>
    <x v="98"/>
    <s v="B0101"/>
    <x v="2"/>
    <x v="100"/>
    <n v="6.9"/>
    <n v="60"/>
    <x v="0"/>
    <x v="0"/>
    <x v="3"/>
    <n v="107241"/>
    <s v="OWN"/>
    <n v="0.18"/>
    <n v="0.6"/>
    <n v="12958.42"/>
    <n v="0"/>
    <n v="11.30351264908011"/>
    <n v="12.083456886825001"/>
    <n v="1108"/>
    <n v="36.93333333333333"/>
    <x v="3"/>
    <n v="836.42000000000007"/>
    <x v="0"/>
  </r>
  <r>
    <x v="101"/>
    <x v="99"/>
    <s v="B0102"/>
    <x v="0"/>
    <x v="101"/>
    <n v="16.5"/>
    <n v="36"/>
    <x v="0"/>
    <x v="0"/>
    <x v="1"/>
    <n v="138944"/>
    <s v="OWN"/>
    <n v="0.28000000000000003"/>
    <n v="0.89"/>
    <n v="18666.8"/>
    <n v="0"/>
    <n v="11.531984108705666"/>
    <n v="13.434765085214186"/>
    <n v="1078"/>
    <n v="35.93333333333333"/>
    <x v="0"/>
    <n v="2643.7999999999993"/>
    <x v="0"/>
  </r>
  <r>
    <x v="102"/>
    <x v="100"/>
    <s v="B0103"/>
    <x v="0"/>
    <x v="102"/>
    <n v="22.5"/>
    <n v="36"/>
    <x v="1"/>
    <x v="1"/>
    <x v="4"/>
    <n v="123583"/>
    <s v="RENT"/>
    <n v="0.27"/>
    <n v="0.54"/>
    <n v="2983.25"/>
    <n v="0"/>
    <n v="7.288219253457191"/>
    <n v="2.4139647038832202"/>
    <n v="692"/>
    <n v="23.066666666666666"/>
    <x v="1"/>
    <n v="-6023.75"/>
    <x v="1"/>
  </r>
  <r>
    <x v="103"/>
    <x v="91"/>
    <s v="B0104"/>
    <x v="5"/>
    <x v="103"/>
    <n v="13.7"/>
    <n v="60"/>
    <x v="0"/>
    <x v="0"/>
    <x v="0"/>
    <n v="106502"/>
    <s v="RENT"/>
    <n v="0.22"/>
    <n v="0.72"/>
    <n v="21494.98"/>
    <n v="0"/>
    <n v="17.750840359805451"/>
    <n v="20.18270079435128"/>
    <n v="1218"/>
    <n v="40.6"/>
    <x v="3"/>
    <n v="2589.9799999999996"/>
    <x v="0"/>
  </r>
  <r>
    <x v="104"/>
    <x v="101"/>
    <s v="B0105"/>
    <x v="9"/>
    <x v="104"/>
    <n v="8.1999999999999993"/>
    <n v="60"/>
    <x v="0"/>
    <x v="1"/>
    <x v="1"/>
    <n v="47374"/>
    <s v="MORTGAGE"/>
    <n v="0.18"/>
    <n v="0.81"/>
    <n v="32890.639999999999"/>
    <n v="0"/>
    <n v="64.165998226875502"/>
    <n v="69.427618524929287"/>
    <n v="954"/>
    <n v="31.8"/>
    <x v="0"/>
    <n v="2492.6399999999994"/>
    <x v="0"/>
  </r>
  <r>
    <x v="105"/>
    <x v="102"/>
    <s v="B0106"/>
    <x v="4"/>
    <x v="105"/>
    <n v="16.2"/>
    <n v="36"/>
    <x v="1"/>
    <x v="0"/>
    <x v="4"/>
    <n v="106674"/>
    <s v="MORTGAGE"/>
    <n v="0.13"/>
    <n v="0.62"/>
    <n v="14139.59"/>
    <n v="0"/>
    <n v="33.061477023454636"/>
    <n v="13.254954346888651"/>
    <n v="1323"/>
    <n v="44.1"/>
    <x v="3"/>
    <n v="-21128.41"/>
    <x v="1"/>
  </r>
  <r>
    <x v="106"/>
    <x v="103"/>
    <s v="B0107"/>
    <x v="6"/>
    <x v="106"/>
    <n v="21.2"/>
    <n v="60"/>
    <x v="3"/>
    <x v="4"/>
    <x v="0"/>
    <n v="146500"/>
    <s v="RENT"/>
    <n v="0.45"/>
    <n v="0.78"/>
    <n v="2593.27"/>
    <n v="2439.15"/>
    <n v="5.2812286689419796"/>
    <n v="1.7701501706484644"/>
    <n v="850"/>
    <n v="28.333333333333332"/>
    <x v="0"/>
    <n v="-5143.7299999999996"/>
    <x v="1"/>
  </r>
  <r>
    <x v="107"/>
    <x v="104"/>
    <s v="B0108"/>
    <x v="4"/>
    <x v="107"/>
    <n v="19.8"/>
    <n v="60"/>
    <x v="3"/>
    <x v="0"/>
    <x v="1"/>
    <n v="111471"/>
    <s v="RENT"/>
    <n v="0.27"/>
    <n v="0.87"/>
    <n v="9479.8700000000008"/>
    <n v="13222.79"/>
    <n v="33.248109373738458"/>
    <n v="8.5043374509962248"/>
    <n v="926"/>
    <n v="30.866666666666667"/>
    <x v="0"/>
    <n v="-27582.129999999997"/>
    <x v="1"/>
  </r>
  <r>
    <x v="108"/>
    <x v="105"/>
    <s v="B0109"/>
    <x v="3"/>
    <x v="108"/>
    <n v="22.6"/>
    <n v="36"/>
    <x v="1"/>
    <x v="0"/>
    <x v="2"/>
    <n v="75913"/>
    <s v="OWN"/>
    <n v="0.3"/>
    <n v="0.59"/>
    <n v="11560.44"/>
    <n v="0"/>
    <n v="34.921554937889425"/>
    <n v="15.228537931579572"/>
    <n v="1328"/>
    <n v="44.266666666666666"/>
    <x v="3"/>
    <n v="-14949.56"/>
    <x v="1"/>
  </r>
  <r>
    <x v="109"/>
    <x v="106"/>
    <s v="B0110"/>
    <x v="6"/>
    <x v="109"/>
    <n v="10.6"/>
    <n v="36"/>
    <x v="0"/>
    <x v="5"/>
    <x v="0"/>
    <n v="96025"/>
    <s v="RENT"/>
    <n v="0.47"/>
    <n v="0.91"/>
    <n v="22591.16"/>
    <n v="0"/>
    <n v="21.271543868784171"/>
    <n v="23.526331684457173"/>
    <n v="1514"/>
    <n v="50.466666666666669"/>
    <x v="2"/>
    <n v="2165.16"/>
    <x v="0"/>
  </r>
  <r>
    <x v="110"/>
    <x v="107"/>
    <s v="B0111"/>
    <x v="0"/>
    <x v="110"/>
    <n v="8.9"/>
    <n v="60"/>
    <x v="1"/>
    <x v="2"/>
    <x v="1"/>
    <n v="74516"/>
    <s v="MORTGAGE"/>
    <n v="0.41"/>
    <n v="0.75"/>
    <n v="8652.49"/>
    <n v="0"/>
    <n v="51.351387621450428"/>
    <n v="11.61158677331043"/>
    <n v="682"/>
    <n v="22.733333333333334"/>
    <x v="1"/>
    <n v="-29612.510000000002"/>
    <x v="1"/>
  </r>
  <r>
    <x v="111"/>
    <x v="108"/>
    <s v="B0112"/>
    <x v="4"/>
    <x v="111"/>
    <n v="22.6"/>
    <n v="36"/>
    <x v="1"/>
    <x v="0"/>
    <x v="4"/>
    <n v="117796"/>
    <s v="OWN"/>
    <n v="0.15"/>
    <n v="0.63"/>
    <n v="8480.84"/>
    <n v="0"/>
    <n v="16.002241162688037"/>
    <n v="7.199599307276987"/>
    <n v="829"/>
    <n v="27.633333333333333"/>
    <x v="0"/>
    <n v="-10369.16"/>
    <x v="1"/>
  </r>
  <r>
    <x v="112"/>
    <x v="109"/>
    <s v="B0113"/>
    <x v="8"/>
    <x v="112"/>
    <n v="18.2"/>
    <n v="36"/>
    <x v="0"/>
    <x v="4"/>
    <x v="1"/>
    <n v="56069"/>
    <s v="MORTGAGE"/>
    <n v="0.33"/>
    <n v="0.69"/>
    <n v="1907.75"/>
    <n v="0"/>
    <n v="2.8785960156236063"/>
    <n v="3.4025040575005798"/>
    <n v="857"/>
    <n v="28.566666666666666"/>
    <x v="0"/>
    <n v="293.75"/>
    <x v="0"/>
  </r>
  <r>
    <x v="113"/>
    <x v="110"/>
    <s v="B0114"/>
    <x v="9"/>
    <x v="113"/>
    <n v="11.2"/>
    <n v="60"/>
    <x v="0"/>
    <x v="1"/>
    <x v="2"/>
    <n v="148333"/>
    <s v="MORTGAGE"/>
    <n v="0.28000000000000003"/>
    <n v="0.64"/>
    <n v="25326.91"/>
    <n v="0"/>
    <n v="15.354641246384823"/>
    <n v="17.074359717662286"/>
    <n v="978"/>
    <n v="32.6"/>
    <x v="0"/>
    <n v="2550.91"/>
    <x v="0"/>
  </r>
  <r>
    <x v="114"/>
    <x v="111"/>
    <s v="B0115"/>
    <x v="4"/>
    <x v="114"/>
    <n v="19.8"/>
    <n v="36"/>
    <x v="3"/>
    <x v="5"/>
    <x v="0"/>
    <n v="86233"/>
    <s v="OWN"/>
    <n v="0.42"/>
    <n v="0.83"/>
    <n v="4314.95"/>
    <n v="11970.48"/>
    <n v="29.080514420233555"/>
    <n v="5.0038268412324749"/>
    <n v="1157"/>
    <n v="38.56666666666667"/>
    <x v="3"/>
    <n v="-20762.05"/>
    <x v="1"/>
  </r>
  <r>
    <x v="115"/>
    <x v="112"/>
    <s v="B0116"/>
    <x v="9"/>
    <x v="115"/>
    <n v="21.3"/>
    <n v="36"/>
    <x v="0"/>
    <x v="6"/>
    <x v="0"/>
    <n v="114811"/>
    <s v="MORTGAGE"/>
    <n v="0.39"/>
    <n v="0.86"/>
    <n v="12583.66"/>
    <n v="0"/>
    <n v="9.0357195739084233"/>
    <n v="10.960326101157554"/>
    <n v="700"/>
    <n v="23.333333333333332"/>
    <x v="1"/>
    <n v="2209.66"/>
    <x v="0"/>
  </r>
  <r>
    <x v="116"/>
    <x v="113"/>
    <s v="B0117"/>
    <x v="2"/>
    <x v="116"/>
    <n v="17.3"/>
    <n v="36"/>
    <x v="0"/>
    <x v="0"/>
    <x v="0"/>
    <n v="89049"/>
    <s v="RENT"/>
    <n v="0.38"/>
    <n v="0.87"/>
    <n v="42738.26"/>
    <n v="0"/>
    <n v="40.915675639254793"/>
    <n v="47.994093139732058"/>
    <n v="1625"/>
    <n v="54.166666666666664"/>
    <x v="2"/>
    <n v="6303.260000000002"/>
    <x v="0"/>
  </r>
  <r>
    <x v="117"/>
    <x v="114"/>
    <s v="B0118"/>
    <x v="3"/>
    <x v="117"/>
    <n v="18.8"/>
    <n v="36"/>
    <x v="0"/>
    <x v="2"/>
    <x v="2"/>
    <n v="131820"/>
    <s v="MORTGAGE"/>
    <n v="0.24"/>
    <n v="0.94"/>
    <n v="37905.519999999997"/>
    <n v="0"/>
    <n v="24.204976483082994"/>
    <n v="28.755515096343498"/>
    <n v="1236"/>
    <n v="41.2"/>
    <x v="3"/>
    <n v="5998.5199999999968"/>
    <x v="0"/>
  </r>
  <r>
    <x v="118"/>
    <x v="81"/>
    <s v="B0119"/>
    <x v="9"/>
    <x v="118"/>
    <n v="12.5"/>
    <n v="36"/>
    <x v="0"/>
    <x v="4"/>
    <x v="4"/>
    <n v="148028"/>
    <s v="OWN"/>
    <n v="0.42"/>
    <n v="0.86"/>
    <n v="16210.12"/>
    <n v="0"/>
    <n v="9.7339692490609888"/>
    <n v="10.950712027454266"/>
    <n v="1490"/>
    <n v="49.666666666666664"/>
    <x v="2"/>
    <n v="1801.1200000000008"/>
    <x v="0"/>
  </r>
  <r>
    <x v="119"/>
    <x v="115"/>
    <s v="B0120"/>
    <x v="2"/>
    <x v="119"/>
    <n v="15.8"/>
    <n v="60"/>
    <x v="0"/>
    <x v="4"/>
    <x v="0"/>
    <n v="69178"/>
    <s v="OWN"/>
    <n v="0.12"/>
    <n v="0.77"/>
    <n v="20281.21"/>
    <n v="0"/>
    <n v="25.317297406689988"/>
    <n v="29.317427505854461"/>
    <n v="972"/>
    <n v="32.4"/>
    <x v="0"/>
    <n v="2767.2099999999991"/>
    <x v="0"/>
  </r>
  <r>
    <x v="120"/>
    <x v="116"/>
    <s v="B0121"/>
    <x v="1"/>
    <x v="120"/>
    <n v="15.5"/>
    <n v="60"/>
    <x v="1"/>
    <x v="6"/>
    <x v="4"/>
    <n v="62821"/>
    <s v="OWN"/>
    <n v="0.16"/>
    <n v="0.65"/>
    <n v="5435.42"/>
    <n v="0"/>
    <n v="49.133251619681317"/>
    <n v="8.6522341255312725"/>
    <n v="1180"/>
    <n v="39.333333333333336"/>
    <x v="3"/>
    <n v="-25430.58"/>
    <x v="1"/>
  </r>
  <r>
    <x v="121"/>
    <x v="117"/>
    <s v="B0122"/>
    <x v="2"/>
    <x v="121"/>
    <n v="22"/>
    <n v="36"/>
    <x v="1"/>
    <x v="5"/>
    <x v="1"/>
    <n v="81727"/>
    <s v="MORTGAGE"/>
    <n v="0.23"/>
    <n v="0.75"/>
    <n v="294.36"/>
    <n v="0"/>
    <n v="4.873542403367308"/>
    <n v="0.3601747280580469"/>
    <n v="661"/>
    <n v="22.033333333333335"/>
    <x v="1"/>
    <n v="-3688.64"/>
    <x v="1"/>
  </r>
  <r>
    <x v="122"/>
    <x v="118"/>
    <s v="B0123"/>
    <x v="3"/>
    <x v="122"/>
    <n v="21.8"/>
    <n v="60"/>
    <x v="0"/>
    <x v="5"/>
    <x v="4"/>
    <n v="90935"/>
    <s v="RENT"/>
    <n v="0.13"/>
    <n v="0.52"/>
    <n v="39834.69"/>
    <n v="0"/>
    <n v="35.965249903777426"/>
    <n v="43.805674382800902"/>
    <n v="1196"/>
    <n v="39.866666666666667"/>
    <x v="3"/>
    <n v="7129.6900000000023"/>
    <x v="0"/>
  </r>
  <r>
    <x v="123"/>
    <x v="119"/>
    <s v="B0124"/>
    <x v="5"/>
    <x v="123"/>
    <n v="21.7"/>
    <n v="36"/>
    <x v="3"/>
    <x v="1"/>
    <x v="4"/>
    <n v="46999"/>
    <s v="OWN"/>
    <n v="0.19"/>
    <n v="0.84"/>
    <n v="7336.37"/>
    <n v="1820.32"/>
    <n v="46.090342347709523"/>
    <n v="15.609629992127491"/>
    <n v="1143"/>
    <n v="38.1"/>
    <x v="3"/>
    <n v="-14325.630000000001"/>
    <x v="1"/>
  </r>
  <r>
    <x v="124"/>
    <x v="120"/>
    <s v="B0125"/>
    <x v="1"/>
    <x v="124"/>
    <n v="5.2"/>
    <n v="36"/>
    <x v="0"/>
    <x v="5"/>
    <x v="0"/>
    <n v="92522"/>
    <s v="RENT"/>
    <n v="0.43"/>
    <n v="0.7"/>
    <n v="25784.52"/>
    <n v="0"/>
    <n v="26.490996735911459"/>
    <n v="27.868528566178856"/>
    <n v="1039"/>
    <n v="34.633333333333333"/>
    <x v="0"/>
    <n v="1274.5200000000004"/>
    <x v="0"/>
  </r>
  <r>
    <x v="125"/>
    <x v="121"/>
    <s v="B0126"/>
    <x v="0"/>
    <x v="125"/>
    <n v="20"/>
    <n v="36"/>
    <x v="0"/>
    <x v="0"/>
    <x v="3"/>
    <n v="68712"/>
    <s v="OWN"/>
    <n v="0.48"/>
    <n v="0.51"/>
    <n v="16381.2"/>
    <n v="0"/>
    <n v="19.866981022237745"/>
    <n v="23.840377226685298"/>
    <n v="1164"/>
    <n v="38.799999999999997"/>
    <x v="3"/>
    <n v="2730.2000000000007"/>
    <x v="0"/>
  </r>
  <r>
    <x v="126"/>
    <x v="122"/>
    <s v="B0127"/>
    <x v="7"/>
    <x v="126"/>
    <n v="20.2"/>
    <n v="36"/>
    <x v="1"/>
    <x v="1"/>
    <x v="3"/>
    <n v="94551"/>
    <s v="RENT"/>
    <n v="0.22"/>
    <n v="0.53"/>
    <n v="7019.73"/>
    <n v="0"/>
    <n v="31.237110131040392"/>
    <n v="7.424278960560966"/>
    <n v="708"/>
    <n v="23.6"/>
    <x v="1"/>
    <n v="-22515.27"/>
    <x v="1"/>
  </r>
  <r>
    <x v="127"/>
    <x v="123"/>
    <s v="B0128"/>
    <x v="2"/>
    <x v="127"/>
    <n v="18.600000000000001"/>
    <n v="36"/>
    <x v="1"/>
    <x v="0"/>
    <x v="2"/>
    <n v="70172"/>
    <s v="RENT"/>
    <n v="0.21"/>
    <n v="0.67"/>
    <n v="1169.7"/>
    <n v="0"/>
    <n v="10.887533489140967"/>
    <n v="1.6669041783047369"/>
    <n v="1075"/>
    <n v="35.833333333333336"/>
    <x v="0"/>
    <n v="-6470.3"/>
    <x v="1"/>
  </r>
  <r>
    <x v="128"/>
    <x v="124"/>
    <s v="B0129"/>
    <x v="2"/>
    <x v="128"/>
    <n v="20.100000000000001"/>
    <n v="60"/>
    <x v="1"/>
    <x v="6"/>
    <x v="2"/>
    <n v="63722"/>
    <s v="RENT"/>
    <n v="0.21"/>
    <n v="0.76"/>
    <n v="2517.8000000000002"/>
    <n v="0"/>
    <n v="25.606540912086878"/>
    <n v="3.9512256363579299"/>
    <n v="925"/>
    <n v="30.833333333333332"/>
    <x v="0"/>
    <n v="-13799.2"/>
    <x v="1"/>
  </r>
  <r>
    <x v="129"/>
    <x v="84"/>
    <s v="B0130"/>
    <x v="9"/>
    <x v="129"/>
    <n v="21.8"/>
    <n v="60"/>
    <x v="3"/>
    <x v="3"/>
    <x v="3"/>
    <n v="40625"/>
    <s v="OWN"/>
    <n v="0.21"/>
    <n v="0.71"/>
    <n v="3172.28"/>
    <n v="2148.21"/>
    <n v="21.080615384615385"/>
    <n v="7.8086892307692306"/>
    <n v="669"/>
    <n v="22.3"/>
    <x v="1"/>
    <n v="-5391.7199999999993"/>
    <x v="1"/>
  </r>
  <r>
    <x v="130"/>
    <x v="24"/>
    <s v="B0131"/>
    <x v="0"/>
    <x v="130"/>
    <n v="14.4"/>
    <n v="36"/>
    <x v="1"/>
    <x v="4"/>
    <x v="1"/>
    <n v="97165"/>
    <s v="MORTGAGE"/>
    <n v="0.11"/>
    <n v="0.78"/>
    <n v="12054.06"/>
    <n v="0"/>
    <n v="29.172026964441926"/>
    <n v="12.405763392167961"/>
    <n v="1531"/>
    <n v="51.033333333333331"/>
    <x v="2"/>
    <n v="-16290.94"/>
    <x v="1"/>
  </r>
  <r>
    <x v="131"/>
    <x v="125"/>
    <s v="B0132"/>
    <x v="4"/>
    <x v="131"/>
    <n v="15"/>
    <n v="60"/>
    <x v="3"/>
    <x v="4"/>
    <x v="0"/>
    <n v="106509"/>
    <s v="MORTGAGE"/>
    <n v="0.47"/>
    <n v="0.72"/>
    <n v="7898.5"/>
    <n v="6839.85"/>
    <n v="27.872761926222196"/>
    <n v="7.4158052371161114"/>
    <n v="1088"/>
    <n v="36.266666666666666"/>
    <x v="3"/>
    <n v="-21788.5"/>
    <x v="1"/>
  </r>
  <r>
    <x v="132"/>
    <x v="126"/>
    <s v="B0133"/>
    <x v="8"/>
    <x v="132"/>
    <n v="7.5"/>
    <n v="36"/>
    <x v="0"/>
    <x v="0"/>
    <x v="0"/>
    <n v="36859"/>
    <s v="MORTGAGE"/>
    <n v="0.19"/>
    <n v="0.8"/>
    <n v="15842.28"/>
    <n v="0"/>
    <n v="39.982093925499882"/>
    <n v="42.980764535120322"/>
    <n v="1093"/>
    <n v="36.43333333333333"/>
    <x v="3"/>
    <n v="1105.2800000000007"/>
    <x v="0"/>
  </r>
  <r>
    <x v="133"/>
    <x v="127"/>
    <s v="B0134"/>
    <x v="6"/>
    <x v="133"/>
    <n v="12.7"/>
    <n v="60"/>
    <x v="1"/>
    <x v="0"/>
    <x v="1"/>
    <n v="71609"/>
    <s v="RENT"/>
    <n v="0.27"/>
    <n v="0.6"/>
    <n v="3378.2"/>
    <n v="0"/>
    <n v="14.415785725257999"/>
    <n v="4.717563434763786"/>
    <n v="748"/>
    <n v="24.933333333333334"/>
    <x v="0"/>
    <n v="-6944.8"/>
    <x v="1"/>
  </r>
  <r>
    <x v="134"/>
    <x v="128"/>
    <s v="B0135"/>
    <x v="2"/>
    <x v="134"/>
    <n v="17.899999999999999"/>
    <n v="36"/>
    <x v="4"/>
    <x v="2"/>
    <x v="1"/>
    <n v="73307"/>
    <s v="OWN"/>
    <n v="0.1"/>
    <n v="0.55000000000000004"/>
    <n v="0"/>
    <n v="0"/>
    <n v="22.138404245160761"/>
    <n v="0"/>
    <n v="1011"/>
    <n v="33.700000000000003"/>
    <x v="0"/>
    <n v="-16229"/>
    <x v="1"/>
  </r>
  <r>
    <x v="135"/>
    <x v="129"/>
    <s v="B0136"/>
    <x v="4"/>
    <x v="135"/>
    <n v="20.6"/>
    <n v="60"/>
    <x v="1"/>
    <x v="0"/>
    <x v="3"/>
    <n v="140986"/>
    <s v="RENT"/>
    <n v="0.44"/>
    <n v="0.77"/>
    <n v="2503.27"/>
    <n v="0"/>
    <n v="6.7396762799143177"/>
    <n v="1.7755450895833629"/>
    <n v="1072"/>
    <n v="35.733333333333334"/>
    <x v="0"/>
    <n v="-6998.73"/>
    <x v="1"/>
  </r>
  <r>
    <x v="136"/>
    <x v="130"/>
    <s v="B0137"/>
    <x v="8"/>
    <x v="136"/>
    <n v="9.3000000000000007"/>
    <n v="36"/>
    <x v="0"/>
    <x v="4"/>
    <x v="2"/>
    <n v="131582"/>
    <s v="OWN"/>
    <n v="0.39"/>
    <n v="0.72"/>
    <n v="1688.68"/>
    <n v="0"/>
    <n v="1.1741727591919868"/>
    <n v="1.2833670258849996"/>
    <n v="1403"/>
    <n v="46.766666666666666"/>
    <x v="3"/>
    <n v="143.68000000000006"/>
    <x v="0"/>
  </r>
  <r>
    <x v="137"/>
    <x v="95"/>
    <s v="B0138"/>
    <x v="6"/>
    <x v="137"/>
    <n v="7.8"/>
    <n v="36"/>
    <x v="0"/>
    <x v="6"/>
    <x v="1"/>
    <n v="51839"/>
    <s v="RENT"/>
    <n v="0.48"/>
    <n v="0.51"/>
    <n v="41086.89"/>
    <n v="0"/>
    <n v="73.523794826289091"/>
    <n v="79.258646964640519"/>
    <n v="1037"/>
    <n v="34.56666666666667"/>
    <x v="0"/>
    <n v="2972.8899999999994"/>
    <x v="0"/>
  </r>
  <r>
    <x v="138"/>
    <x v="131"/>
    <s v="B0139"/>
    <x v="7"/>
    <x v="138"/>
    <n v="18.3"/>
    <n v="60"/>
    <x v="1"/>
    <x v="2"/>
    <x v="2"/>
    <n v="57216"/>
    <s v="OWN"/>
    <n v="0.41"/>
    <n v="0.67"/>
    <n v="6884.79"/>
    <n v="0"/>
    <n v="53.184423937360179"/>
    <n v="12.032980285234899"/>
    <n v="1057"/>
    <n v="35.233333333333334"/>
    <x v="0"/>
    <n v="-23545.21"/>
    <x v="1"/>
  </r>
  <r>
    <x v="139"/>
    <x v="132"/>
    <s v="B0140"/>
    <x v="9"/>
    <x v="139"/>
    <n v="5"/>
    <n v="60"/>
    <x v="0"/>
    <x v="5"/>
    <x v="4"/>
    <n v="82953"/>
    <s v="OWN"/>
    <n v="0.23"/>
    <n v="0.55000000000000004"/>
    <n v="11545.8"/>
    <n v="0"/>
    <n v="13.255699010282932"/>
    <n v="13.918483960797076"/>
    <n v="1279"/>
    <n v="42.633333333333333"/>
    <x v="3"/>
    <n v="549.79999999999927"/>
    <x v="0"/>
  </r>
  <r>
    <x v="140"/>
    <x v="111"/>
    <s v="B0141"/>
    <x v="4"/>
    <x v="140"/>
    <n v="8.6"/>
    <n v="36"/>
    <x v="2"/>
    <x v="5"/>
    <x v="0"/>
    <n v="114481"/>
    <s v="OWN"/>
    <n v="0.2"/>
    <n v="0.74"/>
    <n v="0"/>
    <n v="0"/>
    <n v="25.146530865383777"/>
    <n v="0"/>
    <n v="1157"/>
    <n v="38.56666666666667"/>
    <x v="3"/>
    <n v="-28788"/>
    <x v="1"/>
  </r>
  <r>
    <x v="141"/>
    <x v="133"/>
    <s v="B0142"/>
    <x v="9"/>
    <x v="141"/>
    <n v="5.6"/>
    <n v="60"/>
    <x v="0"/>
    <x v="1"/>
    <x v="3"/>
    <n v="90593"/>
    <s v="RENT"/>
    <n v="0.38"/>
    <n v="0.68"/>
    <n v="32703.26"/>
    <n v="0"/>
    <n v="34.184760411952361"/>
    <n v="36.099102579669506"/>
    <n v="769"/>
    <n v="25.633333333333333"/>
    <x v="0"/>
    <n v="1734.2599999999984"/>
    <x v="0"/>
  </r>
  <r>
    <x v="142"/>
    <x v="134"/>
    <s v="B0143"/>
    <x v="6"/>
    <x v="142"/>
    <n v="8.3000000000000007"/>
    <n v="36"/>
    <x v="0"/>
    <x v="3"/>
    <x v="0"/>
    <n v="102075"/>
    <s v="MORTGAGE"/>
    <n v="0.25"/>
    <n v="0.78"/>
    <n v="16157.28"/>
    <n v="0"/>
    <n v="14.615723732549595"/>
    <n v="15.828831741366642"/>
    <n v="1022"/>
    <n v="34.06666666666667"/>
    <x v="0"/>
    <n v="1238.2800000000007"/>
    <x v="0"/>
  </r>
  <r>
    <x v="143"/>
    <x v="135"/>
    <s v="B0144"/>
    <x v="5"/>
    <x v="143"/>
    <n v="8.6"/>
    <n v="60"/>
    <x v="3"/>
    <x v="5"/>
    <x v="3"/>
    <n v="79522"/>
    <s v="RENT"/>
    <n v="0.33"/>
    <n v="0.86"/>
    <n v="1802.03"/>
    <n v="798.06"/>
    <n v="6.0486406277508111"/>
    <n v="2.2660773119388344"/>
    <n v="1608"/>
    <n v="53.6"/>
    <x v="2"/>
    <n v="-3007.9700000000003"/>
    <x v="1"/>
  </r>
  <r>
    <x v="144"/>
    <x v="136"/>
    <s v="B0145"/>
    <x v="2"/>
    <x v="144"/>
    <n v="12.8"/>
    <n v="60"/>
    <x v="0"/>
    <x v="5"/>
    <x v="4"/>
    <n v="129161"/>
    <s v="RENT"/>
    <n v="0.1"/>
    <n v="0.63"/>
    <n v="35629.01"/>
    <n v="0"/>
    <n v="24.454750272915199"/>
    <n v="27.584959856303374"/>
    <n v="1719"/>
    <n v="57.3"/>
    <x v="2"/>
    <n v="4043.010000000002"/>
    <x v="0"/>
  </r>
  <r>
    <x v="145"/>
    <x v="137"/>
    <s v="B0146"/>
    <x v="1"/>
    <x v="145"/>
    <n v="13"/>
    <n v="36"/>
    <x v="0"/>
    <x v="0"/>
    <x v="0"/>
    <n v="34886"/>
    <s v="OWN"/>
    <n v="0.12"/>
    <n v="0.93"/>
    <n v="19629.23"/>
    <n v="0"/>
    <n v="49.793613483919053"/>
    <n v="56.266783236828523"/>
    <n v="1079"/>
    <n v="35.966666666666669"/>
    <x v="0"/>
    <n v="2258.2299999999996"/>
    <x v="0"/>
  </r>
  <r>
    <x v="146"/>
    <x v="138"/>
    <s v="B0147"/>
    <x v="8"/>
    <x v="146"/>
    <n v="22.5"/>
    <n v="60"/>
    <x v="1"/>
    <x v="0"/>
    <x v="4"/>
    <n v="141249"/>
    <s v="OWN"/>
    <n v="0.31"/>
    <n v="0.74"/>
    <n v="3262.78"/>
    <n v="0"/>
    <n v="21.684401305495967"/>
    <n v="2.3099490969847576"/>
    <n v="1501"/>
    <n v="50.033333333333331"/>
    <x v="2"/>
    <n v="-27366.22"/>
    <x v="1"/>
  </r>
  <r>
    <x v="147"/>
    <x v="139"/>
    <s v="B0148"/>
    <x v="0"/>
    <x v="147"/>
    <n v="15.2"/>
    <n v="60"/>
    <x v="1"/>
    <x v="5"/>
    <x v="3"/>
    <n v="37485"/>
    <s v="MORTGAGE"/>
    <n v="0.33"/>
    <n v="0.78"/>
    <n v="2248.61"/>
    <n v="0"/>
    <n v="25.172735760971054"/>
    <n v="5.9986928104575172"/>
    <n v="866"/>
    <n v="28.866666666666667"/>
    <x v="0"/>
    <n v="-7187.3899999999994"/>
    <x v="1"/>
  </r>
  <r>
    <x v="148"/>
    <x v="140"/>
    <s v="B0149"/>
    <x v="3"/>
    <x v="148"/>
    <n v="19.5"/>
    <n v="36"/>
    <x v="0"/>
    <x v="2"/>
    <x v="1"/>
    <n v="61455"/>
    <s v="MORTGAGE"/>
    <n v="0.4"/>
    <n v="0.81"/>
    <n v="16710.88"/>
    <n v="0"/>
    <n v="22.754861280611831"/>
    <n v="27.192059230331139"/>
    <n v="1336"/>
    <n v="44.533333333333331"/>
    <x v="3"/>
    <n v="2726.880000000001"/>
    <x v="0"/>
  </r>
  <r>
    <x v="149"/>
    <x v="63"/>
    <s v="B0150"/>
    <x v="2"/>
    <x v="149"/>
    <n v="7.1"/>
    <n v="60"/>
    <x v="2"/>
    <x v="6"/>
    <x v="0"/>
    <n v="141984"/>
    <s v="OWN"/>
    <n v="0.15"/>
    <n v="0.8"/>
    <n v="0"/>
    <n v="0"/>
    <n v="23.973828036961912"/>
    <n v="0"/>
    <n v="644"/>
    <n v="21.466666666666665"/>
    <x v="1"/>
    <n v="-34039"/>
    <x v="1"/>
  </r>
  <r>
    <x v="150"/>
    <x v="51"/>
    <s v="B0151"/>
    <x v="1"/>
    <x v="150"/>
    <n v="9.5"/>
    <n v="36"/>
    <x v="0"/>
    <x v="3"/>
    <x v="4"/>
    <n v="46767"/>
    <s v="MORTGAGE"/>
    <n v="0.31"/>
    <n v="0.73"/>
    <n v="22880.02"/>
    <n v="0"/>
    <n v="44.678940278401434"/>
    <n v="48.923428913550154"/>
    <n v="991"/>
    <n v="33.033333333333331"/>
    <x v="0"/>
    <n v="1985.0200000000004"/>
    <x v="0"/>
  </r>
  <r>
    <x v="151"/>
    <x v="141"/>
    <s v="B0152"/>
    <x v="3"/>
    <x v="151"/>
    <n v="19.100000000000001"/>
    <n v="36"/>
    <x v="1"/>
    <x v="5"/>
    <x v="0"/>
    <n v="142701"/>
    <s v="MORTGAGE"/>
    <n v="0.18"/>
    <n v="0.69"/>
    <n v="3927.79"/>
    <n v="0"/>
    <n v="13.423171526478441"/>
    <n v="2.7524614403543075"/>
    <n v="1474"/>
    <n v="49.133333333333333"/>
    <x v="2"/>
    <n v="-15227.21"/>
    <x v="1"/>
  </r>
  <r>
    <x v="152"/>
    <x v="142"/>
    <s v="B0153"/>
    <x v="4"/>
    <x v="152"/>
    <n v="6.1"/>
    <n v="36"/>
    <x v="0"/>
    <x v="6"/>
    <x v="0"/>
    <n v="58453"/>
    <s v="OWN"/>
    <n v="0.14000000000000001"/>
    <n v="0.52"/>
    <n v="12324.58"/>
    <n v="0"/>
    <n v="19.872376097035225"/>
    <n v="21.084597882059089"/>
    <n v="885"/>
    <n v="29.5"/>
    <x v="0"/>
    <n v="708.57999999999993"/>
    <x v="0"/>
  </r>
  <r>
    <x v="153"/>
    <x v="143"/>
    <s v="B0154"/>
    <x v="3"/>
    <x v="153"/>
    <n v="14.7"/>
    <n v="36"/>
    <x v="1"/>
    <x v="6"/>
    <x v="0"/>
    <n v="106280"/>
    <s v="RENT"/>
    <n v="0.26"/>
    <n v="0.51"/>
    <n v="10453.74"/>
    <n v="0"/>
    <n v="35.875987956341739"/>
    <n v="9.8360368837034251"/>
    <n v="1518"/>
    <n v="50.6"/>
    <x v="2"/>
    <n v="-27675.260000000002"/>
    <x v="1"/>
  </r>
  <r>
    <x v="154"/>
    <x v="144"/>
    <s v="B0155"/>
    <x v="7"/>
    <x v="154"/>
    <n v="17"/>
    <n v="36"/>
    <x v="0"/>
    <x v="1"/>
    <x v="2"/>
    <n v="132638"/>
    <s v="MORTGAGE"/>
    <n v="0.17"/>
    <n v="0.66"/>
    <n v="29921.58"/>
    <n v="0"/>
    <n v="19.281050679292512"/>
    <n v="22.558829294772238"/>
    <n v="1598"/>
    <n v="53.266666666666666"/>
    <x v="2"/>
    <n v="4347.5800000000017"/>
    <x v="0"/>
  </r>
  <r>
    <x v="155"/>
    <x v="145"/>
    <s v="B0156"/>
    <x v="2"/>
    <x v="155"/>
    <n v="17"/>
    <n v="60"/>
    <x v="0"/>
    <x v="4"/>
    <x v="4"/>
    <n v="83442"/>
    <s v="OWN"/>
    <n v="0.19"/>
    <n v="0.65"/>
    <n v="5183.1000000000004"/>
    <n v="0"/>
    <n v="5.3090769636394146"/>
    <n v="6.2116200474581147"/>
    <n v="1320"/>
    <n v="44"/>
    <x v="3"/>
    <n v="753.10000000000036"/>
    <x v="0"/>
  </r>
  <r>
    <x v="156"/>
    <x v="101"/>
    <s v="B0157"/>
    <x v="9"/>
    <x v="156"/>
    <n v="5.5"/>
    <n v="36"/>
    <x v="0"/>
    <x v="5"/>
    <x v="4"/>
    <n v="81877"/>
    <s v="MORTGAGE"/>
    <n v="0.23"/>
    <n v="0.67"/>
    <n v="14428.18"/>
    <n v="0"/>
    <n v="16.703103435641268"/>
    <n v="17.621774124601536"/>
    <n v="954"/>
    <n v="31.8"/>
    <x v="0"/>
    <n v="752.18000000000029"/>
    <x v="0"/>
  </r>
  <r>
    <x v="157"/>
    <x v="146"/>
    <s v="B0158"/>
    <x v="5"/>
    <x v="157"/>
    <n v="11.4"/>
    <n v="36"/>
    <x v="1"/>
    <x v="6"/>
    <x v="0"/>
    <n v="42226"/>
    <s v="MORTGAGE"/>
    <n v="0.2"/>
    <n v="0.56000000000000005"/>
    <n v="3024.12"/>
    <n v="0"/>
    <n v="27.982759437313504"/>
    <n v="7.1617486856439161"/>
    <n v="1427"/>
    <n v="47.56666666666667"/>
    <x v="3"/>
    <n v="-8791.880000000001"/>
    <x v="1"/>
  </r>
  <r>
    <x v="158"/>
    <x v="147"/>
    <s v="B0159"/>
    <x v="0"/>
    <x v="158"/>
    <n v="17.7"/>
    <n v="60"/>
    <x v="0"/>
    <x v="4"/>
    <x v="1"/>
    <n v="123405"/>
    <s v="OWN"/>
    <n v="0.14000000000000001"/>
    <n v="0.83"/>
    <n v="39703.74"/>
    <n v="0"/>
    <n v="27.335197115189825"/>
    <n v="32.173526194238484"/>
    <n v="1441"/>
    <n v="48.033333333333331"/>
    <x v="2"/>
    <n v="5970.739999999998"/>
    <x v="0"/>
  </r>
  <r>
    <x v="159"/>
    <x v="148"/>
    <s v="B0160"/>
    <x v="9"/>
    <x v="159"/>
    <n v="8"/>
    <n v="60"/>
    <x v="1"/>
    <x v="2"/>
    <x v="0"/>
    <n v="52588"/>
    <s v="MORTGAGE"/>
    <n v="0.14000000000000001"/>
    <n v="0.89"/>
    <n v="5994.33"/>
    <n v="0"/>
    <n v="40.206891306001367"/>
    <n v="11.39866509469841"/>
    <n v="837"/>
    <n v="27.9"/>
    <x v="0"/>
    <n v="-15149.67"/>
    <x v="1"/>
  </r>
  <r>
    <x v="160"/>
    <x v="149"/>
    <s v="B0161"/>
    <x v="1"/>
    <x v="160"/>
    <n v="18.899999999999999"/>
    <n v="60"/>
    <x v="1"/>
    <x v="0"/>
    <x v="2"/>
    <n v="108976"/>
    <s v="MORTGAGE"/>
    <n v="0.18"/>
    <n v="0.92"/>
    <n v="344.54"/>
    <n v="0"/>
    <n v="2.79878138305682"/>
    <n v="0.31616135662898254"/>
    <n v="1523"/>
    <n v="50.766666666666666"/>
    <x v="2"/>
    <n v="-2705.46"/>
    <x v="1"/>
  </r>
  <r>
    <x v="161"/>
    <x v="150"/>
    <s v="B0162"/>
    <x v="2"/>
    <x v="161"/>
    <n v="19.899999999999999"/>
    <n v="36"/>
    <x v="0"/>
    <x v="1"/>
    <x v="3"/>
    <n v="61709"/>
    <s v="MORTGAGE"/>
    <n v="0.12"/>
    <n v="0.72"/>
    <n v="41884.67"/>
    <n v="0"/>
    <n v="56.609246625289664"/>
    <n v="67.874491565249798"/>
    <n v="739"/>
    <n v="24.633333333333333"/>
    <x v="0"/>
    <n v="6951.6699999999983"/>
    <x v="0"/>
  </r>
  <r>
    <x v="162"/>
    <x v="151"/>
    <s v="B0163"/>
    <x v="5"/>
    <x v="162"/>
    <n v="24.6"/>
    <n v="36"/>
    <x v="0"/>
    <x v="1"/>
    <x v="2"/>
    <n v="77788"/>
    <s v="RENT"/>
    <n v="0.35"/>
    <n v="0.82"/>
    <n v="32334.95"/>
    <n v="0"/>
    <n v="33.361186815447113"/>
    <n v="41.568043914228411"/>
    <n v="969"/>
    <n v="32.299999999999997"/>
    <x v="0"/>
    <n v="6383.9500000000007"/>
    <x v="0"/>
  </r>
  <r>
    <x v="163"/>
    <x v="152"/>
    <s v="B0164"/>
    <x v="3"/>
    <x v="163"/>
    <n v="9.1999999999999993"/>
    <n v="36"/>
    <x v="0"/>
    <x v="1"/>
    <x v="1"/>
    <n v="118031"/>
    <s v="RENT"/>
    <n v="0.21"/>
    <n v="0.88"/>
    <n v="36487"/>
    <n v="0"/>
    <n v="28.308664672840184"/>
    <n v="30.91306521168168"/>
    <n v="1577"/>
    <n v="52.56666666666667"/>
    <x v="2"/>
    <n v="3074"/>
    <x v="0"/>
  </r>
  <r>
    <x v="164"/>
    <x v="153"/>
    <s v="B0165"/>
    <x v="2"/>
    <x v="164"/>
    <n v="21.5"/>
    <n v="60"/>
    <x v="1"/>
    <x v="4"/>
    <x v="0"/>
    <n v="67019"/>
    <s v="MORTGAGE"/>
    <n v="0.21"/>
    <n v="0.69"/>
    <n v="10056.99"/>
    <n v="0"/>
    <n v="53.41917963562571"/>
    <n v="15.006177352691028"/>
    <n v="1112"/>
    <n v="37.06666666666667"/>
    <x v="3"/>
    <n v="-25744.010000000002"/>
    <x v="1"/>
  </r>
  <r>
    <x v="165"/>
    <x v="154"/>
    <s v="B0166"/>
    <x v="3"/>
    <x v="165"/>
    <n v="15.4"/>
    <n v="36"/>
    <x v="0"/>
    <x v="2"/>
    <x v="4"/>
    <n v="74948"/>
    <s v="OWN"/>
    <n v="0.23"/>
    <n v="0.64"/>
    <n v="39135.599999999999"/>
    <n v="0"/>
    <n v="45.248705769333405"/>
    <n v="52.217003789293905"/>
    <n v="1534"/>
    <n v="51.133333333333333"/>
    <x v="2"/>
    <n v="5222.5999999999985"/>
    <x v="0"/>
  </r>
  <r>
    <x v="166"/>
    <x v="155"/>
    <s v="B0167"/>
    <x v="4"/>
    <x v="166"/>
    <n v="12.5"/>
    <n v="60"/>
    <x v="0"/>
    <x v="1"/>
    <x v="0"/>
    <n v="95133"/>
    <s v="MORTGAGE"/>
    <n v="0.37"/>
    <n v="0.92"/>
    <n v="29565"/>
    <n v="0"/>
    <n v="27.624483617672102"/>
    <n v="31.077544069881114"/>
    <n v="1257"/>
    <n v="41.9"/>
    <x v="3"/>
    <n v="3285"/>
    <x v="0"/>
  </r>
  <r>
    <x v="167"/>
    <x v="156"/>
    <s v="B0168"/>
    <x v="7"/>
    <x v="167"/>
    <n v="7.4"/>
    <n v="36"/>
    <x v="1"/>
    <x v="4"/>
    <x v="1"/>
    <n v="144444"/>
    <s v="MORTGAGE"/>
    <n v="0.45"/>
    <n v="0.73"/>
    <n v="4065.82"/>
    <n v="0"/>
    <n v="17.69336213342195"/>
    <n v="2.8148071224834541"/>
    <n v="1061"/>
    <n v="35.366666666666667"/>
    <x v="0"/>
    <n v="-21491.18"/>
    <x v="1"/>
  </r>
  <r>
    <x v="168"/>
    <x v="66"/>
    <s v="B0169"/>
    <x v="6"/>
    <x v="168"/>
    <n v="19.7"/>
    <n v="60"/>
    <x v="1"/>
    <x v="1"/>
    <x v="4"/>
    <n v="96458"/>
    <s v="RENT"/>
    <n v="0.4"/>
    <n v="0.72"/>
    <n v="4839.3500000000004"/>
    <n v="0"/>
    <n v="37.736631487279439"/>
    <n v="5.0170540546144444"/>
    <n v="957"/>
    <n v="31.9"/>
    <x v="0"/>
    <n v="-31560.65"/>
    <x v="1"/>
  </r>
  <r>
    <x v="169"/>
    <x v="157"/>
    <s v="B0170"/>
    <x v="2"/>
    <x v="169"/>
    <n v="9.6999999999999993"/>
    <n v="36"/>
    <x v="0"/>
    <x v="4"/>
    <x v="2"/>
    <n v="147603"/>
    <s v="RENT"/>
    <n v="0.39"/>
    <n v="0.57999999999999996"/>
    <n v="6026.92"/>
    <n v="0"/>
    <n v="3.7221465688366768"/>
    <n v="4.0831961409998447"/>
    <n v="766"/>
    <n v="25.533333333333335"/>
    <x v="0"/>
    <n v="532.92000000000007"/>
    <x v="0"/>
  </r>
  <r>
    <x v="170"/>
    <x v="158"/>
    <s v="B0171"/>
    <x v="1"/>
    <x v="170"/>
    <n v="12.4"/>
    <n v="36"/>
    <x v="0"/>
    <x v="4"/>
    <x v="3"/>
    <n v="57526"/>
    <s v="RENT"/>
    <n v="0.28999999999999998"/>
    <n v="0.55000000000000004"/>
    <n v="18154.849999999999"/>
    <n v="0"/>
    <n v="28.077738761603449"/>
    <n v="31.559381844731078"/>
    <n v="1318"/>
    <n v="43.93333333333333"/>
    <x v="3"/>
    <n v="2002.8499999999985"/>
    <x v="0"/>
  </r>
  <r>
    <x v="171"/>
    <x v="159"/>
    <s v="B0172"/>
    <x v="3"/>
    <x v="171"/>
    <n v="6.3"/>
    <n v="36"/>
    <x v="1"/>
    <x v="4"/>
    <x v="3"/>
    <n v="103493"/>
    <s v="MORTGAGE"/>
    <n v="0.38"/>
    <n v="0.88"/>
    <n v="1971.07"/>
    <n v="0"/>
    <n v="24.054766989071723"/>
    <n v="1.9045442686945011"/>
    <n v="1574"/>
    <n v="52.466666666666669"/>
    <x v="2"/>
    <n v="-22923.93"/>
    <x v="1"/>
  </r>
  <r>
    <x v="172"/>
    <x v="109"/>
    <s v="B0173"/>
    <x v="9"/>
    <x v="172"/>
    <n v="21"/>
    <n v="60"/>
    <x v="3"/>
    <x v="6"/>
    <x v="0"/>
    <n v="82198"/>
    <s v="MORTGAGE"/>
    <n v="0.32"/>
    <n v="0.78"/>
    <n v="3338.92"/>
    <n v="989.42"/>
    <n v="12.354315190150613"/>
    <n v="4.0620453052385699"/>
    <n v="857"/>
    <n v="28.566666666666666"/>
    <x v="0"/>
    <n v="-6816.08"/>
    <x v="1"/>
  </r>
  <r>
    <x v="173"/>
    <x v="160"/>
    <s v="B0174"/>
    <x v="4"/>
    <x v="173"/>
    <n v="20.3"/>
    <n v="60"/>
    <x v="3"/>
    <x v="5"/>
    <x v="2"/>
    <n v="144100"/>
    <s v="OWN"/>
    <n v="0.19"/>
    <n v="0.65"/>
    <n v="7504.97"/>
    <n v="9677.33"/>
    <n v="22.819569743233863"/>
    <n v="5.2081679389312976"/>
    <n v="1232"/>
    <n v="41.06666666666667"/>
    <x v="3"/>
    <n v="-25378.03"/>
    <x v="1"/>
  </r>
  <r>
    <x v="174"/>
    <x v="161"/>
    <s v="B0175"/>
    <x v="1"/>
    <x v="174"/>
    <n v="19.7"/>
    <n v="36"/>
    <x v="1"/>
    <x v="1"/>
    <x v="1"/>
    <n v="129534"/>
    <s v="MORTGAGE"/>
    <n v="0.18"/>
    <n v="0.59"/>
    <n v="938.87"/>
    <n v="0"/>
    <n v="2.1832105856377475"/>
    <n v="0.7248058424815107"/>
    <n v="792"/>
    <n v="26.4"/>
    <x v="0"/>
    <n v="-1889.13"/>
    <x v="1"/>
  </r>
  <r>
    <x v="175"/>
    <x v="162"/>
    <s v="B0176"/>
    <x v="0"/>
    <x v="175"/>
    <n v="11"/>
    <n v="36"/>
    <x v="0"/>
    <x v="4"/>
    <x v="3"/>
    <n v="73395"/>
    <s v="MORTGAGE"/>
    <n v="0.22"/>
    <n v="0.75"/>
    <n v="36766.53"/>
    <n v="0"/>
    <n v="45.129777232781528"/>
    <n v="50.094052728387496"/>
    <n v="1170"/>
    <n v="39"/>
    <x v="3"/>
    <n v="3643.5299999999988"/>
    <x v="0"/>
  </r>
  <r>
    <x v="176"/>
    <x v="61"/>
    <s v="B0177"/>
    <x v="6"/>
    <x v="176"/>
    <n v="8.5"/>
    <n v="36"/>
    <x v="0"/>
    <x v="4"/>
    <x v="2"/>
    <n v="54031"/>
    <s v="RENT"/>
    <n v="0.46"/>
    <n v="0.76"/>
    <n v="41851.699999999997"/>
    <n v="0"/>
    <n v="71.390498047417225"/>
    <n v="77.458681127500867"/>
    <n v="1383"/>
    <n v="46.1"/>
    <x v="3"/>
    <n v="3278.6999999999971"/>
    <x v="0"/>
  </r>
  <r>
    <x v="177"/>
    <x v="6"/>
    <s v="B0178"/>
    <x v="4"/>
    <x v="177"/>
    <n v="17.8"/>
    <n v="60"/>
    <x v="0"/>
    <x v="2"/>
    <x v="0"/>
    <n v="105542"/>
    <s v="RENT"/>
    <n v="0.32"/>
    <n v="0.59"/>
    <n v="2127.4699999999998"/>
    <n v="0"/>
    <n v="1.7111671183036137"/>
    <n v="2.015756760341854"/>
    <n v="849"/>
    <n v="28.3"/>
    <x v="0"/>
    <n v="321.4699999999998"/>
    <x v="0"/>
  </r>
  <r>
    <x v="178"/>
    <x v="163"/>
    <s v="B0179"/>
    <x v="7"/>
    <x v="178"/>
    <n v="14.9"/>
    <n v="36"/>
    <x v="0"/>
    <x v="5"/>
    <x v="4"/>
    <n v="67701"/>
    <s v="RENT"/>
    <n v="0.39"/>
    <n v="0.88"/>
    <n v="35339.79"/>
    <n v="0"/>
    <n v="45.430643565087664"/>
    <n v="52.199805025036561"/>
    <n v="1080"/>
    <n v="36"/>
    <x v="0"/>
    <n v="4582.7900000000009"/>
    <x v="0"/>
  </r>
  <r>
    <x v="179"/>
    <x v="164"/>
    <s v="B0180"/>
    <x v="6"/>
    <x v="179"/>
    <n v="8.6"/>
    <n v="36"/>
    <x v="1"/>
    <x v="2"/>
    <x v="0"/>
    <n v="142599"/>
    <s v="RENT"/>
    <n v="0.24"/>
    <n v="0.54"/>
    <n v="13449.63"/>
    <n v="0"/>
    <n v="24.990357576140084"/>
    <n v="9.4317842341110367"/>
    <n v="1248"/>
    <n v="41.6"/>
    <x v="3"/>
    <n v="-22186.370000000003"/>
    <x v="1"/>
  </r>
  <r>
    <x v="180"/>
    <x v="165"/>
    <s v="B0181"/>
    <x v="3"/>
    <x v="180"/>
    <n v="18.7"/>
    <n v="36"/>
    <x v="0"/>
    <x v="0"/>
    <x v="0"/>
    <n v="55939"/>
    <s v="RENT"/>
    <n v="0.26"/>
    <n v="0.66"/>
    <n v="18470.91"/>
    <n v="0"/>
    <n v="27.817801533813618"/>
    <n v="33.019735783621442"/>
    <n v="1570"/>
    <n v="52.333333333333336"/>
    <x v="2"/>
    <n v="2909.91"/>
    <x v="0"/>
  </r>
  <r>
    <x v="181"/>
    <x v="166"/>
    <s v="B0182"/>
    <x v="1"/>
    <x v="181"/>
    <n v="24.8"/>
    <n v="36"/>
    <x v="0"/>
    <x v="0"/>
    <x v="2"/>
    <n v="79145"/>
    <s v="OWN"/>
    <n v="0.15"/>
    <n v="0.81"/>
    <n v="31526.98"/>
    <n v="0"/>
    <n v="31.918630361993809"/>
    <n v="39.834455745783053"/>
    <n v="1458"/>
    <n v="48.6"/>
    <x v="2"/>
    <n v="6264.98"/>
    <x v="0"/>
  </r>
  <r>
    <x v="182"/>
    <x v="152"/>
    <s v="B0183"/>
    <x v="0"/>
    <x v="182"/>
    <n v="19.899999999999999"/>
    <n v="60"/>
    <x v="4"/>
    <x v="6"/>
    <x v="3"/>
    <n v="50324"/>
    <s v="OWN"/>
    <n v="0.17"/>
    <n v="0.62"/>
    <n v="0"/>
    <n v="0"/>
    <n v="31.593275574278675"/>
    <n v="0"/>
    <n v="1577"/>
    <n v="52.56666666666667"/>
    <x v="2"/>
    <n v="-15899"/>
    <x v="1"/>
  </r>
  <r>
    <x v="183"/>
    <x v="167"/>
    <s v="B0184"/>
    <x v="8"/>
    <x v="183"/>
    <n v="19.8"/>
    <n v="60"/>
    <x v="0"/>
    <x v="1"/>
    <x v="2"/>
    <n v="52867"/>
    <s v="OWN"/>
    <n v="0.43"/>
    <n v="0.87"/>
    <n v="20286.93"/>
    <n v="0"/>
    <n v="32.031323888247861"/>
    <n v="38.373522235042657"/>
    <n v="1375"/>
    <n v="45.833333333333336"/>
    <x v="3"/>
    <n v="3352.9300000000003"/>
    <x v="0"/>
  </r>
  <r>
    <x v="184"/>
    <x v="168"/>
    <s v="B0185"/>
    <x v="7"/>
    <x v="184"/>
    <n v="24"/>
    <n v="36"/>
    <x v="0"/>
    <x v="0"/>
    <x v="4"/>
    <n v="30203"/>
    <s v="RENT"/>
    <n v="0.33"/>
    <n v="0.83"/>
    <n v="48604.28"/>
    <n v="0"/>
    <n v="129.77849882462007"/>
    <n v="160.92533854252889"/>
    <n v="1097"/>
    <n v="36.56666666666667"/>
    <x v="3"/>
    <n v="9407.2799999999988"/>
    <x v="0"/>
  </r>
  <r>
    <x v="185"/>
    <x v="58"/>
    <s v="B0186"/>
    <x v="5"/>
    <x v="185"/>
    <n v="9.1"/>
    <n v="36"/>
    <x v="0"/>
    <x v="4"/>
    <x v="2"/>
    <n v="46544"/>
    <s v="RENT"/>
    <n v="0.24"/>
    <n v="0.86"/>
    <n v="40729.21"/>
    <n v="0"/>
    <n v="80.207975249226536"/>
    <n v="87.50689669989687"/>
    <n v="704"/>
    <n v="23.466666666666665"/>
    <x v="1"/>
    <n v="3397.2099999999991"/>
    <x v="0"/>
  </r>
  <r>
    <x v="186"/>
    <x v="169"/>
    <s v="B0187"/>
    <x v="3"/>
    <x v="186"/>
    <n v="16.3"/>
    <n v="60"/>
    <x v="1"/>
    <x v="6"/>
    <x v="1"/>
    <n v="45899"/>
    <s v="RENT"/>
    <n v="0.42"/>
    <n v="0.55000000000000004"/>
    <n v="12505.08"/>
    <n v="0"/>
    <n v="76.59644000958626"/>
    <n v="27.244776574653041"/>
    <n v="840"/>
    <n v="28"/>
    <x v="0"/>
    <n v="-22651.919999999998"/>
    <x v="1"/>
  </r>
  <r>
    <x v="187"/>
    <x v="136"/>
    <s v="B0188"/>
    <x v="8"/>
    <x v="187"/>
    <n v="24.6"/>
    <n v="60"/>
    <x v="1"/>
    <x v="5"/>
    <x v="0"/>
    <n v="59063"/>
    <s v="OWN"/>
    <n v="0.2"/>
    <n v="0.56000000000000005"/>
    <n v="3295.91"/>
    <n v="0"/>
    <n v="21.321300983695377"/>
    <n v="5.5803294786922431"/>
    <n v="1719"/>
    <n v="57.3"/>
    <x v="2"/>
    <n v="-9297.09"/>
    <x v="1"/>
  </r>
  <r>
    <x v="188"/>
    <x v="170"/>
    <s v="B0189"/>
    <x v="2"/>
    <x v="188"/>
    <n v="8.3000000000000007"/>
    <n v="36"/>
    <x v="0"/>
    <x v="1"/>
    <x v="3"/>
    <n v="120880"/>
    <s v="RENT"/>
    <n v="0.49"/>
    <n v="0.63"/>
    <n v="19840.560000000001"/>
    <n v="0"/>
    <n v="15.155526141628062"/>
    <n v="16.41343481138319"/>
    <n v="824"/>
    <n v="27.466666666666665"/>
    <x v="0"/>
    <n v="1520.5600000000013"/>
    <x v="0"/>
  </r>
  <r>
    <x v="189"/>
    <x v="171"/>
    <s v="B0190"/>
    <x v="0"/>
    <x v="189"/>
    <n v="19"/>
    <n v="60"/>
    <x v="0"/>
    <x v="4"/>
    <x v="4"/>
    <n v="33748"/>
    <s v="OWN"/>
    <n v="0.24"/>
    <n v="0.73"/>
    <n v="33767.440000000002"/>
    <n v="0"/>
    <n v="84.082019675240019"/>
    <n v="100.05760341353562"/>
    <n v="1467"/>
    <n v="48.9"/>
    <x v="2"/>
    <n v="5391.4400000000023"/>
    <x v="0"/>
  </r>
  <r>
    <x v="190"/>
    <x v="172"/>
    <s v="B0191"/>
    <x v="9"/>
    <x v="190"/>
    <n v="16.7"/>
    <n v="60"/>
    <x v="1"/>
    <x v="4"/>
    <x v="0"/>
    <n v="135022"/>
    <s v="RENT"/>
    <n v="0.23"/>
    <n v="0.84"/>
    <n v="3413"/>
    <n v="0"/>
    <n v="11.256684095925108"/>
    <n v="2.5277362207640235"/>
    <n v="1268"/>
    <n v="42.266666666666666"/>
    <x v="3"/>
    <n v="-11786"/>
    <x v="1"/>
  </r>
  <r>
    <x v="191"/>
    <x v="173"/>
    <s v="B0192"/>
    <x v="5"/>
    <x v="191"/>
    <n v="16.7"/>
    <n v="36"/>
    <x v="1"/>
    <x v="3"/>
    <x v="2"/>
    <n v="147269"/>
    <s v="MORTGAGE"/>
    <n v="0.22"/>
    <n v="0.88"/>
    <n v="3698.91"/>
    <n v="0"/>
    <n v="11.459302365059857"/>
    <n v="2.5116691224901366"/>
    <n v="660"/>
    <n v="22"/>
    <x v="1"/>
    <n v="-13177.09"/>
    <x v="1"/>
  </r>
  <r>
    <x v="192"/>
    <x v="174"/>
    <s v="B0193"/>
    <x v="1"/>
    <x v="192"/>
    <n v="19"/>
    <n v="60"/>
    <x v="2"/>
    <x v="0"/>
    <x v="1"/>
    <n v="96629"/>
    <s v="OWN"/>
    <n v="0.15"/>
    <n v="0.82"/>
    <n v="0"/>
    <n v="0"/>
    <n v="9.5675211375466986"/>
    <n v="0"/>
    <n v="706"/>
    <n v="23.533333333333335"/>
    <x v="1"/>
    <n v="-9245"/>
    <x v="1"/>
  </r>
  <r>
    <x v="193"/>
    <x v="175"/>
    <s v="B0194"/>
    <x v="0"/>
    <x v="193"/>
    <n v="23.6"/>
    <n v="60"/>
    <x v="1"/>
    <x v="5"/>
    <x v="2"/>
    <n v="110764"/>
    <s v="MORTGAGE"/>
    <n v="0.14000000000000001"/>
    <n v="0.92"/>
    <n v="2776.51"/>
    <n v="0"/>
    <n v="7.4157668556570728"/>
    <n v="2.5066898992452424"/>
    <n v="1712"/>
    <n v="57.06666666666667"/>
    <x v="2"/>
    <n v="-5437.49"/>
    <x v="1"/>
  </r>
  <r>
    <x v="194"/>
    <x v="56"/>
    <s v="B0195"/>
    <x v="6"/>
    <x v="194"/>
    <n v="20.7"/>
    <n v="36"/>
    <x v="1"/>
    <x v="6"/>
    <x v="0"/>
    <n v="50884"/>
    <s v="OWN"/>
    <n v="0.36"/>
    <n v="0.83"/>
    <n v="470.61"/>
    <n v="0"/>
    <n v="3.3920289285433536"/>
    <n v="0.92486832796163831"/>
    <n v="905"/>
    <n v="30.166666666666668"/>
    <x v="0"/>
    <n v="-1255.3899999999999"/>
    <x v="1"/>
  </r>
  <r>
    <x v="195"/>
    <x v="176"/>
    <s v="B0196"/>
    <x v="4"/>
    <x v="195"/>
    <n v="6.1"/>
    <n v="36"/>
    <x v="0"/>
    <x v="0"/>
    <x v="4"/>
    <n v="55183"/>
    <s v="RENT"/>
    <n v="0.45"/>
    <n v="0.64"/>
    <n v="13116.08"/>
    <n v="0"/>
    <n v="22.401826649511626"/>
    <n v="23.768334450827247"/>
    <n v="1513"/>
    <n v="50.43333333333333"/>
    <x v="2"/>
    <n v="754.07999999999993"/>
    <x v="0"/>
  </r>
  <r>
    <x v="196"/>
    <x v="177"/>
    <s v="B0197"/>
    <x v="6"/>
    <x v="196"/>
    <n v="22.1"/>
    <n v="60"/>
    <x v="0"/>
    <x v="4"/>
    <x v="3"/>
    <n v="111570"/>
    <s v="RENT"/>
    <n v="0.42"/>
    <n v="0.62"/>
    <n v="23561.64"/>
    <n v="0"/>
    <n v="17.295868064891994"/>
    <n v="21.118257596127989"/>
    <n v="1317"/>
    <n v="43.9"/>
    <x v="3"/>
    <n v="4264.6399999999994"/>
    <x v="0"/>
  </r>
  <r>
    <x v="197"/>
    <x v="178"/>
    <s v="B0198"/>
    <x v="6"/>
    <x v="197"/>
    <n v="9.5"/>
    <n v="36"/>
    <x v="0"/>
    <x v="5"/>
    <x v="0"/>
    <n v="101246"/>
    <s v="MORTGAGE"/>
    <n v="0.16"/>
    <n v="0.81"/>
    <n v="34435.56"/>
    <n v="0"/>
    <n v="31.060980186871578"/>
    <n v="34.011773304624377"/>
    <n v="1569"/>
    <n v="52.3"/>
    <x v="2"/>
    <n v="2987.5599999999977"/>
    <x v="0"/>
  </r>
  <r>
    <x v="198"/>
    <x v="179"/>
    <s v="B0199"/>
    <x v="2"/>
    <x v="198"/>
    <n v="12.5"/>
    <n v="60"/>
    <x v="1"/>
    <x v="5"/>
    <x v="4"/>
    <n v="138036"/>
    <s v="RENT"/>
    <n v="0.32"/>
    <n v="0.59"/>
    <n v="11741.28"/>
    <n v="0"/>
    <n v="19.68471992813469"/>
    <n v="8.5059549682691475"/>
    <n v="1667"/>
    <n v="55.56666666666667"/>
    <x v="2"/>
    <n v="-15430.72"/>
    <x v="1"/>
  </r>
  <r>
    <x v="199"/>
    <x v="126"/>
    <s v="B0200"/>
    <x v="7"/>
    <x v="199"/>
    <n v="14.2"/>
    <n v="36"/>
    <x v="1"/>
    <x v="5"/>
    <x v="0"/>
    <n v="49259"/>
    <s v="OWN"/>
    <n v="0.14000000000000001"/>
    <n v="0.54"/>
    <n v="3840.38"/>
    <n v="0"/>
    <n v="17.574453399378793"/>
    <n v="7.7963011835400637"/>
    <n v="1093"/>
    <n v="36.43333333333333"/>
    <x v="3"/>
    <n v="-4816.62"/>
    <x v="1"/>
  </r>
  <r>
    <x v="200"/>
    <x v="180"/>
    <s v="B0201"/>
    <x v="9"/>
    <x v="200"/>
    <n v="14.6"/>
    <n v="60"/>
    <x v="0"/>
    <x v="4"/>
    <x v="1"/>
    <n v="65959"/>
    <s v="RENT"/>
    <n v="0.12"/>
    <n v="0.74"/>
    <n v="22748.1"/>
    <n v="0"/>
    <n v="30.094452614502949"/>
    <n v="34.488242696220375"/>
    <n v="1134"/>
    <n v="37.799999999999997"/>
    <x v="3"/>
    <n v="2898.0999999999985"/>
    <x v="0"/>
  </r>
  <r>
    <x v="201"/>
    <x v="181"/>
    <s v="B0202"/>
    <x v="5"/>
    <x v="201"/>
    <n v="13.7"/>
    <n v="36"/>
    <x v="0"/>
    <x v="5"/>
    <x v="2"/>
    <n v="146525"/>
    <s v="RENT"/>
    <n v="0.36"/>
    <n v="0.87"/>
    <n v="30045.22"/>
    <n v="0"/>
    <n v="18.034465108343287"/>
    <n v="20.505183415799351"/>
    <n v="1617"/>
    <n v="53.9"/>
    <x v="2"/>
    <n v="3620.2200000000012"/>
    <x v="0"/>
  </r>
  <r>
    <x v="202"/>
    <x v="171"/>
    <s v="B0203"/>
    <x v="7"/>
    <x v="202"/>
    <n v="23.7"/>
    <n v="60"/>
    <x v="0"/>
    <x v="5"/>
    <x v="3"/>
    <n v="63457"/>
    <s v="OWN"/>
    <n v="0.31"/>
    <n v="0.55000000000000004"/>
    <n v="34246.339999999997"/>
    <n v="0"/>
    <n v="43.627968545629322"/>
    <n v="53.967789211592098"/>
    <n v="1467"/>
    <n v="48.9"/>
    <x v="2"/>
    <n v="6561.3399999999965"/>
    <x v="0"/>
  </r>
  <r>
    <x v="203"/>
    <x v="182"/>
    <s v="B0204"/>
    <x v="0"/>
    <x v="203"/>
    <n v="19.100000000000001"/>
    <n v="60"/>
    <x v="3"/>
    <x v="1"/>
    <x v="4"/>
    <n v="115679"/>
    <s v="MORTGAGE"/>
    <n v="0.13"/>
    <n v="0.86"/>
    <n v="3866.58"/>
    <n v="7371.47"/>
    <n v="22.111186991588795"/>
    <n v="3.3425081475462268"/>
    <n v="1211"/>
    <n v="40.366666666666667"/>
    <x v="3"/>
    <n v="-21711.42"/>
    <x v="1"/>
  </r>
  <r>
    <x v="204"/>
    <x v="94"/>
    <s v="B0205"/>
    <x v="6"/>
    <x v="204"/>
    <n v="17.600000000000001"/>
    <n v="60"/>
    <x v="1"/>
    <x v="0"/>
    <x v="3"/>
    <n v="32103"/>
    <s v="MORTGAGE"/>
    <n v="0.11"/>
    <n v="0.87"/>
    <n v="3320.34"/>
    <n v="0"/>
    <n v="92.922779802510675"/>
    <n v="10.342771703579105"/>
    <n v="1622"/>
    <n v="54.06666666666667"/>
    <x v="2"/>
    <n v="-26510.66"/>
    <x v="1"/>
  </r>
  <r>
    <x v="205"/>
    <x v="183"/>
    <s v="B0206"/>
    <x v="2"/>
    <x v="205"/>
    <n v="6"/>
    <n v="36"/>
    <x v="1"/>
    <x v="1"/>
    <x v="3"/>
    <n v="95901"/>
    <s v="RENT"/>
    <n v="0.5"/>
    <n v="0.72"/>
    <n v="2971.76"/>
    <n v="0"/>
    <n v="9.2866602016663009"/>
    <n v="3.0987789491246183"/>
    <n v="1568"/>
    <n v="52.266666666666666"/>
    <x v="2"/>
    <n v="-5934.24"/>
    <x v="1"/>
  </r>
  <r>
    <x v="206"/>
    <x v="184"/>
    <s v="B0207"/>
    <x v="0"/>
    <x v="206"/>
    <n v="23.1"/>
    <n v="36"/>
    <x v="1"/>
    <x v="2"/>
    <x v="3"/>
    <n v="142314"/>
    <s v="OWN"/>
    <n v="0.11"/>
    <n v="0.53"/>
    <n v="1537.67"/>
    <n v="0"/>
    <n v="5.8230391950194633"/>
    <n v="1.0804769734530686"/>
    <n v="807"/>
    <n v="26.9"/>
    <x v="0"/>
    <n v="-6749.33"/>
    <x v="1"/>
  </r>
  <r>
    <x v="207"/>
    <x v="185"/>
    <s v="B0208"/>
    <x v="4"/>
    <x v="207"/>
    <n v="23.2"/>
    <n v="60"/>
    <x v="3"/>
    <x v="5"/>
    <x v="4"/>
    <n v="74535"/>
    <s v="MORTGAGE"/>
    <n v="0.28000000000000003"/>
    <n v="0.57999999999999996"/>
    <n v="3659.1"/>
    <n v="4720.7299999999996"/>
    <n v="46.50164352317703"/>
    <n v="4.9092372710807002"/>
    <n v="843"/>
    <n v="28.1"/>
    <x v="0"/>
    <n v="-31000.9"/>
    <x v="1"/>
  </r>
  <r>
    <x v="208"/>
    <x v="61"/>
    <s v="B0209"/>
    <x v="9"/>
    <x v="208"/>
    <n v="20.6"/>
    <n v="60"/>
    <x v="1"/>
    <x v="1"/>
    <x v="4"/>
    <n v="46103"/>
    <s v="MORTGAGE"/>
    <n v="0.3"/>
    <n v="0.82"/>
    <n v="5048.66"/>
    <n v="0"/>
    <n v="24.341149165997873"/>
    <n v="10.950827494956943"/>
    <n v="1383"/>
    <n v="46.1"/>
    <x v="3"/>
    <n v="-6173.34"/>
    <x v="1"/>
  </r>
  <r>
    <x v="209"/>
    <x v="186"/>
    <s v="B0210"/>
    <x v="5"/>
    <x v="209"/>
    <n v="5.0999999999999996"/>
    <n v="36"/>
    <x v="1"/>
    <x v="5"/>
    <x v="3"/>
    <n v="128046"/>
    <s v="RENT"/>
    <n v="0.15"/>
    <n v="0.82"/>
    <n v="5847.39"/>
    <n v="0"/>
    <n v="30.022804304702998"/>
    <n v="4.5666323040157453"/>
    <n v="899"/>
    <n v="29.966666666666665"/>
    <x v="0"/>
    <n v="-32595.61"/>
    <x v="1"/>
  </r>
  <r>
    <x v="210"/>
    <x v="187"/>
    <s v="B0211"/>
    <x v="4"/>
    <x v="210"/>
    <n v="6.1"/>
    <n v="36"/>
    <x v="0"/>
    <x v="6"/>
    <x v="2"/>
    <n v="120012"/>
    <s v="OWN"/>
    <n v="0.17"/>
    <n v="0.9"/>
    <n v="37878.76"/>
    <n v="0"/>
    <n v="29.747858547478582"/>
    <n v="31.562477085624774"/>
    <n v="764"/>
    <n v="25.466666666666665"/>
    <x v="0"/>
    <n v="2177.760000000002"/>
    <x v="0"/>
  </r>
  <r>
    <x v="211"/>
    <x v="188"/>
    <s v="B0212"/>
    <x v="2"/>
    <x v="211"/>
    <n v="9.5"/>
    <n v="36"/>
    <x v="0"/>
    <x v="2"/>
    <x v="0"/>
    <n v="108278"/>
    <s v="MORTGAGE"/>
    <n v="0.24"/>
    <n v="0.76"/>
    <n v="20546.580000000002"/>
    <n v="0"/>
    <n v="17.329466743013356"/>
    <n v="18.975766083599623"/>
    <n v="1560"/>
    <n v="52"/>
    <x v="2"/>
    <n v="1782.5800000000017"/>
    <x v="0"/>
  </r>
  <r>
    <x v="212"/>
    <x v="189"/>
    <s v="B0213"/>
    <x v="9"/>
    <x v="212"/>
    <n v="7.6"/>
    <n v="36"/>
    <x v="0"/>
    <x v="0"/>
    <x v="3"/>
    <n v="42391"/>
    <s v="RENT"/>
    <n v="0.4"/>
    <n v="0.56000000000000005"/>
    <n v="20093.22"/>
    <n v="0"/>
    <n v="44.05180344884527"/>
    <n v="47.399731074992332"/>
    <n v="920"/>
    <n v="30.666666666666668"/>
    <x v="0"/>
    <n v="1419.2200000000012"/>
    <x v="0"/>
  </r>
  <r>
    <x v="213"/>
    <x v="102"/>
    <s v="B0214"/>
    <x v="0"/>
    <x v="213"/>
    <n v="13"/>
    <n v="36"/>
    <x v="0"/>
    <x v="4"/>
    <x v="1"/>
    <n v="132476"/>
    <s v="RENT"/>
    <n v="0.3"/>
    <n v="0.55000000000000004"/>
    <n v="21497.119999999999"/>
    <n v="0"/>
    <n v="14.360336966695856"/>
    <n v="16.227180772366314"/>
    <n v="1323"/>
    <n v="44.1"/>
    <x v="3"/>
    <n v="2473.119999999999"/>
    <x v="0"/>
  </r>
  <r>
    <x v="214"/>
    <x v="56"/>
    <s v="B0215"/>
    <x v="6"/>
    <x v="214"/>
    <n v="23.5"/>
    <n v="36"/>
    <x v="2"/>
    <x v="4"/>
    <x v="3"/>
    <n v="58901"/>
    <s v="RENT"/>
    <n v="0.36"/>
    <n v="0.82"/>
    <n v="0"/>
    <n v="0"/>
    <n v="42.230182849187621"/>
    <n v="0"/>
    <n v="905"/>
    <n v="30.166666666666668"/>
    <x v="0"/>
    <n v="-24874"/>
    <x v="1"/>
  </r>
  <r>
    <x v="215"/>
    <x v="145"/>
    <s v="B0216"/>
    <x v="6"/>
    <x v="215"/>
    <n v="14.4"/>
    <n v="60"/>
    <x v="0"/>
    <x v="4"/>
    <x v="4"/>
    <n v="127537"/>
    <s v="RENT"/>
    <n v="0.49"/>
    <n v="0.57999999999999996"/>
    <n v="38076.9"/>
    <n v="0"/>
    <n v="26.097524639908421"/>
    <n v="29.855571324399975"/>
    <n v="1320"/>
    <n v="44"/>
    <x v="3"/>
    <n v="4792.9000000000015"/>
    <x v="0"/>
  </r>
  <r>
    <x v="216"/>
    <x v="190"/>
    <s v="B0217"/>
    <x v="3"/>
    <x v="216"/>
    <n v="5.3"/>
    <n v="36"/>
    <x v="3"/>
    <x v="0"/>
    <x v="0"/>
    <n v="111159"/>
    <s v="MORTGAGE"/>
    <n v="0.41"/>
    <n v="0.65"/>
    <n v="7046.14"/>
    <n v="4694.51"/>
    <n v="16.734587392833689"/>
    <n v="6.3387939797947084"/>
    <n v="1081"/>
    <n v="36.033333333333331"/>
    <x v="3"/>
    <n v="-11555.86"/>
    <x v="1"/>
  </r>
  <r>
    <x v="217"/>
    <x v="89"/>
    <s v="B0218"/>
    <x v="6"/>
    <x v="217"/>
    <n v="10.7"/>
    <n v="60"/>
    <x v="0"/>
    <x v="6"/>
    <x v="1"/>
    <n v="97914"/>
    <s v="OWN"/>
    <n v="0.27"/>
    <n v="0.72"/>
    <n v="42933.89"/>
    <n v="0"/>
    <n v="39.610270237146885"/>
    <n v="43.848571195130418"/>
    <n v="664"/>
    <n v="22.133333333333333"/>
    <x v="1"/>
    <n v="4149.8899999999994"/>
    <x v="0"/>
  </r>
  <r>
    <x v="218"/>
    <x v="191"/>
    <s v="B0219"/>
    <x v="8"/>
    <x v="218"/>
    <n v="5.9"/>
    <n v="36"/>
    <x v="0"/>
    <x v="0"/>
    <x v="0"/>
    <n v="80357"/>
    <s v="RENT"/>
    <n v="0.28000000000000003"/>
    <n v="0.51"/>
    <n v="25696.639999999999"/>
    <n v="0"/>
    <n v="30.19649812710778"/>
    <n v="31.978097738840422"/>
    <n v="1033"/>
    <n v="34.43333333333333"/>
    <x v="0"/>
    <n v="1431.6399999999994"/>
    <x v="0"/>
  </r>
  <r>
    <x v="219"/>
    <x v="14"/>
    <s v="B0220"/>
    <x v="6"/>
    <x v="219"/>
    <n v="5.7"/>
    <n v="36"/>
    <x v="3"/>
    <x v="5"/>
    <x v="0"/>
    <n v="116908"/>
    <s v="RENT"/>
    <n v="0.35"/>
    <n v="0.61"/>
    <n v="8489.4699999999993"/>
    <n v="8648.65"/>
    <n v="23.036062544907107"/>
    <n v="7.2616672939405342"/>
    <n v="1261"/>
    <n v="42.033333333333331"/>
    <x v="3"/>
    <n v="-18441.53"/>
    <x v="1"/>
  </r>
  <r>
    <x v="220"/>
    <x v="157"/>
    <s v="B0221"/>
    <x v="8"/>
    <x v="220"/>
    <n v="10.5"/>
    <n v="60"/>
    <x v="0"/>
    <x v="1"/>
    <x v="1"/>
    <n v="140335"/>
    <s v="MORTGAGE"/>
    <n v="0.37"/>
    <n v="0.68"/>
    <n v="32974.300000000003"/>
    <n v="0"/>
    <n v="21.264118003349129"/>
    <n v="23.496846830797736"/>
    <n v="766"/>
    <n v="25.533333333333335"/>
    <x v="0"/>
    <n v="3133.3000000000029"/>
    <x v="0"/>
  </r>
  <r>
    <x v="221"/>
    <x v="192"/>
    <s v="B0222"/>
    <x v="1"/>
    <x v="221"/>
    <n v="10.5"/>
    <n v="60"/>
    <x v="0"/>
    <x v="0"/>
    <x v="3"/>
    <n v="68437"/>
    <s v="RENT"/>
    <n v="0.3"/>
    <n v="0.63"/>
    <n v="33362.160000000003"/>
    <n v="0"/>
    <n v="44.116486695793213"/>
    <n v="48.748717798851501"/>
    <n v="1251"/>
    <n v="41.7"/>
    <x v="3"/>
    <n v="3170.1600000000035"/>
    <x v="0"/>
  </r>
  <r>
    <x v="222"/>
    <x v="193"/>
    <s v="B0223"/>
    <x v="8"/>
    <x v="222"/>
    <n v="20.7"/>
    <n v="36"/>
    <x v="0"/>
    <x v="2"/>
    <x v="3"/>
    <n v="65503"/>
    <s v="RENT"/>
    <n v="0.36"/>
    <n v="0.56000000000000005"/>
    <n v="20018.099999999999"/>
    <n v="0"/>
    <n v="25.319451017510648"/>
    <n v="30.560585011373519"/>
    <n v="675"/>
    <n v="22.5"/>
    <x v="1"/>
    <n v="3433.0999999999985"/>
    <x v="0"/>
  </r>
  <r>
    <x v="223"/>
    <x v="194"/>
    <s v="B0224"/>
    <x v="9"/>
    <x v="223"/>
    <n v="24.5"/>
    <n v="60"/>
    <x v="1"/>
    <x v="6"/>
    <x v="3"/>
    <n v="126282"/>
    <s v="OWN"/>
    <n v="0.11"/>
    <n v="0.83"/>
    <n v="10442.84"/>
    <n v="0"/>
    <n v="21.031500926497838"/>
    <n v="8.2694604139940768"/>
    <n v="971"/>
    <n v="32.366666666666667"/>
    <x v="0"/>
    <n v="-16116.16"/>
    <x v="1"/>
  </r>
  <r>
    <x v="224"/>
    <x v="195"/>
    <s v="B0225"/>
    <x v="4"/>
    <x v="224"/>
    <n v="12.4"/>
    <n v="60"/>
    <x v="0"/>
    <x v="5"/>
    <x v="2"/>
    <n v="123459"/>
    <s v="RENT"/>
    <n v="0.27"/>
    <n v="0.87"/>
    <n v="39050.01"/>
    <n v="0"/>
    <n v="28.140516284758505"/>
    <n v="31.629941924039564"/>
    <n v="1683"/>
    <n v="56.1"/>
    <x v="2"/>
    <n v="4308.010000000002"/>
    <x v="0"/>
  </r>
  <r>
    <x v="225"/>
    <x v="196"/>
    <s v="B0226"/>
    <x v="9"/>
    <x v="225"/>
    <n v="13.6"/>
    <n v="60"/>
    <x v="1"/>
    <x v="4"/>
    <x v="3"/>
    <n v="105403"/>
    <s v="MORTGAGE"/>
    <n v="0.21"/>
    <n v="0.62"/>
    <n v="722"/>
    <n v="0"/>
    <n v="4.8698803639365105"/>
    <n v="0.68498999079722589"/>
    <n v="1491"/>
    <n v="49.7"/>
    <x v="2"/>
    <n v="-4411"/>
    <x v="1"/>
  </r>
  <r>
    <x v="226"/>
    <x v="27"/>
    <s v="B0227"/>
    <x v="4"/>
    <x v="226"/>
    <n v="21.9"/>
    <n v="60"/>
    <x v="1"/>
    <x v="0"/>
    <x v="1"/>
    <n v="71258"/>
    <s v="OWN"/>
    <n v="0.15"/>
    <n v="0.85"/>
    <n v="2433.83"/>
    <n v="0"/>
    <n v="21.980689887451234"/>
    <n v="3.415518257599147"/>
    <n v="1158"/>
    <n v="38.6"/>
    <x v="3"/>
    <n v="-13229.17"/>
    <x v="1"/>
  </r>
  <r>
    <x v="227"/>
    <x v="197"/>
    <s v="B0228"/>
    <x v="3"/>
    <x v="227"/>
    <n v="10.4"/>
    <n v="36"/>
    <x v="1"/>
    <x v="1"/>
    <x v="2"/>
    <n v="63724"/>
    <s v="MORTGAGE"/>
    <n v="0.14000000000000001"/>
    <n v="0.67"/>
    <n v="6475.12"/>
    <n v="0"/>
    <n v="35.707111920155668"/>
    <n v="10.161195154102066"/>
    <n v="1283"/>
    <n v="42.766666666666666"/>
    <x v="3"/>
    <n v="-16278.880000000001"/>
    <x v="1"/>
  </r>
  <r>
    <x v="228"/>
    <x v="198"/>
    <s v="B0229"/>
    <x v="1"/>
    <x v="228"/>
    <n v="8.1"/>
    <n v="60"/>
    <x v="1"/>
    <x v="0"/>
    <x v="3"/>
    <n v="94286"/>
    <s v="OWN"/>
    <n v="0.34"/>
    <n v="0.73"/>
    <n v="633.66"/>
    <n v="0"/>
    <n v="5.273317353583777"/>
    <n v="0.6720615998133338"/>
    <n v="1694"/>
    <n v="56.466666666666669"/>
    <x v="2"/>
    <n v="-4338.34"/>
    <x v="1"/>
  </r>
  <r>
    <x v="229"/>
    <x v="199"/>
    <s v="B0230"/>
    <x v="4"/>
    <x v="229"/>
    <n v="22.1"/>
    <n v="36"/>
    <x v="0"/>
    <x v="1"/>
    <x v="2"/>
    <n v="104842"/>
    <s v="OWN"/>
    <n v="0.31"/>
    <n v="0.89"/>
    <n v="7686.2"/>
    <n v="0"/>
    <n v="6.0042730966597357"/>
    <n v="7.3312222201026307"/>
    <n v="1495"/>
    <n v="49.833333333333336"/>
    <x v="2"/>
    <n v="1391.1999999999998"/>
    <x v="0"/>
  </r>
  <r>
    <x v="230"/>
    <x v="200"/>
    <s v="B0231"/>
    <x v="4"/>
    <x v="230"/>
    <n v="5.9"/>
    <n v="36"/>
    <x v="0"/>
    <x v="6"/>
    <x v="1"/>
    <n v="134927"/>
    <s v="RENT"/>
    <n v="0.2"/>
    <n v="0.84"/>
    <n v="31902.38"/>
    <n v="0"/>
    <n v="22.326887872701533"/>
    <n v="23.644177962898457"/>
    <n v="923"/>
    <n v="30.766666666666666"/>
    <x v="0"/>
    <n v="1777.380000000001"/>
    <x v="0"/>
  </r>
  <r>
    <x v="231"/>
    <x v="201"/>
    <s v="B0232"/>
    <x v="2"/>
    <x v="231"/>
    <n v="17.399999999999999"/>
    <n v="36"/>
    <x v="1"/>
    <x v="0"/>
    <x v="3"/>
    <n v="44908"/>
    <s v="RENT"/>
    <n v="0.28999999999999998"/>
    <n v="0.86"/>
    <n v="2043.7"/>
    <n v="0"/>
    <n v="24.278524984412577"/>
    <n v="4.550859535049435"/>
    <n v="1437"/>
    <n v="47.9"/>
    <x v="3"/>
    <n v="-8859.2999999999993"/>
    <x v="1"/>
  </r>
  <r>
    <x v="232"/>
    <x v="62"/>
    <s v="B0233"/>
    <x v="7"/>
    <x v="232"/>
    <n v="16.2"/>
    <n v="36"/>
    <x v="0"/>
    <x v="6"/>
    <x v="4"/>
    <n v="122617"/>
    <s v="RENT"/>
    <n v="0.3"/>
    <n v="0.56000000000000005"/>
    <n v="4671.24"/>
    <n v="0"/>
    <n v="3.2785013497312767"/>
    <n v="3.8096185683877439"/>
    <n v="842"/>
    <n v="28.066666666666666"/>
    <x v="0"/>
    <n v="651.23999999999978"/>
    <x v="0"/>
  </r>
  <r>
    <x v="233"/>
    <x v="202"/>
    <s v="B0234"/>
    <x v="7"/>
    <x v="233"/>
    <n v="11.9"/>
    <n v="60"/>
    <x v="0"/>
    <x v="0"/>
    <x v="1"/>
    <n v="80626"/>
    <s v="MORTGAGE"/>
    <n v="0.18"/>
    <n v="0.53"/>
    <n v="23968.98"/>
    <n v="0"/>
    <n v="26.567112345893385"/>
    <n v="29.728598715054694"/>
    <n v="761"/>
    <n v="25.366666666666667"/>
    <x v="0"/>
    <n v="2548.9799999999996"/>
    <x v="0"/>
  </r>
  <r>
    <x v="234"/>
    <x v="172"/>
    <s v="B0235"/>
    <x v="2"/>
    <x v="234"/>
    <n v="11.3"/>
    <n v="60"/>
    <x v="0"/>
    <x v="2"/>
    <x v="0"/>
    <n v="67228"/>
    <s v="RENT"/>
    <n v="0.36"/>
    <n v="0.9"/>
    <n v="24989.08"/>
    <n v="0"/>
    <n v="33.396798952817278"/>
    <n v="37.170643184387458"/>
    <n v="1268"/>
    <n v="42.266666666666666"/>
    <x v="3"/>
    <n v="2537.0800000000017"/>
    <x v="0"/>
  </r>
  <r>
    <x v="235"/>
    <x v="203"/>
    <s v="B0236"/>
    <x v="6"/>
    <x v="235"/>
    <n v="20.399999999999999"/>
    <n v="36"/>
    <x v="3"/>
    <x v="0"/>
    <x v="0"/>
    <n v="53386"/>
    <s v="RENT"/>
    <n v="0.41"/>
    <n v="0.67"/>
    <n v="7661.31"/>
    <n v="15157.1"/>
    <n v="73.054733450717407"/>
    <n v="14.350784849960666"/>
    <n v="701"/>
    <n v="23.366666666666667"/>
    <x v="1"/>
    <n v="-31339.69"/>
    <x v="1"/>
  </r>
  <r>
    <x v="236"/>
    <x v="56"/>
    <s v="B0237"/>
    <x v="2"/>
    <x v="236"/>
    <n v="6.7"/>
    <n v="36"/>
    <x v="0"/>
    <x v="1"/>
    <x v="1"/>
    <n v="76754"/>
    <s v="OWN"/>
    <n v="0.42"/>
    <n v="0.63"/>
    <n v="11220.57"/>
    <n v="0"/>
    <n v="13.70091461031347"/>
    <n v="14.618873283477082"/>
    <n v="905"/>
    <n v="30.166666666666668"/>
    <x v="0"/>
    <n v="704.56999999999971"/>
    <x v="0"/>
  </r>
  <r>
    <x v="237"/>
    <x v="204"/>
    <s v="B0238"/>
    <x v="4"/>
    <x v="237"/>
    <n v="9.6999999999999993"/>
    <n v="36"/>
    <x v="0"/>
    <x v="4"/>
    <x v="0"/>
    <n v="140942"/>
    <s v="RENT"/>
    <n v="0.34"/>
    <n v="0.83"/>
    <n v="3725.41"/>
    <n v="0"/>
    <n v="2.4095017808744021"/>
    <n v="2.6432220345957913"/>
    <n v="1062"/>
    <n v="35.4"/>
    <x v="0"/>
    <n v="329.40999999999985"/>
    <x v="0"/>
  </r>
  <r>
    <x v="238"/>
    <x v="205"/>
    <s v="B0239"/>
    <x v="4"/>
    <x v="238"/>
    <n v="19.600000000000001"/>
    <n v="36"/>
    <x v="1"/>
    <x v="6"/>
    <x v="1"/>
    <n v="58302"/>
    <s v="RENT"/>
    <n v="0.3"/>
    <n v="0.88"/>
    <n v="2381.36"/>
    <n v="0"/>
    <n v="33.525436520187988"/>
    <n v="4.0845254022160482"/>
    <n v="1174"/>
    <n v="39.133333333333333"/>
    <x v="3"/>
    <n v="-17164.64"/>
    <x v="1"/>
  </r>
  <r>
    <x v="239"/>
    <x v="206"/>
    <s v="B0240"/>
    <x v="2"/>
    <x v="239"/>
    <n v="16"/>
    <n v="60"/>
    <x v="1"/>
    <x v="5"/>
    <x v="4"/>
    <n v="90815"/>
    <s v="RENT"/>
    <n v="0.12"/>
    <n v="0.89"/>
    <n v="2865.01"/>
    <n v="0"/>
    <n v="22.164840610031384"/>
    <n v="3.1547761933601279"/>
    <n v="648"/>
    <n v="21.6"/>
    <x v="1"/>
    <n v="-17263.989999999998"/>
    <x v="1"/>
  </r>
  <r>
    <x v="240"/>
    <x v="207"/>
    <s v="B0241"/>
    <x v="2"/>
    <x v="240"/>
    <n v="7.6"/>
    <n v="36"/>
    <x v="0"/>
    <x v="0"/>
    <x v="1"/>
    <n v="114748"/>
    <s v="RENT"/>
    <n v="0.22"/>
    <n v="0.64"/>
    <n v="2787.92"/>
    <n v="0"/>
    <n v="2.2579914246871406"/>
    <n v="2.4296022588628996"/>
    <n v="1704"/>
    <n v="56.8"/>
    <x v="2"/>
    <n v="196.92000000000007"/>
    <x v="0"/>
  </r>
  <r>
    <x v="241"/>
    <x v="208"/>
    <s v="B0242"/>
    <x v="6"/>
    <x v="241"/>
    <n v="22.6"/>
    <n v="60"/>
    <x v="0"/>
    <x v="5"/>
    <x v="3"/>
    <n v="93344"/>
    <s v="OWN"/>
    <n v="0.14000000000000001"/>
    <n v="0.88"/>
    <n v="15083.48"/>
    <n v="0"/>
    <n v="13.180279396640385"/>
    <n v="16.159024682893381"/>
    <n v="1563"/>
    <n v="52.1"/>
    <x v="2"/>
    <n v="2780.4799999999996"/>
    <x v="0"/>
  </r>
  <r>
    <x v="242"/>
    <x v="209"/>
    <s v="B0243"/>
    <x v="9"/>
    <x v="242"/>
    <n v="12.9"/>
    <n v="36"/>
    <x v="1"/>
    <x v="4"/>
    <x v="3"/>
    <n v="65618"/>
    <s v="RENT"/>
    <n v="0.49"/>
    <n v="0.52"/>
    <n v="12777.42"/>
    <n v="0"/>
    <n v="48.098082843122313"/>
    <n v="19.472431345057757"/>
    <n v="1244"/>
    <n v="41.466666666666669"/>
    <x v="3"/>
    <n v="-18783.580000000002"/>
    <x v="1"/>
  </r>
  <r>
    <x v="243"/>
    <x v="210"/>
    <s v="B0244"/>
    <x v="1"/>
    <x v="243"/>
    <n v="21.6"/>
    <n v="36"/>
    <x v="4"/>
    <x v="1"/>
    <x v="2"/>
    <n v="141603"/>
    <s v="OWN"/>
    <n v="0.15"/>
    <n v="0.52"/>
    <n v="0"/>
    <n v="0"/>
    <n v="5.0726326419637999"/>
    <n v="0"/>
    <n v="651"/>
    <n v="21.7"/>
    <x v="1"/>
    <n v="-7183"/>
    <x v="1"/>
  </r>
  <r>
    <x v="244"/>
    <x v="211"/>
    <s v="B0245"/>
    <x v="0"/>
    <x v="244"/>
    <n v="20.8"/>
    <n v="36"/>
    <x v="1"/>
    <x v="2"/>
    <x v="0"/>
    <n v="106234"/>
    <s v="MORTGAGE"/>
    <n v="0.16"/>
    <n v="0.78"/>
    <n v="3453.07"/>
    <n v="0"/>
    <n v="25.954026018035659"/>
    <n v="3.2504377129732474"/>
    <n v="1203"/>
    <n v="40.1"/>
    <x v="3"/>
    <n v="-24118.93"/>
    <x v="1"/>
  </r>
  <r>
    <x v="245"/>
    <x v="94"/>
    <s v="B0246"/>
    <x v="4"/>
    <x v="245"/>
    <n v="17.5"/>
    <n v="36"/>
    <x v="0"/>
    <x v="4"/>
    <x v="0"/>
    <n v="91114"/>
    <s v="RENT"/>
    <n v="0.46"/>
    <n v="0.53"/>
    <n v="41219"/>
    <n v="0"/>
    <n v="38.50121825405536"/>
    <n v="45.238931448515046"/>
    <n v="1622"/>
    <n v="54.06666666666667"/>
    <x v="2"/>
    <n v="6139"/>
    <x v="0"/>
  </r>
  <r>
    <x v="246"/>
    <x v="173"/>
    <s v="B0247"/>
    <x v="1"/>
    <x v="246"/>
    <n v="14.9"/>
    <n v="60"/>
    <x v="0"/>
    <x v="4"/>
    <x v="1"/>
    <n v="147652"/>
    <s v="RENT"/>
    <n v="0.48"/>
    <n v="0.65"/>
    <n v="24927.56"/>
    <n v="0"/>
    <n v="14.693332972123644"/>
    <n v="16.882642971310922"/>
    <n v="660"/>
    <n v="22"/>
    <x v="1"/>
    <n v="3232.5600000000013"/>
    <x v="0"/>
  </r>
  <r>
    <x v="247"/>
    <x v="147"/>
    <s v="B0248"/>
    <x v="2"/>
    <x v="247"/>
    <n v="24.6"/>
    <n v="60"/>
    <x v="3"/>
    <x v="0"/>
    <x v="0"/>
    <n v="100130"/>
    <s v="RENT"/>
    <n v="0.41"/>
    <n v="0.8"/>
    <n v="902.38"/>
    <n v="4096.3"/>
    <n v="8.3032058324178557"/>
    <n v="0.90120842904224496"/>
    <n v="1441"/>
    <n v="48.033333333333331"/>
    <x v="2"/>
    <n v="-7411.62"/>
    <x v="1"/>
  </r>
  <r>
    <x v="248"/>
    <x v="212"/>
    <s v="B0249"/>
    <x v="6"/>
    <x v="248"/>
    <n v="7.9"/>
    <n v="60"/>
    <x v="1"/>
    <x v="5"/>
    <x v="3"/>
    <n v="55525"/>
    <s v="OWN"/>
    <n v="0.1"/>
    <n v="0.65"/>
    <n v="6871.78"/>
    <n v="0"/>
    <n v="37.141828005402971"/>
    <n v="12.376010805943269"/>
    <n v="1224"/>
    <n v="40.799999999999997"/>
    <x v="3"/>
    <n v="-13751.220000000001"/>
    <x v="1"/>
  </r>
  <r>
    <x v="249"/>
    <x v="213"/>
    <s v="B0250"/>
    <x v="8"/>
    <x v="249"/>
    <n v="19.5"/>
    <n v="36"/>
    <x v="0"/>
    <x v="4"/>
    <x v="4"/>
    <n v="109818"/>
    <s v="RENT"/>
    <n v="0.1"/>
    <n v="0.57999999999999996"/>
    <n v="3751.1"/>
    <n v="0"/>
    <n v="2.858365659545794"/>
    <n v="3.4157424101695533"/>
    <n v="1419"/>
    <n v="47.3"/>
    <x v="3"/>
    <n v="612.09999999999991"/>
    <x v="0"/>
  </r>
  <r>
    <x v="250"/>
    <x v="214"/>
    <s v="B0251"/>
    <x v="6"/>
    <x v="250"/>
    <n v="8.8000000000000007"/>
    <n v="36"/>
    <x v="0"/>
    <x v="4"/>
    <x v="1"/>
    <n v="144589"/>
    <s v="RENT"/>
    <n v="0.25"/>
    <n v="0.63"/>
    <n v="35131.519999999997"/>
    <n v="0"/>
    <n v="22.332265940009268"/>
    <n v="24.29750534273008"/>
    <n v="1540"/>
    <n v="51.333333333333336"/>
    <x v="2"/>
    <n v="2841.5199999999968"/>
    <x v="0"/>
  </r>
  <r>
    <x v="251"/>
    <x v="215"/>
    <s v="B0252"/>
    <x v="5"/>
    <x v="251"/>
    <n v="11.8"/>
    <n v="60"/>
    <x v="1"/>
    <x v="0"/>
    <x v="0"/>
    <n v="44334"/>
    <s v="MORTGAGE"/>
    <n v="0.16"/>
    <n v="0.71"/>
    <n v="9337.7000000000007"/>
    <n v="0"/>
    <n v="43.054991654260839"/>
    <n v="21.062164478729645"/>
    <n v="1114"/>
    <n v="37.133333333333333"/>
    <x v="3"/>
    <n v="-9750.2999999999993"/>
    <x v="1"/>
  </r>
  <r>
    <x v="252"/>
    <x v="22"/>
    <s v="B0253"/>
    <x v="5"/>
    <x v="252"/>
    <n v="11.2"/>
    <n v="60"/>
    <x v="0"/>
    <x v="4"/>
    <x v="3"/>
    <n v="124715"/>
    <s v="OWN"/>
    <n v="0.11"/>
    <n v="0.71"/>
    <n v="37952.559999999998"/>
    <n v="0"/>
    <n v="27.366395381469751"/>
    <n v="30.431431664194363"/>
    <n v="1021"/>
    <n v="34.033333333333331"/>
    <x v="0"/>
    <n v="3822.5599999999977"/>
    <x v="0"/>
  </r>
  <r>
    <x v="253"/>
    <x v="216"/>
    <s v="B0254"/>
    <x v="1"/>
    <x v="253"/>
    <n v="23.9"/>
    <n v="36"/>
    <x v="0"/>
    <x v="3"/>
    <x v="2"/>
    <n v="92767"/>
    <s v="OWN"/>
    <n v="0.28999999999999998"/>
    <n v="0.85"/>
    <n v="40996.03"/>
    <n v="0"/>
    <n v="35.667856026388698"/>
    <n v="44.192471460756515"/>
    <n v="728"/>
    <n v="24.266666666666666"/>
    <x v="0"/>
    <n v="7908.0299999999988"/>
    <x v="0"/>
  </r>
  <r>
    <x v="254"/>
    <x v="217"/>
    <s v="B0255"/>
    <x v="7"/>
    <x v="254"/>
    <n v="24.3"/>
    <n v="36"/>
    <x v="0"/>
    <x v="4"/>
    <x v="0"/>
    <n v="36644"/>
    <s v="MORTGAGE"/>
    <n v="0.48"/>
    <n v="0.84"/>
    <n v="33923.96"/>
    <n v="0"/>
    <n v="74.478768693374093"/>
    <n v="92.577120401702871"/>
    <n v="1530"/>
    <n v="51"/>
    <x v="2"/>
    <n v="6631.9599999999991"/>
    <x v="0"/>
  </r>
  <r>
    <x v="255"/>
    <x v="16"/>
    <s v="B0256"/>
    <x v="5"/>
    <x v="255"/>
    <n v="8.6999999999999993"/>
    <n v="60"/>
    <x v="0"/>
    <x v="5"/>
    <x v="4"/>
    <n v="131154"/>
    <s v="OWN"/>
    <n v="0.23"/>
    <n v="0.71"/>
    <n v="23555.29"/>
    <n v="0"/>
    <n v="16.522561263857753"/>
    <n v="17.960024093813381"/>
    <n v="1468"/>
    <n v="48.93333333333333"/>
    <x v="2"/>
    <n v="1885.2900000000009"/>
    <x v="0"/>
  </r>
  <r>
    <x v="256"/>
    <x v="218"/>
    <s v="B0257"/>
    <x v="5"/>
    <x v="256"/>
    <n v="5.4"/>
    <n v="36"/>
    <x v="0"/>
    <x v="1"/>
    <x v="4"/>
    <n v="143237"/>
    <s v="RENT"/>
    <n v="0.36"/>
    <n v="0.88"/>
    <n v="4993.8500000000004"/>
    <n v="0"/>
    <n v="3.3078045477076454"/>
    <n v="3.4864245969965868"/>
    <n v="740"/>
    <n v="24.666666666666668"/>
    <x v="0"/>
    <n v="255.85000000000036"/>
    <x v="0"/>
  </r>
  <r>
    <x v="257"/>
    <x v="219"/>
    <s v="B0258"/>
    <x v="9"/>
    <x v="257"/>
    <n v="19.399999999999999"/>
    <n v="36"/>
    <x v="1"/>
    <x v="1"/>
    <x v="0"/>
    <n v="62933"/>
    <s v="RENT"/>
    <n v="0.36"/>
    <n v="0.55000000000000004"/>
    <n v="690.49"/>
    <n v="0"/>
    <n v="5.5122113994247854"/>
    <n v="1.0971827181288036"/>
    <n v="793"/>
    <n v="26.433333333333334"/>
    <x v="0"/>
    <n v="-2778.51"/>
    <x v="1"/>
  </r>
  <r>
    <x v="258"/>
    <x v="220"/>
    <s v="B0259"/>
    <x v="8"/>
    <x v="258"/>
    <n v="13.4"/>
    <n v="60"/>
    <x v="0"/>
    <x v="4"/>
    <x v="0"/>
    <n v="73469"/>
    <s v="MORTGAGE"/>
    <n v="0.2"/>
    <n v="0.61"/>
    <n v="26687.56"/>
    <n v="0"/>
    <n v="32.032557949611402"/>
    <n v="36.324926159332513"/>
    <n v="1593"/>
    <n v="53.1"/>
    <x v="2"/>
    <n v="3153.5600000000013"/>
    <x v="0"/>
  </r>
  <r>
    <x v="259"/>
    <x v="221"/>
    <s v="B0260"/>
    <x v="9"/>
    <x v="259"/>
    <n v="6.8"/>
    <n v="36"/>
    <x v="0"/>
    <x v="5"/>
    <x v="3"/>
    <n v="63687"/>
    <s v="OWN"/>
    <n v="0.36"/>
    <n v="0.87"/>
    <n v="10698.16"/>
    <n v="0"/>
    <n v="15.728484620095154"/>
    <n v="16.798027854978255"/>
    <n v="1703"/>
    <n v="56.766666666666666"/>
    <x v="2"/>
    <n v="681.15999999999985"/>
    <x v="0"/>
  </r>
  <r>
    <x v="260"/>
    <x v="48"/>
    <s v="B0261"/>
    <x v="8"/>
    <x v="260"/>
    <n v="18.7"/>
    <n v="60"/>
    <x v="0"/>
    <x v="6"/>
    <x v="0"/>
    <n v="136609"/>
    <s v="OWN"/>
    <n v="0.18"/>
    <n v="0.67"/>
    <n v="4520.1000000000004"/>
    <n v="0"/>
    <n v="2.7875176598906366"/>
    <n v="3.308786390354955"/>
    <n v="1155"/>
    <n v="38.5"/>
    <x v="3"/>
    <n v="712.10000000000036"/>
    <x v="0"/>
  </r>
  <r>
    <x v="261"/>
    <x v="222"/>
    <s v="B0262"/>
    <x v="3"/>
    <x v="261"/>
    <n v="15.9"/>
    <n v="36"/>
    <x v="0"/>
    <x v="0"/>
    <x v="2"/>
    <n v="82656"/>
    <s v="OWN"/>
    <n v="0.15"/>
    <n v="0.94"/>
    <n v="15893.37"/>
    <n v="0"/>
    <n v="16.590447154471544"/>
    <n v="19.228331881533105"/>
    <n v="1151"/>
    <n v="38.366666666666667"/>
    <x v="3"/>
    <n v="2180.3700000000008"/>
    <x v="0"/>
  </r>
  <r>
    <x v="262"/>
    <x v="223"/>
    <s v="B0263"/>
    <x v="0"/>
    <x v="262"/>
    <n v="24.6"/>
    <n v="60"/>
    <x v="0"/>
    <x v="4"/>
    <x v="3"/>
    <n v="47375"/>
    <s v="MORTGAGE"/>
    <n v="0.38"/>
    <n v="0.71"/>
    <n v="4633.87"/>
    <n v="0"/>
    <n v="7.8501319261213718"/>
    <n v="9.7812559366754623"/>
    <n v="1035"/>
    <n v="34.5"/>
    <x v="0"/>
    <n v="914.86999999999989"/>
    <x v="0"/>
  </r>
  <r>
    <x v="263"/>
    <x v="224"/>
    <s v="B0264"/>
    <x v="4"/>
    <x v="263"/>
    <n v="9.5"/>
    <n v="36"/>
    <x v="0"/>
    <x v="0"/>
    <x v="1"/>
    <n v="144019"/>
    <s v="RENT"/>
    <n v="0.15"/>
    <n v="0.86"/>
    <n v="26159.55"/>
    <n v="0"/>
    <n v="16.588089071580832"/>
    <n v="18.163957533381012"/>
    <n v="1095"/>
    <n v="36.5"/>
    <x v="3"/>
    <n v="2269.5499999999993"/>
    <x v="0"/>
  </r>
  <r>
    <x v="264"/>
    <x v="225"/>
    <s v="B0265"/>
    <x v="5"/>
    <x v="264"/>
    <n v="13.1"/>
    <n v="60"/>
    <x v="1"/>
    <x v="4"/>
    <x v="2"/>
    <n v="95206"/>
    <s v="MORTGAGE"/>
    <n v="0.5"/>
    <n v="0.68"/>
    <n v="1313.12"/>
    <n v="0"/>
    <n v="13.339495409953154"/>
    <n v="1.3792408041509987"/>
    <n v="867"/>
    <n v="28.9"/>
    <x v="0"/>
    <n v="-11386.880000000001"/>
    <x v="1"/>
  </r>
  <r>
    <x v="265"/>
    <x v="226"/>
    <s v="B0266"/>
    <x v="4"/>
    <x v="265"/>
    <n v="15.9"/>
    <n v="60"/>
    <x v="0"/>
    <x v="4"/>
    <x v="3"/>
    <n v="126462"/>
    <s v="RENT"/>
    <n v="0.17"/>
    <n v="0.69"/>
    <n v="43472.93"/>
    <n v="0"/>
    <n v="29.660293210608717"/>
    <n v="34.376279040344137"/>
    <n v="759"/>
    <n v="25.3"/>
    <x v="0"/>
    <n v="5963.93"/>
    <x v="0"/>
  </r>
  <r>
    <x v="266"/>
    <x v="227"/>
    <s v="B0267"/>
    <x v="5"/>
    <x v="266"/>
    <n v="20.8"/>
    <n v="60"/>
    <x v="0"/>
    <x v="1"/>
    <x v="3"/>
    <n v="66607"/>
    <s v="MORTGAGE"/>
    <n v="0.34"/>
    <n v="0.67"/>
    <n v="45621.33"/>
    <n v="0"/>
    <n v="56.699746272914254"/>
    <n v="68.493296500367833"/>
    <n v="1566"/>
    <n v="52.2"/>
    <x v="2"/>
    <n v="7855.3300000000017"/>
    <x v="0"/>
  </r>
  <r>
    <x v="267"/>
    <x v="228"/>
    <s v="B0268"/>
    <x v="9"/>
    <x v="267"/>
    <n v="16"/>
    <n v="60"/>
    <x v="0"/>
    <x v="0"/>
    <x v="4"/>
    <n v="113178"/>
    <s v="RENT"/>
    <n v="0.26"/>
    <n v="0.82"/>
    <n v="32137.8"/>
    <n v="0"/>
    <n v="24.47913905529343"/>
    <n v="28.395801304140377"/>
    <n v="1231"/>
    <n v="41.033333333333331"/>
    <x v="3"/>
    <n v="4432.7999999999993"/>
    <x v="0"/>
  </r>
  <r>
    <x v="268"/>
    <x v="229"/>
    <s v="B0269"/>
    <x v="0"/>
    <x v="268"/>
    <n v="17.3"/>
    <n v="36"/>
    <x v="0"/>
    <x v="5"/>
    <x v="3"/>
    <n v="53993"/>
    <s v="OWN"/>
    <n v="0.15"/>
    <n v="0.75"/>
    <n v="23210.15"/>
    <n v="0"/>
    <n v="36.647343174115164"/>
    <n v="42.987331691145151"/>
    <n v="936"/>
    <n v="31.2"/>
    <x v="0"/>
    <n v="3423.1500000000015"/>
    <x v="0"/>
  </r>
  <r>
    <x v="269"/>
    <x v="230"/>
    <s v="B0270"/>
    <x v="9"/>
    <x v="269"/>
    <n v="9.5"/>
    <n v="36"/>
    <x v="3"/>
    <x v="5"/>
    <x v="2"/>
    <n v="74386"/>
    <s v="OWN"/>
    <n v="0.11"/>
    <n v="0.92"/>
    <n v="7479.55"/>
    <n v="6127.76"/>
    <n v="37.087624015271693"/>
    <n v="10.055050681579868"/>
    <n v="1475"/>
    <n v="49.166666666666664"/>
    <x v="2"/>
    <n v="-20108.45"/>
    <x v="1"/>
  </r>
  <r>
    <x v="270"/>
    <x v="231"/>
    <s v="B0271"/>
    <x v="9"/>
    <x v="270"/>
    <n v="21.9"/>
    <n v="60"/>
    <x v="0"/>
    <x v="5"/>
    <x v="0"/>
    <n v="76287"/>
    <s v="OWN"/>
    <n v="0.35"/>
    <n v="0.61"/>
    <n v="33062.94"/>
    <n v="0"/>
    <n v="35.55389515907035"/>
    <n v="43.340202131424753"/>
    <n v="658"/>
    <n v="21.933333333333334"/>
    <x v="1"/>
    <n v="5939.9400000000023"/>
    <x v="0"/>
  </r>
  <r>
    <x v="271"/>
    <x v="232"/>
    <s v="B0272"/>
    <x v="8"/>
    <x v="271"/>
    <n v="13.6"/>
    <n v="36"/>
    <x v="3"/>
    <x v="1"/>
    <x v="2"/>
    <n v="116724"/>
    <s v="MORTGAGE"/>
    <n v="0.42"/>
    <n v="0.55000000000000004"/>
    <n v="12667.87"/>
    <n v="12334.49"/>
    <n v="29.181659298858847"/>
    <n v="10.852840889619959"/>
    <n v="962"/>
    <n v="32.06666666666667"/>
    <x v="0"/>
    <n v="-21394.129999999997"/>
    <x v="1"/>
  </r>
  <r>
    <x v="272"/>
    <x v="233"/>
    <s v="B0273"/>
    <x v="7"/>
    <x v="272"/>
    <n v="7.8"/>
    <n v="36"/>
    <x v="0"/>
    <x v="4"/>
    <x v="1"/>
    <n v="128132"/>
    <s v="MORTGAGE"/>
    <n v="0.44"/>
    <n v="0.68"/>
    <n v="12048.81"/>
    <n v="0"/>
    <n v="8.7230356195173737"/>
    <n v="9.4034355196203911"/>
    <n v="1183"/>
    <n v="39.43333333333333"/>
    <x v="3"/>
    <n v="871.80999999999949"/>
    <x v="0"/>
  </r>
  <r>
    <x v="273"/>
    <x v="234"/>
    <s v="B0274"/>
    <x v="6"/>
    <x v="273"/>
    <n v="18.3"/>
    <n v="36"/>
    <x v="1"/>
    <x v="2"/>
    <x v="3"/>
    <n v="123308"/>
    <s v="MORTGAGE"/>
    <n v="0.28999999999999998"/>
    <n v="0.78"/>
    <n v="9155.07"/>
    <n v="0"/>
    <n v="18.43108314140202"/>
    <n v="7.4245547734129165"/>
    <n v="800"/>
    <n v="26.666666666666668"/>
    <x v="0"/>
    <n v="-13571.93"/>
    <x v="1"/>
  </r>
  <r>
    <x v="274"/>
    <x v="235"/>
    <s v="B0275"/>
    <x v="1"/>
    <x v="274"/>
    <n v="9.3000000000000007"/>
    <n v="36"/>
    <x v="0"/>
    <x v="5"/>
    <x v="3"/>
    <n v="126393"/>
    <s v="OWN"/>
    <n v="0.41"/>
    <n v="0.89"/>
    <n v="34123.46"/>
    <n v="0"/>
    <n v="24.700735009059045"/>
    <n v="26.997903364901539"/>
    <n v="1313"/>
    <n v="43.766666666666666"/>
    <x v="3"/>
    <n v="2903.4599999999991"/>
    <x v="0"/>
  </r>
  <r>
    <x v="275"/>
    <x v="118"/>
    <s v="B0276"/>
    <x v="4"/>
    <x v="275"/>
    <n v="7"/>
    <n v="36"/>
    <x v="1"/>
    <x v="5"/>
    <x v="3"/>
    <n v="106312"/>
    <s v="RENT"/>
    <n v="0.37"/>
    <n v="0.66"/>
    <n v="3592.5"/>
    <n v="0"/>
    <n v="10.235909398750847"/>
    <n v="3.379204605312665"/>
    <n v="1196"/>
    <n v="39.866666666666667"/>
    <x v="3"/>
    <n v="-7289.5"/>
    <x v="1"/>
  </r>
  <r>
    <x v="276"/>
    <x v="236"/>
    <s v="B0277"/>
    <x v="3"/>
    <x v="276"/>
    <n v="22.2"/>
    <n v="60"/>
    <x v="0"/>
    <x v="6"/>
    <x v="3"/>
    <n v="128371"/>
    <s v="OWN"/>
    <n v="0.39"/>
    <n v="0.79"/>
    <n v="2610.19"/>
    <n v="0"/>
    <n v="1.6639272109744412"/>
    <n v="2.0333174938264875"/>
    <n v="893"/>
    <n v="29.766666666666666"/>
    <x v="0"/>
    <n v="474.19000000000005"/>
    <x v="0"/>
  </r>
  <r>
    <x v="277"/>
    <x v="237"/>
    <s v="B0278"/>
    <x v="5"/>
    <x v="277"/>
    <n v="14.2"/>
    <n v="60"/>
    <x v="0"/>
    <x v="4"/>
    <x v="4"/>
    <n v="105324"/>
    <s v="OWN"/>
    <n v="0.3"/>
    <n v="0.66"/>
    <n v="40920.14"/>
    <n v="0"/>
    <n v="34.020736014583569"/>
    <n v="38.851676730849569"/>
    <n v="818"/>
    <n v="27.266666666666666"/>
    <x v="0"/>
    <n v="5088.1399999999994"/>
    <x v="0"/>
  </r>
  <r>
    <x v="278"/>
    <x v="238"/>
    <s v="B0279"/>
    <x v="9"/>
    <x v="278"/>
    <n v="20"/>
    <n v="60"/>
    <x v="1"/>
    <x v="0"/>
    <x v="4"/>
    <n v="101196"/>
    <s v="RENT"/>
    <n v="0.35"/>
    <n v="0.78"/>
    <n v="6322.07"/>
    <n v="0"/>
    <n v="32.576386418435511"/>
    <n v="6.2473516739792085"/>
    <n v="1685"/>
    <n v="56.166666666666664"/>
    <x v="2"/>
    <n v="-26643.93"/>
    <x v="1"/>
  </r>
  <r>
    <x v="279"/>
    <x v="239"/>
    <s v="B0280"/>
    <x v="7"/>
    <x v="279"/>
    <n v="10.8"/>
    <n v="60"/>
    <x v="1"/>
    <x v="1"/>
    <x v="0"/>
    <n v="100014"/>
    <s v="RENT"/>
    <n v="0.42"/>
    <n v="0.9"/>
    <n v="2353.41"/>
    <n v="0"/>
    <n v="8.007878896954427"/>
    <n v="2.3530805687203791"/>
    <n v="1036"/>
    <n v="34.533333333333331"/>
    <x v="0"/>
    <n v="-5655.59"/>
    <x v="1"/>
  </r>
  <r>
    <x v="280"/>
    <x v="240"/>
    <s v="B0281"/>
    <x v="9"/>
    <x v="280"/>
    <n v="20.7"/>
    <n v="36"/>
    <x v="0"/>
    <x v="5"/>
    <x v="3"/>
    <n v="38210"/>
    <s v="RENT"/>
    <n v="0.26"/>
    <n v="0.6"/>
    <n v="16882.310000000001"/>
    <n v="0"/>
    <n v="36.605600628107823"/>
    <n v="44.182962575242087"/>
    <n v="1701"/>
    <n v="56.7"/>
    <x v="2"/>
    <n v="2895.3100000000013"/>
    <x v="0"/>
  </r>
  <r>
    <x v="281"/>
    <x v="241"/>
    <s v="B0282"/>
    <x v="0"/>
    <x v="281"/>
    <n v="7.2"/>
    <n v="36"/>
    <x v="0"/>
    <x v="2"/>
    <x v="1"/>
    <n v="40922"/>
    <s v="RENT"/>
    <n v="0.42"/>
    <n v="0.68"/>
    <n v="41069.39"/>
    <n v="0"/>
    <n v="93.619568936024635"/>
    <n v="100.36017301207174"/>
    <n v="1400"/>
    <n v="46.666666666666664"/>
    <x v="3"/>
    <n v="2758.3899999999994"/>
    <x v="0"/>
  </r>
  <r>
    <x v="282"/>
    <x v="242"/>
    <s v="B0283"/>
    <x v="8"/>
    <x v="282"/>
    <n v="12.1"/>
    <n v="60"/>
    <x v="0"/>
    <x v="3"/>
    <x v="0"/>
    <n v="66289"/>
    <s v="OWN"/>
    <n v="0.34"/>
    <n v="0.95"/>
    <n v="36516.57"/>
    <n v="0"/>
    <n v="49.140883102777231"/>
    <n v="55.08692241548372"/>
    <n v="1209"/>
    <n v="40.299999999999997"/>
    <x v="3"/>
    <n v="3941.5699999999997"/>
    <x v="0"/>
  </r>
  <r>
    <x v="283"/>
    <x v="243"/>
    <s v="B0284"/>
    <x v="3"/>
    <x v="283"/>
    <n v="24.6"/>
    <n v="36"/>
    <x v="1"/>
    <x v="4"/>
    <x v="3"/>
    <n v="63340"/>
    <s v="MORTGAGE"/>
    <n v="0.17"/>
    <n v="0.89"/>
    <n v="182.76"/>
    <n v="0"/>
    <n v="3.168613830123145"/>
    <n v="0.28853804862646037"/>
    <n v="1321"/>
    <n v="44.033333333333331"/>
    <x v="3"/>
    <n v="-1824.24"/>
    <x v="1"/>
  </r>
  <r>
    <x v="284"/>
    <x v="244"/>
    <s v="B0285"/>
    <x v="6"/>
    <x v="284"/>
    <n v="20.9"/>
    <n v="36"/>
    <x v="0"/>
    <x v="4"/>
    <x v="4"/>
    <n v="69850"/>
    <s v="OWN"/>
    <n v="0.11"/>
    <n v="0.75"/>
    <n v="7792"/>
    <n v="0"/>
    <n v="9.2269148174659996"/>
    <n v="11.155332856120257"/>
    <n v="1067"/>
    <n v="35.56666666666667"/>
    <x v="0"/>
    <n v="1347"/>
    <x v="0"/>
  </r>
  <r>
    <x v="285"/>
    <x v="245"/>
    <s v="B0286"/>
    <x v="0"/>
    <x v="285"/>
    <n v="14.9"/>
    <n v="60"/>
    <x v="0"/>
    <x v="4"/>
    <x v="1"/>
    <n v="86984"/>
    <s v="RENT"/>
    <n v="0.25"/>
    <n v="0.73"/>
    <n v="13450.19"/>
    <n v="0"/>
    <n v="13.457647383426838"/>
    <n v="15.462832245010578"/>
    <n v="749"/>
    <n v="24.966666666666665"/>
    <x v="0"/>
    <n v="1744.1900000000005"/>
    <x v="0"/>
  </r>
  <r>
    <x v="286"/>
    <x v="246"/>
    <s v="B0287"/>
    <x v="2"/>
    <x v="286"/>
    <n v="11.8"/>
    <n v="36"/>
    <x v="1"/>
    <x v="4"/>
    <x v="0"/>
    <n v="133699"/>
    <s v="MORTGAGE"/>
    <n v="0.32"/>
    <n v="0.63"/>
    <n v="10757.13"/>
    <n v="0"/>
    <n v="22.630685345440131"/>
    <n v="8.0457819430212627"/>
    <n v="1250"/>
    <n v="41.666666666666664"/>
    <x v="3"/>
    <n v="-19499.870000000003"/>
    <x v="1"/>
  </r>
  <r>
    <x v="287"/>
    <x v="247"/>
    <s v="B0288"/>
    <x v="3"/>
    <x v="287"/>
    <n v="22.4"/>
    <n v="60"/>
    <x v="3"/>
    <x v="6"/>
    <x v="1"/>
    <n v="143711"/>
    <s v="MORTGAGE"/>
    <n v="0.44"/>
    <n v="0.73"/>
    <n v="7219.33"/>
    <n v="8265.9599999999991"/>
    <n v="15.820640034513712"/>
    <n v="5.023505507581187"/>
    <n v="887"/>
    <n v="29.566666666666666"/>
    <x v="0"/>
    <n v="-15516.67"/>
    <x v="1"/>
  </r>
  <r>
    <x v="288"/>
    <x v="248"/>
    <s v="B0289"/>
    <x v="9"/>
    <x v="288"/>
    <n v="15.9"/>
    <n v="60"/>
    <x v="1"/>
    <x v="1"/>
    <x v="3"/>
    <n v="114178"/>
    <s v="OWN"/>
    <n v="0.15"/>
    <n v="0.88"/>
    <n v="6915.78"/>
    <n v="0"/>
    <n v="12.507663472823136"/>
    <n v="6.0570162378041301"/>
    <n v="994"/>
    <n v="33.133333333333333"/>
    <x v="0"/>
    <n v="-7365.22"/>
    <x v="1"/>
  </r>
  <r>
    <x v="289"/>
    <x v="225"/>
    <s v="B0290"/>
    <x v="0"/>
    <x v="289"/>
    <n v="20.2"/>
    <n v="36"/>
    <x v="1"/>
    <x v="5"/>
    <x v="2"/>
    <n v="41094"/>
    <s v="OWN"/>
    <n v="0.42"/>
    <n v="0.81"/>
    <n v="407.08"/>
    <n v="0"/>
    <n v="5.9254392368715632"/>
    <n v="0.99060690125079076"/>
    <n v="867"/>
    <n v="28.9"/>
    <x v="0"/>
    <n v="-2027.92"/>
    <x v="1"/>
  </r>
  <r>
    <x v="290"/>
    <x v="249"/>
    <s v="B0291"/>
    <x v="6"/>
    <x v="290"/>
    <n v="20.100000000000001"/>
    <n v="36"/>
    <x v="1"/>
    <x v="0"/>
    <x v="1"/>
    <n v="117959"/>
    <s v="OWN"/>
    <n v="0.45"/>
    <n v="0.63"/>
    <n v="2002.15"/>
    <n v="0"/>
    <n v="29.110962283505287"/>
    <n v="1.697327037360439"/>
    <n v="1670"/>
    <n v="55.666666666666664"/>
    <x v="2"/>
    <n v="-32336.85"/>
    <x v="1"/>
  </r>
  <r>
    <x v="291"/>
    <x v="250"/>
    <s v="B0292"/>
    <x v="7"/>
    <x v="291"/>
    <n v="5.4"/>
    <n v="60"/>
    <x v="0"/>
    <x v="4"/>
    <x v="1"/>
    <n v="63418"/>
    <s v="MORTGAGE"/>
    <n v="0.16"/>
    <n v="0.59"/>
    <n v="38102.1"/>
    <n v="0"/>
    <n v="57.002743700526658"/>
    <n v="60.080891860355102"/>
    <n v="1146"/>
    <n v="38.200000000000003"/>
    <x v="3"/>
    <n v="1952.0999999999985"/>
    <x v="0"/>
  </r>
  <r>
    <x v="292"/>
    <x v="251"/>
    <s v="B0293"/>
    <x v="7"/>
    <x v="292"/>
    <n v="7.5"/>
    <n v="60"/>
    <x v="0"/>
    <x v="4"/>
    <x v="4"/>
    <n v="35741"/>
    <s v="MORTGAGE"/>
    <n v="0.44"/>
    <n v="0.62"/>
    <n v="28832.57"/>
    <n v="0"/>
    <n v="75.042668084272961"/>
    <n v="80.670854201057608"/>
    <n v="1571"/>
    <n v="52.366666666666667"/>
    <x v="2"/>
    <n v="2011.5699999999997"/>
    <x v="0"/>
  </r>
  <r>
    <x v="293"/>
    <x v="252"/>
    <s v="B0294"/>
    <x v="4"/>
    <x v="293"/>
    <n v="18.2"/>
    <n v="36"/>
    <x v="1"/>
    <x v="6"/>
    <x v="3"/>
    <n v="141585"/>
    <s v="MORTGAGE"/>
    <n v="0.5"/>
    <n v="0.57999999999999996"/>
    <n v="8174.19"/>
    <n v="0"/>
    <n v="19.535967793198434"/>
    <n v="5.7733446339654622"/>
    <n v="1407"/>
    <n v="46.9"/>
    <x v="3"/>
    <n v="-19485.810000000001"/>
    <x v="1"/>
  </r>
  <r>
    <x v="294"/>
    <x v="222"/>
    <s v="B0295"/>
    <x v="6"/>
    <x v="294"/>
    <n v="8.1999999999999993"/>
    <n v="60"/>
    <x v="0"/>
    <x v="0"/>
    <x v="1"/>
    <n v="102374"/>
    <s v="RENT"/>
    <n v="0.39"/>
    <n v="0.54"/>
    <n v="6582.89"/>
    <n v="0"/>
    <n v="5.9429151933108013"/>
    <n v="6.4302361927833243"/>
    <n v="1151"/>
    <n v="38.366666666666667"/>
    <x v="3"/>
    <n v="498.89000000000033"/>
    <x v="0"/>
  </r>
  <r>
    <x v="295"/>
    <x v="253"/>
    <s v="B0296"/>
    <x v="7"/>
    <x v="295"/>
    <n v="10.1"/>
    <n v="60"/>
    <x v="3"/>
    <x v="6"/>
    <x v="3"/>
    <n v="147275"/>
    <s v="RENT"/>
    <n v="0.41"/>
    <n v="0.69"/>
    <n v="5510.89"/>
    <n v="3016.27"/>
    <n v="11.991851977592937"/>
    <n v="3.7419046002376506"/>
    <n v="1416"/>
    <n v="47.2"/>
    <x v="3"/>
    <n v="-12150.11"/>
    <x v="1"/>
  </r>
  <r>
    <x v="296"/>
    <x v="120"/>
    <s v="B0297"/>
    <x v="0"/>
    <x v="296"/>
    <n v="23.9"/>
    <n v="60"/>
    <x v="0"/>
    <x v="1"/>
    <x v="4"/>
    <n v="98798"/>
    <s v="OWN"/>
    <n v="0.5"/>
    <n v="0.55000000000000004"/>
    <n v="17974.169999999998"/>
    <n v="0"/>
    <n v="14.683495617320188"/>
    <n v="18.192848033360999"/>
    <n v="1039"/>
    <n v="34.633333333333333"/>
    <x v="0"/>
    <n v="3467.1699999999983"/>
    <x v="0"/>
  </r>
  <r>
    <x v="297"/>
    <x v="254"/>
    <s v="B0298"/>
    <x v="4"/>
    <x v="297"/>
    <n v="16.2"/>
    <n v="36"/>
    <x v="0"/>
    <x v="1"/>
    <x v="3"/>
    <n v="146026"/>
    <s v="MORTGAGE"/>
    <n v="0.34"/>
    <n v="0.57999999999999996"/>
    <n v="9364.56"/>
    <n v="0"/>
    <n v="5.5188801994165422"/>
    <n v="6.4129401613411314"/>
    <n v="883"/>
    <n v="29.433333333333334"/>
    <x v="0"/>
    <n v="1305.5599999999995"/>
    <x v="0"/>
  </r>
  <r>
    <x v="298"/>
    <x v="255"/>
    <s v="B0299"/>
    <x v="7"/>
    <x v="298"/>
    <n v="20"/>
    <n v="60"/>
    <x v="3"/>
    <x v="4"/>
    <x v="4"/>
    <n v="100532"/>
    <s v="OWN"/>
    <n v="0.22"/>
    <n v="0.75"/>
    <n v="6496.68"/>
    <n v="2294.8000000000002"/>
    <n v="19.169020809294555"/>
    <n v="6.4623005610153976"/>
    <n v="643"/>
    <n v="21.433333333333334"/>
    <x v="1"/>
    <n v="-12774.32"/>
    <x v="1"/>
  </r>
  <r>
    <x v="299"/>
    <x v="256"/>
    <s v="B0300"/>
    <x v="3"/>
    <x v="299"/>
    <n v="16.2"/>
    <n v="36"/>
    <x v="1"/>
    <x v="1"/>
    <x v="4"/>
    <n v="140130"/>
    <s v="MORTGAGE"/>
    <n v="0.44"/>
    <n v="0.56999999999999995"/>
    <n v="1164.82"/>
    <n v="0"/>
    <n v="6.0593734389495468"/>
    <n v="0.83124241775494179"/>
    <n v="718"/>
    <n v="23.933333333333334"/>
    <x v="1"/>
    <n v="-7326.18"/>
    <x v="1"/>
  </r>
  <r>
    <x v="300"/>
    <x v="257"/>
    <s v="B0301"/>
    <x v="8"/>
    <x v="300"/>
    <n v="16.100000000000001"/>
    <n v="60"/>
    <x v="0"/>
    <x v="5"/>
    <x v="0"/>
    <n v="52164"/>
    <s v="OWN"/>
    <n v="0.35"/>
    <n v="0.53"/>
    <n v="18412.3"/>
    <n v="0"/>
    <n v="30.4021930833525"/>
    <n v="35.296948086803162"/>
    <n v="1277"/>
    <n v="42.56666666666667"/>
    <x v="3"/>
    <n v="2553.2999999999993"/>
    <x v="0"/>
  </r>
  <r>
    <x v="301"/>
    <x v="98"/>
    <s v="B0302"/>
    <x v="2"/>
    <x v="301"/>
    <n v="6.9"/>
    <n v="36"/>
    <x v="1"/>
    <x v="1"/>
    <x v="3"/>
    <n v="65595"/>
    <s v="RENT"/>
    <n v="0.33"/>
    <n v="0.64"/>
    <n v="1522.35"/>
    <n v="0"/>
    <n v="13.831846939553319"/>
    <n v="2.3208323805168076"/>
    <n v="1108"/>
    <n v="36.93333333333333"/>
    <x v="3"/>
    <n v="-7550.65"/>
    <x v="1"/>
  </r>
  <r>
    <x v="302"/>
    <x v="216"/>
    <s v="B0303"/>
    <x v="6"/>
    <x v="302"/>
    <n v="11.9"/>
    <n v="60"/>
    <x v="1"/>
    <x v="4"/>
    <x v="2"/>
    <n v="60257"/>
    <s v="MORTGAGE"/>
    <n v="0.2"/>
    <n v="0.6"/>
    <n v="2828.27"/>
    <n v="0"/>
    <n v="16.723368239374679"/>
    <n v="4.6936787427186886"/>
    <n v="728"/>
    <n v="24.266666666666666"/>
    <x v="0"/>
    <n v="-7248.73"/>
    <x v="1"/>
  </r>
  <r>
    <x v="303"/>
    <x v="258"/>
    <s v="B0304"/>
    <x v="0"/>
    <x v="303"/>
    <n v="10.6"/>
    <n v="36"/>
    <x v="0"/>
    <x v="5"/>
    <x v="0"/>
    <n v="44211"/>
    <s v="RENT"/>
    <n v="0.4"/>
    <n v="0.73"/>
    <n v="24280.02"/>
    <n v="0"/>
    <n v="49.655063219560738"/>
    <n v="54.918504444595243"/>
    <n v="1457"/>
    <n v="48.56666666666667"/>
    <x v="2"/>
    <n v="2327.0200000000004"/>
    <x v="0"/>
  </r>
  <r>
    <x v="304"/>
    <x v="63"/>
    <s v="B0305"/>
    <x v="5"/>
    <x v="304"/>
    <n v="12.8"/>
    <n v="36"/>
    <x v="0"/>
    <x v="1"/>
    <x v="4"/>
    <n v="125989"/>
    <s v="MORTGAGE"/>
    <n v="0.13"/>
    <n v="0.55000000000000004"/>
    <n v="13968.02"/>
    <n v="0"/>
    <n v="9.8286358332870325"/>
    <n v="11.086698045067427"/>
    <n v="644"/>
    <n v="21.466666666666665"/>
    <x v="1"/>
    <n v="1585.0200000000004"/>
    <x v="0"/>
  </r>
  <r>
    <x v="305"/>
    <x v="259"/>
    <s v="B0306"/>
    <x v="9"/>
    <x v="305"/>
    <n v="21"/>
    <n v="36"/>
    <x v="1"/>
    <x v="0"/>
    <x v="2"/>
    <n v="35232"/>
    <s v="OWN"/>
    <n v="0.47"/>
    <n v="0.84"/>
    <n v="666.48"/>
    <n v="0"/>
    <n v="9.5169164396003634"/>
    <n v="1.8916893732970028"/>
    <n v="717"/>
    <n v="23.9"/>
    <x v="1"/>
    <n v="-2686.52"/>
    <x v="1"/>
  </r>
  <r>
    <x v="306"/>
    <x v="260"/>
    <s v="B0307"/>
    <x v="0"/>
    <x v="306"/>
    <n v="12.4"/>
    <n v="60"/>
    <x v="3"/>
    <x v="4"/>
    <x v="1"/>
    <n v="97753"/>
    <s v="MORTGAGE"/>
    <n v="0.23"/>
    <n v="0.91"/>
    <n v="8889.73"/>
    <n v="5061.28"/>
    <n v="25.391548085480753"/>
    <n v="9.0940738391660609"/>
    <n v="1716"/>
    <n v="57.2"/>
    <x v="2"/>
    <n v="-15931.27"/>
    <x v="1"/>
  </r>
  <r>
    <x v="307"/>
    <x v="261"/>
    <s v="B0308"/>
    <x v="7"/>
    <x v="307"/>
    <n v="14"/>
    <n v="60"/>
    <x v="0"/>
    <x v="3"/>
    <x v="1"/>
    <n v="82691"/>
    <s v="RENT"/>
    <n v="0.15"/>
    <n v="0.83"/>
    <n v="43966.38"/>
    <n v="0"/>
    <n v="46.639900351912544"/>
    <n v="53.169486401180301"/>
    <n v="947"/>
    <n v="31.566666666666666"/>
    <x v="0"/>
    <n v="5399.3799999999974"/>
    <x v="0"/>
  </r>
  <r>
    <x v="308"/>
    <x v="262"/>
    <s v="B0309"/>
    <x v="0"/>
    <x v="308"/>
    <n v="12.9"/>
    <n v="60"/>
    <x v="3"/>
    <x v="0"/>
    <x v="0"/>
    <n v="119765"/>
    <s v="MORTGAGE"/>
    <n v="0.28000000000000003"/>
    <n v="0.74"/>
    <n v="6261.43"/>
    <n v="5898.18"/>
    <n v="21.592284891245356"/>
    <n v="5.228096689349977"/>
    <n v="844"/>
    <n v="28.133333333333333"/>
    <x v="0"/>
    <n v="-19598.57"/>
    <x v="1"/>
  </r>
  <r>
    <x v="309"/>
    <x v="263"/>
    <s v="B0310"/>
    <x v="5"/>
    <x v="309"/>
    <n v="6.9"/>
    <n v="36"/>
    <x v="3"/>
    <x v="4"/>
    <x v="2"/>
    <n v="109768"/>
    <s v="OWN"/>
    <n v="0.12"/>
    <n v="0.89"/>
    <n v="7543.49"/>
    <n v="5682.73"/>
    <n v="20.219918373296409"/>
    <n v="6.8722123023103263"/>
    <n v="729"/>
    <n v="24.3"/>
    <x v="0"/>
    <n v="-14651.51"/>
    <x v="1"/>
  </r>
  <r>
    <x v="310"/>
    <x v="148"/>
    <s v="B0311"/>
    <x v="9"/>
    <x v="310"/>
    <n v="13.8"/>
    <n v="60"/>
    <x v="0"/>
    <x v="4"/>
    <x v="3"/>
    <n v="55613"/>
    <s v="MORTGAGE"/>
    <n v="0.37"/>
    <n v="0.81"/>
    <n v="14724.58"/>
    <n v="0"/>
    <n v="23.266142808336181"/>
    <n v="26.476866919605129"/>
    <n v="837"/>
    <n v="27.9"/>
    <x v="0"/>
    <n v="1785.58"/>
    <x v="0"/>
  </r>
  <r>
    <x v="311"/>
    <x v="264"/>
    <s v="B0312"/>
    <x v="4"/>
    <x v="311"/>
    <n v="8.9"/>
    <n v="36"/>
    <x v="1"/>
    <x v="1"/>
    <x v="2"/>
    <n v="44026"/>
    <s v="RENT"/>
    <n v="0.46"/>
    <n v="0.5"/>
    <n v="8198.4599999999991"/>
    <n v="0"/>
    <n v="59.823740516967248"/>
    <n v="18.621859810112205"/>
    <n v="1674"/>
    <n v="55.8"/>
    <x v="2"/>
    <n v="-18139.54"/>
    <x v="1"/>
  </r>
  <r>
    <x v="312"/>
    <x v="265"/>
    <s v="B0313"/>
    <x v="7"/>
    <x v="312"/>
    <n v="8.6999999999999993"/>
    <n v="60"/>
    <x v="0"/>
    <x v="0"/>
    <x v="0"/>
    <n v="83535"/>
    <s v="OWN"/>
    <n v="0.43"/>
    <n v="0.68"/>
    <n v="24707.51"/>
    <n v="0"/>
    <n v="27.210151433530854"/>
    <n v="29.577434608248037"/>
    <n v="854"/>
    <n v="28.466666666666665"/>
    <x v="0"/>
    <n v="1977.5099999999984"/>
    <x v="0"/>
  </r>
  <r>
    <x v="313"/>
    <x v="266"/>
    <s v="B0314"/>
    <x v="1"/>
    <x v="313"/>
    <n v="6.9"/>
    <n v="36"/>
    <x v="0"/>
    <x v="5"/>
    <x v="3"/>
    <n v="124090"/>
    <s v="RENT"/>
    <n v="0.15"/>
    <n v="0.88"/>
    <n v="23974.46"/>
    <n v="0"/>
    <n v="18.073172697235876"/>
    <n v="19.320219195745022"/>
    <n v="898"/>
    <n v="29.933333333333334"/>
    <x v="0"/>
    <n v="1547.4599999999991"/>
    <x v="0"/>
  </r>
  <r>
    <x v="314"/>
    <x v="267"/>
    <s v="B0315"/>
    <x v="7"/>
    <x v="314"/>
    <n v="12.1"/>
    <n v="36"/>
    <x v="1"/>
    <x v="0"/>
    <x v="3"/>
    <n v="60908"/>
    <s v="MORTGAGE"/>
    <n v="0.15"/>
    <n v="0.66"/>
    <n v="14402.05"/>
    <n v="0"/>
    <n v="59.427333026860182"/>
    <n v="23.645580219347213"/>
    <n v="785"/>
    <n v="26.166666666666668"/>
    <x v="0"/>
    <n v="-21793.95"/>
    <x v="1"/>
  </r>
  <r>
    <x v="315"/>
    <x v="268"/>
    <s v="B0316"/>
    <x v="2"/>
    <x v="315"/>
    <n v="20.100000000000001"/>
    <n v="36"/>
    <x v="3"/>
    <x v="0"/>
    <x v="1"/>
    <n v="82113"/>
    <s v="RENT"/>
    <n v="0.43"/>
    <n v="0.52"/>
    <n v="5611.04"/>
    <n v="8802.11"/>
    <n v="34.200431113222024"/>
    <n v="6.8333150658239248"/>
    <n v="1065"/>
    <n v="35.5"/>
    <x v="0"/>
    <n v="-22471.96"/>
    <x v="1"/>
  </r>
  <r>
    <x v="316"/>
    <x v="269"/>
    <s v="B0317"/>
    <x v="1"/>
    <x v="316"/>
    <n v="10.5"/>
    <n v="60"/>
    <x v="1"/>
    <x v="1"/>
    <x v="2"/>
    <n v="49610"/>
    <s v="MORTGAGE"/>
    <n v="0.47"/>
    <n v="0.84"/>
    <n v="9547.33"/>
    <n v="0"/>
    <n v="45.37391654908285"/>
    <n v="19.244769199758114"/>
    <n v="1452"/>
    <n v="48.4"/>
    <x v="2"/>
    <n v="-12962.67"/>
    <x v="1"/>
  </r>
  <r>
    <x v="317"/>
    <x v="270"/>
    <s v="B0318"/>
    <x v="2"/>
    <x v="317"/>
    <n v="11.2"/>
    <n v="60"/>
    <x v="0"/>
    <x v="4"/>
    <x v="3"/>
    <n v="76646"/>
    <s v="OWN"/>
    <n v="0.28000000000000003"/>
    <n v="0.86"/>
    <n v="9800.06"/>
    <n v="0"/>
    <n v="11.498316937609268"/>
    <n v="12.786133653419618"/>
    <n v="1351"/>
    <n v="45.033333333333331"/>
    <x v="3"/>
    <n v="987.05999999999949"/>
    <x v="0"/>
  </r>
  <r>
    <x v="318"/>
    <x v="271"/>
    <s v="B0319"/>
    <x v="5"/>
    <x v="318"/>
    <n v="17.899999999999999"/>
    <n v="60"/>
    <x v="0"/>
    <x v="3"/>
    <x v="0"/>
    <n v="135141"/>
    <s v="RENT"/>
    <n v="0.3"/>
    <n v="0.56999999999999995"/>
    <n v="38433.040000000001"/>
    <n v="0"/>
    <n v="24.121473128066242"/>
    <n v="28.439215338054328"/>
    <n v="1085"/>
    <n v="36.166666666666664"/>
    <x v="3"/>
    <n v="5835.0400000000009"/>
    <x v="0"/>
  </r>
  <r>
    <x v="319"/>
    <x v="272"/>
    <s v="B0320"/>
    <x v="6"/>
    <x v="319"/>
    <n v="8.9"/>
    <n v="36"/>
    <x v="0"/>
    <x v="0"/>
    <x v="1"/>
    <n v="93185"/>
    <s v="RENT"/>
    <n v="0.23"/>
    <n v="0.74"/>
    <n v="31112.73"/>
    <n v="0"/>
    <n v="30.659440897140101"/>
    <n v="33.388131136985564"/>
    <n v="1064"/>
    <n v="35.466666666666669"/>
    <x v="0"/>
    <n v="2542.7299999999996"/>
    <x v="0"/>
  </r>
  <r>
    <x v="320"/>
    <x v="273"/>
    <s v="B0321"/>
    <x v="9"/>
    <x v="320"/>
    <n v="22.9"/>
    <n v="36"/>
    <x v="0"/>
    <x v="4"/>
    <x v="3"/>
    <n v="102567"/>
    <s v="MORTGAGE"/>
    <n v="0.46"/>
    <n v="0.59"/>
    <n v="34512.78"/>
    <n v="0"/>
    <n v="27.379176538262794"/>
    <n v="33.649009915469883"/>
    <n v="1601"/>
    <n v="53.366666666666667"/>
    <x v="2"/>
    <n v="6430.7799999999988"/>
    <x v="0"/>
  </r>
  <r>
    <x v="321"/>
    <x v="274"/>
    <s v="B0322"/>
    <x v="8"/>
    <x v="321"/>
    <n v="15.4"/>
    <n v="60"/>
    <x v="0"/>
    <x v="0"/>
    <x v="2"/>
    <n v="77574"/>
    <s v="RENT"/>
    <n v="0.36"/>
    <n v="0.82"/>
    <n v="34898.11"/>
    <n v="0"/>
    <n v="38.983422280661046"/>
    <n v="44.986864155516024"/>
    <n v="890"/>
    <n v="29.666666666666668"/>
    <x v="0"/>
    <n v="4657.1100000000006"/>
    <x v="0"/>
  </r>
  <r>
    <x v="322"/>
    <x v="275"/>
    <s v="B0323"/>
    <x v="4"/>
    <x v="322"/>
    <n v="14"/>
    <n v="60"/>
    <x v="1"/>
    <x v="4"/>
    <x v="1"/>
    <n v="121051"/>
    <s v="RENT"/>
    <n v="0.22"/>
    <n v="0.62"/>
    <n v="5497.96"/>
    <n v="0"/>
    <n v="26.169135323128266"/>
    <n v="4.5418542597748059"/>
    <n v="639"/>
    <n v="21.3"/>
    <x v="1"/>
    <n v="-26180.04"/>
    <x v="1"/>
  </r>
  <r>
    <x v="323"/>
    <x v="276"/>
    <s v="B0324"/>
    <x v="8"/>
    <x v="323"/>
    <n v="16.2"/>
    <n v="60"/>
    <x v="0"/>
    <x v="3"/>
    <x v="2"/>
    <n v="132020"/>
    <s v="OWN"/>
    <n v="0.22"/>
    <n v="0.64"/>
    <n v="14809.69"/>
    <n v="0"/>
    <n v="9.6538403272231488"/>
    <n v="11.217762460233297"/>
    <n v="980"/>
    <n v="32.666666666666664"/>
    <x v="0"/>
    <n v="2064.6900000000005"/>
    <x v="0"/>
  </r>
  <r>
    <x v="324"/>
    <x v="277"/>
    <s v="B0325"/>
    <x v="3"/>
    <x v="324"/>
    <n v="8.3000000000000007"/>
    <n v="36"/>
    <x v="1"/>
    <x v="2"/>
    <x v="2"/>
    <n v="66182"/>
    <s v="MORTGAGE"/>
    <n v="0.46"/>
    <n v="0.88"/>
    <n v="7993.68"/>
    <n v="0"/>
    <n v="40.84040977909401"/>
    <n v="12.07832945513886"/>
    <n v="1604"/>
    <n v="53.466666666666669"/>
    <x v="2"/>
    <n v="-19035.32"/>
    <x v="1"/>
  </r>
  <r>
    <x v="325"/>
    <x v="278"/>
    <s v="B0326"/>
    <x v="3"/>
    <x v="325"/>
    <n v="17.3"/>
    <n v="36"/>
    <x v="0"/>
    <x v="0"/>
    <x v="2"/>
    <n v="146136"/>
    <s v="MORTGAGE"/>
    <n v="0.11"/>
    <n v="0.71"/>
    <n v="16451.32"/>
    <n v="0"/>
    <n v="9.5972245032024972"/>
    <n v="11.257540920786118"/>
    <n v="930"/>
    <n v="31"/>
    <x v="0"/>
    <n v="2426.3199999999997"/>
    <x v="0"/>
  </r>
  <r>
    <x v="326"/>
    <x v="122"/>
    <s v="B0327"/>
    <x v="5"/>
    <x v="326"/>
    <n v="12.3"/>
    <n v="36"/>
    <x v="1"/>
    <x v="5"/>
    <x v="1"/>
    <n v="30570"/>
    <s v="OWN"/>
    <n v="0.23"/>
    <n v="0.8"/>
    <n v="5431.36"/>
    <n v="0"/>
    <n v="121.43931959437357"/>
    <n v="17.766961072947332"/>
    <n v="708"/>
    <n v="23.6"/>
    <x v="1"/>
    <n v="-31692.639999999999"/>
    <x v="1"/>
  </r>
  <r>
    <x v="327"/>
    <x v="275"/>
    <s v="B0328"/>
    <x v="6"/>
    <x v="327"/>
    <n v="22.9"/>
    <n v="36"/>
    <x v="0"/>
    <x v="1"/>
    <x v="3"/>
    <n v="127790"/>
    <s v="OWN"/>
    <n v="0.32"/>
    <n v="0.68"/>
    <n v="18788.95"/>
    <n v="0"/>
    <n v="11.963377416073245"/>
    <n v="14.70298927928633"/>
    <n v="639"/>
    <n v="21.3"/>
    <x v="1"/>
    <n v="3500.9500000000007"/>
    <x v="0"/>
  </r>
  <r>
    <x v="328"/>
    <x v="279"/>
    <s v="B0329"/>
    <x v="3"/>
    <x v="328"/>
    <n v="8.4"/>
    <n v="36"/>
    <x v="0"/>
    <x v="0"/>
    <x v="4"/>
    <n v="49288"/>
    <s v="MORTGAGE"/>
    <n v="0.16"/>
    <n v="0.63"/>
    <n v="26720.6"/>
    <n v="0"/>
    <n v="50.012173348482392"/>
    <n v="54.213195909754909"/>
    <n v="1087"/>
    <n v="36.233333333333334"/>
    <x v="3"/>
    <n v="2070.5999999999985"/>
    <x v="0"/>
  </r>
  <r>
    <x v="329"/>
    <x v="280"/>
    <s v="B0330"/>
    <x v="7"/>
    <x v="329"/>
    <n v="15.1"/>
    <n v="60"/>
    <x v="0"/>
    <x v="0"/>
    <x v="3"/>
    <n v="108824"/>
    <s v="OWN"/>
    <n v="0.14000000000000001"/>
    <n v="0.78"/>
    <n v="8678.5400000000009"/>
    <n v="0"/>
    <n v="6.9286186870543265"/>
    <n v="7.9748401087995298"/>
    <n v="1208"/>
    <n v="40.266666666666666"/>
    <x v="3"/>
    <n v="1138.5400000000009"/>
    <x v="0"/>
  </r>
  <r>
    <x v="330"/>
    <x v="281"/>
    <s v="B0331"/>
    <x v="0"/>
    <x v="330"/>
    <n v="17"/>
    <n v="36"/>
    <x v="0"/>
    <x v="2"/>
    <x v="1"/>
    <n v="59877"/>
    <s v="OWN"/>
    <n v="0.43"/>
    <n v="0.56999999999999995"/>
    <n v="38881.440000000002"/>
    <n v="0"/>
    <n v="55.500442573943253"/>
    <n v="64.935517811513606"/>
    <n v="919"/>
    <n v="30.633333333333333"/>
    <x v="0"/>
    <n v="5649.4400000000023"/>
    <x v="0"/>
  </r>
  <r>
    <x v="331"/>
    <x v="282"/>
    <s v="B0332"/>
    <x v="2"/>
    <x v="331"/>
    <n v="5.7"/>
    <n v="36"/>
    <x v="3"/>
    <x v="3"/>
    <x v="4"/>
    <n v="114425"/>
    <s v="OWN"/>
    <n v="0.46"/>
    <n v="0.67"/>
    <n v="4227.59"/>
    <n v="6267.26"/>
    <n v="15.225693685820406"/>
    <n v="3.6946384094384972"/>
    <n v="1161"/>
    <n v="38.700000000000003"/>
    <x v="3"/>
    <n v="-13194.41"/>
    <x v="1"/>
  </r>
  <r>
    <x v="332"/>
    <x v="283"/>
    <s v="B0333"/>
    <x v="3"/>
    <x v="332"/>
    <n v="12.3"/>
    <n v="36"/>
    <x v="0"/>
    <x v="3"/>
    <x v="4"/>
    <n v="30917"/>
    <s v="MORTGAGE"/>
    <n v="0.43"/>
    <n v="0.59"/>
    <n v="4876.07"/>
    <n v="0"/>
    <n v="14.044053433386164"/>
    <n v="15.771484943558558"/>
    <n v="1233"/>
    <n v="41.1"/>
    <x v="3"/>
    <n v="534.06999999999971"/>
    <x v="0"/>
  </r>
  <r>
    <x v="333"/>
    <x v="170"/>
    <s v="B0334"/>
    <x v="5"/>
    <x v="333"/>
    <n v="19.7"/>
    <n v="36"/>
    <x v="1"/>
    <x v="6"/>
    <x v="4"/>
    <n v="105602"/>
    <s v="OWN"/>
    <n v="0.46"/>
    <n v="0.81"/>
    <n v="7072.66"/>
    <n v="0"/>
    <n v="34.669797920493927"/>
    <n v="6.6974678509876711"/>
    <n v="824"/>
    <n v="27.466666666666665"/>
    <x v="0"/>
    <n v="-29539.34"/>
    <x v="1"/>
  </r>
  <r>
    <x v="334"/>
    <x v="284"/>
    <s v="B0335"/>
    <x v="2"/>
    <x v="334"/>
    <n v="21.4"/>
    <n v="36"/>
    <x v="2"/>
    <x v="1"/>
    <x v="0"/>
    <n v="125040"/>
    <s v="RENT"/>
    <n v="0.32"/>
    <n v="0.92"/>
    <n v="0"/>
    <n v="0"/>
    <n v="9.1138835572616763"/>
    <n v="0"/>
    <n v="1017"/>
    <n v="33.9"/>
    <x v="0"/>
    <n v="-11396"/>
    <x v="1"/>
  </r>
  <r>
    <x v="335"/>
    <x v="285"/>
    <s v="B0336"/>
    <x v="7"/>
    <x v="335"/>
    <n v="11.3"/>
    <n v="60"/>
    <x v="1"/>
    <x v="4"/>
    <x v="1"/>
    <n v="94575"/>
    <s v="RENT"/>
    <n v="0.42"/>
    <n v="0.95"/>
    <n v="3142.25"/>
    <n v="0"/>
    <n v="19.542162305048901"/>
    <n v="3.322495374041766"/>
    <n v="1140"/>
    <n v="38"/>
    <x v="3"/>
    <n v="-15339.75"/>
    <x v="1"/>
  </r>
  <r>
    <x v="336"/>
    <x v="286"/>
    <s v="B0337"/>
    <x v="6"/>
    <x v="336"/>
    <n v="21"/>
    <n v="36"/>
    <x v="0"/>
    <x v="0"/>
    <x v="0"/>
    <n v="102518"/>
    <s v="MORTGAGE"/>
    <n v="0.25"/>
    <n v="0.7"/>
    <n v="29537.31"/>
    <n v="0"/>
    <n v="23.81142823699253"/>
    <n v="28.811828166760961"/>
    <n v="931"/>
    <n v="31.033333333333335"/>
    <x v="0"/>
    <n v="5126.3100000000013"/>
    <x v="0"/>
  </r>
  <r>
    <x v="337"/>
    <x v="0"/>
    <s v="B0338"/>
    <x v="9"/>
    <x v="337"/>
    <n v="24.4"/>
    <n v="36"/>
    <x v="3"/>
    <x v="0"/>
    <x v="4"/>
    <n v="69104"/>
    <s v="OWN"/>
    <n v="0.37"/>
    <n v="0.61"/>
    <n v="5563.15"/>
    <n v="3087.26"/>
    <n v="20.637010882148648"/>
    <n v="8.0504022921972673"/>
    <n v="860"/>
    <n v="28.666666666666668"/>
    <x v="0"/>
    <n v="-8697.85"/>
    <x v="1"/>
  </r>
  <r>
    <x v="338"/>
    <x v="141"/>
    <s v="B0339"/>
    <x v="8"/>
    <x v="338"/>
    <n v="22.1"/>
    <n v="36"/>
    <x v="0"/>
    <x v="1"/>
    <x v="0"/>
    <n v="48062"/>
    <s v="RENT"/>
    <n v="0.5"/>
    <n v="0.7"/>
    <n v="4997.55"/>
    <n v="0"/>
    <n v="8.5160833922849655"/>
    <n v="10.398131580042445"/>
    <n v="1474"/>
    <n v="49.133333333333333"/>
    <x v="2"/>
    <n v="904.55000000000018"/>
    <x v="0"/>
  </r>
  <r>
    <x v="339"/>
    <x v="287"/>
    <s v="B0340"/>
    <x v="7"/>
    <x v="339"/>
    <n v="7.4"/>
    <n v="60"/>
    <x v="0"/>
    <x v="6"/>
    <x v="0"/>
    <n v="46999"/>
    <s v="MORTGAGE"/>
    <n v="0.19"/>
    <n v="0.88"/>
    <n v="13663.43"/>
    <n v="0"/>
    <n v="27.068661035341179"/>
    <n v="29.071746207366118"/>
    <n v="1567"/>
    <n v="52.233333333333334"/>
    <x v="2"/>
    <n v="941.43000000000029"/>
    <x v="0"/>
  </r>
  <r>
    <x v="340"/>
    <x v="288"/>
    <s v="B0341"/>
    <x v="4"/>
    <x v="340"/>
    <n v="19.8"/>
    <n v="60"/>
    <x v="3"/>
    <x v="6"/>
    <x v="1"/>
    <n v="91845"/>
    <s v="RENT"/>
    <n v="0.26"/>
    <n v="0.59"/>
    <n v="3410.73"/>
    <n v="2992.03"/>
    <n v="25.087919864989928"/>
    <n v="3.7135717785399311"/>
    <n v="724"/>
    <n v="24.133333333333333"/>
    <x v="0"/>
    <n v="-19631.27"/>
    <x v="1"/>
  </r>
  <r>
    <x v="341"/>
    <x v="289"/>
    <s v="B0342"/>
    <x v="1"/>
    <x v="341"/>
    <n v="11.4"/>
    <n v="60"/>
    <x v="1"/>
    <x v="2"/>
    <x v="2"/>
    <n v="39941"/>
    <s v="OWN"/>
    <n v="0.28999999999999998"/>
    <n v="0.93"/>
    <n v="11759.78"/>
    <n v="0"/>
    <n v="72.824916752209518"/>
    <n v="29.442878245411986"/>
    <n v="1024"/>
    <n v="34.133333333333333"/>
    <x v="0"/>
    <n v="-17327.22"/>
    <x v="1"/>
  </r>
  <r>
    <x v="342"/>
    <x v="290"/>
    <s v="B0343"/>
    <x v="5"/>
    <x v="342"/>
    <n v="24.8"/>
    <n v="36"/>
    <x v="0"/>
    <x v="6"/>
    <x v="0"/>
    <n v="91169"/>
    <s v="MORTGAGE"/>
    <n v="0.16"/>
    <n v="0.65"/>
    <n v="41617.06"/>
    <n v="0"/>
    <n v="36.577125996775216"/>
    <n v="45.648257631431733"/>
    <n v="628"/>
    <n v="20.933333333333334"/>
    <x v="1"/>
    <n v="8270.0599999999977"/>
    <x v="0"/>
  </r>
  <r>
    <x v="343"/>
    <x v="291"/>
    <s v="B0344"/>
    <x v="8"/>
    <x v="343"/>
    <n v="14.7"/>
    <n v="60"/>
    <x v="0"/>
    <x v="3"/>
    <x v="0"/>
    <n v="53470"/>
    <s v="RENT"/>
    <n v="0.13"/>
    <n v="0.94"/>
    <n v="39865.129999999997"/>
    <n v="0"/>
    <n v="65.000935103796522"/>
    <n v="74.556068823639421"/>
    <n v="650"/>
    <n v="21.666666666666668"/>
    <x v="1"/>
    <n v="5109.1299999999974"/>
    <x v="0"/>
  </r>
  <r>
    <x v="344"/>
    <x v="292"/>
    <s v="B0345"/>
    <x v="4"/>
    <x v="344"/>
    <n v="7.4"/>
    <n v="36"/>
    <x v="0"/>
    <x v="0"/>
    <x v="4"/>
    <n v="140684"/>
    <s v="MORTGAGE"/>
    <n v="0.43"/>
    <n v="0.88"/>
    <n v="18617.79"/>
    <n v="0"/>
    <n v="12.321941372153194"/>
    <n v="13.233765033692531"/>
    <n v="712"/>
    <n v="23.733333333333334"/>
    <x v="1"/>
    <n v="1282.7900000000009"/>
    <x v="0"/>
  </r>
  <r>
    <x v="345"/>
    <x v="293"/>
    <s v="B0346"/>
    <x v="9"/>
    <x v="345"/>
    <n v="19.5"/>
    <n v="36"/>
    <x v="0"/>
    <x v="1"/>
    <x v="4"/>
    <n v="89821"/>
    <s v="RENT"/>
    <n v="0.49"/>
    <n v="0.86"/>
    <n v="35374.39"/>
    <n v="0"/>
    <n v="32.956658242504538"/>
    <n v="39.383206599792921"/>
    <n v="1627"/>
    <n v="54.233333333333334"/>
    <x v="2"/>
    <n v="5772.3899999999994"/>
    <x v="0"/>
  </r>
  <r>
    <x v="346"/>
    <x v="25"/>
    <s v="B0347"/>
    <x v="4"/>
    <x v="346"/>
    <n v="11.5"/>
    <n v="60"/>
    <x v="0"/>
    <x v="5"/>
    <x v="4"/>
    <n v="116669"/>
    <s v="RENT"/>
    <n v="0.26"/>
    <n v="0.64"/>
    <n v="39526.75"/>
    <n v="0"/>
    <n v="30.385106583582616"/>
    <n v="33.879393840694618"/>
    <n v="763"/>
    <n v="25.433333333333334"/>
    <x v="0"/>
    <n v="4076.75"/>
    <x v="0"/>
  </r>
  <r>
    <x v="347"/>
    <x v="294"/>
    <s v="B0348"/>
    <x v="6"/>
    <x v="347"/>
    <n v="24.9"/>
    <n v="36"/>
    <x v="2"/>
    <x v="4"/>
    <x v="3"/>
    <n v="148193"/>
    <s v="OWN"/>
    <n v="0.14000000000000001"/>
    <n v="0.5"/>
    <n v="0"/>
    <n v="0"/>
    <n v="22.400518243101899"/>
    <n v="0"/>
    <n v="709"/>
    <n v="23.633333333333333"/>
    <x v="1"/>
    <n v="-33196"/>
    <x v="1"/>
  </r>
  <r>
    <x v="348"/>
    <x v="172"/>
    <s v="B0349"/>
    <x v="1"/>
    <x v="348"/>
    <n v="24.6"/>
    <n v="36"/>
    <x v="3"/>
    <x v="3"/>
    <x v="0"/>
    <n v="74435"/>
    <s v="OWN"/>
    <n v="0.13"/>
    <n v="0.67"/>
    <n v="2618.92"/>
    <n v="2120.33"/>
    <n v="8.9017263384160668"/>
    <n v="3.5183986028078191"/>
    <n v="1268"/>
    <n v="42.266666666666666"/>
    <x v="3"/>
    <n v="-4007.08"/>
    <x v="1"/>
  </r>
  <r>
    <x v="349"/>
    <x v="295"/>
    <s v="B0350"/>
    <x v="2"/>
    <x v="349"/>
    <n v="18.100000000000001"/>
    <n v="36"/>
    <x v="3"/>
    <x v="2"/>
    <x v="4"/>
    <n v="34529"/>
    <s v="RENT"/>
    <n v="0.46"/>
    <n v="0.64"/>
    <n v="892.7"/>
    <n v="1919.6"/>
    <n v="24.396883778852558"/>
    <n v="2.5853630281792115"/>
    <n v="809"/>
    <n v="26.966666666666665"/>
    <x v="0"/>
    <n v="-7531.3"/>
    <x v="1"/>
  </r>
  <r>
    <x v="350"/>
    <x v="296"/>
    <s v="B0351"/>
    <x v="8"/>
    <x v="350"/>
    <n v="7.6"/>
    <n v="60"/>
    <x v="0"/>
    <x v="0"/>
    <x v="1"/>
    <n v="113055"/>
    <s v="MORTGAGE"/>
    <n v="0.28999999999999998"/>
    <n v="0.52"/>
    <n v="14910.13"/>
    <n v="0"/>
    <n v="12.256866127106274"/>
    <n v="13.188386183715888"/>
    <n v="1503"/>
    <n v="50.1"/>
    <x v="2"/>
    <n v="1053.1299999999992"/>
    <x v="0"/>
  </r>
  <r>
    <x v="351"/>
    <x v="297"/>
    <s v="B0352"/>
    <x v="1"/>
    <x v="351"/>
    <n v="18.7"/>
    <n v="36"/>
    <x v="1"/>
    <x v="0"/>
    <x v="3"/>
    <n v="42192"/>
    <s v="MORTGAGE"/>
    <n v="0.23"/>
    <n v="0.73"/>
    <n v="7649.25"/>
    <n v="0"/>
    <n v="49.729806598407286"/>
    <n v="18.129621729237773"/>
    <n v="1247"/>
    <n v="41.56666666666667"/>
    <x v="3"/>
    <n v="-13332.75"/>
    <x v="1"/>
  </r>
  <r>
    <x v="352"/>
    <x v="298"/>
    <s v="B0353"/>
    <x v="0"/>
    <x v="352"/>
    <n v="6.9"/>
    <n v="36"/>
    <x v="3"/>
    <x v="1"/>
    <x v="2"/>
    <n v="104102"/>
    <s v="OWN"/>
    <n v="0.28999999999999998"/>
    <n v="0.68"/>
    <n v="2185.23"/>
    <n v="5996.91"/>
    <n v="11.935409502218977"/>
    <n v="2.0991239361395553"/>
    <n v="1289"/>
    <n v="42.966666666666669"/>
    <x v="3"/>
    <n v="-10239.77"/>
    <x v="1"/>
  </r>
  <r>
    <x v="353"/>
    <x v="299"/>
    <s v="B0354"/>
    <x v="7"/>
    <x v="353"/>
    <n v="5.6"/>
    <n v="60"/>
    <x v="3"/>
    <x v="5"/>
    <x v="0"/>
    <n v="102762"/>
    <s v="RENT"/>
    <n v="0.23"/>
    <n v="0.79"/>
    <n v="334.2"/>
    <n v="420.5"/>
    <n v="2.8999046340086805"/>
    <n v="0.32521749284755064"/>
    <n v="1380"/>
    <n v="46"/>
    <x v="3"/>
    <n v="-2645.8"/>
    <x v="1"/>
  </r>
  <r>
    <x v="354"/>
    <x v="162"/>
    <s v="B0355"/>
    <x v="0"/>
    <x v="354"/>
    <n v="21.5"/>
    <n v="36"/>
    <x v="0"/>
    <x v="2"/>
    <x v="0"/>
    <n v="133466"/>
    <s v="OWN"/>
    <n v="0.3"/>
    <n v="0.78"/>
    <n v="33328.660000000003"/>
    <n v="0"/>
    <n v="20.552799964035785"/>
    <n v="24.971648210031024"/>
    <n v="1170"/>
    <n v="39"/>
    <x v="3"/>
    <n v="5897.6600000000035"/>
    <x v="0"/>
  </r>
  <r>
    <x v="355"/>
    <x v="300"/>
    <s v="B0356"/>
    <x v="7"/>
    <x v="355"/>
    <n v="9.1999999999999993"/>
    <n v="36"/>
    <x v="0"/>
    <x v="0"/>
    <x v="1"/>
    <n v="144894"/>
    <s v="RENT"/>
    <n v="0.44"/>
    <n v="0.55000000000000004"/>
    <n v="22320.48"/>
    <n v="0"/>
    <n v="14.106864328405594"/>
    <n v="15.404695846618907"/>
    <n v="1364"/>
    <n v="45.466666666666669"/>
    <x v="3"/>
    <n v="1880.4799999999996"/>
    <x v="0"/>
  </r>
  <r>
    <x v="356"/>
    <x v="301"/>
    <s v="B0357"/>
    <x v="6"/>
    <x v="356"/>
    <n v="12.6"/>
    <n v="60"/>
    <x v="0"/>
    <x v="0"/>
    <x v="2"/>
    <n v="116795"/>
    <s v="RENT"/>
    <n v="0.34"/>
    <n v="0.94"/>
    <n v="20465.05"/>
    <n v="0"/>
    <n v="15.561453829359134"/>
    <n v="17.522197011858385"/>
    <n v="1698"/>
    <n v="56.6"/>
    <x v="2"/>
    <n v="2290.0499999999993"/>
    <x v="0"/>
  </r>
  <r>
    <x v="357"/>
    <x v="302"/>
    <s v="B0358"/>
    <x v="1"/>
    <x v="357"/>
    <n v="24.5"/>
    <n v="36"/>
    <x v="1"/>
    <x v="4"/>
    <x v="2"/>
    <n v="64087"/>
    <s v="OWN"/>
    <n v="0.38"/>
    <n v="0.57999999999999996"/>
    <n v="6334.16"/>
    <n v="0"/>
    <n v="42.730975080749609"/>
    <n v="9.8836893597765538"/>
    <n v="1199"/>
    <n v="39.966666666666669"/>
    <x v="3"/>
    <n v="-21050.84"/>
    <x v="1"/>
  </r>
  <r>
    <x v="358"/>
    <x v="281"/>
    <s v="B0359"/>
    <x v="9"/>
    <x v="358"/>
    <n v="11.7"/>
    <n v="36"/>
    <x v="1"/>
    <x v="0"/>
    <x v="3"/>
    <n v="96677"/>
    <s v="MORTGAGE"/>
    <n v="0.25"/>
    <n v="0.7"/>
    <n v="18437.47"/>
    <n v="0"/>
    <n v="40.503946129896462"/>
    <n v="19.071206181408197"/>
    <n v="919"/>
    <n v="30.633333333333333"/>
    <x v="0"/>
    <n v="-20720.53"/>
    <x v="1"/>
  </r>
  <r>
    <x v="359"/>
    <x v="303"/>
    <s v="B0360"/>
    <x v="3"/>
    <x v="359"/>
    <n v="10.9"/>
    <n v="36"/>
    <x v="1"/>
    <x v="0"/>
    <x v="0"/>
    <n v="34627"/>
    <s v="OWN"/>
    <n v="0.4"/>
    <n v="0.72"/>
    <n v="1328.11"/>
    <n v="0"/>
    <n v="69.364946429087126"/>
    <n v="3.8354752072082476"/>
    <n v="959"/>
    <n v="31.966666666666665"/>
    <x v="0"/>
    <n v="-22690.89"/>
    <x v="1"/>
  </r>
  <r>
    <x v="360"/>
    <x v="132"/>
    <s v="B0361"/>
    <x v="4"/>
    <x v="360"/>
    <n v="23.4"/>
    <n v="36"/>
    <x v="0"/>
    <x v="2"/>
    <x v="4"/>
    <n v="86541"/>
    <s v="RENT"/>
    <n v="0.37"/>
    <n v="0.87"/>
    <n v="24234.53"/>
    <n v="0"/>
    <n v="22.693289885718908"/>
    <n v="28.003524341063773"/>
    <n v="1279"/>
    <n v="42.633333333333333"/>
    <x v="3"/>
    <n v="4595.5299999999988"/>
    <x v="0"/>
  </r>
  <r>
    <x v="361"/>
    <x v="304"/>
    <s v="B0362"/>
    <x v="3"/>
    <x v="361"/>
    <n v="7.2"/>
    <n v="36"/>
    <x v="0"/>
    <x v="4"/>
    <x v="1"/>
    <n v="142805"/>
    <s v="OWN"/>
    <n v="0.15"/>
    <n v="0.54"/>
    <n v="22505.57"/>
    <n v="0"/>
    <n v="14.701165925562831"/>
    <n v="15.759651272714539"/>
    <n v="952"/>
    <n v="31.733333333333334"/>
    <x v="0"/>
    <n v="1511.5699999999997"/>
    <x v="0"/>
  </r>
  <r>
    <x v="362"/>
    <x v="305"/>
    <s v="B0363"/>
    <x v="1"/>
    <x v="362"/>
    <n v="20.2"/>
    <n v="60"/>
    <x v="0"/>
    <x v="4"/>
    <x v="1"/>
    <n v="98226"/>
    <s v="MORTGAGE"/>
    <n v="0.33"/>
    <n v="0.69"/>
    <n v="42520.75"/>
    <n v="0"/>
    <n v="36.013886343737909"/>
    <n v="43.288691385172967"/>
    <n v="705"/>
    <n v="23.5"/>
    <x v="1"/>
    <n v="7145.75"/>
    <x v="0"/>
  </r>
  <r>
    <x v="363"/>
    <x v="306"/>
    <s v="B0364"/>
    <x v="0"/>
    <x v="363"/>
    <n v="24.8"/>
    <n v="60"/>
    <x v="0"/>
    <x v="0"/>
    <x v="1"/>
    <n v="135627"/>
    <s v="MORTGAGE"/>
    <n v="0.2"/>
    <n v="0.78"/>
    <n v="28158.62"/>
    <n v="0"/>
    <n v="16.636068039549649"/>
    <n v="20.761809964092695"/>
    <n v="1205"/>
    <n v="40.166666666666664"/>
    <x v="3"/>
    <n v="5595.619999999999"/>
    <x v="0"/>
  </r>
  <r>
    <x v="364"/>
    <x v="307"/>
    <s v="B0365"/>
    <x v="3"/>
    <x v="364"/>
    <n v="23"/>
    <n v="60"/>
    <x v="0"/>
    <x v="4"/>
    <x v="1"/>
    <n v="33255"/>
    <s v="RENT"/>
    <n v="0.42"/>
    <n v="0.6"/>
    <n v="8334.48"/>
    <n v="0"/>
    <n v="20.375883325815668"/>
    <n v="25.062336490753268"/>
    <n v="681"/>
    <n v="22.7"/>
    <x v="1"/>
    <n v="1558.4799999999996"/>
    <x v="0"/>
  </r>
  <r>
    <x v="365"/>
    <x v="64"/>
    <s v="B0366"/>
    <x v="5"/>
    <x v="365"/>
    <n v="18"/>
    <n v="60"/>
    <x v="1"/>
    <x v="6"/>
    <x v="4"/>
    <n v="87433"/>
    <s v="OWN"/>
    <n v="0.27"/>
    <n v="0.78"/>
    <n v="11777.96"/>
    <n v="0"/>
    <n v="42.825935287591641"/>
    <n v="13.470840529319592"/>
    <n v="929"/>
    <n v="30.966666666666665"/>
    <x v="0"/>
    <n v="-25666.04"/>
    <x v="1"/>
  </r>
  <r>
    <x v="366"/>
    <x v="308"/>
    <s v="B0367"/>
    <x v="3"/>
    <x v="366"/>
    <n v="11.3"/>
    <n v="36"/>
    <x v="0"/>
    <x v="5"/>
    <x v="4"/>
    <n v="35213"/>
    <s v="MORTGAGE"/>
    <n v="0.5"/>
    <n v="0.92"/>
    <n v="4874.9399999999996"/>
    <n v="0"/>
    <n v="12.438588021469343"/>
    <n v="13.844148467895378"/>
    <n v="1385"/>
    <n v="46.166666666666664"/>
    <x v="3"/>
    <n v="494.9399999999996"/>
    <x v="0"/>
  </r>
  <r>
    <x v="367"/>
    <x v="309"/>
    <s v="B0368"/>
    <x v="7"/>
    <x v="367"/>
    <n v="10.1"/>
    <n v="36"/>
    <x v="1"/>
    <x v="1"/>
    <x v="3"/>
    <n v="132412"/>
    <s v="OWN"/>
    <n v="0.14000000000000001"/>
    <n v="0.95"/>
    <n v="2676.63"/>
    <n v="0"/>
    <n v="7.3339274386007309"/>
    <n v="2.0214406549255353"/>
    <n v="1463"/>
    <n v="48.766666666666666"/>
    <x v="2"/>
    <n v="-7034.37"/>
    <x v="1"/>
  </r>
  <r>
    <x v="368"/>
    <x v="212"/>
    <s v="B0369"/>
    <x v="5"/>
    <x v="368"/>
    <n v="21.4"/>
    <n v="36"/>
    <x v="0"/>
    <x v="4"/>
    <x v="0"/>
    <n v="49404"/>
    <s v="MORTGAGE"/>
    <n v="0.41"/>
    <n v="0.51"/>
    <n v="11875.35"/>
    <n v="0"/>
    <n v="19.800016193020809"/>
    <n v="24.037223706582463"/>
    <n v="1224"/>
    <n v="40.799999999999997"/>
    <x v="3"/>
    <n v="2093.3500000000004"/>
    <x v="0"/>
  </r>
  <r>
    <x v="369"/>
    <x v="310"/>
    <s v="B0370"/>
    <x v="8"/>
    <x v="369"/>
    <n v="22.6"/>
    <n v="36"/>
    <x v="0"/>
    <x v="4"/>
    <x v="4"/>
    <n v="146545"/>
    <s v="RENT"/>
    <n v="0.37"/>
    <n v="0.61"/>
    <n v="22600.080000000002"/>
    <n v="0"/>
    <n v="12.579071275034973"/>
    <n v="15.421938653655875"/>
    <n v="825"/>
    <n v="27.5"/>
    <x v="0"/>
    <n v="4166.0800000000017"/>
    <x v="0"/>
  </r>
  <r>
    <x v="370"/>
    <x v="311"/>
    <s v="B0371"/>
    <x v="3"/>
    <x v="370"/>
    <n v="15.5"/>
    <n v="36"/>
    <x v="0"/>
    <x v="5"/>
    <x v="3"/>
    <n v="55380"/>
    <s v="RENT"/>
    <n v="0.41"/>
    <n v="0.64"/>
    <n v="24274.639999999999"/>
    <n v="0"/>
    <n v="37.950523654749006"/>
    <n v="43.832863849765261"/>
    <n v="1561"/>
    <n v="52.033333333333331"/>
    <x v="2"/>
    <n v="3257.6399999999994"/>
    <x v="0"/>
  </r>
  <r>
    <x v="371"/>
    <x v="312"/>
    <s v="B0372"/>
    <x v="5"/>
    <x v="371"/>
    <n v="9.9"/>
    <n v="60"/>
    <x v="3"/>
    <x v="4"/>
    <x v="2"/>
    <n v="121056"/>
    <s v="OWN"/>
    <n v="0.22"/>
    <n v="0.68"/>
    <n v="11478.42"/>
    <n v="11714.89"/>
    <n v="26.192010309278352"/>
    <n v="9.4819091990483741"/>
    <n v="869"/>
    <n v="28.966666666666665"/>
    <x v="0"/>
    <n v="-20228.580000000002"/>
    <x v="1"/>
  </r>
  <r>
    <x v="372"/>
    <x v="313"/>
    <s v="B0373"/>
    <x v="1"/>
    <x v="372"/>
    <n v="7.3"/>
    <n v="60"/>
    <x v="0"/>
    <x v="6"/>
    <x v="0"/>
    <n v="49173"/>
    <s v="RENT"/>
    <n v="0.3"/>
    <n v="0.61"/>
    <n v="19682.04"/>
    <n v="0"/>
    <n v="37.302991479063714"/>
    <n v="40.026111890671714"/>
    <n v="1031"/>
    <n v="34.366666666666667"/>
    <x v="0"/>
    <n v="1339.0400000000009"/>
    <x v="0"/>
  </r>
  <r>
    <x v="373"/>
    <x v="68"/>
    <s v="B0374"/>
    <x v="4"/>
    <x v="373"/>
    <n v="6.7"/>
    <n v="36"/>
    <x v="1"/>
    <x v="4"/>
    <x v="4"/>
    <n v="83027"/>
    <s v="MORTGAGE"/>
    <n v="0.42"/>
    <n v="0.59"/>
    <n v="3496.84"/>
    <n v="0"/>
    <n v="47.968733062738629"/>
    <n v="4.2116901730762279"/>
    <n v="1341"/>
    <n v="44.7"/>
    <x v="3"/>
    <n v="-36330.160000000003"/>
    <x v="1"/>
  </r>
  <r>
    <x v="374"/>
    <x v="187"/>
    <s v="B0375"/>
    <x v="8"/>
    <x v="374"/>
    <n v="19.399999999999999"/>
    <n v="36"/>
    <x v="0"/>
    <x v="1"/>
    <x v="2"/>
    <n v="53989"/>
    <s v="RENT"/>
    <n v="0.19"/>
    <n v="0.93"/>
    <n v="7946.07"/>
    <n v="0"/>
    <n v="12.32658504510178"/>
    <n v="14.717942543851525"/>
    <n v="764"/>
    <n v="25.466666666666665"/>
    <x v="0"/>
    <n v="1291.0699999999997"/>
    <x v="0"/>
  </r>
  <r>
    <x v="375"/>
    <x v="314"/>
    <s v="B0376"/>
    <x v="9"/>
    <x v="375"/>
    <n v="13.4"/>
    <n v="36"/>
    <x v="3"/>
    <x v="0"/>
    <x v="3"/>
    <n v="138106"/>
    <s v="MORTGAGE"/>
    <n v="0.19"/>
    <n v="0.91"/>
    <n v="4947.74"/>
    <n v="1644.69"/>
    <n v="11.767048498979046"/>
    <n v="3.5825670137430667"/>
    <n v="1030"/>
    <n v="34.333333333333336"/>
    <x v="0"/>
    <n v="-11303.26"/>
    <x v="1"/>
  </r>
  <r>
    <x v="376"/>
    <x v="315"/>
    <s v="B0377"/>
    <x v="9"/>
    <x v="376"/>
    <n v="23.1"/>
    <n v="60"/>
    <x v="1"/>
    <x v="1"/>
    <x v="4"/>
    <n v="54519"/>
    <s v="MORTGAGE"/>
    <n v="0.32"/>
    <n v="0.52"/>
    <n v="543.33000000000004"/>
    <n v="0"/>
    <n v="2.7990241934004656"/>
    <n v="0.99658834534749363"/>
    <n v="654"/>
    <n v="21.8"/>
    <x v="1"/>
    <n v="-982.67"/>
    <x v="1"/>
  </r>
  <r>
    <x v="377"/>
    <x v="316"/>
    <s v="B0378"/>
    <x v="6"/>
    <x v="377"/>
    <n v="19.8"/>
    <n v="36"/>
    <x v="0"/>
    <x v="2"/>
    <x v="4"/>
    <n v="52439"/>
    <s v="RENT"/>
    <n v="0.31"/>
    <n v="0.65"/>
    <n v="5060.3500000000004"/>
    <n v="0"/>
    <n v="8.055073513987681"/>
    <n v="9.649974255801979"/>
    <n v="1436"/>
    <n v="47.866666666666667"/>
    <x v="3"/>
    <n v="836.35000000000036"/>
    <x v="0"/>
  </r>
  <r>
    <x v="378"/>
    <x v="317"/>
    <s v="B0379"/>
    <x v="3"/>
    <x v="378"/>
    <n v="8.8000000000000007"/>
    <n v="36"/>
    <x v="1"/>
    <x v="5"/>
    <x v="2"/>
    <n v="148570"/>
    <s v="MORTGAGE"/>
    <n v="0.21"/>
    <n v="0.68"/>
    <n v="4401.21"/>
    <n v="0"/>
    <n v="8.4377734401292308"/>
    <n v="2.9623813690516254"/>
    <n v="1324"/>
    <n v="44.133333333333333"/>
    <x v="3"/>
    <n v="-8134.79"/>
    <x v="1"/>
  </r>
  <r>
    <x v="379"/>
    <x v="318"/>
    <s v="B0380"/>
    <x v="4"/>
    <x v="379"/>
    <n v="17.3"/>
    <n v="36"/>
    <x v="0"/>
    <x v="5"/>
    <x v="4"/>
    <n v="106949"/>
    <s v="MORTGAGE"/>
    <n v="0.22"/>
    <n v="0.61"/>
    <n v="34651.589999999997"/>
    <n v="0"/>
    <n v="27.621576639332769"/>
    <n v="32.400106592862016"/>
    <n v="1709"/>
    <n v="56.966666666666669"/>
    <x v="2"/>
    <n v="5110.5899999999965"/>
    <x v="0"/>
  </r>
  <r>
    <x v="380"/>
    <x v="319"/>
    <s v="B0381"/>
    <x v="2"/>
    <x v="380"/>
    <n v="13.7"/>
    <n v="60"/>
    <x v="3"/>
    <x v="3"/>
    <x v="1"/>
    <n v="44995"/>
    <s v="OWN"/>
    <n v="0.21"/>
    <n v="0.78"/>
    <n v="5567.14"/>
    <n v="1935.32"/>
    <n v="32.330258917657517"/>
    <n v="12.372796977441938"/>
    <n v="1222"/>
    <n v="40.733333333333334"/>
    <x v="3"/>
    <n v="-8979.86"/>
    <x v="1"/>
  </r>
  <r>
    <x v="381"/>
    <x v="320"/>
    <s v="B0382"/>
    <x v="5"/>
    <x v="381"/>
    <n v="16.5"/>
    <n v="36"/>
    <x v="0"/>
    <x v="5"/>
    <x v="4"/>
    <n v="53559"/>
    <s v="OWN"/>
    <n v="0.41"/>
    <n v="0.79"/>
    <n v="41393.620000000003"/>
    <n v="0"/>
    <n v="66.339924195746747"/>
    <n v="77.286021023544137"/>
    <n v="967"/>
    <n v="32.233333333333334"/>
    <x v="0"/>
    <n v="5862.6200000000026"/>
    <x v="0"/>
  </r>
  <r>
    <x v="382"/>
    <x v="44"/>
    <s v="B0383"/>
    <x v="8"/>
    <x v="382"/>
    <n v="19.8"/>
    <n v="60"/>
    <x v="0"/>
    <x v="4"/>
    <x v="0"/>
    <n v="140887"/>
    <s v="OWN"/>
    <n v="0.36"/>
    <n v="0.88"/>
    <n v="11634.98"/>
    <n v="0"/>
    <n v="6.8934678146315846"/>
    <n v="8.2583772810834208"/>
    <n v="1686"/>
    <n v="56.2"/>
    <x v="2"/>
    <n v="1922.9799999999996"/>
    <x v="0"/>
  </r>
  <r>
    <x v="383"/>
    <x v="248"/>
    <s v="B0384"/>
    <x v="1"/>
    <x v="383"/>
    <n v="21.1"/>
    <n v="60"/>
    <x v="1"/>
    <x v="4"/>
    <x v="2"/>
    <n v="119049"/>
    <s v="RENT"/>
    <n v="0.43"/>
    <n v="0.83"/>
    <n v="16632.71"/>
    <n v="0"/>
    <n v="33.234214483111998"/>
    <n v="13.971314332753741"/>
    <n v="994"/>
    <n v="33.133333333333333"/>
    <x v="0"/>
    <n v="-22932.29"/>
    <x v="1"/>
  </r>
  <r>
    <x v="384"/>
    <x v="321"/>
    <s v="B0385"/>
    <x v="3"/>
    <x v="384"/>
    <n v="21.9"/>
    <n v="60"/>
    <x v="1"/>
    <x v="1"/>
    <x v="0"/>
    <n v="35021"/>
    <s v="OWN"/>
    <n v="0.49"/>
    <n v="0.74"/>
    <n v="703.21"/>
    <n v="0"/>
    <n v="29.148225350503981"/>
    <n v="2.0079666485822796"/>
    <n v="872"/>
    <n v="29.066666666666666"/>
    <x v="0"/>
    <n v="-9504.7900000000009"/>
    <x v="1"/>
  </r>
  <r>
    <x v="385"/>
    <x v="322"/>
    <s v="B0386"/>
    <x v="1"/>
    <x v="385"/>
    <n v="10.1"/>
    <n v="60"/>
    <x v="0"/>
    <x v="1"/>
    <x v="3"/>
    <n v="128000"/>
    <s v="MORTGAGE"/>
    <n v="0.28999999999999998"/>
    <n v="0.79"/>
    <n v="6726.01"/>
    <n v="0"/>
    <n v="4.7726562499999998"/>
    <n v="5.2546953125"/>
    <n v="1631"/>
    <n v="54.366666666666667"/>
    <x v="2"/>
    <n v="617.01000000000022"/>
    <x v="0"/>
  </r>
  <r>
    <x v="386"/>
    <x v="43"/>
    <s v="B0387"/>
    <x v="2"/>
    <x v="386"/>
    <n v="5.6"/>
    <n v="60"/>
    <x v="1"/>
    <x v="4"/>
    <x v="0"/>
    <n v="51119"/>
    <s v="RENT"/>
    <n v="0.13"/>
    <n v="0.62"/>
    <n v="9484.2000000000007"/>
    <n v="0"/>
    <n v="70.817113010817906"/>
    <n v="18.553179835286294"/>
    <n v="945"/>
    <n v="31.5"/>
    <x v="0"/>
    <n v="-26716.799999999999"/>
    <x v="1"/>
  </r>
  <r>
    <x v="387"/>
    <x v="323"/>
    <s v="B0388"/>
    <x v="6"/>
    <x v="387"/>
    <n v="19.8"/>
    <n v="60"/>
    <x v="0"/>
    <x v="4"/>
    <x v="1"/>
    <n v="81539"/>
    <s v="RENT"/>
    <n v="0.12"/>
    <n v="0.77"/>
    <n v="21524.47"/>
    <n v="0"/>
    <n v="22.034854486809994"/>
    <n v="26.397760580826358"/>
    <n v="1116"/>
    <n v="37.200000000000003"/>
    <x v="3"/>
    <n v="3557.4700000000012"/>
    <x v="0"/>
  </r>
  <r>
    <x v="388"/>
    <x v="324"/>
    <s v="B0389"/>
    <x v="2"/>
    <x v="388"/>
    <n v="7.1"/>
    <n v="36"/>
    <x v="0"/>
    <x v="3"/>
    <x v="1"/>
    <n v="124835"/>
    <s v="RENT"/>
    <n v="0.22"/>
    <n v="0.72"/>
    <n v="32942.89"/>
    <n v="0"/>
    <n v="24.639724436255857"/>
    <n v="26.389145672287416"/>
    <n v="751"/>
    <n v="25.033333333333335"/>
    <x v="0"/>
    <n v="2183.8899999999994"/>
    <x v="0"/>
  </r>
  <r>
    <x v="389"/>
    <x v="47"/>
    <s v="B0390"/>
    <x v="7"/>
    <x v="389"/>
    <n v="11.3"/>
    <n v="36"/>
    <x v="1"/>
    <x v="0"/>
    <x v="0"/>
    <n v="69350"/>
    <s v="RENT"/>
    <n v="0.47"/>
    <n v="0.56000000000000005"/>
    <n v="4850.0600000000004"/>
    <n v="0"/>
    <n v="30.529199711607784"/>
    <n v="6.993597692862294"/>
    <n v="699"/>
    <n v="23.3"/>
    <x v="1"/>
    <n v="-16321.939999999999"/>
    <x v="1"/>
  </r>
  <r>
    <x v="390"/>
    <x v="325"/>
    <s v="B0391"/>
    <x v="0"/>
    <x v="390"/>
    <n v="5.0999999999999996"/>
    <n v="36"/>
    <x v="0"/>
    <x v="4"/>
    <x v="3"/>
    <n v="76223"/>
    <s v="MORTGAGE"/>
    <n v="0.31"/>
    <n v="0.61"/>
    <n v="39869.68"/>
    <n v="0"/>
    <n v="49.768442596066805"/>
    <n v="52.306626608766379"/>
    <n v="1303"/>
    <n v="43.43333333333333"/>
    <x v="3"/>
    <n v="1934.6800000000003"/>
    <x v="0"/>
  </r>
  <r>
    <x v="391"/>
    <x v="326"/>
    <s v="B0392"/>
    <x v="8"/>
    <x v="391"/>
    <n v="18.600000000000001"/>
    <n v="60"/>
    <x v="0"/>
    <x v="0"/>
    <x v="4"/>
    <n v="55517"/>
    <s v="MORTGAGE"/>
    <n v="0.21"/>
    <n v="0.63"/>
    <n v="32720.55"/>
    <n v="0"/>
    <n v="49.694688113550804"/>
    <n v="58.937892897670984"/>
    <n v="1606"/>
    <n v="53.533333333333331"/>
    <x v="2"/>
    <n v="5131.5499999999993"/>
    <x v="0"/>
  </r>
  <r>
    <x v="392"/>
    <x v="327"/>
    <s v="B0393"/>
    <x v="0"/>
    <x v="392"/>
    <n v="8.3000000000000007"/>
    <n v="36"/>
    <x v="1"/>
    <x v="6"/>
    <x v="1"/>
    <n v="108653"/>
    <s v="OWN"/>
    <n v="0.26"/>
    <n v="0.92"/>
    <n v="5879.4"/>
    <n v="0"/>
    <n v="28.54500105841532"/>
    <n v="5.4111713436352415"/>
    <n v="1104"/>
    <n v="36.799999999999997"/>
    <x v="3"/>
    <n v="-25135.599999999999"/>
    <x v="1"/>
  </r>
  <r>
    <x v="393"/>
    <x v="328"/>
    <s v="B0394"/>
    <x v="2"/>
    <x v="393"/>
    <n v="18.100000000000001"/>
    <n v="60"/>
    <x v="0"/>
    <x v="0"/>
    <x v="0"/>
    <n v="52250"/>
    <s v="RENT"/>
    <n v="0.34"/>
    <n v="0.6"/>
    <n v="35440.629999999997"/>
    <n v="0"/>
    <n v="57.4334928229665"/>
    <n v="67.828956937799035"/>
    <n v="895"/>
    <n v="29.833333333333332"/>
    <x v="0"/>
    <n v="5431.6299999999974"/>
    <x v="0"/>
  </r>
  <r>
    <x v="394"/>
    <x v="329"/>
    <s v="B0395"/>
    <x v="6"/>
    <x v="394"/>
    <n v="24.8"/>
    <n v="60"/>
    <x v="1"/>
    <x v="1"/>
    <x v="0"/>
    <n v="114486"/>
    <s v="OWN"/>
    <n v="0.36"/>
    <n v="0.63"/>
    <n v="4751.47"/>
    <n v="0"/>
    <n v="16.397638139161121"/>
    <n v="4.1502629142427896"/>
    <n v="1308"/>
    <n v="43.6"/>
    <x v="3"/>
    <n v="-14021.529999999999"/>
    <x v="1"/>
  </r>
  <r>
    <x v="395"/>
    <x v="330"/>
    <s v="B0396"/>
    <x v="6"/>
    <x v="395"/>
    <n v="6.5"/>
    <n v="60"/>
    <x v="0"/>
    <x v="0"/>
    <x v="0"/>
    <n v="112895"/>
    <s v="MORTGAGE"/>
    <n v="0.16"/>
    <n v="0.67"/>
    <n v="28907.3"/>
    <n v="0"/>
    <n v="24.042694539173567"/>
    <n v="25.605474113113956"/>
    <n v="992"/>
    <n v="33.06666666666667"/>
    <x v="0"/>
    <n v="1764.2999999999993"/>
    <x v="0"/>
  </r>
  <r>
    <x v="396"/>
    <x v="112"/>
    <s v="B0397"/>
    <x v="9"/>
    <x v="396"/>
    <n v="6.5"/>
    <n v="36"/>
    <x v="0"/>
    <x v="1"/>
    <x v="4"/>
    <n v="119132"/>
    <s v="RENT"/>
    <n v="0.49"/>
    <n v="0.8"/>
    <n v="7619.01"/>
    <n v="0"/>
    <n v="6.0051035825806665"/>
    <n v="6.3954353154484096"/>
    <n v="700"/>
    <n v="23.333333333333332"/>
    <x v="1"/>
    <n v="465.01000000000022"/>
    <x v="0"/>
  </r>
  <r>
    <x v="397"/>
    <x v="331"/>
    <s v="B0398"/>
    <x v="3"/>
    <x v="397"/>
    <n v="11.8"/>
    <n v="60"/>
    <x v="0"/>
    <x v="6"/>
    <x v="2"/>
    <n v="121066"/>
    <s v="MORTGAGE"/>
    <n v="0.32"/>
    <n v="0.55000000000000004"/>
    <n v="25494.87"/>
    <n v="0"/>
    <n v="18.836006806204882"/>
    <n v="21.05865395734558"/>
    <n v="960"/>
    <n v="32"/>
    <x v="0"/>
    <n v="2690.869999999999"/>
    <x v="0"/>
  </r>
  <r>
    <x v="398"/>
    <x v="332"/>
    <s v="B0399"/>
    <x v="9"/>
    <x v="64"/>
    <n v="22.3"/>
    <n v="60"/>
    <x v="1"/>
    <x v="4"/>
    <x v="3"/>
    <n v="96798"/>
    <s v="OWN"/>
    <n v="0.15"/>
    <n v="0.93"/>
    <n v="4810.13"/>
    <n v="0"/>
    <n v="22.294882125663754"/>
    <n v="4.9692452323395111"/>
    <n v="1045"/>
    <n v="34.833333333333336"/>
    <x v="0"/>
    <n v="-16770.87"/>
    <x v="1"/>
  </r>
  <r>
    <x v="399"/>
    <x v="333"/>
    <s v="B0400"/>
    <x v="8"/>
    <x v="398"/>
    <n v="9.3000000000000007"/>
    <n v="36"/>
    <x v="1"/>
    <x v="5"/>
    <x v="2"/>
    <n v="84199"/>
    <s v="MORTGAGE"/>
    <n v="0.46"/>
    <n v="0.89"/>
    <n v="7602.33"/>
    <n v="0"/>
    <n v="36.920866043539711"/>
    <n v="9.0290027197472664"/>
    <n v="1264"/>
    <n v="42.133333333333333"/>
    <x v="3"/>
    <n v="-23484.67"/>
    <x v="1"/>
  </r>
  <r>
    <x v="400"/>
    <x v="334"/>
    <s v="B0401"/>
    <x v="8"/>
    <x v="399"/>
    <n v="12.2"/>
    <n v="36"/>
    <x v="0"/>
    <x v="4"/>
    <x v="3"/>
    <n v="89546"/>
    <s v="RENT"/>
    <n v="0.13"/>
    <n v="0.76"/>
    <n v="38126.68"/>
    <n v="0"/>
    <n v="37.948093717195633"/>
    <n v="42.577758917204569"/>
    <n v="801"/>
    <n v="26.7"/>
    <x v="0"/>
    <n v="4145.68"/>
    <x v="0"/>
  </r>
  <r>
    <x v="401"/>
    <x v="335"/>
    <s v="B0402"/>
    <x v="8"/>
    <x v="400"/>
    <n v="6.4"/>
    <n v="60"/>
    <x v="0"/>
    <x v="4"/>
    <x v="3"/>
    <n v="135686"/>
    <s v="RENT"/>
    <n v="0.46"/>
    <n v="0.8"/>
    <n v="5066.7700000000004"/>
    <n v="0"/>
    <n v="3.5095735742817977"/>
    <n v="3.7341877570272546"/>
    <n v="1529"/>
    <n v="50.966666666666669"/>
    <x v="2"/>
    <n v="304.77000000000044"/>
    <x v="0"/>
  </r>
  <r>
    <x v="402"/>
    <x v="336"/>
    <s v="B0403"/>
    <x v="1"/>
    <x v="401"/>
    <n v="20.3"/>
    <n v="60"/>
    <x v="3"/>
    <x v="6"/>
    <x v="0"/>
    <n v="118151"/>
    <s v="OWN"/>
    <n v="0.5"/>
    <n v="0.51"/>
    <n v="4240.21"/>
    <n v="804.81"/>
    <n v="9.1137612038831666"/>
    <n v="3.5888058501409215"/>
    <n v="982"/>
    <n v="32.733333333333334"/>
    <x v="0"/>
    <n v="-6527.79"/>
    <x v="1"/>
  </r>
  <r>
    <x v="403"/>
    <x v="337"/>
    <s v="B0404"/>
    <x v="9"/>
    <x v="402"/>
    <n v="13.2"/>
    <n v="36"/>
    <x v="0"/>
    <x v="4"/>
    <x v="1"/>
    <n v="33327"/>
    <s v="RENT"/>
    <n v="0.38"/>
    <n v="0.65"/>
    <n v="44780.79"/>
    <n v="0"/>
    <n v="118.69955291505386"/>
    <n v="134.3678999009812"/>
    <n v="743"/>
    <n v="24.766666666666666"/>
    <x v="0"/>
    <n v="5221.7900000000009"/>
    <x v="0"/>
  </r>
  <r>
    <x v="404"/>
    <x v="292"/>
    <s v="B0405"/>
    <x v="1"/>
    <x v="403"/>
    <n v="20.2"/>
    <n v="36"/>
    <x v="3"/>
    <x v="1"/>
    <x v="0"/>
    <n v="59768"/>
    <s v="MORTGAGE"/>
    <n v="0.41"/>
    <n v="0.86"/>
    <n v="1238.43"/>
    <n v="3866.9"/>
    <n v="16.368290724133317"/>
    <n v="2.0720619729621204"/>
    <n v="712"/>
    <n v="23.733333333333334"/>
    <x v="1"/>
    <n v="-8544.57"/>
    <x v="1"/>
  </r>
  <r>
    <x v="405"/>
    <x v="113"/>
    <s v="B0406"/>
    <x v="0"/>
    <x v="404"/>
    <n v="23.1"/>
    <n v="36"/>
    <x v="0"/>
    <x v="0"/>
    <x v="4"/>
    <n v="94418"/>
    <s v="MORTGAGE"/>
    <n v="0.23"/>
    <n v="0.53"/>
    <n v="37891.410000000003"/>
    <n v="0"/>
    <n v="32.600775275900787"/>
    <n v="40.131553305513783"/>
    <n v="1625"/>
    <n v="54.166666666666664"/>
    <x v="2"/>
    <n v="7110.4100000000035"/>
    <x v="0"/>
  </r>
  <r>
    <x v="406"/>
    <x v="338"/>
    <s v="B0407"/>
    <x v="3"/>
    <x v="405"/>
    <n v="9.6999999999999993"/>
    <n v="60"/>
    <x v="1"/>
    <x v="0"/>
    <x v="3"/>
    <n v="124386"/>
    <s v="MORTGAGE"/>
    <n v="0.48"/>
    <n v="0.63"/>
    <n v="14792.24"/>
    <n v="0"/>
    <n v="25.574421558696315"/>
    <n v="11.892206518418472"/>
    <n v="1058"/>
    <n v="35.266666666666666"/>
    <x v="0"/>
    <n v="-17018.760000000002"/>
    <x v="1"/>
  </r>
  <r>
    <x v="407"/>
    <x v="339"/>
    <s v="B0408"/>
    <x v="2"/>
    <x v="406"/>
    <n v="21.1"/>
    <n v="36"/>
    <x v="0"/>
    <x v="4"/>
    <x v="1"/>
    <n v="146947"/>
    <s v="MORTGAGE"/>
    <n v="0.31"/>
    <n v="0.76"/>
    <n v="44186.97"/>
    <n v="0"/>
    <n v="24.830721280461663"/>
    <n v="30.070004831674009"/>
    <n v="1684"/>
    <n v="56.133333333333333"/>
    <x v="2"/>
    <n v="7698.9700000000012"/>
    <x v="0"/>
  </r>
  <r>
    <x v="408"/>
    <x v="340"/>
    <s v="B0409"/>
    <x v="5"/>
    <x v="407"/>
    <n v="6.2"/>
    <n v="36"/>
    <x v="3"/>
    <x v="5"/>
    <x v="3"/>
    <n v="72788"/>
    <s v="OWN"/>
    <n v="0.39"/>
    <n v="0.62"/>
    <n v="2417.52"/>
    <n v="3932.05"/>
    <n v="13.608012309721381"/>
    <n v="3.3213167005550366"/>
    <n v="1442"/>
    <n v="48.06666666666667"/>
    <x v="2"/>
    <n v="-7487.48"/>
    <x v="1"/>
  </r>
  <r>
    <x v="409"/>
    <x v="65"/>
    <s v="B0410"/>
    <x v="9"/>
    <x v="408"/>
    <n v="23"/>
    <n v="36"/>
    <x v="1"/>
    <x v="5"/>
    <x v="3"/>
    <n v="145945"/>
    <s v="MORTGAGE"/>
    <n v="0.47"/>
    <n v="0.92"/>
    <n v="3348.84"/>
    <n v="0"/>
    <n v="6.9389153448216794"/>
    <n v="2.2945904279009217"/>
    <n v="1504"/>
    <n v="50.133333333333333"/>
    <x v="2"/>
    <n v="-6778.16"/>
    <x v="1"/>
  </r>
  <r>
    <x v="410"/>
    <x v="265"/>
    <s v="B0411"/>
    <x v="5"/>
    <x v="409"/>
    <n v="18"/>
    <n v="60"/>
    <x v="0"/>
    <x v="1"/>
    <x v="0"/>
    <n v="112384"/>
    <s v="OWN"/>
    <n v="0.49"/>
    <n v="0.56000000000000005"/>
    <n v="27648.58"/>
    <n v="0"/>
    <n v="20.849053246013668"/>
    <n v="24.60188283029613"/>
    <n v="854"/>
    <n v="28.466666666666665"/>
    <x v="0"/>
    <n v="4217.5800000000017"/>
    <x v="0"/>
  </r>
  <r>
    <x v="411"/>
    <x v="341"/>
    <s v="B0412"/>
    <x v="6"/>
    <x v="410"/>
    <n v="22.5"/>
    <n v="36"/>
    <x v="0"/>
    <x v="0"/>
    <x v="1"/>
    <n v="76830"/>
    <s v="MORTGAGE"/>
    <n v="0.43"/>
    <n v="0.86"/>
    <n v="9025.7999999999993"/>
    <n v="0"/>
    <n v="9.5900039047247176"/>
    <n v="11.747754783287776"/>
    <n v="848"/>
    <n v="28.266666666666666"/>
    <x v="0"/>
    <n v="1657.7999999999993"/>
    <x v="0"/>
  </r>
  <r>
    <x v="412"/>
    <x v="342"/>
    <s v="B0413"/>
    <x v="9"/>
    <x v="411"/>
    <n v="5"/>
    <n v="36"/>
    <x v="1"/>
    <x v="0"/>
    <x v="1"/>
    <n v="82446"/>
    <s v="OWN"/>
    <n v="0.22"/>
    <n v="0.73"/>
    <n v="12039.9"/>
    <n v="0"/>
    <n v="34.475899376561628"/>
    <n v="14.603376755694637"/>
    <n v="1659"/>
    <n v="55.3"/>
    <x v="2"/>
    <n v="-16384.099999999999"/>
    <x v="1"/>
  </r>
  <r>
    <x v="413"/>
    <x v="343"/>
    <s v="B0414"/>
    <x v="0"/>
    <x v="412"/>
    <n v="8.4"/>
    <n v="36"/>
    <x v="1"/>
    <x v="1"/>
    <x v="3"/>
    <n v="135078"/>
    <s v="MORTGAGE"/>
    <n v="0.49"/>
    <n v="0.84"/>
    <n v="4102.62"/>
    <n v="0"/>
    <n v="14.312471312871081"/>
    <n v="3.0372229378581266"/>
    <n v="1125"/>
    <n v="37.5"/>
    <x v="3"/>
    <n v="-15230.380000000001"/>
    <x v="1"/>
  </r>
  <r>
    <x v="414"/>
    <x v="330"/>
    <s v="B0415"/>
    <x v="9"/>
    <x v="413"/>
    <n v="12.8"/>
    <n v="36"/>
    <x v="0"/>
    <x v="6"/>
    <x v="1"/>
    <n v="45160"/>
    <s v="MORTGAGE"/>
    <n v="0.35"/>
    <n v="0.64"/>
    <n v="27202.85"/>
    <n v="0"/>
    <n v="53.401240035429588"/>
    <n v="60.236603188662528"/>
    <n v="992"/>
    <n v="33.06666666666667"/>
    <x v="0"/>
    <n v="3086.8499999999985"/>
    <x v="0"/>
  </r>
  <r>
    <x v="415"/>
    <x v="317"/>
    <s v="B0416"/>
    <x v="1"/>
    <x v="414"/>
    <n v="12.6"/>
    <n v="36"/>
    <x v="0"/>
    <x v="0"/>
    <x v="1"/>
    <n v="86583"/>
    <s v="OWN"/>
    <n v="0.47"/>
    <n v="0.73"/>
    <n v="18607.150000000001"/>
    <n v="0"/>
    <n v="19.085732765092455"/>
    <n v="21.490535093494106"/>
    <n v="1324"/>
    <n v="44.133333333333333"/>
    <x v="3"/>
    <n v="2082.1500000000015"/>
    <x v="0"/>
  </r>
  <r>
    <x v="416"/>
    <x v="134"/>
    <s v="B0417"/>
    <x v="3"/>
    <x v="415"/>
    <n v="9.5"/>
    <n v="60"/>
    <x v="1"/>
    <x v="5"/>
    <x v="0"/>
    <n v="63998"/>
    <s v="RENT"/>
    <n v="0.37"/>
    <n v="0.89"/>
    <n v="5945.55"/>
    <n v="0"/>
    <n v="38.123066345823311"/>
    <n v="9.2902121941310671"/>
    <n v="1022"/>
    <n v="34.06666666666667"/>
    <x v="0"/>
    <n v="-18452.45"/>
    <x v="1"/>
  </r>
  <r>
    <x v="417"/>
    <x v="344"/>
    <s v="B0418"/>
    <x v="2"/>
    <x v="416"/>
    <n v="12.6"/>
    <n v="60"/>
    <x v="0"/>
    <x v="4"/>
    <x v="2"/>
    <n v="57230"/>
    <s v="RENT"/>
    <n v="0.22"/>
    <n v="0.71"/>
    <n v="38122.980000000003"/>
    <n v="0"/>
    <n v="59.159531714135937"/>
    <n v="66.613629215446451"/>
    <n v="678"/>
    <n v="22.6"/>
    <x v="1"/>
    <n v="4265.9800000000032"/>
    <x v="0"/>
  </r>
  <r>
    <x v="418"/>
    <x v="345"/>
    <s v="B0419"/>
    <x v="4"/>
    <x v="417"/>
    <n v="7.6"/>
    <n v="60"/>
    <x v="1"/>
    <x v="6"/>
    <x v="4"/>
    <n v="39076"/>
    <s v="RENT"/>
    <n v="0.25"/>
    <n v="0.66"/>
    <n v="2661.69"/>
    <n v="0"/>
    <n v="29.074111986897329"/>
    <n v="6.8115723206059995"/>
    <n v="1544"/>
    <n v="51.466666666666669"/>
    <x v="2"/>
    <n v="-8699.31"/>
    <x v="1"/>
  </r>
  <r>
    <x v="419"/>
    <x v="346"/>
    <s v="B0420"/>
    <x v="2"/>
    <x v="418"/>
    <n v="13.3"/>
    <n v="36"/>
    <x v="0"/>
    <x v="6"/>
    <x v="2"/>
    <n v="99341"/>
    <s v="OWN"/>
    <n v="0.32"/>
    <n v="0.74"/>
    <n v="19679.080000000002"/>
    <n v="0"/>
    <n v="17.484221016498726"/>
    <n v="19.809625431594206"/>
    <n v="1325"/>
    <n v="44.166666666666664"/>
    <x v="3"/>
    <n v="2310.0800000000017"/>
    <x v="0"/>
  </r>
  <r>
    <x v="420"/>
    <x v="347"/>
    <s v="B0421"/>
    <x v="2"/>
    <x v="419"/>
    <n v="21"/>
    <n v="60"/>
    <x v="3"/>
    <x v="6"/>
    <x v="1"/>
    <n v="61085"/>
    <s v="RENT"/>
    <n v="0.42"/>
    <n v="0.82"/>
    <n v="858.39"/>
    <n v="1009"/>
    <n v="6.6153720225914707"/>
    <n v="1.4052386019481051"/>
    <n v="1276"/>
    <n v="42.533333333333331"/>
    <x v="3"/>
    <n v="-3182.61"/>
    <x v="1"/>
  </r>
  <r>
    <x v="421"/>
    <x v="348"/>
    <s v="B0422"/>
    <x v="6"/>
    <x v="420"/>
    <n v="14.6"/>
    <n v="60"/>
    <x v="3"/>
    <x v="1"/>
    <x v="3"/>
    <n v="85571"/>
    <s v="RENT"/>
    <n v="0.23"/>
    <n v="0.7"/>
    <n v="417.31"/>
    <n v="388.04"/>
    <n v="1.2913253321802947"/>
    <n v="0.48767689988430657"/>
    <n v="1645"/>
    <n v="54.833333333333336"/>
    <x v="2"/>
    <n v="-687.69"/>
    <x v="1"/>
  </r>
  <r>
    <x v="422"/>
    <x v="349"/>
    <s v="B0423"/>
    <x v="0"/>
    <x v="421"/>
    <n v="5.4"/>
    <n v="60"/>
    <x v="4"/>
    <x v="4"/>
    <x v="4"/>
    <n v="44715"/>
    <s v="OWN"/>
    <n v="0.33"/>
    <n v="0.92"/>
    <n v="0"/>
    <n v="0"/>
    <n v="22.53829811025383"/>
    <n v="0"/>
    <n v="1456"/>
    <n v="48.533333333333331"/>
    <x v="2"/>
    <n v="-10078"/>
    <x v="1"/>
  </r>
  <r>
    <x v="423"/>
    <x v="350"/>
    <s v="B0424"/>
    <x v="5"/>
    <x v="422"/>
    <n v="13.4"/>
    <n v="36"/>
    <x v="0"/>
    <x v="6"/>
    <x v="4"/>
    <n v="35750"/>
    <s v="RENT"/>
    <n v="0.24"/>
    <n v="0.63"/>
    <n v="29487.4"/>
    <n v="0"/>
    <n v="72.735664335664339"/>
    <n v="82.482237762237759"/>
    <n v="1266"/>
    <n v="42.2"/>
    <x v="3"/>
    <n v="3484.4000000000015"/>
    <x v="0"/>
  </r>
  <r>
    <x v="424"/>
    <x v="351"/>
    <s v="B0425"/>
    <x v="0"/>
    <x v="423"/>
    <n v="5.5"/>
    <n v="36"/>
    <x v="3"/>
    <x v="5"/>
    <x v="3"/>
    <n v="143931"/>
    <s v="RENT"/>
    <n v="0.43"/>
    <n v="0.71"/>
    <n v="2472.13"/>
    <n v="1824.75"/>
    <n v="4.9259714724416561"/>
    <n v="1.7175799515045405"/>
    <n v="1003"/>
    <n v="33.43333333333333"/>
    <x v="0"/>
    <n v="-4617.87"/>
    <x v="1"/>
  </r>
  <r>
    <x v="425"/>
    <x v="352"/>
    <s v="B0426"/>
    <x v="4"/>
    <x v="424"/>
    <n v="24.3"/>
    <n v="60"/>
    <x v="0"/>
    <x v="0"/>
    <x v="4"/>
    <n v="108768"/>
    <s v="RENT"/>
    <n v="0.28999999999999998"/>
    <n v="0.84"/>
    <n v="49533.55"/>
    <n v="0"/>
    <n v="36.637614004118859"/>
    <n v="45.54055420711974"/>
    <n v="986"/>
    <n v="32.866666666666667"/>
    <x v="0"/>
    <n v="9683.5500000000029"/>
    <x v="0"/>
  </r>
  <r>
    <x v="426"/>
    <x v="353"/>
    <s v="B0427"/>
    <x v="6"/>
    <x v="425"/>
    <n v="7.5"/>
    <n v="60"/>
    <x v="1"/>
    <x v="5"/>
    <x v="3"/>
    <n v="148544"/>
    <s v="OWN"/>
    <n v="0.13"/>
    <n v="0.81"/>
    <n v="289.72000000000003"/>
    <n v="0"/>
    <n v="1.9691135286514432"/>
    <n v="0.1950398535114175"/>
    <n v="870"/>
    <n v="29"/>
    <x v="0"/>
    <n v="-2635.2799999999997"/>
    <x v="1"/>
  </r>
  <r>
    <x v="427"/>
    <x v="152"/>
    <s v="B0428"/>
    <x v="3"/>
    <x v="426"/>
    <n v="19.2"/>
    <n v="36"/>
    <x v="0"/>
    <x v="2"/>
    <x v="4"/>
    <n v="65903"/>
    <s v="OWN"/>
    <n v="0.17"/>
    <n v="0.89"/>
    <n v="23172.48"/>
    <n v="0"/>
    <n v="29.49789842647527"/>
    <n v="35.161494924358529"/>
    <n v="1577"/>
    <n v="52.56666666666667"/>
    <x v="2"/>
    <n v="3732.4799999999996"/>
    <x v="0"/>
  </r>
  <r>
    <x v="428"/>
    <x v="354"/>
    <s v="B0429"/>
    <x v="2"/>
    <x v="427"/>
    <n v="24.5"/>
    <n v="36"/>
    <x v="0"/>
    <x v="2"/>
    <x v="2"/>
    <n v="102489"/>
    <s v="RENT"/>
    <n v="0.12"/>
    <n v="0.95"/>
    <n v="33633.68"/>
    <n v="0"/>
    <n v="26.358926323800603"/>
    <n v="32.816868151704085"/>
    <n v="836"/>
    <n v="27.866666666666667"/>
    <x v="0"/>
    <n v="6618.68"/>
    <x v="0"/>
  </r>
  <r>
    <x v="429"/>
    <x v="290"/>
    <s v="B0430"/>
    <x v="1"/>
    <x v="428"/>
    <n v="21.5"/>
    <n v="60"/>
    <x v="3"/>
    <x v="0"/>
    <x v="4"/>
    <n v="62093"/>
    <s v="RENT"/>
    <n v="0.3"/>
    <n v="0.69"/>
    <n v="4545.24"/>
    <n v="12356.63"/>
    <n v="55.271930813457239"/>
    <n v="7.3200521797948239"/>
    <n v="628"/>
    <n v="20.933333333333334"/>
    <x v="1"/>
    <n v="-29774.760000000002"/>
    <x v="1"/>
  </r>
  <r>
    <x v="430"/>
    <x v="346"/>
    <s v="B0431"/>
    <x v="6"/>
    <x v="429"/>
    <n v="19"/>
    <n v="36"/>
    <x v="0"/>
    <x v="1"/>
    <x v="0"/>
    <n v="121036"/>
    <s v="OWN"/>
    <n v="0.14000000000000001"/>
    <n v="0.55000000000000004"/>
    <n v="31286.29"/>
    <n v="0"/>
    <n v="21.721636537889555"/>
    <n v="25.848747480088569"/>
    <n v="1325"/>
    <n v="44.166666666666664"/>
    <x v="3"/>
    <n v="4995.2900000000009"/>
    <x v="0"/>
  </r>
  <r>
    <x v="431"/>
    <x v="355"/>
    <s v="B0432"/>
    <x v="8"/>
    <x v="430"/>
    <n v="21.8"/>
    <n v="60"/>
    <x v="1"/>
    <x v="6"/>
    <x v="3"/>
    <n v="117954"/>
    <s v="RENT"/>
    <n v="0.15"/>
    <n v="0.51"/>
    <n v="9138.7099999999991"/>
    <n v="0"/>
    <n v="31.943808603353851"/>
    <n v="7.7476897773708391"/>
    <n v="672"/>
    <n v="22.4"/>
    <x v="1"/>
    <n v="-28540.29"/>
    <x v="1"/>
  </r>
  <r>
    <x v="432"/>
    <x v="356"/>
    <s v="B0433"/>
    <x v="9"/>
    <x v="431"/>
    <n v="24.6"/>
    <n v="36"/>
    <x v="1"/>
    <x v="4"/>
    <x v="4"/>
    <n v="149277"/>
    <s v="OWN"/>
    <n v="0.48"/>
    <n v="0.83"/>
    <n v="2575.9699999999998"/>
    <n v="0"/>
    <n v="18.280780026393888"/>
    <n v="1.7256308741467206"/>
    <n v="773"/>
    <n v="25.766666666666666"/>
    <x v="0"/>
    <n v="-24713.03"/>
    <x v="1"/>
  </r>
  <r>
    <x v="433"/>
    <x v="357"/>
    <s v="B0434"/>
    <x v="0"/>
    <x v="432"/>
    <n v="17.399999999999999"/>
    <n v="60"/>
    <x v="1"/>
    <x v="5"/>
    <x v="3"/>
    <n v="64314"/>
    <s v="RENT"/>
    <n v="0.45"/>
    <n v="0.89"/>
    <n v="1442.19"/>
    <n v="0"/>
    <n v="6.8243306278570763"/>
    <n v="2.2424200018658458"/>
    <n v="830"/>
    <n v="27.666666666666668"/>
    <x v="0"/>
    <n v="-2946.81"/>
    <x v="1"/>
  </r>
  <r>
    <x v="434"/>
    <x v="358"/>
    <s v="B0435"/>
    <x v="6"/>
    <x v="433"/>
    <n v="16.2"/>
    <n v="60"/>
    <x v="0"/>
    <x v="1"/>
    <x v="0"/>
    <n v="78225"/>
    <s v="OWN"/>
    <n v="0.28000000000000003"/>
    <n v="0.6"/>
    <n v="31005.65"/>
    <n v="0"/>
    <n v="34.110578459571748"/>
    <n v="39.636497283477148"/>
    <n v="1152"/>
    <n v="38.4"/>
    <x v="3"/>
    <n v="4322.6500000000015"/>
    <x v="0"/>
  </r>
  <r>
    <x v="435"/>
    <x v="231"/>
    <s v="B0436"/>
    <x v="8"/>
    <x v="434"/>
    <n v="17.600000000000001"/>
    <n v="36"/>
    <x v="0"/>
    <x v="4"/>
    <x v="4"/>
    <n v="117985"/>
    <s v="MORTGAGE"/>
    <n v="0.49"/>
    <n v="0.56999999999999995"/>
    <n v="17203.7"/>
    <n v="0"/>
    <n v="12.399033775479934"/>
    <n v="14.58126032970293"/>
    <n v="658"/>
    <n v="21.933333333333334"/>
    <x v="1"/>
    <n v="2574.7000000000007"/>
    <x v="0"/>
  </r>
  <r>
    <x v="436"/>
    <x v="359"/>
    <s v="B0437"/>
    <x v="5"/>
    <x v="435"/>
    <n v="15.7"/>
    <n v="60"/>
    <x v="1"/>
    <x v="0"/>
    <x v="4"/>
    <n v="113014"/>
    <s v="MORTGAGE"/>
    <n v="0.1"/>
    <n v="0.53"/>
    <n v="2961.24"/>
    <n v="0"/>
    <n v="22.852036030934219"/>
    <n v="2.6202417399614206"/>
    <n v="1612"/>
    <n v="53.733333333333334"/>
    <x v="2"/>
    <n v="-22864.760000000002"/>
    <x v="1"/>
  </r>
  <r>
    <x v="437"/>
    <x v="360"/>
    <s v="B0438"/>
    <x v="4"/>
    <x v="436"/>
    <n v="17.7"/>
    <n v="60"/>
    <x v="0"/>
    <x v="1"/>
    <x v="0"/>
    <n v="65179"/>
    <s v="OWN"/>
    <n v="0.35"/>
    <n v="0.87"/>
    <n v="42605.05"/>
    <n v="0"/>
    <n v="55.536292364105002"/>
    <n v="65.36622224949754"/>
    <n v="655"/>
    <n v="21.833333333333332"/>
    <x v="1"/>
    <n v="6407.0500000000029"/>
    <x v="0"/>
  </r>
  <r>
    <x v="438"/>
    <x v="361"/>
    <s v="B0439"/>
    <x v="4"/>
    <x v="437"/>
    <n v="14"/>
    <n v="60"/>
    <x v="0"/>
    <x v="2"/>
    <x v="0"/>
    <n v="147305"/>
    <s v="MORTGAGE"/>
    <n v="0.35"/>
    <n v="0.64"/>
    <n v="31498.2"/>
    <n v="0"/>
    <n v="18.757000780693119"/>
    <n v="21.382980889990158"/>
    <n v="786"/>
    <n v="26.2"/>
    <x v="0"/>
    <n v="3868.2000000000007"/>
    <x v="0"/>
  </r>
  <r>
    <x v="439"/>
    <x v="102"/>
    <s v="B0440"/>
    <x v="2"/>
    <x v="438"/>
    <n v="9.4"/>
    <n v="36"/>
    <x v="0"/>
    <x v="1"/>
    <x v="0"/>
    <n v="142417"/>
    <s v="RENT"/>
    <n v="0.28000000000000003"/>
    <n v="0.68"/>
    <n v="37443.24"/>
    <n v="0"/>
    <n v="24.032243341735889"/>
    <n v="26.291271407205596"/>
    <n v="1323"/>
    <n v="44.1"/>
    <x v="3"/>
    <n v="3217.239999999998"/>
    <x v="0"/>
  </r>
  <r>
    <x v="440"/>
    <x v="279"/>
    <s v="B0441"/>
    <x v="2"/>
    <x v="439"/>
    <n v="7.4"/>
    <n v="36"/>
    <x v="0"/>
    <x v="1"/>
    <x v="3"/>
    <n v="55338"/>
    <s v="OWN"/>
    <n v="0.26"/>
    <n v="0.73"/>
    <n v="36489.15"/>
    <n v="0"/>
    <n v="61.395424482272574"/>
    <n v="65.938685893960752"/>
    <n v="1087"/>
    <n v="36.233333333333334"/>
    <x v="3"/>
    <n v="2514.1500000000015"/>
    <x v="0"/>
  </r>
  <r>
    <x v="441"/>
    <x v="362"/>
    <s v="B0442"/>
    <x v="6"/>
    <x v="440"/>
    <n v="6.4"/>
    <n v="36"/>
    <x v="3"/>
    <x v="4"/>
    <x v="0"/>
    <n v="122435"/>
    <s v="OWN"/>
    <n v="0.28000000000000003"/>
    <n v="0.88"/>
    <n v="487.5"/>
    <n v="737.8"/>
    <n v="1.55102707559113"/>
    <n v="0.39817045779393145"/>
    <n v="988"/>
    <n v="32.93333333333333"/>
    <x v="0"/>
    <n v="-1411.5"/>
    <x v="1"/>
  </r>
  <r>
    <x v="442"/>
    <x v="363"/>
    <s v="B0443"/>
    <x v="6"/>
    <x v="441"/>
    <n v="10.3"/>
    <n v="60"/>
    <x v="0"/>
    <x v="0"/>
    <x v="3"/>
    <n v="99681"/>
    <s v="RENT"/>
    <n v="0.27"/>
    <n v="0.79"/>
    <n v="13956.26"/>
    <n v="0"/>
    <n v="12.693492240246387"/>
    <n v="14.000922944191974"/>
    <n v="1486"/>
    <n v="49.533333333333331"/>
    <x v="2"/>
    <n v="1303.2600000000002"/>
    <x v="0"/>
  </r>
  <r>
    <x v="443"/>
    <x v="364"/>
    <s v="B0444"/>
    <x v="3"/>
    <x v="442"/>
    <n v="5.9"/>
    <n v="36"/>
    <x v="1"/>
    <x v="1"/>
    <x v="2"/>
    <n v="62101"/>
    <s v="RENT"/>
    <n v="0.39"/>
    <n v="0.78"/>
    <n v="1542.14"/>
    <n v="0"/>
    <n v="46.635319882127504"/>
    <n v="2.4832772419123685"/>
    <n v="1063"/>
    <n v="35.43333333333333"/>
    <x v="0"/>
    <n v="-27418.86"/>
    <x v="1"/>
  </r>
  <r>
    <x v="444"/>
    <x v="365"/>
    <s v="B0445"/>
    <x v="9"/>
    <x v="443"/>
    <n v="16.3"/>
    <n v="60"/>
    <x v="0"/>
    <x v="4"/>
    <x v="4"/>
    <n v="32775"/>
    <s v="OWN"/>
    <n v="0.15"/>
    <n v="0.57999999999999996"/>
    <n v="20242.02"/>
    <n v="0"/>
    <n v="53.104500381388256"/>
    <n v="61.760549199084672"/>
    <n v="970"/>
    <n v="32.333333333333336"/>
    <x v="0"/>
    <n v="2837.0200000000004"/>
    <x v="0"/>
  </r>
  <r>
    <x v="445"/>
    <x v="366"/>
    <s v="B0446"/>
    <x v="7"/>
    <x v="444"/>
    <n v="10.7"/>
    <n v="60"/>
    <x v="0"/>
    <x v="6"/>
    <x v="4"/>
    <n v="141497"/>
    <s v="RENT"/>
    <n v="0.18"/>
    <n v="0.73"/>
    <n v="10628.31"/>
    <n v="0"/>
    <n v="6.7853028686120558"/>
    <n v="7.5113323957398395"/>
    <n v="1133"/>
    <n v="37.766666666666666"/>
    <x v="3"/>
    <n v="1027.3099999999995"/>
    <x v="0"/>
  </r>
  <r>
    <x v="446"/>
    <x v="367"/>
    <s v="B0447"/>
    <x v="5"/>
    <x v="445"/>
    <n v="21.5"/>
    <n v="36"/>
    <x v="0"/>
    <x v="0"/>
    <x v="1"/>
    <n v="127183"/>
    <s v="OWN"/>
    <n v="0.17"/>
    <n v="0.82"/>
    <n v="42114.33"/>
    <n v="0"/>
    <n v="27.253642389313036"/>
    <n v="33.113175503015341"/>
    <n v="688"/>
    <n v="22.933333333333334"/>
    <x v="1"/>
    <n v="7452.3300000000017"/>
    <x v="0"/>
  </r>
  <r>
    <x v="447"/>
    <x v="368"/>
    <s v="B0448"/>
    <x v="2"/>
    <x v="446"/>
    <n v="6.5"/>
    <n v="36"/>
    <x v="0"/>
    <x v="4"/>
    <x v="2"/>
    <n v="75619"/>
    <s v="RENT"/>
    <n v="0.2"/>
    <n v="0.94"/>
    <n v="36510.33"/>
    <n v="0"/>
    <n v="45.335167087636705"/>
    <n v="48.281952948333092"/>
    <n v="767"/>
    <n v="25.566666666666666"/>
    <x v="0"/>
    <n v="2228.3300000000017"/>
    <x v="0"/>
  </r>
  <r>
    <x v="448"/>
    <x v="369"/>
    <s v="B0449"/>
    <x v="7"/>
    <x v="447"/>
    <n v="9.5"/>
    <n v="60"/>
    <x v="0"/>
    <x v="4"/>
    <x v="0"/>
    <n v="75838"/>
    <s v="OWN"/>
    <n v="0.31"/>
    <n v="0.59"/>
    <n v="24405.360000000001"/>
    <n v="0"/>
    <n v="29.388960679342809"/>
    <n v="32.180911943880375"/>
    <n v="1229"/>
    <n v="40.966666666666669"/>
    <x v="3"/>
    <n v="2117.3600000000006"/>
    <x v="0"/>
  </r>
  <r>
    <x v="449"/>
    <x v="370"/>
    <s v="B0450"/>
    <x v="7"/>
    <x v="448"/>
    <n v="19.600000000000001"/>
    <n v="60"/>
    <x v="1"/>
    <x v="2"/>
    <x v="0"/>
    <n v="49539"/>
    <s v="RENT"/>
    <n v="0.14000000000000001"/>
    <n v="0.5"/>
    <n v="5878.95"/>
    <n v="0"/>
    <n v="61.65849128969095"/>
    <n v="11.867316659601526"/>
    <n v="808"/>
    <n v="26.933333333333334"/>
    <x v="0"/>
    <n v="-24666.05"/>
    <x v="1"/>
  </r>
  <r>
    <x v="450"/>
    <x v="371"/>
    <s v="B0451"/>
    <x v="9"/>
    <x v="449"/>
    <n v="17"/>
    <n v="36"/>
    <x v="0"/>
    <x v="0"/>
    <x v="2"/>
    <n v="132274"/>
    <s v="RENT"/>
    <n v="0.45"/>
    <n v="0.53"/>
    <n v="44316.09"/>
    <n v="0"/>
    <n v="28.635257117800926"/>
    <n v="33.503250827827088"/>
    <n v="1551"/>
    <n v="51.7"/>
    <x v="2"/>
    <n v="6439.0899999999965"/>
    <x v="0"/>
  </r>
  <r>
    <x v="451"/>
    <x v="372"/>
    <s v="B0452"/>
    <x v="1"/>
    <x v="450"/>
    <n v="6.3"/>
    <n v="36"/>
    <x v="0"/>
    <x v="0"/>
    <x v="0"/>
    <n v="87124"/>
    <s v="MORTGAGE"/>
    <n v="0.22"/>
    <n v="0.67"/>
    <n v="17340.72"/>
    <n v="0"/>
    <n v="18.723887792112393"/>
    <n v="19.90349387080483"/>
    <n v="775"/>
    <n v="25.833333333333332"/>
    <x v="0"/>
    <n v="1027.7200000000012"/>
    <x v="0"/>
  </r>
  <r>
    <x v="452"/>
    <x v="104"/>
    <s v="B0453"/>
    <x v="1"/>
    <x v="451"/>
    <n v="22.5"/>
    <n v="36"/>
    <x v="0"/>
    <x v="0"/>
    <x v="1"/>
    <n v="95149"/>
    <s v="MORTGAGE"/>
    <n v="0.17"/>
    <n v="0.87"/>
    <n v="20027.53"/>
    <n v="0"/>
    <n v="17.182524251437219"/>
    <n v="21.048597462926566"/>
    <n v="926"/>
    <n v="30.866666666666667"/>
    <x v="0"/>
    <n v="3678.5299999999988"/>
    <x v="0"/>
  </r>
  <r>
    <x v="453"/>
    <x v="279"/>
    <s v="B0454"/>
    <x v="2"/>
    <x v="452"/>
    <n v="22.5"/>
    <n v="60"/>
    <x v="0"/>
    <x v="6"/>
    <x v="3"/>
    <n v="56616"/>
    <s v="MORTGAGE"/>
    <n v="0.37"/>
    <n v="0.5"/>
    <n v="10019.280000000001"/>
    <n v="0"/>
    <n v="14.44644623428006"/>
    <n v="17.696905468418823"/>
    <n v="1087"/>
    <n v="36.233333333333334"/>
    <x v="3"/>
    <n v="1840.2800000000007"/>
    <x v="0"/>
  </r>
  <r>
    <x v="454"/>
    <x v="373"/>
    <s v="B0455"/>
    <x v="8"/>
    <x v="453"/>
    <n v="11.6"/>
    <n v="60"/>
    <x v="3"/>
    <x v="0"/>
    <x v="4"/>
    <n v="109655"/>
    <s v="RENT"/>
    <n v="0.12"/>
    <n v="0.71"/>
    <n v="3433.56"/>
    <n v="1960.48"/>
    <n v="10.328758378550909"/>
    <n v="3.131238885595732"/>
    <n v="1692"/>
    <n v="56.4"/>
    <x v="2"/>
    <n v="-7892.4400000000005"/>
    <x v="1"/>
  </r>
  <r>
    <x v="455"/>
    <x v="374"/>
    <s v="B0456"/>
    <x v="9"/>
    <x v="454"/>
    <n v="11.8"/>
    <n v="60"/>
    <x v="0"/>
    <x v="0"/>
    <x v="2"/>
    <n v="120695"/>
    <s v="OWN"/>
    <n v="0.35"/>
    <n v="0.65"/>
    <n v="2862.08"/>
    <n v="0"/>
    <n v="2.1210489249761797"/>
    <n v="2.3713326981233687"/>
    <n v="1382"/>
    <n v="46.06666666666667"/>
    <x v="3"/>
    <n v="302.07999999999993"/>
    <x v="0"/>
  </r>
  <r>
    <x v="456"/>
    <x v="375"/>
    <s v="B0457"/>
    <x v="9"/>
    <x v="455"/>
    <n v="24.8"/>
    <n v="60"/>
    <x v="0"/>
    <x v="0"/>
    <x v="4"/>
    <n v="84567"/>
    <s v="RENT"/>
    <n v="0.38"/>
    <n v="0.52"/>
    <n v="18235.78"/>
    <n v="0"/>
    <n v="17.278607494649211"/>
    <n v="21.563706883299631"/>
    <n v="1221"/>
    <n v="40.700000000000003"/>
    <x v="3"/>
    <n v="3623.7799999999988"/>
    <x v="0"/>
  </r>
  <r>
    <x v="457"/>
    <x v="21"/>
    <s v="B0458"/>
    <x v="0"/>
    <x v="456"/>
    <n v="17.5"/>
    <n v="60"/>
    <x v="0"/>
    <x v="1"/>
    <x v="3"/>
    <n v="67099"/>
    <s v="MORTGAGE"/>
    <n v="0.19"/>
    <n v="0.7"/>
    <n v="21913.75"/>
    <n v="0"/>
    <n v="27.794751039508785"/>
    <n v="32.658832471422819"/>
    <n v="1210"/>
    <n v="40.333333333333336"/>
    <x v="3"/>
    <n v="3263.75"/>
    <x v="0"/>
  </r>
  <r>
    <x v="458"/>
    <x v="65"/>
    <s v="B0459"/>
    <x v="7"/>
    <x v="457"/>
    <n v="15.6"/>
    <n v="36"/>
    <x v="2"/>
    <x v="0"/>
    <x v="2"/>
    <n v="105831"/>
    <s v="RENT"/>
    <n v="0.12"/>
    <n v="0.61"/>
    <n v="0"/>
    <n v="0"/>
    <n v="26.216326029235294"/>
    <n v="0"/>
    <n v="1504"/>
    <n v="50.133333333333333"/>
    <x v="2"/>
    <n v="-27745"/>
    <x v="1"/>
  </r>
  <r>
    <x v="459"/>
    <x v="376"/>
    <s v="B0460"/>
    <x v="0"/>
    <x v="458"/>
    <n v="21.8"/>
    <n v="36"/>
    <x v="0"/>
    <x v="4"/>
    <x v="3"/>
    <n v="130246"/>
    <s v="MORTGAGE"/>
    <n v="0.25"/>
    <n v="0.66"/>
    <n v="40060.019999999997"/>
    <n v="0"/>
    <n v="25.252215039233448"/>
    <n v="30.757197917786339"/>
    <n v="627"/>
    <n v="20.9"/>
    <x v="1"/>
    <n v="7170.0199999999968"/>
    <x v="0"/>
  </r>
  <r>
    <x v="460"/>
    <x v="347"/>
    <s v="B0461"/>
    <x v="7"/>
    <x v="459"/>
    <n v="10.7"/>
    <n v="60"/>
    <x v="1"/>
    <x v="4"/>
    <x v="0"/>
    <n v="91799"/>
    <s v="MORTGAGE"/>
    <n v="0.14000000000000001"/>
    <n v="0.82"/>
    <n v="5630.06"/>
    <n v="0"/>
    <n v="22.900031590758068"/>
    <n v="6.1330297715661395"/>
    <n v="1276"/>
    <n v="42.533333333333331"/>
    <x v="3"/>
    <n v="-15391.939999999999"/>
    <x v="1"/>
  </r>
  <r>
    <x v="461"/>
    <x v="377"/>
    <s v="B0462"/>
    <x v="1"/>
    <x v="460"/>
    <n v="13.6"/>
    <n v="60"/>
    <x v="0"/>
    <x v="5"/>
    <x v="0"/>
    <n v="120221"/>
    <s v="OWN"/>
    <n v="0.15"/>
    <n v="0.73"/>
    <n v="6566.08"/>
    <n v="0"/>
    <n v="4.8078122790527447"/>
    <n v="5.4616747490039179"/>
    <n v="845"/>
    <n v="28.166666666666668"/>
    <x v="0"/>
    <n v="786.07999999999993"/>
    <x v="0"/>
  </r>
  <r>
    <x v="462"/>
    <x v="32"/>
    <s v="B0463"/>
    <x v="2"/>
    <x v="461"/>
    <n v="10.4"/>
    <n v="36"/>
    <x v="3"/>
    <x v="1"/>
    <x v="0"/>
    <n v="144879"/>
    <s v="OWN"/>
    <n v="0.2"/>
    <n v="0.56000000000000005"/>
    <n v="7598.51"/>
    <n v="3245.92"/>
    <n v="13.329053900151161"/>
    <n v="5.2447283595276062"/>
    <n v="1554"/>
    <n v="51.8"/>
    <x v="2"/>
    <n v="-11712.49"/>
    <x v="1"/>
  </r>
  <r>
    <x v="463"/>
    <x v="378"/>
    <s v="B0464"/>
    <x v="5"/>
    <x v="462"/>
    <n v="20.8"/>
    <n v="36"/>
    <x v="3"/>
    <x v="5"/>
    <x v="3"/>
    <n v="55479"/>
    <s v="MORTGAGE"/>
    <n v="0.22"/>
    <n v="0.93"/>
    <n v="10642.35"/>
    <n v="10361.469999999999"/>
    <n v="52.956974711151972"/>
    <n v="19.182663710593197"/>
    <n v="1630"/>
    <n v="54.333333333333336"/>
    <x v="2"/>
    <n v="-18737.650000000001"/>
    <x v="1"/>
  </r>
  <r>
    <x v="464"/>
    <x v="379"/>
    <s v="B0465"/>
    <x v="1"/>
    <x v="463"/>
    <n v="16.5"/>
    <n v="36"/>
    <x v="1"/>
    <x v="2"/>
    <x v="3"/>
    <n v="76172"/>
    <s v="MORTGAGE"/>
    <n v="0.31"/>
    <n v="0.79"/>
    <n v="710.07"/>
    <n v="0"/>
    <n v="4.4058184109646588"/>
    <n v="0.93219293178595819"/>
    <n v="1007"/>
    <n v="33.56666666666667"/>
    <x v="0"/>
    <n v="-2645.93"/>
    <x v="1"/>
  </r>
  <r>
    <x v="465"/>
    <x v="380"/>
    <s v="B0466"/>
    <x v="9"/>
    <x v="464"/>
    <n v="18.2"/>
    <n v="36"/>
    <x v="0"/>
    <x v="2"/>
    <x v="3"/>
    <n v="129165"/>
    <s v="RENT"/>
    <n v="0.37"/>
    <n v="0.84"/>
    <n v="6843.78"/>
    <n v="0"/>
    <n v="4.4826384856578798"/>
    <n v="5.2984786900476131"/>
    <n v="1682"/>
    <n v="56.06666666666667"/>
    <x v="2"/>
    <n v="1053.7799999999997"/>
    <x v="0"/>
  </r>
  <r>
    <x v="466"/>
    <x v="381"/>
    <s v="B0467"/>
    <x v="5"/>
    <x v="465"/>
    <n v="10"/>
    <n v="60"/>
    <x v="0"/>
    <x v="4"/>
    <x v="4"/>
    <n v="85863"/>
    <s v="MORTGAGE"/>
    <n v="0.34"/>
    <n v="0.54"/>
    <n v="30702.1"/>
    <n v="0"/>
    <n v="32.506434669182305"/>
    <n v="35.757078136100532"/>
    <n v="1548"/>
    <n v="51.6"/>
    <x v="2"/>
    <n v="2791.0999999999985"/>
    <x v="0"/>
  </r>
  <r>
    <x v="467"/>
    <x v="382"/>
    <s v="B0468"/>
    <x v="6"/>
    <x v="466"/>
    <n v="9.4"/>
    <n v="36"/>
    <x v="0"/>
    <x v="1"/>
    <x v="3"/>
    <n v="72043"/>
    <s v="RENT"/>
    <n v="0.16"/>
    <n v="0.52"/>
    <n v="27747.119999999999"/>
    <n v="0"/>
    <n v="35.205363463487082"/>
    <n v="38.514664852935049"/>
    <n v="1068"/>
    <n v="35.6"/>
    <x v="0"/>
    <n v="2384.119999999999"/>
    <x v="0"/>
  </r>
  <r>
    <x v="468"/>
    <x v="320"/>
    <s v="B0469"/>
    <x v="5"/>
    <x v="467"/>
    <n v="14.8"/>
    <n v="60"/>
    <x v="0"/>
    <x v="1"/>
    <x v="0"/>
    <n v="112569"/>
    <s v="MORTGAGE"/>
    <n v="0.17"/>
    <n v="0.51"/>
    <n v="24164.25"/>
    <n v="0"/>
    <n v="18.698753653314856"/>
    <n v="21.466167417317379"/>
    <n v="967"/>
    <n v="32.233333333333334"/>
    <x v="0"/>
    <n v="3115.25"/>
    <x v="0"/>
  </r>
  <r>
    <x v="469"/>
    <x v="275"/>
    <s v="B0470"/>
    <x v="5"/>
    <x v="468"/>
    <n v="19.8"/>
    <n v="36"/>
    <x v="0"/>
    <x v="2"/>
    <x v="1"/>
    <n v="132438"/>
    <s v="OWN"/>
    <n v="0.45"/>
    <n v="0.57999999999999996"/>
    <n v="13394.84"/>
    <n v="0"/>
    <n v="8.4424409912562872"/>
    <n v="10.114045817665625"/>
    <n v="639"/>
    <n v="21.3"/>
    <x v="1"/>
    <n v="2213.84"/>
    <x v="0"/>
  </r>
  <r>
    <x v="470"/>
    <x v="383"/>
    <s v="B0471"/>
    <x v="1"/>
    <x v="469"/>
    <n v="15.5"/>
    <n v="36"/>
    <x v="0"/>
    <x v="4"/>
    <x v="3"/>
    <n v="140107"/>
    <s v="OWN"/>
    <n v="0.32"/>
    <n v="0.69"/>
    <n v="19729.71"/>
    <n v="0"/>
    <n v="12.192110315687296"/>
    <n v="14.081887414618826"/>
    <n v="1245"/>
    <n v="41.5"/>
    <x v="3"/>
    <n v="2647.7099999999991"/>
    <x v="0"/>
  </r>
  <r>
    <x v="471"/>
    <x v="57"/>
    <s v="B0472"/>
    <x v="9"/>
    <x v="470"/>
    <n v="5.7"/>
    <n v="36"/>
    <x v="1"/>
    <x v="5"/>
    <x v="1"/>
    <n v="45408"/>
    <s v="MORTGAGE"/>
    <n v="0.45"/>
    <n v="0.92"/>
    <n v="117.05"/>
    <n v="0"/>
    <n v="3.6579457364341086"/>
    <n v="0.25777396053558843"/>
    <n v="1265"/>
    <n v="42.166666666666664"/>
    <x v="3"/>
    <n v="-1543.95"/>
    <x v="1"/>
  </r>
  <r>
    <x v="472"/>
    <x v="384"/>
    <s v="B0473"/>
    <x v="5"/>
    <x v="471"/>
    <n v="22.4"/>
    <n v="60"/>
    <x v="0"/>
    <x v="4"/>
    <x v="0"/>
    <n v="87980"/>
    <s v="RENT"/>
    <n v="0.25"/>
    <n v="0.71"/>
    <n v="47016.29"/>
    <n v="0"/>
    <n v="43.659922709706748"/>
    <n v="53.439747669924984"/>
    <n v="892"/>
    <n v="29.733333333333334"/>
    <x v="0"/>
    <n v="8604.2900000000009"/>
    <x v="0"/>
  </r>
  <r>
    <x v="473"/>
    <x v="385"/>
    <s v="B0474"/>
    <x v="1"/>
    <x v="472"/>
    <n v="6.3"/>
    <n v="60"/>
    <x v="0"/>
    <x v="6"/>
    <x v="3"/>
    <n v="112956"/>
    <s v="RENT"/>
    <n v="0.35"/>
    <n v="0.63"/>
    <n v="4166.96"/>
    <n v="0"/>
    <n v="3.4703778462410142"/>
    <n v="3.6890116505541983"/>
    <n v="826"/>
    <n v="27.533333333333335"/>
    <x v="0"/>
    <n v="246.96000000000004"/>
    <x v="0"/>
  </r>
  <r>
    <x v="474"/>
    <x v="386"/>
    <s v="B0475"/>
    <x v="1"/>
    <x v="473"/>
    <n v="24.1"/>
    <n v="36"/>
    <x v="0"/>
    <x v="0"/>
    <x v="4"/>
    <n v="46351"/>
    <s v="RENT"/>
    <n v="0.31"/>
    <n v="0.75"/>
    <n v="33082.58"/>
    <n v="0"/>
    <n v="57.51332225841945"/>
    <n v="71.374037237600049"/>
    <n v="696"/>
    <n v="23.2"/>
    <x v="1"/>
    <n v="6424.5800000000017"/>
    <x v="0"/>
  </r>
  <r>
    <x v="475"/>
    <x v="387"/>
    <s v="B0476"/>
    <x v="5"/>
    <x v="474"/>
    <n v="5.5"/>
    <n v="60"/>
    <x v="4"/>
    <x v="0"/>
    <x v="4"/>
    <n v="34131"/>
    <s v="MORTGAGE"/>
    <n v="0.23"/>
    <n v="0.55000000000000004"/>
    <n v="0"/>
    <n v="0"/>
    <n v="44.021563974099791"/>
    <n v="0"/>
    <n v="1334"/>
    <n v="44.466666666666669"/>
    <x v="3"/>
    <n v="-15025"/>
    <x v="1"/>
  </r>
  <r>
    <x v="476"/>
    <x v="388"/>
    <s v="B0477"/>
    <x v="7"/>
    <x v="475"/>
    <n v="18.899999999999999"/>
    <n v="60"/>
    <x v="0"/>
    <x v="4"/>
    <x v="1"/>
    <n v="146836"/>
    <s v="MORTGAGE"/>
    <n v="0.28999999999999998"/>
    <n v="0.77"/>
    <n v="11825.79"/>
    <n v="0"/>
    <n v="6.7735432727668963"/>
    <n v="8.0537402271922431"/>
    <n v="1373"/>
    <n v="45.766666666666666"/>
    <x v="3"/>
    <n v="1879.7900000000009"/>
    <x v="0"/>
  </r>
  <r>
    <x v="477"/>
    <x v="24"/>
    <s v="B0478"/>
    <x v="9"/>
    <x v="476"/>
    <n v="6.6"/>
    <n v="36"/>
    <x v="1"/>
    <x v="0"/>
    <x v="4"/>
    <n v="74825"/>
    <s v="OWN"/>
    <n v="0.3"/>
    <n v="0.76"/>
    <n v="12789.38"/>
    <n v="0"/>
    <n v="39.700634814567323"/>
    <n v="17.092388907450719"/>
    <n v="1531"/>
    <n v="51.033333333333331"/>
    <x v="2"/>
    <n v="-16916.620000000003"/>
    <x v="1"/>
  </r>
  <r>
    <x v="478"/>
    <x v="389"/>
    <s v="B0479"/>
    <x v="4"/>
    <x v="477"/>
    <n v="23.2"/>
    <n v="36"/>
    <x v="0"/>
    <x v="5"/>
    <x v="4"/>
    <n v="41349"/>
    <s v="OWN"/>
    <n v="0.18"/>
    <n v="0.86"/>
    <n v="21324.69"/>
    <n v="0"/>
    <n v="41.860746330020071"/>
    <n v="51.572444315461077"/>
    <n v="1216"/>
    <n v="40.533333333333331"/>
    <x v="3"/>
    <n v="4015.6899999999987"/>
    <x v="0"/>
  </r>
  <r>
    <x v="479"/>
    <x v="390"/>
    <s v="B0480"/>
    <x v="5"/>
    <x v="478"/>
    <n v="14.3"/>
    <n v="60"/>
    <x v="0"/>
    <x v="0"/>
    <x v="4"/>
    <n v="90931"/>
    <s v="MORTGAGE"/>
    <n v="0.23"/>
    <n v="0.94"/>
    <n v="38999.160000000003"/>
    <n v="0"/>
    <n v="37.52295696737086"/>
    <n v="42.888739813704902"/>
    <n v="897"/>
    <n v="29.9"/>
    <x v="0"/>
    <n v="4879.1600000000035"/>
    <x v="0"/>
  </r>
  <r>
    <x v="480"/>
    <x v="161"/>
    <s v="B0481"/>
    <x v="0"/>
    <x v="479"/>
    <n v="7.8"/>
    <n v="60"/>
    <x v="0"/>
    <x v="4"/>
    <x v="0"/>
    <n v="74254"/>
    <s v="OWN"/>
    <n v="0.42"/>
    <n v="0.61"/>
    <n v="33447.11"/>
    <n v="0"/>
    <n v="41.78495434589383"/>
    <n v="45.044186171788724"/>
    <n v="792"/>
    <n v="26.4"/>
    <x v="0"/>
    <n v="2420.1100000000006"/>
    <x v="0"/>
  </r>
  <r>
    <x v="481"/>
    <x v="391"/>
    <s v="B0482"/>
    <x v="0"/>
    <x v="480"/>
    <n v="11.8"/>
    <n v="60"/>
    <x v="0"/>
    <x v="2"/>
    <x v="4"/>
    <n v="68225"/>
    <s v="RENT"/>
    <n v="0.47"/>
    <n v="0.73"/>
    <n v="8949.59"/>
    <n v="0"/>
    <n v="11.733235617442286"/>
    <n v="13.117757420300476"/>
    <n v="787"/>
    <n v="26.233333333333334"/>
    <x v="0"/>
    <n v="944.59000000000015"/>
    <x v="0"/>
  </r>
  <r>
    <x v="482"/>
    <x v="392"/>
    <s v="B0483"/>
    <x v="6"/>
    <x v="481"/>
    <n v="8.3000000000000007"/>
    <n v="36"/>
    <x v="1"/>
    <x v="4"/>
    <x v="2"/>
    <n v="134383"/>
    <s v="RENT"/>
    <n v="0.24"/>
    <n v="0.91"/>
    <n v="899.87"/>
    <n v="0"/>
    <n v="1.4555412514975852"/>
    <n v="0.66963083128074241"/>
    <n v="1587"/>
    <n v="52.9"/>
    <x v="2"/>
    <n v="-1056.1300000000001"/>
    <x v="1"/>
  </r>
  <r>
    <x v="483"/>
    <x v="393"/>
    <s v="B0484"/>
    <x v="9"/>
    <x v="482"/>
    <n v="8.4"/>
    <n v="36"/>
    <x v="1"/>
    <x v="1"/>
    <x v="3"/>
    <n v="42453"/>
    <s v="MORTGAGE"/>
    <n v="0.22"/>
    <n v="0.85"/>
    <n v="15026.66"/>
    <n v="0"/>
    <n v="84.420417873884062"/>
    <n v="35.395990860481"/>
    <n v="1663"/>
    <n v="55.43333333333333"/>
    <x v="2"/>
    <n v="-20812.34"/>
    <x v="1"/>
  </r>
  <r>
    <x v="484"/>
    <x v="239"/>
    <s v="B0485"/>
    <x v="1"/>
    <x v="483"/>
    <n v="24"/>
    <n v="60"/>
    <x v="0"/>
    <x v="0"/>
    <x v="4"/>
    <n v="48814"/>
    <s v="RENT"/>
    <n v="0.18"/>
    <n v="0.72"/>
    <n v="11897.8"/>
    <n v="0"/>
    <n v="19.656246158888845"/>
    <n v="24.373745237022167"/>
    <n v="1036"/>
    <n v="34.533333333333331"/>
    <x v="0"/>
    <n v="2302.7999999999993"/>
    <x v="0"/>
  </r>
  <r>
    <x v="485"/>
    <x v="394"/>
    <s v="B0486"/>
    <x v="3"/>
    <x v="484"/>
    <n v="13.9"/>
    <n v="36"/>
    <x v="2"/>
    <x v="0"/>
    <x v="4"/>
    <n v="48263"/>
    <s v="MORTGAGE"/>
    <n v="0.37"/>
    <n v="0.93"/>
    <n v="0"/>
    <n v="0"/>
    <n v="28.599548308227835"/>
    <n v="0"/>
    <n v="1049"/>
    <n v="34.966666666666669"/>
    <x v="0"/>
    <n v="-13803"/>
    <x v="1"/>
  </r>
  <r>
    <x v="486"/>
    <x v="381"/>
    <s v="B0487"/>
    <x v="2"/>
    <x v="485"/>
    <n v="20.8"/>
    <n v="36"/>
    <x v="0"/>
    <x v="6"/>
    <x v="4"/>
    <n v="107694"/>
    <s v="RENT"/>
    <n v="0.23"/>
    <n v="0.53"/>
    <n v="32571.3"/>
    <n v="0"/>
    <n v="25.036677995060074"/>
    <n v="30.244303303805225"/>
    <n v="1548"/>
    <n v="51.6"/>
    <x v="2"/>
    <n v="5608.2999999999993"/>
    <x v="0"/>
  </r>
  <r>
    <x v="487"/>
    <x v="395"/>
    <s v="B0488"/>
    <x v="8"/>
    <x v="486"/>
    <n v="17.8"/>
    <n v="60"/>
    <x v="4"/>
    <x v="1"/>
    <x v="2"/>
    <n v="45735"/>
    <s v="MORTGAGE"/>
    <n v="0.5"/>
    <n v="0.92"/>
    <n v="0"/>
    <n v="0"/>
    <n v="81.38406034765498"/>
    <n v="0"/>
    <n v="906"/>
    <n v="30.2"/>
    <x v="0"/>
    <n v="-37221"/>
    <x v="1"/>
  </r>
  <r>
    <x v="488"/>
    <x v="396"/>
    <s v="B0489"/>
    <x v="3"/>
    <x v="487"/>
    <n v="18.5"/>
    <n v="60"/>
    <x v="4"/>
    <x v="4"/>
    <x v="4"/>
    <n v="45830"/>
    <s v="RENT"/>
    <n v="0.23"/>
    <n v="0.52"/>
    <n v="0"/>
    <n v="0"/>
    <n v="75.76478289330133"/>
    <n v="0"/>
    <n v="1641"/>
    <n v="54.7"/>
    <x v="2"/>
    <n v="-34723"/>
    <x v="1"/>
  </r>
  <r>
    <x v="489"/>
    <x v="397"/>
    <s v="B0490"/>
    <x v="9"/>
    <x v="488"/>
    <n v="7.6"/>
    <n v="36"/>
    <x v="0"/>
    <x v="2"/>
    <x v="4"/>
    <n v="77893"/>
    <s v="RENT"/>
    <n v="0.26"/>
    <n v="0.75"/>
    <n v="17519.43"/>
    <n v="0"/>
    <n v="20.903033648723248"/>
    <n v="22.491661638401396"/>
    <n v="835"/>
    <n v="27.833333333333332"/>
    <x v="0"/>
    <n v="1237.4300000000003"/>
    <x v="0"/>
  </r>
  <r>
    <x v="490"/>
    <x v="143"/>
    <s v="B0491"/>
    <x v="9"/>
    <x v="489"/>
    <n v="9.6999999999999993"/>
    <n v="36"/>
    <x v="0"/>
    <x v="2"/>
    <x v="3"/>
    <n v="74673"/>
    <s v="OWN"/>
    <n v="0.34"/>
    <n v="0.9"/>
    <n v="6256.19"/>
    <n v="0"/>
    <n v="7.637298621991885"/>
    <n v="8.3781152491529731"/>
    <n v="1518"/>
    <n v="50.6"/>
    <x v="2"/>
    <n v="553.1899999999996"/>
    <x v="0"/>
  </r>
  <r>
    <x v="491"/>
    <x v="66"/>
    <s v="B0492"/>
    <x v="5"/>
    <x v="490"/>
    <n v="20.7"/>
    <n v="60"/>
    <x v="0"/>
    <x v="3"/>
    <x v="2"/>
    <n v="119462"/>
    <s v="OWN"/>
    <n v="0.42"/>
    <n v="0.62"/>
    <n v="9128.5400000000009"/>
    <n v="0"/>
    <n v="6.3308834608494751"/>
    <n v="7.6413755001590475"/>
    <n v="957"/>
    <n v="31.9"/>
    <x v="0"/>
    <n v="1565.5400000000009"/>
    <x v="0"/>
  </r>
  <r>
    <x v="492"/>
    <x v="264"/>
    <s v="B0493"/>
    <x v="5"/>
    <x v="491"/>
    <n v="24.4"/>
    <n v="36"/>
    <x v="1"/>
    <x v="4"/>
    <x v="2"/>
    <n v="75066"/>
    <s v="OWN"/>
    <n v="0.28999999999999998"/>
    <n v="0.71"/>
    <n v="2888.35"/>
    <n v="0"/>
    <n v="35.767191538113124"/>
    <n v="3.8477473156955213"/>
    <n v="1674"/>
    <n v="55.8"/>
    <x v="2"/>
    <n v="-23960.65"/>
    <x v="1"/>
  </r>
  <r>
    <x v="493"/>
    <x v="268"/>
    <s v="B0494"/>
    <x v="3"/>
    <x v="492"/>
    <n v="10.3"/>
    <n v="36"/>
    <x v="0"/>
    <x v="0"/>
    <x v="4"/>
    <n v="130315"/>
    <s v="OWN"/>
    <n v="0.27"/>
    <n v="0.65"/>
    <n v="36244.58"/>
    <n v="0"/>
    <n v="25.215823197636496"/>
    <n v="27.813052986993057"/>
    <n v="1065"/>
    <n v="35.5"/>
    <x v="0"/>
    <n v="3384.5800000000017"/>
    <x v="0"/>
  </r>
  <r>
    <x v="494"/>
    <x v="246"/>
    <s v="B0495"/>
    <x v="1"/>
    <x v="493"/>
    <n v="10.4"/>
    <n v="60"/>
    <x v="2"/>
    <x v="5"/>
    <x v="2"/>
    <n v="33373"/>
    <s v="OWN"/>
    <n v="0.5"/>
    <n v="0.93"/>
    <n v="0"/>
    <n v="0"/>
    <n v="97.638809816318584"/>
    <n v="0"/>
    <n v="1250"/>
    <n v="41.666666666666664"/>
    <x v="3"/>
    <n v="-32585"/>
    <x v="1"/>
  </r>
  <r>
    <x v="495"/>
    <x v="398"/>
    <s v="B0496"/>
    <x v="6"/>
    <x v="494"/>
    <n v="14.5"/>
    <n v="60"/>
    <x v="1"/>
    <x v="1"/>
    <x v="1"/>
    <n v="40335"/>
    <s v="OWN"/>
    <n v="0.1"/>
    <n v="0.87"/>
    <n v="11485.91"/>
    <n v="0"/>
    <n v="57.059625635304322"/>
    <n v="28.476286103880007"/>
    <n v="750"/>
    <n v="25"/>
    <x v="0"/>
    <n v="-11529.09"/>
    <x v="1"/>
  </r>
  <r>
    <x v="496"/>
    <x v="399"/>
    <s v="B0497"/>
    <x v="5"/>
    <x v="495"/>
    <n v="24.7"/>
    <n v="36"/>
    <x v="0"/>
    <x v="0"/>
    <x v="2"/>
    <n v="53741"/>
    <s v="MORTGAGE"/>
    <n v="0.46"/>
    <n v="0.82"/>
    <n v="16214.74"/>
    <n v="0"/>
    <n v="24.195679276530026"/>
    <n v="30.172010197056249"/>
    <n v="685"/>
    <n v="22.833333333333332"/>
    <x v="1"/>
    <n v="3211.74"/>
    <x v="0"/>
  </r>
  <r>
    <x v="497"/>
    <x v="400"/>
    <s v="B0498"/>
    <x v="8"/>
    <x v="496"/>
    <n v="10.4"/>
    <n v="36"/>
    <x v="0"/>
    <x v="6"/>
    <x v="2"/>
    <n v="40692"/>
    <s v="MORTGAGE"/>
    <n v="0.16"/>
    <n v="0.76"/>
    <n v="30865.63"/>
    <n v="0"/>
    <n v="68.706379632360168"/>
    <n v="75.851838199154628"/>
    <n v="985"/>
    <n v="32.833333333333336"/>
    <x v="0"/>
    <n v="2907.630000000001"/>
    <x v="0"/>
  </r>
  <r>
    <x v="498"/>
    <x v="401"/>
    <s v="B0499"/>
    <x v="8"/>
    <x v="497"/>
    <n v="13.1"/>
    <n v="36"/>
    <x v="1"/>
    <x v="0"/>
    <x v="2"/>
    <n v="77295"/>
    <s v="OWN"/>
    <n v="0.41"/>
    <n v="0.87"/>
    <n v="4494.63"/>
    <n v="0"/>
    <n v="34.953101753024129"/>
    <n v="5.814903939452746"/>
    <n v="937"/>
    <n v="31.233333333333334"/>
    <x v="0"/>
    <n v="-22522.37"/>
    <x v="1"/>
  </r>
  <r>
    <x v="499"/>
    <x v="402"/>
    <s v="B0500"/>
    <x v="6"/>
    <x v="498"/>
    <n v="22.8"/>
    <n v="60"/>
    <x v="0"/>
    <x v="5"/>
    <x v="0"/>
    <n v="75541"/>
    <s v="MORTGAGE"/>
    <n v="0.35"/>
    <n v="0.68"/>
    <n v="14945.99"/>
    <n v="0"/>
    <n v="16.111780357686552"/>
    <n v="19.785268926807959"/>
    <n v="753"/>
    <n v="25.1"/>
    <x v="0"/>
    <n v="2774.99"/>
    <x v="0"/>
  </r>
  <r>
    <x v="500"/>
    <x v="403"/>
    <s v="B0501"/>
    <x v="7"/>
    <x v="499"/>
    <n v="5.0999999999999996"/>
    <n v="36"/>
    <x v="1"/>
    <x v="4"/>
    <x v="0"/>
    <n v="64057"/>
    <s v="OWN"/>
    <n v="0.24"/>
    <n v="0.7"/>
    <n v="4962.1499999999996"/>
    <n v="0"/>
    <n v="20.608208314469927"/>
    <n v="7.7464601838987148"/>
    <n v="1363"/>
    <n v="45.43333333333333"/>
    <x v="3"/>
    <n v="-8238.85"/>
    <x v="1"/>
  </r>
  <r>
    <x v="501"/>
    <x v="245"/>
    <s v="B0502"/>
    <x v="7"/>
    <x v="500"/>
    <n v="5.8"/>
    <n v="36"/>
    <x v="0"/>
    <x v="1"/>
    <x v="0"/>
    <n v="96983"/>
    <s v="MORTGAGE"/>
    <n v="0.45"/>
    <n v="0.83"/>
    <n v="32190.71"/>
    <n v="0"/>
    <n v="31.372508583978636"/>
    <n v="33.192116144066489"/>
    <n v="749"/>
    <n v="24.966666666666665"/>
    <x v="0"/>
    <n v="1764.7099999999991"/>
    <x v="0"/>
  </r>
  <r>
    <x v="502"/>
    <x v="404"/>
    <s v="B0503"/>
    <x v="9"/>
    <x v="501"/>
    <n v="17.100000000000001"/>
    <n v="60"/>
    <x v="0"/>
    <x v="4"/>
    <x v="2"/>
    <n v="49583"/>
    <s v="RENT"/>
    <n v="0.11"/>
    <n v="0.66"/>
    <n v="21989.040000000001"/>
    <n v="0"/>
    <n v="37.87185123933606"/>
    <n v="44.347941834903096"/>
    <n v="1053"/>
    <n v="35.1"/>
    <x v="0"/>
    <n v="3211.0400000000009"/>
    <x v="0"/>
  </r>
  <r>
    <x v="503"/>
    <x v="405"/>
    <s v="B0504"/>
    <x v="5"/>
    <x v="502"/>
    <n v="23.1"/>
    <n v="60"/>
    <x v="0"/>
    <x v="6"/>
    <x v="1"/>
    <n v="52765"/>
    <s v="MORTGAGE"/>
    <n v="0.19"/>
    <n v="0.53"/>
    <n v="27224.799999999999"/>
    <n v="0"/>
    <n v="41.91414763574339"/>
    <n v="51.59632332038283"/>
    <n v="1348"/>
    <n v="44.93333333333333"/>
    <x v="3"/>
    <n v="5108.7999999999993"/>
    <x v="0"/>
  </r>
  <r>
    <x v="504"/>
    <x v="406"/>
    <s v="B0505"/>
    <x v="0"/>
    <x v="503"/>
    <n v="9.8000000000000007"/>
    <n v="36"/>
    <x v="1"/>
    <x v="5"/>
    <x v="2"/>
    <n v="89287"/>
    <s v="MORTGAGE"/>
    <n v="0.33"/>
    <n v="0.53"/>
    <n v="15729.14"/>
    <n v="0"/>
    <n v="38.412086865949128"/>
    <n v="17.616383124083011"/>
    <n v="689"/>
    <n v="22.966666666666665"/>
    <x v="1"/>
    <n v="-18567.86"/>
    <x v="1"/>
  </r>
  <r>
    <x v="505"/>
    <x v="332"/>
    <s v="B0506"/>
    <x v="3"/>
    <x v="504"/>
    <n v="14.4"/>
    <n v="60"/>
    <x v="0"/>
    <x v="6"/>
    <x v="4"/>
    <n v="53906"/>
    <s v="MORTGAGE"/>
    <n v="0.24"/>
    <n v="0.55000000000000004"/>
    <n v="23271.25"/>
    <n v="0"/>
    <n v="37.736059065781177"/>
    <n v="43.170055281415799"/>
    <n v="1045"/>
    <n v="34.833333333333336"/>
    <x v="0"/>
    <n v="2929.25"/>
    <x v="0"/>
  </r>
  <r>
    <x v="506"/>
    <x v="322"/>
    <s v="B0507"/>
    <x v="4"/>
    <x v="505"/>
    <n v="14"/>
    <n v="60"/>
    <x v="1"/>
    <x v="3"/>
    <x v="1"/>
    <n v="115103"/>
    <s v="RENT"/>
    <n v="0.34"/>
    <n v="0.89"/>
    <n v="4446.13"/>
    <n v="0"/>
    <n v="24.751744090075846"/>
    <n v="3.8627403282277615"/>
    <n v="1631"/>
    <n v="54.366666666666667"/>
    <x v="2"/>
    <n v="-24043.87"/>
    <x v="1"/>
  </r>
  <r>
    <x v="507"/>
    <x v="407"/>
    <s v="B0508"/>
    <x v="6"/>
    <x v="506"/>
    <n v="14.5"/>
    <n v="36"/>
    <x v="0"/>
    <x v="1"/>
    <x v="0"/>
    <n v="109675"/>
    <s v="OWN"/>
    <n v="0.11"/>
    <n v="0.71"/>
    <n v="24016.38"/>
    <n v="0"/>
    <n v="19.124686573968543"/>
    <n v="21.897770686118076"/>
    <n v="1023"/>
    <n v="34.1"/>
    <x v="0"/>
    <n v="3041.380000000001"/>
    <x v="0"/>
  </r>
  <r>
    <x v="508"/>
    <x v="408"/>
    <s v="B0509"/>
    <x v="9"/>
    <x v="507"/>
    <n v="17.5"/>
    <n v="60"/>
    <x v="1"/>
    <x v="3"/>
    <x v="3"/>
    <n v="76525"/>
    <s v="MORTGAGE"/>
    <n v="0.15"/>
    <n v="0.82"/>
    <n v="12716.99"/>
    <n v="0"/>
    <n v="36.227376674289445"/>
    <n v="16.618085592943483"/>
    <n v="1181"/>
    <n v="39.366666666666667"/>
    <x v="3"/>
    <n v="-15006.01"/>
    <x v="1"/>
  </r>
  <r>
    <x v="509"/>
    <x v="409"/>
    <s v="B0510"/>
    <x v="0"/>
    <x v="508"/>
    <n v="14.4"/>
    <n v="60"/>
    <x v="1"/>
    <x v="0"/>
    <x v="1"/>
    <n v="68230"/>
    <s v="MORTGAGE"/>
    <n v="0.15"/>
    <n v="0.68"/>
    <n v="4595.21"/>
    <n v="0"/>
    <n v="35.58405393521911"/>
    <n v="6.7348820167081938"/>
    <n v="989"/>
    <n v="32.966666666666669"/>
    <x v="0"/>
    <n v="-19683.79"/>
    <x v="1"/>
  </r>
  <r>
    <x v="510"/>
    <x v="410"/>
    <s v="B0511"/>
    <x v="5"/>
    <x v="509"/>
    <n v="13.9"/>
    <n v="36"/>
    <x v="0"/>
    <x v="4"/>
    <x v="0"/>
    <n v="147904"/>
    <s v="RENT"/>
    <n v="0.18"/>
    <n v="0.62"/>
    <n v="15678.34"/>
    <n v="0"/>
    <n v="9.3067124621376021"/>
    <n v="10.600348874945912"/>
    <n v="852"/>
    <n v="28.4"/>
    <x v="0"/>
    <n v="1913.3400000000001"/>
    <x v="0"/>
  </r>
  <r>
    <x v="511"/>
    <x v="83"/>
    <s v="B0512"/>
    <x v="0"/>
    <x v="510"/>
    <n v="14.5"/>
    <n v="60"/>
    <x v="1"/>
    <x v="0"/>
    <x v="1"/>
    <n v="49520"/>
    <s v="OWN"/>
    <n v="0.28000000000000003"/>
    <n v="0.66"/>
    <n v="6147.18"/>
    <n v="0"/>
    <n v="25.365508885298873"/>
    <n v="12.413529886914379"/>
    <n v="1680"/>
    <n v="56"/>
    <x v="2"/>
    <n v="-6413.82"/>
    <x v="1"/>
  </r>
  <r>
    <x v="512"/>
    <x v="411"/>
    <s v="B0513"/>
    <x v="0"/>
    <x v="511"/>
    <n v="16.8"/>
    <n v="36"/>
    <x v="0"/>
    <x v="4"/>
    <x v="1"/>
    <n v="115238"/>
    <s v="MORTGAGE"/>
    <n v="0.4"/>
    <n v="0.86"/>
    <n v="1781.2"/>
    <n v="0"/>
    <n v="1.3233482011142157"/>
    <n v="1.5456706989014042"/>
    <n v="981"/>
    <n v="32.700000000000003"/>
    <x v="0"/>
    <n v="256.20000000000005"/>
    <x v="0"/>
  </r>
  <r>
    <x v="513"/>
    <x v="412"/>
    <s v="B0514"/>
    <x v="6"/>
    <x v="512"/>
    <n v="15.7"/>
    <n v="36"/>
    <x v="0"/>
    <x v="6"/>
    <x v="2"/>
    <n v="81934"/>
    <s v="RENT"/>
    <n v="0.46"/>
    <n v="0.78"/>
    <n v="27607.18"/>
    <n v="0"/>
    <n v="29.122220323675151"/>
    <n v="33.694412575975782"/>
    <n v="1219"/>
    <n v="40.633333333333333"/>
    <x v="3"/>
    <n v="3746.1800000000003"/>
    <x v="0"/>
  </r>
  <r>
    <x v="514"/>
    <x v="413"/>
    <s v="B0515"/>
    <x v="9"/>
    <x v="513"/>
    <n v="22.1"/>
    <n v="60"/>
    <x v="0"/>
    <x v="0"/>
    <x v="4"/>
    <n v="55566"/>
    <s v="OWN"/>
    <n v="0.43"/>
    <n v="0.92"/>
    <n v="41687.379999999997"/>
    <n v="0"/>
    <n v="61.444048518878446"/>
    <n v="75.023179642227262"/>
    <n v="762"/>
    <n v="25.4"/>
    <x v="0"/>
    <n v="7545.3799999999974"/>
    <x v="0"/>
  </r>
  <r>
    <x v="515"/>
    <x v="161"/>
    <s v="B0516"/>
    <x v="1"/>
    <x v="514"/>
    <n v="6"/>
    <n v="60"/>
    <x v="1"/>
    <x v="5"/>
    <x v="3"/>
    <n v="103193"/>
    <s v="OWN"/>
    <n v="0.18"/>
    <n v="0.81"/>
    <n v="4929.04"/>
    <n v="0"/>
    <n v="27.052222534474236"/>
    <n v="4.7765255395230302"/>
    <n v="792"/>
    <n v="26.4"/>
    <x v="0"/>
    <n v="-22986.959999999999"/>
    <x v="1"/>
  </r>
  <r>
    <x v="516"/>
    <x v="414"/>
    <s v="B0517"/>
    <x v="8"/>
    <x v="515"/>
    <n v="21.7"/>
    <n v="60"/>
    <x v="3"/>
    <x v="5"/>
    <x v="0"/>
    <n v="133224"/>
    <s v="MORTGAGE"/>
    <n v="0.28000000000000003"/>
    <n v="0.76"/>
    <n v="2180.3000000000002"/>
    <n v="1908.91"/>
    <n v="4.2394763706239118"/>
    <n v="1.636566984927641"/>
    <n v="1260"/>
    <n v="42"/>
    <x v="3"/>
    <n v="-3467.7"/>
    <x v="1"/>
  </r>
  <r>
    <x v="517"/>
    <x v="409"/>
    <s v="B0518"/>
    <x v="3"/>
    <x v="516"/>
    <n v="21.9"/>
    <n v="36"/>
    <x v="1"/>
    <x v="5"/>
    <x v="1"/>
    <n v="60134"/>
    <s v="MORTGAGE"/>
    <n v="0.18"/>
    <n v="0.77"/>
    <n v="2677.28"/>
    <n v="0"/>
    <n v="60.087471314065255"/>
    <n v="4.452190108757109"/>
    <n v="989"/>
    <n v="32.966666666666669"/>
    <x v="0"/>
    <n v="-33455.72"/>
    <x v="1"/>
  </r>
  <r>
    <x v="518"/>
    <x v="151"/>
    <s v="B0519"/>
    <x v="9"/>
    <x v="517"/>
    <n v="10.7"/>
    <n v="60"/>
    <x v="0"/>
    <x v="5"/>
    <x v="3"/>
    <n v="40345"/>
    <s v="MORTGAGE"/>
    <n v="0.21"/>
    <n v="0.92"/>
    <n v="34895.96"/>
    <n v="0"/>
    <n v="78.133597719667875"/>
    <n v="86.493890197050433"/>
    <n v="969"/>
    <n v="32.299999999999997"/>
    <x v="0"/>
    <n v="3372.9599999999991"/>
    <x v="0"/>
  </r>
  <r>
    <x v="519"/>
    <x v="415"/>
    <s v="B0520"/>
    <x v="4"/>
    <x v="518"/>
    <n v="14.3"/>
    <n v="36"/>
    <x v="1"/>
    <x v="6"/>
    <x v="1"/>
    <n v="71185"/>
    <s v="MORTGAGE"/>
    <n v="0.3"/>
    <n v="0.85"/>
    <n v="11094.37"/>
    <n v="0"/>
    <n v="42.216759148697058"/>
    <n v="15.585263749385406"/>
    <n v="796"/>
    <n v="26.533333333333335"/>
    <x v="0"/>
    <n v="-18957.629999999997"/>
    <x v="1"/>
  </r>
  <r>
    <x v="520"/>
    <x v="416"/>
    <s v="B0521"/>
    <x v="0"/>
    <x v="519"/>
    <n v="13.8"/>
    <n v="60"/>
    <x v="0"/>
    <x v="0"/>
    <x v="4"/>
    <n v="145464"/>
    <s v="RENT"/>
    <n v="0.13"/>
    <n v="0.51"/>
    <n v="40301.129999999997"/>
    <n v="0"/>
    <n v="24.345542539734918"/>
    <n v="27.7052260353077"/>
    <n v="812"/>
    <n v="27.066666666666666"/>
    <x v="0"/>
    <n v="4887.1299999999974"/>
    <x v="0"/>
  </r>
  <r>
    <x v="521"/>
    <x v="417"/>
    <s v="B0522"/>
    <x v="1"/>
    <x v="520"/>
    <n v="9.4"/>
    <n v="60"/>
    <x v="3"/>
    <x v="4"/>
    <x v="3"/>
    <n v="122949"/>
    <s v="RENT"/>
    <n v="0.19"/>
    <n v="0.74"/>
    <n v="8770.67"/>
    <n v="14712.11"/>
    <n v="27.475619972508923"/>
    <n v="7.1335838437075543"/>
    <n v="1331"/>
    <n v="44.366666666666667"/>
    <x v="3"/>
    <n v="-25010.33"/>
    <x v="1"/>
  </r>
  <r>
    <x v="522"/>
    <x v="418"/>
    <s v="B0523"/>
    <x v="6"/>
    <x v="521"/>
    <n v="12.9"/>
    <n v="60"/>
    <x v="0"/>
    <x v="5"/>
    <x v="0"/>
    <n v="100744"/>
    <s v="MORTGAGE"/>
    <n v="0.47"/>
    <n v="0.81"/>
    <n v="6321.27"/>
    <n v="0"/>
    <n v="5.5576510759946007"/>
    <n v="6.2745870721829595"/>
    <n v="838"/>
    <n v="27.933333333333334"/>
    <x v="0"/>
    <n v="722.27000000000044"/>
    <x v="0"/>
  </r>
  <r>
    <x v="523"/>
    <x v="419"/>
    <s v="B0524"/>
    <x v="2"/>
    <x v="522"/>
    <n v="5.9"/>
    <n v="36"/>
    <x v="2"/>
    <x v="1"/>
    <x v="1"/>
    <n v="63455"/>
    <s v="OWN"/>
    <n v="0.28999999999999998"/>
    <n v="0.84"/>
    <n v="0"/>
    <n v="0"/>
    <n v="56.805610274998031"/>
    <n v="0"/>
    <n v="1465"/>
    <n v="48.833333333333336"/>
    <x v="2"/>
    <n v="-36046"/>
    <x v="1"/>
  </r>
  <r>
    <x v="524"/>
    <x v="420"/>
    <s v="B0525"/>
    <x v="3"/>
    <x v="523"/>
    <n v="10.6"/>
    <n v="60"/>
    <x v="1"/>
    <x v="4"/>
    <x v="4"/>
    <n v="145217"/>
    <s v="MORTGAGE"/>
    <n v="0.28000000000000003"/>
    <n v="0.6"/>
    <n v="9786.24"/>
    <n v="0"/>
    <n v="25.426086477478531"/>
    <n v="6.7390457040153704"/>
    <n v="1012"/>
    <n v="33.733333333333334"/>
    <x v="0"/>
    <n v="-27136.760000000002"/>
    <x v="1"/>
  </r>
  <r>
    <x v="525"/>
    <x v="421"/>
    <s v="B0526"/>
    <x v="3"/>
    <x v="524"/>
    <n v="21.3"/>
    <n v="60"/>
    <x v="1"/>
    <x v="6"/>
    <x v="3"/>
    <n v="58018"/>
    <s v="OWN"/>
    <n v="0.11"/>
    <n v="0.89"/>
    <n v="724.86"/>
    <n v="0"/>
    <n v="8.2974249370884898"/>
    <n v="1.2493708848977902"/>
    <n v="1271"/>
    <n v="42.366666666666667"/>
    <x v="3"/>
    <n v="-4089.14"/>
    <x v="1"/>
  </r>
  <r>
    <x v="526"/>
    <x v="422"/>
    <s v="B0527"/>
    <x v="8"/>
    <x v="525"/>
    <n v="10.7"/>
    <n v="36"/>
    <x v="1"/>
    <x v="4"/>
    <x v="1"/>
    <n v="84219"/>
    <s v="OWN"/>
    <n v="0.2"/>
    <n v="0.93"/>
    <n v="13592.29"/>
    <n v="0"/>
    <n v="43.914081145584724"/>
    <n v="16.139220365950678"/>
    <n v="1711"/>
    <n v="57.033333333333331"/>
    <x v="2"/>
    <n v="-23391.71"/>
    <x v="1"/>
  </r>
  <r>
    <x v="527"/>
    <x v="390"/>
    <s v="B0528"/>
    <x v="2"/>
    <x v="526"/>
    <n v="21.4"/>
    <n v="36"/>
    <x v="0"/>
    <x v="4"/>
    <x v="1"/>
    <n v="75991"/>
    <s v="OWN"/>
    <n v="0.45"/>
    <n v="0.61"/>
    <n v="33525.82"/>
    <n v="0"/>
    <n v="36.341145661986289"/>
    <n v="44.118145569870116"/>
    <n v="897"/>
    <n v="29.9"/>
    <x v="0"/>
    <n v="5909.82"/>
    <x v="0"/>
  </r>
  <r>
    <x v="528"/>
    <x v="200"/>
    <s v="B0529"/>
    <x v="5"/>
    <x v="527"/>
    <n v="15.6"/>
    <n v="60"/>
    <x v="1"/>
    <x v="0"/>
    <x v="0"/>
    <n v="103616"/>
    <s v="RENT"/>
    <n v="0.17"/>
    <n v="0.9"/>
    <n v="422.95"/>
    <n v="0"/>
    <n v="3.0043622606547253"/>
    <n v="0.40818985484867198"/>
    <n v="923"/>
    <n v="30.766666666666666"/>
    <x v="0"/>
    <n v="-2690.05"/>
    <x v="1"/>
  </r>
  <r>
    <x v="529"/>
    <x v="262"/>
    <s v="B0530"/>
    <x v="2"/>
    <x v="528"/>
    <n v="22.6"/>
    <n v="60"/>
    <x v="0"/>
    <x v="5"/>
    <x v="4"/>
    <n v="117438"/>
    <s v="OWN"/>
    <n v="0.27"/>
    <n v="0.54"/>
    <n v="18095.759999999998"/>
    <n v="0"/>
    <n v="12.56833392939253"/>
    <n v="15.408777397435241"/>
    <n v="844"/>
    <n v="28.133333333333333"/>
    <x v="0"/>
    <n v="3335.7599999999984"/>
    <x v="0"/>
  </r>
  <r>
    <x v="530"/>
    <x v="100"/>
    <s v="B0531"/>
    <x v="0"/>
    <x v="529"/>
    <n v="16.5"/>
    <n v="60"/>
    <x v="1"/>
    <x v="1"/>
    <x v="2"/>
    <n v="146841"/>
    <s v="OWN"/>
    <n v="0.11"/>
    <n v="0.53"/>
    <n v="6850.1"/>
    <n v="0"/>
    <n v="15.613486696494849"/>
    <n v="4.6649777650656157"/>
    <n v="692"/>
    <n v="23.066666666666666"/>
    <x v="1"/>
    <n v="-16076.9"/>
    <x v="1"/>
  </r>
  <r>
    <x v="531"/>
    <x v="305"/>
    <s v="B0532"/>
    <x v="0"/>
    <x v="530"/>
    <n v="5.6"/>
    <n v="36"/>
    <x v="1"/>
    <x v="0"/>
    <x v="1"/>
    <n v="39486"/>
    <s v="RENT"/>
    <n v="0.28999999999999998"/>
    <n v="0.56000000000000005"/>
    <n v="3597.13"/>
    <n v="0"/>
    <n v="55.561464822975239"/>
    <n v="9.1098870485741781"/>
    <n v="705"/>
    <n v="23.5"/>
    <x v="1"/>
    <n v="-18341.87"/>
    <x v="1"/>
  </r>
  <r>
    <x v="532"/>
    <x v="423"/>
    <s v="B0533"/>
    <x v="0"/>
    <x v="531"/>
    <n v="18.5"/>
    <n v="36"/>
    <x v="3"/>
    <x v="4"/>
    <x v="3"/>
    <n v="68862"/>
    <s v="OWN"/>
    <n v="0.11"/>
    <n v="0.53"/>
    <n v="12922.67"/>
    <n v="11291.82"/>
    <n v="48.530394121576485"/>
    <n v="18.766039325026863"/>
    <n v="1347"/>
    <n v="44.9"/>
    <x v="3"/>
    <n v="-20496.330000000002"/>
    <x v="1"/>
  </r>
  <r>
    <x v="533"/>
    <x v="424"/>
    <s v="B0534"/>
    <x v="0"/>
    <x v="532"/>
    <n v="5.9"/>
    <n v="36"/>
    <x v="0"/>
    <x v="6"/>
    <x v="0"/>
    <n v="88870"/>
    <s v="OWN"/>
    <n v="0.43"/>
    <n v="0.88"/>
    <n v="14389.69"/>
    <n v="0"/>
    <n v="15.289749071677733"/>
    <n v="16.191842016428492"/>
    <n v="632"/>
    <n v="21.066666666666666"/>
    <x v="1"/>
    <n v="801.69000000000051"/>
    <x v="0"/>
  </r>
  <r>
    <x v="534"/>
    <x v="425"/>
    <s v="B0535"/>
    <x v="9"/>
    <x v="533"/>
    <n v="14"/>
    <n v="36"/>
    <x v="0"/>
    <x v="4"/>
    <x v="0"/>
    <n v="116694"/>
    <s v="MORTGAGE"/>
    <n v="0.43"/>
    <n v="0.53"/>
    <n v="42341.88"/>
    <n v="0"/>
    <n v="31.828543027062235"/>
    <n v="36.284539050850938"/>
    <n v="1575"/>
    <n v="52.5"/>
    <x v="2"/>
    <n v="5199.8799999999974"/>
    <x v="0"/>
  </r>
  <r>
    <x v="535"/>
    <x v="426"/>
    <s v="B0536"/>
    <x v="3"/>
    <x v="534"/>
    <n v="23.6"/>
    <n v="60"/>
    <x v="0"/>
    <x v="0"/>
    <x v="1"/>
    <n v="135996"/>
    <s v="OWN"/>
    <n v="0.42"/>
    <n v="0.62"/>
    <n v="42514.69"/>
    <n v="0"/>
    <n v="25.292655666343126"/>
    <n v="31.261720932968618"/>
    <n v="1497"/>
    <n v="49.9"/>
    <x v="2"/>
    <n v="8117.6900000000023"/>
    <x v="0"/>
  </r>
  <r>
    <x v="536"/>
    <x v="345"/>
    <s v="B0537"/>
    <x v="2"/>
    <x v="535"/>
    <n v="8.3000000000000007"/>
    <n v="36"/>
    <x v="1"/>
    <x v="1"/>
    <x v="1"/>
    <n v="73856"/>
    <s v="OWN"/>
    <n v="0.21"/>
    <n v="0.55000000000000004"/>
    <n v="1110.0899999999999"/>
    <n v="0"/>
    <n v="23.901917244367418"/>
    <n v="1.5030464688041594"/>
    <n v="1544"/>
    <n v="51.466666666666669"/>
    <x v="2"/>
    <n v="-16542.91"/>
    <x v="1"/>
  </r>
  <r>
    <x v="537"/>
    <x v="427"/>
    <s v="B0538"/>
    <x v="3"/>
    <x v="536"/>
    <n v="12.8"/>
    <n v="36"/>
    <x v="0"/>
    <x v="0"/>
    <x v="1"/>
    <n v="131407"/>
    <s v="OWN"/>
    <n v="0.43"/>
    <n v="0.63"/>
    <n v="13345.37"/>
    <n v="0"/>
    <n v="9.0033255458232819"/>
    <n v="10.155752737677599"/>
    <n v="868"/>
    <n v="28.933333333333334"/>
    <x v="0"/>
    <n v="1514.3700000000008"/>
    <x v="0"/>
  </r>
  <r>
    <x v="538"/>
    <x v="428"/>
    <s v="B0539"/>
    <x v="4"/>
    <x v="537"/>
    <n v="19.600000000000001"/>
    <n v="36"/>
    <x v="0"/>
    <x v="2"/>
    <x v="2"/>
    <n v="130744"/>
    <s v="OWN"/>
    <n v="0.32"/>
    <n v="0.54"/>
    <n v="8041.9"/>
    <n v="0"/>
    <n v="5.1428746252218076"/>
    <n v="6.1508749923514658"/>
    <n v="1658"/>
    <n v="55.266666666666666"/>
    <x v="2"/>
    <n v="1317.8999999999996"/>
    <x v="0"/>
  </r>
  <r>
    <x v="539"/>
    <x v="429"/>
    <s v="B0540"/>
    <x v="2"/>
    <x v="538"/>
    <n v="22.6"/>
    <n v="60"/>
    <x v="1"/>
    <x v="0"/>
    <x v="1"/>
    <n v="116055"/>
    <s v="OWN"/>
    <n v="0.25"/>
    <n v="0.8"/>
    <n v="1690.14"/>
    <n v="0"/>
    <n v="10.411442850372667"/>
    <n v="1.4563267416311234"/>
    <n v="894"/>
    <n v="29.8"/>
    <x v="0"/>
    <n v="-10392.86"/>
    <x v="1"/>
  </r>
  <r>
    <x v="540"/>
    <x v="104"/>
    <s v="B0541"/>
    <x v="9"/>
    <x v="539"/>
    <n v="18.399999999999999"/>
    <n v="60"/>
    <x v="1"/>
    <x v="1"/>
    <x v="4"/>
    <n v="61379"/>
    <s v="RENT"/>
    <n v="0.35"/>
    <n v="0.56000000000000005"/>
    <n v="3310.57"/>
    <n v="0"/>
    <n v="33.913879339839362"/>
    <n v="5.3936525521758263"/>
    <n v="926"/>
    <n v="30.866666666666667"/>
    <x v="0"/>
    <n v="-17505.43"/>
    <x v="1"/>
  </r>
  <r>
    <x v="541"/>
    <x v="430"/>
    <s v="B0542"/>
    <x v="4"/>
    <x v="540"/>
    <n v="10.199999999999999"/>
    <n v="36"/>
    <x v="0"/>
    <x v="5"/>
    <x v="3"/>
    <n v="94729"/>
    <s v="OWN"/>
    <n v="0.1"/>
    <n v="0.88"/>
    <n v="8018.15"/>
    <n v="0"/>
    <n v="7.6808580265810891"/>
    <n v="8.4643034340064816"/>
    <n v="1032"/>
    <n v="34.4"/>
    <x v="0"/>
    <n v="742.14999999999964"/>
    <x v="0"/>
  </r>
  <r>
    <x v="542"/>
    <x v="431"/>
    <s v="B0543"/>
    <x v="3"/>
    <x v="541"/>
    <n v="18.5"/>
    <n v="36"/>
    <x v="0"/>
    <x v="6"/>
    <x v="1"/>
    <n v="58378"/>
    <s v="OWN"/>
    <n v="0.16"/>
    <n v="0.87"/>
    <n v="47000.66"/>
    <n v="0"/>
    <n v="67.941690362807904"/>
    <n v="80.510911644797702"/>
    <n v="1616"/>
    <n v="53.866666666666667"/>
    <x v="2"/>
    <n v="7337.6600000000035"/>
    <x v="0"/>
  </r>
  <r>
    <x v="543"/>
    <x v="21"/>
    <s v="B0544"/>
    <x v="4"/>
    <x v="542"/>
    <n v="10.9"/>
    <n v="60"/>
    <x v="1"/>
    <x v="0"/>
    <x v="2"/>
    <n v="135428"/>
    <s v="RENT"/>
    <n v="0.4"/>
    <n v="0.51"/>
    <n v="3543.54"/>
    <n v="0"/>
    <n v="11.071565702808872"/>
    <n v="2.6165490149747468"/>
    <n v="1210"/>
    <n v="40.333333333333336"/>
    <x v="3"/>
    <n v="-11450.46"/>
    <x v="1"/>
  </r>
  <r>
    <x v="544"/>
    <x v="140"/>
    <s v="B0545"/>
    <x v="8"/>
    <x v="543"/>
    <n v="19.399999999999999"/>
    <n v="60"/>
    <x v="0"/>
    <x v="1"/>
    <x v="3"/>
    <n v="84353"/>
    <s v="RENT"/>
    <n v="0.2"/>
    <n v="0.9"/>
    <n v="29251.81"/>
    <n v="0"/>
    <n v="29.043424655910282"/>
    <n v="34.677853781134047"/>
    <n v="1336"/>
    <n v="44.533333333333331"/>
    <x v="3"/>
    <n v="4752.8100000000013"/>
    <x v="0"/>
  </r>
  <r>
    <x v="545"/>
    <x v="432"/>
    <s v="B0546"/>
    <x v="4"/>
    <x v="544"/>
    <n v="24.1"/>
    <n v="60"/>
    <x v="1"/>
    <x v="5"/>
    <x v="0"/>
    <n v="79996"/>
    <s v="OWN"/>
    <n v="0.34"/>
    <n v="0.51"/>
    <n v="3719.68"/>
    <n v="0"/>
    <n v="30.051502575128758"/>
    <n v="4.649832491624581"/>
    <n v="1316"/>
    <n v="43.866666666666667"/>
    <x v="3"/>
    <n v="-20320.32"/>
    <x v="1"/>
  </r>
  <r>
    <x v="546"/>
    <x v="266"/>
    <s v="B0547"/>
    <x v="2"/>
    <x v="545"/>
    <n v="19.399999999999999"/>
    <n v="60"/>
    <x v="0"/>
    <x v="5"/>
    <x v="1"/>
    <n v="44031"/>
    <s v="OWN"/>
    <n v="0.25"/>
    <n v="0.61"/>
    <n v="21443.05"/>
    <n v="0"/>
    <n v="40.787172673798004"/>
    <n v="48.699893257023454"/>
    <n v="898"/>
    <n v="29.933333333333334"/>
    <x v="0"/>
    <n v="3484.0499999999993"/>
    <x v="0"/>
  </r>
  <r>
    <x v="547"/>
    <x v="211"/>
    <s v="B0548"/>
    <x v="0"/>
    <x v="546"/>
    <n v="22.3"/>
    <n v="60"/>
    <x v="3"/>
    <x v="5"/>
    <x v="3"/>
    <n v="110072"/>
    <s v="OWN"/>
    <n v="0.44"/>
    <n v="0.51"/>
    <n v="1756.33"/>
    <n v="874.52"/>
    <n v="6.4494149284104951"/>
    <n v="1.5956192310487682"/>
    <n v="1203"/>
    <n v="40.1"/>
    <x v="3"/>
    <n v="-5342.67"/>
    <x v="1"/>
  </r>
  <r>
    <x v="548"/>
    <x v="383"/>
    <s v="B0549"/>
    <x v="0"/>
    <x v="547"/>
    <n v="5"/>
    <n v="60"/>
    <x v="0"/>
    <x v="1"/>
    <x v="0"/>
    <n v="95982"/>
    <s v="MORTGAGE"/>
    <n v="0.48"/>
    <n v="0.65"/>
    <n v="21604.799999999999"/>
    <n v="0"/>
    <n v="21.437352836990271"/>
    <n v="22.509220478839779"/>
    <n v="1245"/>
    <n v="41.5"/>
    <x v="3"/>
    <n v="1028.7999999999993"/>
    <x v="0"/>
  </r>
  <r>
    <x v="549"/>
    <x v="420"/>
    <s v="B0550"/>
    <x v="5"/>
    <x v="548"/>
    <n v="19.399999999999999"/>
    <n v="60"/>
    <x v="0"/>
    <x v="2"/>
    <x v="2"/>
    <n v="66683"/>
    <s v="MORTGAGE"/>
    <n v="0.45"/>
    <n v="0.73"/>
    <n v="44113.52"/>
    <n v="0"/>
    <n v="55.40542567071067"/>
    <n v="66.154072252298178"/>
    <n v="1012"/>
    <n v="33.733333333333334"/>
    <x v="0"/>
    <n v="7167.5199999999968"/>
    <x v="0"/>
  </r>
  <r>
    <x v="550"/>
    <x v="433"/>
    <s v="B0551"/>
    <x v="3"/>
    <x v="549"/>
    <n v="21.6"/>
    <n v="60"/>
    <x v="1"/>
    <x v="0"/>
    <x v="4"/>
    <n v="144091"/>
    <s v="OWN"/>
    <n v="0.21"/>
    <n v="0.86"/>
    <n v="3149.61"/>
    <n v="0"/>
    <n v="4.9385457800973001"/>
    <n v="2.1858478322726609"/>
    <n v="950"/>
    <n v="31.666666666666668"/>
    <x v="0"/>
    <n v="-3966.39"/>
    <x v="1"/>
  </r>
  <r>
    <x v="551"/>
    <x v="434"/>
    <s v="B0552"/>
    <x v="8"/>
    <x v="550"/>
    <n v="5.8"/>
    <n v="36"/>
    <x v="1"/>
    <x v="0"/>
    <x v="1"/>
    <n v="147797"/>
    <s v="RENT"/>
    <n v="0.18"/>
    <n v="0.65"/>
    <n v="6135.41"/>
    <n v="0"/>
    <n v="11.206587413817601"/>
    <n v="4.1512412295242802"/>
    <n v="674"/>
    <n v="22.466666666666665"/>
    <x v="1"/>
    <n v="-10427.59"/>
    <x v="1"/>
  </r>
  <r>
    <x v="552"/>
    <x v="288"/>
    <s v="B0553"/>
    <x v="2"/>
    <x v="551"/>
    <n v="22.4"/>
    <n v="36"/>
    <x v="0"/>
    <x v="6"/>
    <x v="4"/>
    <n v="47618"/>
    <s v="OWN"/>
    <n v="0.28999999999999998"/>
    <n v="0.82"/>
    <n v="34012.51"/>
    <n v="0"/>
    <n v="58.356083833844338"/>
    <n v="71.427842412533082"/>
    <n v="724"/>
    <n v="24.133333333333333"/>
    <x v="0"/>
    <n v="6224.510000000002"/>
    <x v="0"/>
  </r>
  <r>
    <x v="553"/>
    <x v="435"/>
    <s v="B0554"/>
    <x v="2"/>
    <x v="552"/>
    <n v="10.1"/>
    <n v="36"/>
    <x v="1"/>
    <x v="0"/>
    <x v="2"/>
    <n v="36587"/>
    <s v="RENT"/>
    <n v="0.1"/>
    <n v="0.57999999999999996"/>
    <n v="8685.1299999999992"/>
    <n v="0"/>
    <n v="76.333123787137509"/>
    <n v="23.73829502282231"/>
    <n v="1044"/>
    <n v="34.799999999999997"/>
    <x v="0"/>
    <n v="-19242.870000000003"/>
    <x v="1"/>
  </r>
  <r>
    <x v="554"/>
    <x v="379"/>
    <s v="B0555"/>
    <x v="6"/>
    <x v="553"/>
    <n v="18.3"/>
    <n v="36"/>
    <x v="0"/>
    <x v="3"/>
    <x v="3"/>
    <n v="92790"/>
    <s v="RENT"/>
    <n v="0.11"/>
    <n v="0.84"/>
    <n v="44168.49"/>
    <n v="0"/>
    <n v="40.237094514495098"/>
    <n v="47.600484966052377"/>
    <n v="1007"/>
    <n v="33.56666666666667"/>
    <x v="0"/>
    <n v="6832.489999999998"/>
    <x v="0"/>
  </r>
  <r>
    <x v="555"/>
    <x v="436"/>
    <s v="B0556"/>
    <x v="7"/>
    <x v="554"/>
    <n v="21"/>
    <n v="36"/>
    <x v="3"/>
    <x v="5"/>
    <x v="3"/>
    <n v="61480"/>
    <s v="RENT"/>
    <n v="0.32"/>
    <n v="0.61"/>
    <n v="1374.33"/>
    <n v="4848.7"/>
    <n v="17.643135979180222"/>
    <n v="2.235409889394925"/>
    <n v="1638"/>
    <n v="54.6"/>
    <x v="2"/>
    <n v="-9472.67"/>
    <x v="1"/>
  </r>
  <r>
    <x v="556"/>
    <x v="333"/>
    <s v="B0557"/>
    <x v="3"/>
    <x v="555"/>
    <n v="18.3"/>
    <n v="36"/>
    <x v="1"/>
    <x v="1"/>
    <x v="2"/>
    <n v="128530"/>
    <s v="OWN"/>
    <n v="0.31"/>
    <n v="0.56000000000000005"/>
    <n v="9838.16"/>
    <n v="0"/>
    <n v="21.127363261495372"/>
    <n v="7.6543686298918541"/>
    <n v="1264"/>
    <n v="42.133333333333333"/>
    <x v="3"/>
    <n v="-17316.84"/>
    <x v="1"/>
  </r>
  <r>
    <x v="557"/>
    <x v="437"/>
    <s v="B0558"/>
    <x v="2"/>
    <x v="556"/>
    <n v="6.8"/>
    <n v="60"/>
    <x v="0"/>
    <x v="0"/>
    <x v="2"/>
    <n v="50527"/>
    <s v="OWN"/>
    <n v="0.5"/>
    <n v="0.57999999999999996"/>
    <n v="16164.18"/>
    <n v="0"/>
    <n v="29.954281869099692"/>
    <n v="31.991173036198468"/>
    <n v="1720"/>
    <n v="57.333333333333336"/>
    <x v="2"/>
    <n v="1029.1800000000003"/>
    <x v="0"/>
  </r>
  <r>
    <x v="558"/>
    <x v="249"/>
    <s v="B0559"/>
    <x v="1"/>
    <x v="557"/>
    <n v="16.899999999999999"/>
    <n v="60"/>
    <x v="1"/>
    <x v="0"/>
    <x v="1"/>
    <n v="53569"/>
    <s v="RENT"/>
    <n v="0.18"/>
    <n v="0.57999999999999996"/>
    <n v="2344.62"/>
    <n v="0"/>
    <n v="35.046388769624222"/>
    <n v="4.3768224159495235"/>
    <n v="1670"/>
    <n v="55.666666666666664"/>
    <x v="2"/>
    <n v="-16429.38"/>
    <x v="1"/>
  </r>
  <r>
    <x v="559"/>
    <x v="239"/>
    <s v="B0560"/>
    <x v="2"/>
    <x v="558"/>
    <n v="16"/>
    <n v="36"/>
    <x v="0"/>
    <x v="1"/>
    <x v="0"/>
    <n v="41151"/>
    <s v="MORTGAGE"/>
    <n v="0.2"/>
    <n v="0.73"/>
    <n v="3180.72"/>
    <n v="0"/>
    <n v="6.6632645622220599"/>
    <n v="7.7293868921775895"/>
    <n v="1036"/>
    <n v="34.533333333333331"/>
    <x v="0"/>
    <n v="438.7199999999998"/>
    <x v="0"/>
  </r>
  <r>
    <x v="560"/>
    <x v="438"/>
    <s v="B0561"/>
    <x v="6"/>
    <x v="559"/>
    <n v="23"/>
    <n v="36"/>
    <x v="0"/>
    <x v="2"/>
    <x v="4"/>
    <n v="101094"/>
    <s v="MORTGAGE"/>
    <n v="0.15"/>
    <n v="0.88"/>
    <n v="23750.07"/>
    <n v="0"/>
    <n v="19.100045502205866"/>
    <n v="23.493055967713218"/>
    <n v="1004"/>
    <n v="33.466666666666669"/>
    <x v="0"/>
    <n v="4441.07"/>
    <x v="0"/>
  </r>
  <r>
    <x v="561"/>
    <x v="439"/>
    <s v="B0562"/>
    <x v="4"/>
    <x v="560"/>
    <n v="13.1"/>
    <n v="60"/>
    <x v="2"/>
    <x v="3"/>
    <x v="4"/>
    <n v="89174"/>
    <s v="MORTGAGE"/>
    <n v="0.47"/>
    <n v="0.54"/>
    <n v="0"/>
    <n v="0"/>
    <n v="1.8155516181846725"/>
    <n v="0"/>
    <n v="1272"/>
    <n v="42.4"/>
    <x v="3"/>
    <n v="-1619"/>
    <x v="1"/>
  </r>
  <r>
    <x v="562"/>
    <x v="169"/>
    <s v="B0563"/>
    <x v="9"/>
    <x v="561"/>
    <n v="11.4"/>
    <n v="60"/>
    <x v="1"/>
    <x v="0"/>
    <x v="3"/>
    <n v="74739"/>
    <s v="RENT"/>
    <n v="0.41"/>
    <n v="0.82"/>
    <n v="7535.32"/>
    <n v="0"/>
    <n v="24.964208779887343"/>
    <n v="10.082179317357738"/>
    <n v="840"/>
    <n v="28"/>
    <x v="0"/>
    <n v="-11122.68"/>
    <x v="1"/>
  </r>
  <r>
    <x v="563"/>
    <x v="283"/>
    <s v="B0564"/>
    <x v="9"/>
    <x v="562"/>
    <n v="20"/>
    <n v="60"/>
    <x v="0"/>
    <x v="0"/>
    <x v="3"/>
    <n v="62954"/>
    <s v="OWN"/>
    <n v="0.43"/>
    <n v="0.79"/>
    <n v="42848.4"/>
    <n v="0"/>
    <n v="56.719191790831402"/>
    <n v="68.063030148997683"/>
    <n v="1233"/>
    <n v="41.1"/>
    <x v="3"/>
    <n v="7141.4000000000015"/>
    <x v="0"/>
  </r>
  <r>
    <x v="564"/>
    <x v="440"/>
    <s v="B0565"/>
    <x v="1"/>
    <x v="563"/>
    <n v="13.3"/>
    <n v="36"/>
    <x v="0"/>
    <x v="0"/>
    <x v="1"/>
    <n v="142984"/>
    <s v="RENT"/>
    <n v="0.46"/>
    <n v="0.89"/>
    <n v="24174.82"/>
    <n v="0"/>
    <n v="14.922648687965086"/>
    <n v="16.90736026408549"/>
    <n v="1687"/>
    <n v="56.233333333333334"/>
    <x v="2"/>
    <n v="2837.8199999999997"/>
    <x v="0"/>
  </r>
  <r>
    <x v="565"/>
    <x v="441"/>
    <s v="B0566"/>
    <x v="1"/>
    <x v="564"/>
    <n v="17.899999999999999"/>
    <n v="60"/>
    <x v="0"/>
    <x v="6"/>
    <x v="2"/>
    <n v="142863"/>
    <s v="MORTGAGE"/>
    <n v="0.31"/>
    <n v="0.61"/>
    <n v="20044.18"/>
    <n v="0"/>
    <n v="11.900212091304256"/>
    <n v="14.03035075561902"/>
    <n v="1626"/>
    <n v="54.2"/>
    <x v="2"/>
    <n v="3043.1800000000003"/>
    <x v="0"/>
  </r>
  <r>
    <x v="566"/>
    <x v="287"/>
    <s v="B0567"/>
    <x v="5"/>
    <x v="565"/>
    <n v="17.899999999999999"/>
    <n v="36"/>
    <x v="2"/>
    <x v="4"/>
    <x v="4"/>
    <n v="139373"/>
    <s v="OWN"/>
    <n v="0.28000000000000003"/>
    <n v="0.7"/>
    <n v="0"/>
    <n v="0"/>
    <n v="1.4120381996512954"/>
    <n v="0"/>
    <n v="1567"/>
    <n v="52.233333333333334"/>
    <x v="2"/>
    <n v="-1968"/>
    <x v="1"/>
  </r>
  <r>
    <x v="567"/>
    <x v="442"/>
    <s v="B0568"/>
    <x v="9"/>
    <x v="566"/>
    <n v="22.8"/>
    <n v="36"/>
    <x v="0"/>
    <x v="0"/>
    <x v="1"/>
    <n v="65303"/>
    <s v="RENT"/>
    <n v="0.23"/>
    <n v="0.92"/>
    <n v="33023.379999999997"/>
    <n v="0"/>
    <n v="41.180343935194401"/>
    <n v="50.569468477711588"/>
    <n v="1471"/>
    <n v="49.033333333333331"/>
    <x v="2"/>
    <n v="6131.3799999999974"/>
    <x v="0"/>
  </r>
  <r>
    <x v="568"/>
    <x v="443"/>
    <s v="B0569"/>
    <x v="4"/>
    <x v="567"/>
    <n v="17"/>
    <n v="60"/>
    <x v="0"/>
    <x v="0"/>
    <x v="3"/>
    <n v="64700"/>
    <s v="RENT"/>
    <n v="0.34"/>
    <n v="0.8"/>
    <n v="31144.23"/>
    <n v="0"/>
    <n v="41.14219474497682"/>
    <n v="48.136367851622872"/>
    <n v="1047"/>
    <n v="34.9"/>
    <x v="0"/>
    <n v="4525.2299999999996"/>
    <x v="0"/>
  </r>
  <r>
    <x v="569"/>
    <x v="197"/>
    <s v="B0570"/>
    <x v="9"/>
    <x v="568"/>
    <n v="15"/>
    <n v="60"/>
    <x v="0"/>
    <x v="4"/>
    <x v="3"/>
    <n v="123036"/>
    <s v="MORTGAGE"/>
    <n v="0.28000000000000003"/>
    <n v="0.67"/>
    <n v="1473.15"/>
    <n v="0"/>
    <n v="1.04115868526285"/>
    <n v="1.1973324880522775"/>
    <n v="1283"/>
    <n v="42.766666666666666"/>
    <x v="3"/>
    <n v="192.15000000000009"/>
    <x v="0"/>
  </r>
  <r>
    <x v="570"/>
    <x v="444"/>
    <s v="B0571"/>
    <x v="7"/>
    <x v="569"/>
    <n v="7.8"/>
    <n v="36"/>
    <x v="0"/>
    <x v="3"/>
    <x v="4"/>
    <n v="97568"/>
    <s v="RENT"/>
    <n v="0.28000000000000003"/>
    <n v="0.56000000000000005"/>
    <n v="30636.76"/>
    <n v="0"/>
    <n v="29.128402755001641"/>
    <n v="31.400418169891765"/>
    <n v="1603"/>
    <n v="53.43333333333333"/>
    <x v="2"/>
    <n v="2216.7599999999984"/>
    <x v="0"/>
  </r>
  <r>
    <x v="571"/>
    <x v="433"/>
    <s v="B0572"/>
    <x v="3"/>
    <x v="570"/>
    <n v="7.3"/>
    <n v="60"/>
    <x v="0"/>
    <x v="5"/>
    <x v="3"/>
    <n v="96788"/>
    <s v="OWN"/>
    <n v="0.47"/>
    <n v="0.62"/>
    <n v="17554.28"/>
    <n v="0"/>
    <n v="16.902921849816092"/>
    <n v="18.136835144852668"/>
    <n v="950"/>
    <n v="31.666666666666668"/>
    <x v="0"/>
    <n v="1194.2799999999988"/>
    <x v="0"/>
  </r>
  <r>
    <x v="572"/>
    <x v="445"/>
    <s v="B0573"/>
    <x v="9"/>
    <x v="571"/>
    <n v="8.1"/>
    <n v="60"/>
    <x v="0"/>
    <x v="0"/>
    <x v="3"/>
    <n v="101045"/>
    <s v="MORTGAGE"/>
    <n v="0.49"/>
    <n v="0.76"/>
    <n v="2224.6999999999998"/>
    <n v="0"/>
    <n v="2.0367163145133356"/>
    <n v="2.2016923153050616"/>
    <n v="1453"/>
    <n v="48.43333333333333"/>
    <x v="2"/>
    <n v="166.69999999999982"/>
    <x v="0"/>
  </r>
  <r>
    <x v="573"/>
    <x v="255"/>
    <s v="B0574"/>
    <x v="0"/>
    <x v="572"/>
    <n v="8.4"/>
    <n v="36"/>
    <x v="0"/>
    <x v="4"/>
    <x v="0"/>
    <n v="67842"/>
    <s v="MORTGAGE"/>
    <n v="0.42"/>
    <n v="0.82"/>
    <n v="23497.87"/>
    <n v="0"/>
    <n v="31.952183013472478"/>
    <n v="34.636169334630459"/>
    <n v="643"/>
    <n v="21.433333333333334"/>
    <x v="1"/>
    <n v="1820.869999999999"/>
    <x v="0"/>
  </r>
  <r>
    <x v="574"/>
    <x v="446"/>
    <s v="B0575"/>
    <x v="5"/>
    <x v="573"/>
    <n v="17.8"/>
    <n v="60"/>
    <x v="0"/>
    <x v="4"/>
    <x v="2"/>
    <n v="43900"/>
    <s v="OWN"/>
    <n v="0.4"/>
    <n v="0.56000000000000005"/>
    <n v="13810.87"/>
    <n v="0"/>
    <n v="26.706150341685646"/>
    <n v="31.459840546697045"/>
    <n v="1485"/>
    <n v="49.5"/>
    <x v="2"/>
    <n v="2086.8700000000008"/>
    <x v="0"/>
  </r>
  <r>
    <x v="575"/>
    <x v="447"/>
    <s v="B0576"/>
    <x v="6"/>
    <x v="574"/>
    <n v="19.8"/>
    <n v="36"/>
    <x v="3"/>
    <x v="0"/>
    <x v="3"/>
    <n v="110059"/>
    <s v="MORTGAGE"/>
    <n v="0.37"/>
    <n v="0.77"/>
    <n v="5146.2"/>
    <n v="7396.67"/>
    <n v="26.716579289290287"/>
    <n v="4.6758556774093893"/>
    <n v="1332"/>
    <n v="44.4"/>
    <x v="3"/>
    <n v="-24257.8"/>
    <x v="1"/>
  </r>
  <r>
    <x v="576"/>
    <x v="448"/>
    <s v="B0577"/>
    <x v="1"/>
    <x v="575"/>
    <n v="15.6"/>
    <n v="36"/>
    <x v="0"/>
    <x v="0"/>
    <x v="0"/>
    <n v="31881"/>
    <s v="RENT"/>
    <n v="0.17"/>
    <n v="0.75"/>
    <n v="45021.58"/>
    <n v="0"/>
    <n v="122.16053448762585"/>
    <n v="141.21759041435337"/>
    <n v="731"/>
    <n v="24.366666666666667"/>
    <x v="0"/>
    <n v="6075.5800000000017"/>
    <x v="0"/>
  </r>
  <r>
    <x v="577"/>
    <x v="449"/>
    <s v="B0578"/>
    <x v="7"/>
    <x v="576"/>
    <n v="21.6"/>
    <n v="60"/>
    <x v="1"/>
    <x v="1"/>
    <x v="1"/>
    <n v="63037"/>
    <s v="RENT"/>
    <n v="0.12"/>
    <n v="0.73"/>
    <n v="7333.61"/>
    <n v="0"/>
    <n v="48.949029934800201"/>
    <n v="11.633818233735742"/>
    <n v="958"/>
    <n v="31.933333333333334"/>
    <x v="0"/>
    <n v="-23522.39"/>
    <x v="1"/>
  </r>
  <r>
    <x v="578"/>
    <x v="145"/>
    <s v="B0579"/>
    <x v="1"/>
    <x v="577"/>
    <n v="24.8"/>
    <n v="36"/>
    <x v="1"/>
    <x v="0"/>
    <x v="3"/>
    <n v="31630"/>
    <s v="MORTGAGE"/>
    <n v="0.38"/>
    <n v="0.81"/>
    <n v="2118.66"/>
    <n v="0"/>
    <n v="32.247865950047419"/>
    <n v="6.6982611444830846"/>
    <n v="1320"/>
    <n v="44"/>
    <x v="3"/>
    <n v="-8081.34"/>
    <x v="1"/>
  </r>
  <r>
    <x v="579"/>
    <x v="168"/>
    <s v="B0580"/>
    <x v="5"/>
    <x v="578"/>
    <n v="21.4"/>
    <n v="36"/>
    <x v="1"/>
    <x v="0"/>
    <x v="1"/>
    <n v="50789"/>
    <s v="OWN"/>
    <n v="0.39"/>
    <n v="0.88"/>
    <n v="15275.01"/>
    <n v="0"/>
    <n v="68.906653015416722"/>
    <n v="30.075429719033647"/>
    <n v="1097"/>
    <n v="36.56666666666667"/>
    <x v="3"/>
    <n v="-19721.989999999998"/>
    <x v="1"/>
  </r>
  <r>
    <x v="580"/>
    <x v="101"/>
    <s v="B0581"/>
    <x v="2"/>
    <x v="579"/>
    <n v="18.899999999999999"/>
    <n v="60"/>
    <x v="3"/>
    <x v="4"/>
    <x v="3"/>
    <n v="118059"/>
    <s v="RENT"/>
    <n v="0.12"/>
    <n v="0.65"/>
    <n v="3671.34"/>
    <n v="13658.29"/>
    <n v="22.540424702902786"/>
    <n v="3.1097502096409424"/>
    <n v="954"/>
    <n v="31.8"/>
    <x v="0"/>
    <n v="-22939.66"/>
    <x v="1"/>
  </r>
  <r>
    <x v="581"/>
    <x v="450"/>
    <s v="B0582"/>
    <x v="7"/>
    <x v="580"/>
    <n v="15.6"/>
    <n v="60"/>
    <x v="0"/>
    <x v="1"/>
    <x v="4"/>
    <n v="113494"/>
    <s v="OWN"/>
    <n v="0.47"/>
    <n v="0.9"/>
    <n v="41681.89"/>
    <n v="0"/>
    <n v="31.769961407651504"/>
    <n v="36.726073625037451"/>
    <n v="802"/>
    <n v="26.733333333333334"/>
    <x v="0"/>
    <n v="5624.8899999999994"/>
    <x v="0"/>
  </r>
  <r>
    <x v="582"/>
    <x v="427"/>
    <s v="B0583"/>
    <x v="8"/>
    <x v="581"/>
    <n v="14"/>
    <n v="60"/>
    <x v="0"/>
    <x v="5"/>
    <x v="0"/>
    <n v="76151"/>
    <s v="RENT"/>
    <n v="0.14000000000000001"/>
    <n v="0.56999999999999995"/>
    <n v="2552.46"/>
    <n v="0"/>
    <n v="2.9402108967708895"/>
    <n v="3.3518404223188143"/>
    <n v="868"/>
    <n v="28.933333333333334"/>
    <x v="0"/>
    <n v="313.46000000000004"/>
    <x v="0"/>
  </r>
  <r>
    <x v="583"/>
    <x v="119"/>
    <s v="B0584"/>
    <x v="7"/>
    <x v="582"/>
    <n v="6.7"/>
    <n v="36"/>
    <x v="0"/>
    <x v="1"/>
    <x v="0"/>
    <n v="78920"/>
    <s v="RENT"/>
    <n v="0.21"/>
    <n v="0.57999999999999996"/>
    <n v="41760.25"/>
    <n v="0"/>
    <n v="49.591991890522046"/>
    <n v="52.914660415610747"/>
    <n v="1143"/>
    <n v="38.1"/>
    <x v="3"/>
    <n v="2622.25"/>
    <x v="0"/>
  </r>
  <r>
    <x v="584"/>
    <x v="451"/>
    <s v="B0585"/>
    <x v="5"/>
    <x v="583"/>
    <n v="13"/>
    <n v="36"/>
    <x v="0"/>
    <x v="5"/>
    <x v="4"/>
    <n v="139388"/>
    <s v="MORTGAGE"/>
    <n v="0.37"/>
    <n v="0.62"/>
    <n v="1271.25"/>
    <n v="0"/>
    <n v="0.80709960685281368"/>
    <n v="0.91202255574367952"/>
    <n v="1646"/>
    <n v="54.866666666666667"/>
    <x v="2"/>
    <n v="146.25"/>
    <x v="0"/>
  </r>
  <r>
    <x v="585"/>
    <x v="452"/>
    <s v="B0586"/>
    <x v="6"/>
    <x v="584"/>
    <n v="23.2"/>
    <n v="60"/>
    <x v="1"/>
    <x v="1"/>
    <x v="2"/>
    <n v="97231"/>
    <s v="MORTGAGE"/>
    <n v="0.17"/>
    <n v="0.55000000000000004"/>
    <n v="7569.96"/>
    <n v="0"/>
    <n v="25.564891855478187"/>
    <n v="7.785541648239759"/>
    <n v="1286"/>
    <n v="42.866666666666667"/>
    <x v="3"/>
    <n v="-17287.04"/>
    <x v="1"/>
  </r>
  <r>
    <x v="586"/>
    <x v="453"/>
    <s v="B0587"/>
    <x v="7"/>
    <x v="585"/>
    <n v="21.2"/>
    <n v="36"/>
    <x v="1"/>
    <x v="0"/>
    <x v="0"/>
    <n v="147946"/>
    <s v="OWN"/>
    <n v="0.12"/>
    <n v="0.6"/>
    <n v="1868.19"/>
    <n v="0"/>
    <n v="11.083773809362876"/>
    <n v="1.2627512741135278"/>
    <n v="1618"/>
    <n v="53.93333333333333"/>
    <x v="2"/>
    <n v="-14529.81"/>
    <x v="1"/>
  </r>
  <r>
    <x v="587"/>
    <x v="66"/>
    <s v="B0588"/>
    <x v="5"/>
    <x v="586"/>
    <n v="9.3000000000000007"/>
    <n v="60"/>
    <x v="3"/>
    <x v="2"/>
    <x v="1"/>
    <n v="110357"/>
    <s v="MORTGAGE"/>
    <n v="0.23"/>
    <n v="0.55000000000000004"/>
    <n v="2378.77"/>
    <n v="1767.84"/>
    <n v="6.9211740079922439"/>
    <n v="2.1555225314207527"/>
    <n v="957"/>
    <n v="31.9"/>
    <x v="0"/>
    <n v="-5259.23"/>
    <x v="1"/>
  </r>
  <r>
    <x v="588"/>
    <x v="454"/>
    <s v="B0589"/>
    <x v="4"/>
    <x v="587"/>
    <n v="14.3"/>
    <n v="60"/>
    <x v="0"/>
    <x v="0"/>
    <x v="0"/>
    <n v="33262"/>
    <s v="RENT"/>
    <n v="0.41"/>
    <n v="0.87"/>
    <n v="8652.51"/>
    <n v="0"/>
    <n v="22.758703625759125"/>
    <n v="26.01319824424268"/>
    <n v="983"/>
    <n v="32.766666666666666"/>
    <x v="0"/>
    <n v="1082.5100000000002"/>
    <x v="0"/>
  </r>
  <r>
    <x v="589"/>
    <x v="10"/>
    <s v="B0590"/>
    <x v="3"/>
    <x v="588"/>
    <n v="21.3"/>
    <n v="36"/>
    <x v="3"/>
    <x v="4"/>
    <x v="2"/>
    <n v="96981"/>
    <s v="RENT"/>
    <n v="0.27"/>
    <n v="0.56000000000000005"/>
    <n v="1578.6"/>
    <n v="1006.52"/>
    <n v="4.3812705581505655"/>
    <n v="1.627741516379497"/>
    <n v="915"/>
    <n v="30.5"/>
    <x v="0"/>
    <n v="-2670.4"/>
    <x v="1"/>
  </r>
  <r>
    <x v="590"/>
    <x v="455"/>
    <s v="B0591"/>
    <x v="9"/>
    <x v="589"/>
    <n v="6.3"/>
    <n v="60"/>
    <x v="0"/>
    <x v="1"/>
    <x v="1"/>
    <n v="111972"/>
    <s v="OWN"/>
    <n v="0.36"/>
    <n v="0.84"/>
    <n v="10746.93"/>
    <n v="0"/>
    <n v="9.0290429750294727"/>
    <n v="9.5978726824563285"/>
    <n v="1623"/>
    <n v="54.1"/>
    <x v="2"/>
    <n v="636.93000000000029"/>
    <x v="0"/>
  </r>
  <r>
    <x v="591"/>
    <x v="200"/>
    <s v="B0592"/>
    <x v="4"/>
    <x v="590"/>
    <n v="12.7"/>
    <n v="36"/>
    <x v="0"/>
    <x v="4"/>
    <x v="1"/>
    <n v="105485"/>
    <s v="OWN"/>
    <n v="0.33"/>
    <n v="0.52"/>
    <n v="16459.84"/>
    <n v="0"/>
    <n v="13.845570460255013"/>
    <n v="15.603962648717829"/>
    <n v="923"/>
    <n v="30.766666666666666"/>
    <x v="0"/>
    <n v="1854.8400000000001"/>
    <x v="0"/>
  </r>
  <r>
    <x v="592"/>
    <x v="456"/>
    <s v="B0593"/>
    <x v="5"/>
    <x v="591"/>
    <n v="22"/>
    <n v="36"/>
    <x v="0"/>
    <x v="2"/>
    <x v="4"/>
    <n v="84722"/>
    <s v="RENT"/>
    <n v="0.11"/>
    <n v="0.93"/>
    <n v="16000.3"/>
    <n v="0"/>
    <n v="15.48004060338519"/>
    <n v="18.885649536129932"/>
    <n v="862"/>
    <n v="28.733333333333334"/>
    <x v="0"/>
    <n v="2885.2999999999993"/>
    <x v="0"/>
  </r>
  <r>
    <x v="593"/>
    <x v="452"/>
    <s v="B0594"/>
    <x v="0"/>
    <x v="592"/>
    <n v="13.1"/>
    <n v="60"/>
    <x v="1"/>
    <x v="5"/>
    <x v="3"/>
    <n v="119499"/>
    <s v="MORTGAGE"/>
    <n v="0.5"/>
    <n v="0.82"/>
    <n v="5871.91"/>
    <n v="0"/>
    <n v="20.009372463367896"/>
    <n v="4.913773337015372"/>
    <n v="1286"/>
    <n v="42.866666666666667"/>
    <x v="3"/>
    <n v="-18039.09"/>
    <x v="1"/>
  </r>
  <r>
    <x v="594"/>
    <x v="457"/>
    <s v="B0595"/>
    <x v="2"/>
    <x v="593"/>
    <n v="6.6"/>
    <n v="36"/>
    <x v="0"/>
    <x v="6"/>
    <x v="4"/>
    <n v="80818"/>
    <s v="MORTGAGE"/>
    <n v="0.12"/>
    <n v="0.5"/>
    <n v="42133.65"/>
    <n v="0"/>
    <n v="48.906184265881365"/>
    <n v="52.133992427429533"/>
    <n v="1274"/>
    <n v="42.466666666666669"/>
    <x v="3"/>
    <n v="2608.6500000000015"/>
    <x v="0"/>
  </r>
  <r>
    <x v="595"/>
    <x v="458"/>
    <s v="B0596"/>
    <x v="9"/>
    <x v="594"/>
    <n v="15.9"/>
    <n v="60"/>
    <x v="3"/>
    <x v="6"/>
    <x v="3"/>
    <n v="59932"/>
    <s v="OWN"/>
    <n v="0.49"/>
    <n v="0.84"/>
    <n v="8269.1299999999992"/>
    <n v="9226.86"/>
    <n v="55.990122138423551"/>
    <n v="13.797520523259694"/>
    <n v="1472"/>
    <n v="49.06666666666667"/>
    <x v="2"/>
    <n v="-25286.870000000003"/>
    <x v="1"/>
  </r>
  <r>
    <x v="596"/>
    <x v="459"/>
    <s v="B0597"/>
    <x v="0"/>
    <x v="595"/>
    <n v="22.2"/>
    <n v="36"/>
    <x v="3"/>
    <x v="3"/>
    <x v="4"/>
    <n v="36901"/>
    <s v="OWN"/>
    <n v="0.32"/>
    <n v="0.73"/>
    <n v="5141.99"/>
    <n v="2205.12"/>
    <n v="36.841820004877917"/>
    <n v="13.934554619116014"/>
    <n v="1555"/>
    <n v="51.833333333333336"/>
    <x v="2"/>
    <n v="-8453.01"/>
    <x v="1"/>
  </r>
  <r>
    <x v="597"/>
    <x v="460"/>
    <s v="B0598"/>
    <x v="6"/>
    <x v="596"/>
    <n v="16.8"/>
    <n v="36"/>
    <x v="3"/>
    <x v="2"/>
    <x v="3"/>
    <n v="147473"/>
    <s v="RENT"/>
    <n v="0.49"/>
    <n v="0.85"/>
    <n v="760.95"/>
    <n v="303.63"/>
    <n v="2.0132498830294359"/>
    <n v="0.515992757996379"/>
    <n v="737"/>
    <n v="24.566666666666666"/>
    <x v="0"/>
    <n v="-2208.0500000000002"/>
    <x v="1"/>
  </r>
  <r>
    <x v="598"/>
    <x v="203"/>
    <s v="B0599"/>
    <x v="1"/>
    <x v="597"/>
    <n v="9.5"/>
    <n v="36"/>
    <x v="0"/>
    <x v="2"/>
    <x v="0"/>
    <n v="129023"/>
    <s v="RENT"/>
    <n v="0.15"/>
    <n v="0.74"/>
    <n v="20011.12"/>
    <n v="0"/>
    <n v="14.164141277136636"/>
    <n v="15.509730823186562"/>
    <n v="701"/>
    <n v="23.366666666666667"/>
    <x v="1"/>
    <n v="1736.119999999999"/>
    <x v="0"/>
  </r>
  <r>
    <x v="599"/>
    <x v="461"/>
    <s v="B0600"/>
    <x v="8"/>
    <x v="598"/>
    <n v="12.7"/>
    <n v="60"/>
    <x v="3"/>
    <x v="1"/>
    <x v="1"/>
    <n v="38597"/>
    <s v="OWN"/>
    <n v="0.3"/>
    <n v="0.79"/>
    <n v="1347.15"/>
    <n v="2258.6"/>
    <n v="14.17208591341296"/>
    <n v="3.4902971733554424"/>
    <n v="1179"/>
    <n v="39.299999999999997"/>
    <x v="3"/>
    <n v="-4122.8500000000004"/>
    <x v="1"/>
  </r>
  <r>
    <x v="600"/>
    <x v="232"/>
    <s v="B0601"/>
    <x v="9"/>
    <x v="599"/>
    <n v="14"/>
    <n v="36"/>
    <x v="1"/>
    <x v="4"/>
    <x v="3"/>
    <n v="93909"/>
    <s v="RENT"/>
    <n v="0.17"/>
    <n v="0.85"/>
    <n v="3482.53"/>
    <n v="0"/>
    <n v="11.953060941975743"/>
    <n v="3.7084092046555708"/>
    <n v="962"/>
    <n v="32.06666666666667"/>
    <x v="0"/>
    <n v="-7742.4699999999993"/>
    <x v="1"/>
  </r>
  <r>
    <x v="601"/>
    <x v="462"/>
    <s v="B0602"/>
    <x v="4"/>
    <x v="600"/>
    <n v="16.600000000000001"/>
    <n v="60"/>
    <x v="0"/>
    <x v="0"/>
    <x v="0"/>
    <n v="102391"/>
    <s v="OWN"/>
    <n v="0.12"/>
    <n v="0.68"/>
    <n v="28212.54"/>
    <n v="0"/>
    <n v="23.630983191882098"/>
    <n v="27.553730308327886"/>
    <n v="1640"/>
    <n v="54.666666666666664"/>
    <x v="2"/>
    <n v="4016.5400000000009"/>
    <x v="0"/>
  </r>
  <r>
    <x v="602"/>
    <x v="463"/>
    <s v="B0603"/>
    <x v="2"/>
    <x v="601"/>
    <n v="20.2"/>
    <n v="36"/>
    <x v="0"/>
    <x v="1"/>
    <x v="2"/>
    <n v="114214"/>
    <s v="OWN"/>
    <n v="0.35"/>
    <n v="0.5"/>
    <n v="17632.14"/>
    <n v="0"/>
    <n v="12.843434254995008"/>
    <n v="15.437809725602817"/>
    <n v="1588"/>
    <n v="52.93333333333333"/>
    <x v="2"/>
    <n v="2963.1399999999994"/>
    <x v="0"/>
  </r>
  <r>
    <x v="603"/>
    <x v="464"/>
    <s v="B0604"/>
    <x v="0"/>
    <x v="602"/>
    <n v="7"/>
    <n v="36"/>
    <x v="0"/>
    <x v="3"/>
    <x v="4"/>
    <n v="38263"/>
    <s v="MORTGAGE"/>
    <n v="0.18"/>
    <n v="0.88"/>
    <n v="41066.6"/>
    <n v="0"/>
    <n v="100.30577842824661"/>
    <n v="107.32718291822387"/>
    <n v="924"/>
    <n v="30.8"/>
    <x v="0"/>
    <n v="2686.5999999999985"/>
    <x v="0"/>
  </r>
  <r>
    <x v="604"/>
    <x v="465"/>
    <s v="B0605"/>
    <x v="5"/>
    <x v="603"/>
    <n v="22.8"/>
    <n v="60"/>
    <x v="0"/>
    <x v="1"/>
    <x v="2"/>
    <n v="93293"/>
    <s v="OWN"/>
    <n v="0.34"/>
    <n v="0.67"/>
    <n v="47899.37"/>
    <n v="0"/>
    <n v="41.810210841113481"/>
    <n v="51.342941056670924"/>
    <n v="821"/>
    <n v="27.366666666666667"/>
    <x v="0"/>
    <n v="8893.3700000000026"/>
    <x v="0"/>
  </r>
  <r>
    <x v="605"/>
    <x v="466"/>
    <s v="B0606"/>
    <x v="9"/>
    <x v="604"/>
    <n v="5.2"/>
    <n v="60"/>
    <x v="0"/>
    <x v="2"/>
    <x v="0"/>
    <n v="142824"/>
    <s v="RENT"/>
    <n v="0.14000000000000001"/>
    <n v="0.72"/>
    <n v="17439"/>
    <n v="0"/>
    <n v="11.606592729513247"/>
    <n v="12.210132750798184"/>
    <n v="1583"/>
    <n v="52.766666666666666"/>
    <x v="2"/>
    <n v="862"/>
    <x v="0"/>
  </r>
  <r>
    <x v="606"/>
    <x v="467"/>
    <s v="B0607"/>
    <x v="1"/>
    <x v="605"/>
    <n v="12.4"/>
    <n v="60"/>
    <x v="2"/>
    <x v="6"/>
    <x v="2"/>
    <n v="55805"/>
    <s v="MORTGAGE"/>
    <n v="0.23"/>
    <n v="0.5"/>
    <n v="0"/>
    <n v="0"/>
    <n v="42.062539198996504"/>
    <n v="0"/>
    <n v="1537"/>
    <n v="51.233333333333334"/>
    <x v="2"/>
    <n v="-23473"/>
    <x v="1"/>
  </r>
  <r>
    <x v="607"/>
    <x v="229"/>
    <s v="B0608"/>
    <x v="5"/>
    <x v="606"/>
    <n v="5.5"/>
    <n v="60"/>
    <x v="0"/>
    <x v="0"/>
    <x v="2"/>
    <n v="121679"/>
    <s v="MORTGAGE"/>
    <n v="0.41"/>
    <n v="0.72"/>
    <n v="31254.37"/>
    <n v="0"/>
    <n v="24.346847031944709"/>
    <n v="25.685919509529171"/>
    <n v="936"/>
    <n v="31.2"/>
    <x v="0"/>
    <n v="1629.369999999999"/>
    <x v="0"/>
  </r>
  <r>
    <x v="608"/>
    <x v="460"/>
    <s v="B0609"/>
    <x v="0"/>
    <x v="607"/>
    <n v="12.9"/>
    <n v="60"/>
    <x v="0"/>
    <x v="0"/>
    <x v="0"/>
    <n v="41874"/>
    <s v="RENT"/>
    <n v="0.27"/>
    <n v="0.94"/>
    <n v="18633.02"/>
    <n v="0"/>
    <n v="39.413478530830588"/>
    <n v="44.497826813774658"/>
    <n v="737"/>
    <n v="24.566666666666666"/>
    <x v="0"/>
    <n v="2129.0200000000004"/>
    <x v="0"/>
  </r>
  <r>
    <x v="609"/>
    <x v="468"/>
    <s v="B0610"/>
    <x v="2"/>
    <x v="608"/>
    <n v="15.5"/>
    <n v="36"/>
    <x v="2"/>
    <x v="4"/>
    <x v="1"/>
    <n v="123065"/>
    <s v="RENT"/>
    <n v="0.35"/>
    <n v="0.63"/>
    <n v="0"/>
    <n v="0"/>
    <n v="20.386787470036161"/>
    <n v="0"/>
    <n v="1652"/>
    <n v="55.06666666666667"/>
    <x v="2"/>
    <n v="-25089"/>
    <x v="1"/>
  </r>
  <r>
    <x v="610"/>
    <x v="469"/>
    <s v="B0611"/>
    <x v="7"/>
    <x v="609"/>
    <n v="15.2"/>
    <n v="36"/>
    <x v="0"/>
    <x v="0"/>
    <x v="3"/>
    <n v="116402"/>
    <s v="RENT"/>
    <n v="0.36"/>
    <n v="0.68"/>
    <n v="43185.02"/>
    <n v="0"/>
    <n v="32.204773113864022"/>
    <n v="37.099895190804276"/>
    <n v="1175"/>
    <n v="39.166666666666664"/>
    <x v="3"/>
    <n v="5698.0199999999968"/>
    <x v="0"/>
  </r>
  <r>
    <x v="611"/>
    <x v="470"/>
    <s v="B0612"/>
    <x v="1"/>
    <x v="610"/>
    <n v="8.3000000000000007"/>
    <n v="60"/>
    <x v="3"/>
    <x v="5"/>
    <x v="4"/>
    <n v="44079"/>
    <s v="OWN"/>
    <n v="0.44"/>
    <n v="0.81"/>
    <n v="399.41"/>
    <n v="452.5"/>
    <n v="2.9537875178656505"/>
    <n v="0.90612309716645123"/>
    <n v="1668"/>
    <n v="55.6"/>
    <x v="2"/>
    <n v="-902.58999999999992"/>
    <x v="1"/>
  </r>
  <r>
    <x v="612"/>
    <x v="471"/>
    <s v="B0613"/>
    <x v="5"/>
    <x v="31"/>
    <n v="17.899999999999999"/>
    <n v="36"/>
    <x v="0"/>
    <x v="3"/>
    <x v="3"/>
    <n v="79850"/>
    <s v="MORTGAGE"/>
    <n v="0.23"/>
    <n v="0.87"/>
    <n v="38273.879999999997"/>
    <n v="0"/>
    <n v="40.654978083907331"/>
    <n v="47.932222917971188"/>
    <n v="1516"/>
    <n v="50.533333333333331"/>
    <x v="2"/>
    <n v="5810.8799999999974"/>
    <x v="0"/>
  </r>
  <r>
    <x v="613"/>
    <x v="472"/>
    <s v="B0614"/>
    <x v="1"/>
    <x v="611"/>
    <n v="5.9"/>
    <n v="36"/>
    <x v="1"/>
    <x v="1"/>
    <x v="4"/>
    <n v="102779"/>
    <s v="OWN"/>
    <n v="0.37"/>
    <n v="0.69"/>
    <n v="2968.33"/>
    <n v="0"/>
    <n v="29.440839081913623"/>
    <n v="2.8880705202424619"/>
    <n v="1595"/>
    <n v="53.166666666666664"/>
    <x v="2"/>
    <n v="-27290.67"/>
    <x v="1"/>
  </r>
  <r>
    <x v="614"/>
    <x v="473"/>
    <s v="B0615"/>
    <x v="6"/>
    <x v="612"/>
    <n v="20.2"/>
    <n v="36"/>
    <x v="0"/>
    <x v="4"/>
    <x v="3"/>
    <n v="125408"/>
    <s v="OWN"/>
    <n v="0.48"/>
    <n v="0.64"/>
    <n v="45926.02"/>
    <n v="0"/>
    <n v="30.466955856085736"/>
    <n v="36.621284128604231"/>
    <n v="1678"/>
    <n v="55.93333333333333"/>
    <x v="2"/>
    <n v="7718.0199999999968"/>
    <x v="0"/>
  </r>
  <r>
    <x v="615"/>
    <x v="474"/>
    <s v="B0616"/>
    <x v="5"/>
    <x v="613"/>
    <n v="23.9"/>
    <n v="60"/>
    <x v="1"/>
    <x v="0"/>
    <x v="2"/>
    <n v="39018"/>
    <s v="OWN"/>
    <n v="0.39"/>
    <n v="0.92"/>
    <n v="13280.94"/>
    <n v="0"/>
    <n v="81.139474088882054"/>
    <n v="34.037982469629405"/>
    <n v="1610"/>
    <n v="53.666666666666664"/>
    <x v="2"/>
    <n v="-18378.059999999998"/>
    <x v="1"/>
  </r>
  <r>
    <x v="616"/>
    <x v="331"/>
    <s v="B0617"/>
    <x v="9"/>
    <x v="614"/>
    <n v="11.8"/>
    <n v="36"/>
    <x v="0"/>
    <x v="4"/>
    <x v="1"/>
    <n v="79500"/>
    <s v="OWN"/>
    <n v="0.3"/>
    <n v="0.8"/>
    <n v="41187.120000000003"/>
    <n v="0"/>
    <n v="46.339622641509429"/>
    <n v="51.807698113207543"/>
    <n v="960"/>
    <n v="32"/>
    <x v="0"/>
    <n v="4347.1200000000026"/>
    <x v="0"/>
  </r>
  <r>
    <x v="617"/>
    <x v="475"/>
    <s v="B0618"/>
    <x v="7"/>
    <x v="458"/>
    <n v="15.3"/>
    <n v="36"/>
    <x v="1"/>
    <x v="5"/>
    <x v="2"/>
    <n v="42100"/>
    <s v="MORTGAGE"/>
    <n v="0.35"/>
    <n v="0.55000000000000004"/>
    <n v="8090.19"/>
    <n v="0"/>
    <n v="78.123515439429923"/>
    <n v="19.216603325415676"/>
    <n v="873"/>
    <n v="29.1"/>
    <x v="0"/>
    <n v="-24799.81"/>
    <x v="1"/>
  </r>
  <r>
    <x v="618"/>
    <x v="441"/>
    <s v="B0619"/>
    <x v="7"/>
    <x v="615"/>
    <n v="12.6"/>
    <n v="36"/>
    <x v="0"/>
    <x v="4"/>
    <x v="1"/>
    <n v="87021"/>
    <s v="MORTGAGE"/>
    <n v="0.4"/>
    <n v="0.53"/>
    <n v="16437.349999999999"/>
    <n v="0"/>
    <n v="16.775261143861826"/>
    <n v="18.888946346284229"/>
    <n v="1626"/>
    <n v="54.2"/>
    <x v="2"/>
    <n v="1839.3499999999985"/>
    <x v="0"/>
  </r>
  <r>
    <x v="619"/>
    <x v="465"/>
    <s v="B0620"/>
    <x v="8"/>
    <x v="616"/>
    <n v="5.0999999999999996"/>
    <n v="60"/>
    <x v="3"/>
    <x v="0"/>
    <x v="0"/>
    <n v="144995"/>
    <s v="OWN"/>
    <n v="0.34"/>
    <n v="0.72"/>
    <n v="2495.92"/>
    <n v="3057.79"/>
    <n v="14.143935997793028"/>
    <n v="1.7213834959826202"/>
    <n v="821"/>
    <n v="27.366666666666667"/>
    <x v="0"/>
    <n v="-18012.080000000002"/>
    <x v="1"/>
  </r>
  <r>
    <x v="620"/>
    <x v="476"/>
    <s v="B0621"/>
    <x v="1"/>
    <x v="617"/>
    <n v="12.7"/>
    <n v="36"/>
    <x v="0"/>
    <x v="4"/>
    <x v="4"/>
    <n v="49800"/>
    <s v="RENT"/>
    <n v="0.11"/>
    <n v="0.6"/>
    <n v="16206.26"/>
    <n v="0"/>
    <n v="28.875502008032129"/>
    <n v="32.542690763052207"/>
    <n v="1361"/>
    <n v="45.366666666666667"/>
    <x v="3"/>
    <n v="1826.2600000000002"/>
    <x v="0"/>
  </r>
  <r>
    <x v="621"/>
    <x v="465"/>
    <s v="B0622"/>
    <x v="4"/>
    <x v="618"/>
    <n v="20.8"/>
    <n v="36"/>
    <x v="0"/>
    <x v="4"/>
    <x v="4"/>
    <n v="93400"/>
    <s v="MORTGAGE"/>
    <n v="0.18"/>
    <n v="0.61"/>
    <n v="33804.67"/>
    <n v="0"/>
    <n v="29.961456102783725"/>
    <n v="36.193436830835118"/>
    <n v="821"/>
    <n v="27.366666666666667"/>
    <x v="0"/>
    <n v="5820.6699999999983"/>
    <x v="0"/>
  </r>
  <r>
    <x v="622"/>
    <x v="477"/>
    <s v="B0623"/>
    <x v="7"/>
    <x v="619"/>
    <n v="16.899999999999999"/>
    <n v="60"/>
    <x v="1"/>
    <x v="2"/>
    <x v="0"/>
    <n v="122446"/>
    <s v="OWN"/>
    <n v="0.42"/>
    <n v="0.89"/>
    <n v="3684.51"/>
    <n v="0"/>
    <n v="7.4522646717736798"/>
    <n v="3.0090897211832157"/>
    <n v="1440"/>
    <n v="48"/>
    <x v="3"/>
    <n v="-5440.49"/>
    <x v="1"/>
  </r>
  <r>
    <x v="623"/>
    <x v="478"/>
    <s v="B0624"/>
    <x v="7"/>
    <x v="620"/>
    <n v="7"/>
    <n v="60"/>
    <x v="0"/>
    <x v="0"/>
    <x v="3"/>
    <n v="59437"/>
    <s v="RENT"/>
    <n v="0.21"/>
    <n v="0.54"/>
    <n v="39653.129999999997"/>
    <n v="0"/>
    <n v="62.350051314837565"/>
    <n v="66.714554906876188"/>
    <n v="1054"/>
    <n v="35.133333333333333"/>
    <x v="0"/>
    <n v="2594.1299999999974"/>
    <x v="0"/>
  </r>
  <r>
    <x v="624"/>
    <x v="479"/>
    <s v="B0625"/>
    <x v="6"/>
    <x v="621"/>
    <n v="21.9"/>
    <n v="36"/>
    <x v="1"/>
    <x v="0"/>
    <x v="0"/>
    <n v="133124"/>
    <s v="RENT"/>
    <n v="0.39"/>
    <n v="0.82"/>
    <n v="1105.3900000000001"/>
    <n v="0"/>
    <n v="3.7806856765121237"/>
    <n v="0.83034614344520907"/>
    <n v="1628"/>
    <n v="54.266666666666666"/>
    <x v="2"/>
    <n v="-3927.6099999999997"/>
    <x v="1"/>
  </r>
  <r>
    <x v="625"/>
    <x v="394"/>
    <s v="B0626"/>
    <x v="3"/>
    <x v="622"/>
    <n v="15.6"/>
    <n v="36"/>
    <x v="2"/>
    <x v="0"/>
    <x v="0"/>
    <n v="106537"/>
    <s v="OWN"/>
    <n v="0.25"/>
    <n v="0.62"/>
    <n v="0"/>
    <n v="0"/>
    <n v="36.487792973333214"/>
    <n v="0"/>
    <n v="1049"/>
    <n v="34.966666666666669"/>
    <x v="0"/>
    <n v="-38873"/>
    <x v="1"/>
  </r>
  <r>
    <x v="626"/>
    <x v="480"/>
    <s v="B0627"/>
    <x v="6"/>
    <x v="623"/>
    <n v="21.8"/>
    <n v="60"/>
    <x v="1"/>
    <x v="4"/>
    <x v="1"/>
    <n v="76675"/>
    <s v="MORTGAGE"/>
    <n v="0.31"/>
    <n v="0.84"/>
    <n v="1721.26"/>
    <n v="0"/>
    <n v="23.589175089664167"/>
    <n v="2.2448777306814476"/>
    <n v="1660"/>
    <n v="55.333333333333336"/>
    <x v="2"/>
    <n v="-16365.74"/>
    <x v="1"/>
  </r>
  <r>
    <x v="627"/>
    <x v="279"/>
    <s v="B0628"/>
    <x v="6"/>
    <x v="624"/>
    <n v="16.600000000000001"/>
    <n v="60"/>
    <x v="0"/>
    <x v="1"/>
    <x v="0"/>
    <n v="49942"/>
    <s v="RENT"/>
    <n v="0.13"/>
    <n v="0.83"/>
    <n v="7816.86"/>
    <n v="0"/>
    <n v="13.423571342757597"/>
    <n v="15.651876176364581"/>
    <n v="1087"/>
    <n v="36.233333333333334"/>
    <x v="3"/>
    <n v="1112.8599999999997"/>
    <x v="0"/>
  </r>
  <r>
    <x v="628"/>
    <x v="481"/>
    <s v="B0629"/>
    <x v="3"/>
    <x v="625"/>
    <n v="16.2"/>
    <n v="60"/>
    <x v="1"/>
    <x v="1"/>
    <x v="4"/>
    <n v="50862"/>
    <s v="MORTGAGE"/>
    <n v="0.17"/>
    <n v="0.5"/>
    <n v="2965.85"/>
    <n v="0"/>
    <n v="17.396091384530692"/>
    <n v="5.831170618536432"/>
    <n v="646"/>
    <n v="21.533333333333335"/>
    <x v="1"/>
    <n v="-5882.15"/>
    <x v="1"/>
  </r>
  <r>
    <x v="629"/>
    <x v="100"/>
    <s v="B0630"/>
    <x v="1"/>
    <x v="626"/>
    <n v="7.1"/>
    <n v="60"/>
    <x v="1"/>
    <x v="5"/>
    <x v="2"/>
    <n v="41669"/>
    <s v="MORTGAGE"/>
    <n v="0.48"/>
    <n v="0.73"/>
    <n v="10077.370000000001"/>
    <n v="0"/>
    <n v="54.217763805226902"/>
    <n v="24.184333677314072"/>
    <n v="692"/>
    <n v="23.066666666666666"/>
    <x v="1"/>
    <n v="-12514.63"/>
    <x v="1"/>
  </r>
  <r>
    <x v="630"/>
    <x v="482"/>
    <s v="B0631"/>
    <x v="5"/>
    <x v="627"/>
    <n v="8.3000000000000007"/>
    <n v="60"/>
    <x v="1"/>
    <x v="1"/>
    <x v="1"/>
    <n v="83772"/>
    <s v="RENT"/>
    <n v="0.46"/>
    <n v="0.56000000000000005"/>
    <n v="3561.75"/>
    <n v="0"/>
    <n v="9.4590077830301293"/>
    <n v="4.2517189514396216"/>
    <n v="1117"/>
    <n v="37.233333333333334"/>
    <x v="3"/>
    <n v="-4362.25"/>
    <x v="1"/>
  </r>
  <r>
    <x v="631"/>
    <x v="120"/>
    <s v="B0632"/>
    <x v="2"/>
    <x v="628"/>
    <n v="24.4"/>
    <n v="60"/>
    <x v="0"/>
    <x v="4"/>
    <x v="1"/>
    <n v="45916"/>
    <s v="OWN"/>
    <n v="0.36"/>
    <n v="0.89"/>
    <n v="35090.75"/>
    <n v="0"/>
    <n v="61.433922815576267"/>
    <n v="76.42379562679676"/>
    <n v="1039"/>
    <n v="34.633333333333333"/>
    <x v="0"/>
    <n v="6882.75"/>
    <x v="0"/>
  </r>
  <r>
    <x v="632"/>
    <x v="483"/>
    <s v="B0633"/>
    <x v="4"/>
    <x v="629"/>
    <n v="9.6"/>
    <n v="60"/>
    <x v="0"/>
    <x v="1"/>
    <x v="3"/>
    <n v="40878"/>
    <s v="RENT"/>
    <n v="0.28000000000000003"/>
    <n v="0.89"/>
    <n v="22592.94"/>
    <n v="0"/>
    <n v="50.428103136161262"/>
    <n v="55.269191252018203"/>
    <n v="1187"/>
    <n v="39.56666666666667"/>
    <x v="3"/>
    <n v="1978.9399999999987"/>
    <x v="0"/>
  </r>
  <r>
    <x v="633"/>
    <x v="254"/>
    <s v="B0634"/>
    <x v="7"/>
    <x v="630"/>
    <n v="24.5"/>
    <n v="36"/>
    <x v="0"/>
    <x v="0"/>
    <x v="2"/>
    <n v="32985"/>
    <s v="RENT"/>
    <n v="0.37"/>
    <n v="0.69"/>
    <n v="1852.56"/>
    <n v="0"/>
    <n v="4.5111414279217827"/>
    <n v="5.6163710777626195"/>
    <n v="883"/>
    <n v="29.433333333333334"/>
    <x v="0"/>
    <n v="364.55999999999995"/>
    <x v="0"/>
  </r>
  <r>
    <x v="634"/>
    <x v="484"/>
    <s v="B0635"/>
    <x v="8"/>
    <x v="631"/>
    <n v="15.6"/>
    <n v="60"/>
    <x v="0"/>
    <x v="4"/>
    <x v="1"/>
    <n v="127905"/>
    <s v="MORTGAGE"/>
    <n v="0.35"/>
    <n v="0.7"/>
    <n v="31122.99"/>
    <n v="0"/>
    <n v="21.049216215159689"/>
    <n v="24.332895508385128"/>
    <n v="1076"/>
    <n v="35.866666666666667"/>
    <x v="0"/>
    <n v="4199.9900000000016"/>
    <x v="0"/>
  </r>
  <r>
    <x v="635"/>
    <x v="485"/>
    <s v="B0636"/>
    <x v="4"/>
    <x v="632"/>
    <n v="7.7"/>
    <n v="60"/>
    <x v="0"/>
    <x v="6"/>
    <x v="0"/>
    <n v="103648"/>
    <s v="OWN"/>
    <n v="0.33"/>
    <n v="0.64"/>
    <n v="39785.46"/>
    <n v="0"/>
    <n v="35.640822784810126"/>
    <n v="38.38516903365236"/>
    <n v="1488"/>
    <n v="49.6"/>
    <x v="2"/>
    <n v="2844.4599999999991"/>
    <x v="0"/>
  </r>
  <r>
    <x v="636"/>
    <x v="486"/>
    <s v="B0637"/>
    <x v="5"/>
    <x v="633"/>
    <n v="7"/>
    <n v="36"/>
    <x v="0"/>
    <x v="6"/>
    <x v="1"/>
    <n v="71235"/>
    <s v="MORTGAGE"/>
    <n v="0.12"/>
    <n v="0.82"/>
    <n v="32276.55"/>
    <n v="0"/>
    <n v="42.345757001473991"/>
    <n v="45.309959991577173"/>
    <n v="1197"/>
    <n v="39.9"/>
    <x v="3"/>
    <n v="2111.5499999999993"/>
    <x v="0"/>
  </r>
  <r>
    <x v="637"/>
    <x v="167"/>
    <s v="B0638"/>
    <x v="3"/>
    <x v="634"/>
    <n v="9.1999999999999993"/>
    <n v="60"/>
    <x v="1"/>
    <x v="1"/>
    <x v="1"/>
    <n v="48931"/>
    <s v="RENT"/>
    <n v="0.35"/>
    <n v="0.66"/>
    <n v="1282.69"/>
    <n v="0"/>
    <n v="5.4505323823343073"/>
    <n v="2.6214260897999222"/>
    <n v="1375"/>
    <n v="45.833333333333336"/>
    <x v="3"/>
    <n v="-1384.31"/>
    <x v="1"/>
  </r>
  <r>
    <x v="638"/>
    <x v="210"/>
    <s v="B0639"/>
    <x v="4"/>
    <x v="635"/>
    <n v="23.5"/>
    <n v="60"/>
    <x v="3"/>
    <x v="0"/>
    <x v="1"/>
    <n v="122876"/>
    <s v="OWN"/>
    <n v="0.41"/>
    <n v="0.62"/>
    <n v="9805.16"/>
    <n v="8501.7099999999991"/>
    <n v="22.146717015527852"/>
    <n v="7.9797193919072891"/>
    <n v="651"/>
    <n v="21.7"/>
    <x v="1"/>
    <n v="-17407.84"/>
    <x v="1"/>
  </r>
  <r>
    <x v="639"/>
    <x v="469"/>
    <s v="B0640"/>
    <x v="7"/>
    <x v="636"/>
    <n v="13.3"/>
    <n v="36"/>
    <x v="1"/>
    <x v="0"/>
    <x v="3"/>
    <n v="30336"/>
    <s v="OWN"/>
    <n v="0.5"/>
    <n v="0.69"/>
    <n v="260.63"/>
    <n v="0"/>
    <n v="16.85785864978903"/>
    <n v="0.85914425105485226"/>
    <n v="1175"/>
    <n v="39.166666666666664"/>
    <x v="3"/>
    <n v="-4853.37"/>
    <x v="1"/>
  </r>
  <r>
    <x v="640"/>
    <x v="487"/>
    <s v="B0641"/>
    <x v="4"/>
    <x v="637"/>
    <n v="12.9"/>
    <n v="60"/>
    <x v="0"/>
    <x v="3"/>
    <x v="1"/>
    <n v="72933"/>
    <s v="OWN"/>
    <n v="0.1"/>
    <n v="0.54"/>
    <n v="42135.41"/>
    <n v="0"/>
    <n v="51.171623270673081"/>
    <n v="57.772764043711355"/>
    <n v="927"/>
    <n v="30.9"/>
    <x v="0"/>
    <n v="4814.4100000000035"/>
    <x v="0"/>
  </r>
  <r>
    <x v="641"/>
    <x v="458"/>
    <s v="B0642"/>
    <x v="2"/>
    <x v="638"/>
    <n v="11.3"/>
    <n v="36"/>
    <x v="0"/>
    <x v="0"/>
    <x v="1"/>
    <n v="114899"/>
    <s v="OWN"/>
    <n v="0.39"/>
    <n v="0.84"/>
    <n v="9750.99"/>
    <n v="0"/>
    <n v="7.6249575714323017"/>
    <n v="8.4865751660153705"/>
    <n v="1472"/>
    <n v="49.06666666666667"/>
    <x v="2"/>
    <n v="989.98999999999978"/>
    <x v="0"/>
  </r>
  <r>
    <x v="642"/>
    <x v="264"/>
    <s v="B0643"/>
    <x v="3"/>
    <x v="639"/>
    <n v="7.9"/>
    <n v="36"/>
    <x v="2"/>
    <x v="0"/>
    <x v="3"/>
    <n v="75536"/>
    <s v="OWN"/>
    <n v="0.33"/>
    <n v="0.51"/>
    <n v="0"/>
    <n v="0"/>
    <n v="42.517475111205258"/>
    <n v="0"/>
    <n v="1674"/>
    <n v="55.8"/>
    <x v="2"/>
    <n v="-32116"/>
    <x v="1"/>
  </r>
  <r>
    <x v="643"/>
    <x v="488"/>
    <s v="B0644"/>
    <x v="4"/>
    <x v="640"/>
    <n v="14.8"/>
    <n v="36"/>
    <x v="2"/>
    <x v="0"/>
    <x v="2"/>
    <n v="99504"/>
    <s v="RENT"/>
    <n v="0.27"/>
    <n v="0.79"/>
    <n v="0"/>
    <n v="0"/>
    <n v="34.941308892104836"/>
    <n v="0"/>
    <n v="1507"/>
    <n v="50.233333333333334"/>
    <x v="2"/>
    <n v="-34768"/>
    <x v="1"/>
  </r>
  <r>
    <x v="644"/>
    <x v="489"/>
    <s v="B0645"/>
    <x v="7"/>
    <x v="641"/>
    <n v="7.6"/>
    <n v="36"/>
    <x v="3"/>
    <x v="4"/>
    <x v="4"/>
    <n v="129214"/>
    <s v="RENT"/>
    <n v="0.15"/>
    <n v="0.57999999999999996"/>
    <n v="5657.08"/>
    <n v="8575.9699999999993"/>
    <n v="20.451344281579395"/>
    <n v="4.3780704877180492"/>
    <n v="1482"/>
    <n v="49.4"/>
    <x v="2"/>
    <n v="-20768.919999999998"/>
    <x v="1"/>
  </r>
  <r>
    <x v="645"/>
    <x v="490"/>
    <s v="B0646"/>
    <x v="7"/>
    <x v="642"/>
    <n v="21.7"/>
    <n v="60"/>
    <x v="1"/>
    <x v="0"/>
    <x v="3"/>
    <n v="81148"/>
    <s v="RENT"/>
    <n v="0.26"/>
    <n v="0.6"/>
    <n v="7853.16"/>
    <n v="0"/>
    <n v="23.133040863607235"/>
    <n v="9.6775767733031017"/>
    <n v="641"/>
    <n v="21.366666666666667"/>
    <x v="1"/>
    <n v="-10918.84"/>
    <x v="1"/>
  </r>
  <r>
    <x v="646"/>
    <x v="491"/>
    <s v="B0647"/>
    <x v="4"/>
    <x v="643"/>
    <n v="12.4"/>
    <n v="36"/>
    <x v="0"/>
    <x v="5"/>
    <x v="3"/>
    <n v="143936"/>
    <s v="MORTGAGE"/>
    <n v="0.24"/>
    <n v="0.79"/>
    <n v="44081.03"/>
    <n v="0"/>
    <n v="27.246831925300135"/>
    <n v="30.625437694530898"/>
    <n v="1371"/>
    <n v="45.7"/>
    <x v="3"/>
    <n v="4863.0299999999988"/>
    <x v="0"/>
  </r>
  <r>
    <x v="647"/>
    <x v="492"/>
    <s v="B0648"/>
    <x v="1"/>
    <x v="644"/>
    <n v="12.5"/>
    <n v="36"/>
    <x v="1"/>
    <x v="5"/>
    <x v="1"/>
    <n v="46279"/>
    <s v="OWN"/>
    <n v="0.22"/>
    <n v="0.95"/>
    <n v="1012.2"/>
    <n v="0"/>
    <n v="10.181723892046069"/>
    <n v="2.1871691263856179"/>
    <n v="1614"/>
    <n v="53.8"/>
    <x v="2"/>
    <n v="-3699.8"/>
    <x v="1"/>
  </r>
  <r>
    <x v="648"/>
    <x v="274"/>
    <s v="B0649"/>
    <x v="8"/>
    <x v="645"/>
    <n v="14.5"/>
    <n v="60"/>
    <x v="0"/>
    <x v="2"/>
    <x v="1"/>
    <n v="98665"/>
    <s v="OWN"/>
    <n v="0.39"/>
    <n v="0.85"/>
    <n v="2710.22"/>
    <n v="0"/>
    <n v="2.3990270105913951"/>
    <n v="2.7468909947803168"/>
    <n v="890"/>
    <n v="29.666666666666668"/>
    <x v="0"/>
    <n v="343.2199999999998"/>
    <x v="0"/>
  </r>
  <r>
    <x v="649"/>
    <x v="493"/>
    <s v="B0650"/>
    <x v="0"/>
    <x v="646"/>
    <n v="13.9"/>
    <n v="36"/>
    <x v="0"/>
    <x v="0"/>
    <x v="4"/>
    <n v="133751"/>
    <s v="RENT"/>
    <n v="0.38"/>
    <n v="0.6"/>
    <n v="30980.799999999999"/>
    <n v="0"/>
    <n v="20.336296551053824"/>
    <n v="23.163041771650306"/>
    <n v="1673"/>
    <n v="55.766666666666666"/>
    <x v="2"/>
    <n v="3780.7999999999993"/>
    <x v="0"/>
  </r>
  <r>
    <x v="650"/>
    <x v="494"/>
    <s v="B0651"/>
    <x v="6"/>
    <x v="647"/>
    <n v="24.9"/>
    <n v="36"/>
    <x v="1"/>
    <x v="4"/>
    <x v="1"/>
    <n v="134433"/>
    <s v="OWN"/>
    <n v="0.34"/>
    <n v="0.57999999999999996"/>
    <n v="1515.61"/>
    <n v="0"/>
    <n v="3.5155058653753173"/>
    <n v="1.1274091926833441"/>
    <n v="1384"/>
    <n v="46.133333333333333"/>
    <x v="3"/>
    <n v="-3210.3900000000003"/>
    <x v="1"/>
  </r>
  <r>
    <x v="651"/>
    <x v="495"/>
    <s v="B0652"/>
    <x v="3"/>
    <x v="648"/>
    <n v="15.9"/>
    <n v="36"/>
    <x v="0"/>
    <x v="5"/>
    <x v="0"/>
    <n v="101386"/>
    <s v="MORTGAGE"/>
    <n v="0.48"/>
    <n v="0.89"/>
    <n v="28529.94"/>
    <n v="0"/>
    <n v="24.279486319610204"/>
    <n v="28.139920699110327"/>
    <n v="671"/>
    <n v="22.366666666666667"/>
    <x v="1"/>
    <n v="3913.9399999999987"/>
    <x v="0"/>
  </r>
  <r>
    <x v="652"/>
    <x v="496"/>
    <s v="B0653"/>
    <x v="0"/>
    <x v="649"/>
    <n v="6.8"/>
    <n v="36"/>
    <x v="0"/>
    <x v="5"/>
    <x v="1"/>
    <n v="116124"/>
    <s v="OWN"/>
    <n v="0.24"/>
    <n v="0.7"/>
    <n v="30676.16"/>
    <n v="0"/>
    <n v="24.734766284316763"/>
    <n v="26.416726947056596"/>
    <n v="917"/>
    <n v="30.566666666666666"/>
    <x v="0"/>
    <n v="1953.1599999999999"/>
    <x v="0"/>
  </r>
  <r>
    <x v="653"/>
    <x v="497"/>
    <s v="B0654"/>
    <x v="5"/>
    <x v="650"/>
    <n v="17.100000000000001"/>
    <n v="60"/>
    <x v="0"/>
    <x v="5"/>
    <x v="1"/>
    <n v="135750"/>
    <s v="OWN"/>
    <n v="0.2"/>
    <n v="0.56000000000000005"/>
    <n v="45170.15"/>
    <n v="0"/>
    <n v="28.41546961325967"/>
    <n v="33.274511970534071"/>
    <n v="1713"/>
    <n v="57.1"/>
    <x v="2"/>
    <n v="6596.1500000000015"/>
    <x v="0"/>
  </r>
  <r>
    <x v="654"/>
    <x v="498"/>
    <s v="B0655"/>
    <x v="5"/>
    <x v="651"/>
    <n v="8"/>
    <n v="36"/>
    <x v="0"/>
    <x v="6"/>
    <x v="0"/>
    <n v="107485"/>
    <s v="MORTGAGE"/>
    <n v="0.36"/>
    <n v="0.89"/>
    <n v="38834.639999999999"/>
    <n v="0"/>
    <n v="33.453970321440202"/>
    <n v="36.130287947155416"/>
    <n v="1096"/>
    <n v="36.533333333333331"/>
    <x v="3"/>
    <n v="2876.6399999999994"/>
    <x v="0"/>
  </r>
  <r>
    <x v="655"/>
    <x v="499"/>
    <s v="B0656"/>
    <x v="7"/>
    <x v="652"/>
    <n v="5.6"/>
    <n v="60"/>
    <x v="3"/>
    <x v="0"/>
    <x v="4"/>
    <n v="104055"/>
    <s v="RENT"/>
    <n v="0.18"/>
    <n v="0.87"/>
    <n v="2849.4"/>
    <n v="2210.77"/>
    <n v="9.7140935082408344"/>
    <n v="2.7383595214069483"/>
    <n v="1002"/>
    <n v="33.4"/>
    <x v="0"/>
    <n v="-7258.6"/>
    <x v="1"/>
  </r>
  <r>
    <x v="656"/>
    <x v="500"/>
    <s v="B0657"/>
    <x v="5"/>
    <x v="653"/>
    <n v="24.4"/>
    <n v="60"/>
    <x v="0"/>
    <x v="6"/>
    <x v="0"/>
    <n v="121911"/>
    <s v="RENT"/>
    <n v="0.23"/>
    <n v="0.94"/>
    <n v="16393.43"/>
    <n v="0"/>
    <n v="10.809524981338846"/>
    <n v="13.447047436244475"/>
    <n v="1418"/>
    <n v="47.266666666666666"/>
    <x v="3"/>
    <n v="3215.4300000000003"/>
    <x v="0"/>
  </r>
  <r>
    <x v="657"/>
    <x v="501"/>
    <s v="B0658"/>
    <x v="1"/>
    <x v="654"/>
    <n v="20.5"/>
    <n v="36"/>
    <x v="0"/>
    <x v="5"/>
    <x v="3"/>
    <n v="128618"/>
    <s v="OWN"/>
    <n v="0.19"/>
    <n v="0.91"/>
    <n v="44154.82"/>
    <n v="0"/>
    <n v="28.489791475532193"/>
    <n v="34.330202615497051"/>
    <n v="1082"/>
    <n v="36.06666666666667"/>
    <x v="3"/>
    <n v="7511.82"/>
    <x v="0"/>
  </r>
  <r>
    <x v="658"/>
    <x v="502"/>
    <s v="B0659"/>
    <x v="8"/>
    <x v="655"/>
    <n v="24.6"/>
    <n v="36"/>
    <x v="0"/>
    <x v="0"/>
    <x v="0"/>
    <n v="107273"/>
    <s v="MORTGAGE"/>
    <n v="0.13"/>
    <n v="0.88"/>
    <n v="40275.699999999997"/>
    <n v="0"/>
    <n v="30.132465764917548"/>
    <n v="37.545048614283182"/>
    <n v="1665"/>
    <n v="55.5"/>
    <x v="2"/>
    <n v="7951.6999999999971"/>
    <x v="0"/>
  </r>
  <r>
    <x v="659"/>
    <x v="96"/>
    <s v="B0660"/>
    <x v="5"/>
    <x v="656"/>
    <n v="14.6"/>
    <n v="36"/>
    <x v="0"/>
    <x v="2"/>
    <x v="2"/>
    <n v="96670"/>
    <s v="RENT"/>
    <n v="0.43"/>
    <n v="0.52"/>
    <n v="45106.559999999998"/>
    <n v="0"/>
    <n v="40.715837384917762"/>
    <n v="46.660349643115751"/>
    <n v="995"/>
    <n v="33.166666666666664"/>
    <x v="0"/>
    <n v="5746.5599999999977"/>
    <x v="0"/>
  </r>
  <r>
    <x v="660"/>
    <x v="503"/>
    <s v="B0661"/>
    <x v="2"/>
    <x v="657"/>
    <n v="15.6"/>
    <n v="36"/>
    <x v="0"/>
    <x v="1"/>
    <x v="3"/>
    <n v="106474"/>
    <s v="RENT"/>
    <n v="0.2"/>
    <n v="0.55000000000000004"/>
    <n v="21760.54"/>
    <n v="0"/>
    <n v="17.679433476717321"/>
    <n v="20.43742134229953"/>
    <n v="1195"/>
    <n v="39.833333333333336"/>
    <x v="3"/>
    <n v="2936.5400000000009"/>
    <x v="0"/>
  </r>
  <r>
    <x v="661"/>
    <x v="297"/>
    <s v="B0662"/>
    <x v="8"/>
    <x v="658"/>
    <n v="8.4"/>
    <n v="60"/>
    <x v="1"/>
    <x v="0"/>
    <x v="1"/>
    <n v="84028"/>
    <s v="RENT"/>
    <n v="0.28999999999999998"/>
    <n v="0.76"/>
    <n v="2126.9699999999998"/>
    <n v="0"/>
    <n v="11.813919169800542"/>
    <n v="2.5312633883943443"/>
    <n v="1247"/>
    <n v="41.56666666666667"/>
    <x v="3"/>
    <n v="-7800.0300000000007"/>
    <x v="1"/>
  </r>
  <r>
    <x v="662"/>
    <x v="504"/>
    <s v="B0663"/>
    <x v="1"/>
    <x v="659"/>
    <n v="9.9"/>
    <n v="60"/>
    <x v="0"/>
    <x v="0"/>
    <x v="3"/>
    <n v="120022"/>
    <s v="OWN"/>
    <n v="0.12"/>
    <n v="0.74"/>
    <n v="32029.26"/>
    <n v="0"/>
    <n v="24.282214927263336"/>
    <n v="26.686157537784737"/>
    <n v="1693"/>
    <n v="56.43333333333333"/>
    <x v="2"/>
    <n v="2885.2599999999984"/>
    <x v="0"/>
  </r>
  <r>
    <x v="663"/>
    <x v="505"/>
    <s v="B0664"/>
    <x v="0"/>
    <x v="660"/>
    <n v="21.8"/>
    <n v="60"/>
    <x v="1"/>
    <x v="0"/>
    <x v="4"/>
    <n v="143892"/>
    <s v="MORTGAGE"/>
    <n v="0.38"/>
    <n v="0.71"/>
    <n v="14628.99"/>
    <n v="0"/>
    <n v="22.245851054957885"/>
    <n v="10.166645817696605"/>
    <n v="1643"/>
    <n v="54.766666666666666"/>
    <x v="2"/>
    <n v="-17381.010000000002"/>
    <x v="1"/>
  </r>
  <r>
    <x v="664"/>
    <x v="506"/>
    <s v="B0665"/>
    <x v="8"/>
    <x v="661"/>
    <n v="12.1"/>
    <n v="36"/>
    <x v="4"/>
    <x v="5"/>
    <x v="4"/>
    <n v="121632"/>
    <s v="OWN"/>
    <n v="0.23"/>
    <n v="0.68"/>
    <n v="0"/>
    <n v="0"/>
    <n v="19.273710865561693"/>
    <n v="0"/>
    <n v="1356"/>
    <n v="45.2"/>
    <x v="3"/>
    <n v="-23443"/>
    <x v="1"/>
  </r>
  <r>
    <x v="665"/>
    <x v="507"/>
    <s v="B0666"/>
    <x v="8"/>
    <x v="662"/>
    <n v="21.5"/>
    <n v="60"/>
    <x v="1"/>
    <x v="0"/>
    <x v="0"/>
    <n v="136651"/>
    <s v="RENT"/>
    <n v="0.4"/>
    <n v="0.69"/>
    <n v="4267.6000000000004"/>
    <n v="0"/>
    <n v="11.296660836730064"/>
    <n v="3.1229921478803671"/>
    <n v="1055"/>
    <n v="35.166666666666664"/>
    <x v="0"/>
    <n v="-11169.4"/>
    <x v="1"/>
  </r>
  <r>
    <x v="666"/>
    <x v="503"/>
    <s v="B0667"/>
    <x v="0"/>
    <x v="663"/>
    <n v="19.2"/>
    <n v="36"/>
    <x v="0"/>
    <x v="0"/>
    <x v="3"/>
    <n v="101128"/>
    <s v="MORTGAGE"/>
    <n v="0.26"/>
    <n v="0.76"/>
    <n v="14550.74"/>
    <n v="0"/>
    <n v="12.070840914484613"/>
    <n v="14.388438414682383"/>
    <n v="1195"/>
    <n v="39.833333333333336"/>
    <x v="3"/>
    <n v="2343.7399999999998"/>
    <x v="0"/>
  </r>
  <r>
    <x v="667"/>
    <x v="134"/>
    <s v="B0668"/>
    <x v="1"/>
    <x v="664"/>
    <n v="8.5"/>
    <n v="36"/>
    <x v="0"/>
    <x v="0"/>
    <x v="1"/>
    <n v="48108"/>
    <s v="OWN"/>
    <n v="0.18"/>
    <n v="0.5"/>
    <n v="28792.639999999999"/>
    <n v="0"/>
    <n v="55.16130373326682"/>
    <n v="59.850004157312711"/>
    <n v="1022"/>
    <n v="34.06666666666667"/>
    <x v="0"/>
    <n v="2255.6399999999994"/>
    <x v="0"/>
  </r>
  <r>
    <x v="668"/>
    <x v="418"/>
    <s v="B0669"/>
    <x v="5"/>
    <x v="665"/>
    <n v="15.1"/>
    <n v="36"/>
    <x v="3"/>
    <x v="1"/>
    <x v="4"/>
    <n v="82495"/>
    <s v="RENT"/>
    <n v="0.31"/>
    <n v="0.62"/>
    <n v="8800.92"/>
    <n v="6346.33"/>
    <n v="44.556639796351291"/>
    <n v="10.66842838959937"/>
    <n v="838"/>
    <n v="27.933333333333334"/>
    <x v="0"/>
    <n v="-27956.080000000002"/>
    <x v="1"/>
  </r>
  <r>
    <x v="669"/>
    <x v="508"/>
    <s v="B0670"/>
    <x v="7"/>
    <x v="666"/>
    <n v="18.5"/>
    <n v="36"/>
    <x v="0"/>
    <x v="6"/>
    <x v="1"/>
    <n v="112806"/>
    <s v="RENT"/>
    <n v="0.15"/>
    <n v="0.73"/>
    <n v="15452.4"/>
    <n v="0"/>
    <n v="11.559668811942627"/>
    <n v="13.698207542152014"/>
    <n v="690"/>
    <n v="23"/>
    <x v="1"/>
    <n v="2412.3999999999996"/>
    <x v="0"/>
  </r>
  <r>
    <x v="670"/>
    <x v="509"/>
    <s v="B0671"/>
    <x v="3"/>
    <x v="667"/>
    <n v="9.6999999999999993"/>
    <n v="36"/>
    <x v="1"/>
    <x v="6"/>
    <x v="2"/>
    <n v="123185"/>
    <s v="OWN"/>
    <n v="0.28000000000000003"/>
    <n v="0.82"/>
    <n v="11779.58"/>
    <n v="0"/>
    <n v="19.167918171855337"/>
    <n v="9.5625116694402728"/>
    <n v="694"/>
    <n v="23.133333333333333"/>
    <x v="1"/>
    <n v="-11832.42"/>
    <x v="1"/>
  </r>
  <r>
    <x v="671"/>
    <x v="450"/>
    <s v="B0672"/>
    <x v="0"/>
    <x v="668"/>
    <n v="21.6"/>
    <n v="60"/>
    <x v="3"/>
    <x v="0"/>
    <x v="4"/>
    <n v="106533"/>
    <s v="RENT"/>
    <n v="0.23"/>
    <n v="0.57999999999999996"/>
    <n v="7302.84"/>
    <n v="11730.22"/>
    <n v="27.635568321552945"/>
    <n v="6.8550026752273947"/>
    <n v="802"/>
    <n v="26.733333333333334"/>
    <x v="0"/>
    <n v="-22138.16"/>
    <x v="1"/>
  </r>
  <r>
    <x v="672"/>
    <x v="194"/>
    <s v="B0673"/>
    <x v="0"/>
    <x v="669"/>
    <n v="15.9"/>
    <n v="60"/>
    <x v="3"/>
    <x v="2"/>
    <x v="0"/>
    <n v="129025"/>
    <s v="RENT"/>
    <n v="0.46"/>
    <n v="0.75"/>
    <n v="1146.94"/>
    <n v="2846.42"/>
    <n v="5.7903507072272813"/>
    <n v="0.88892850222825037"/>
    <n v="971"/>
    <n v="32.366666666666667"/>
    <x v="0"/>
    <n v="-6324.0599999999995"/>
    <x v="1"/>
  </r>
  <r>
    <x v="673"/>
    <x v="510"/>
    <s v="B0674"/>
    <x v="0"/>
    <x v="670"/>
    <n v="8.3000000000000007"/>
    <n v="36"/>
    <x v="3"/>
    <x v="1"/>
    <x v="2"/>
    <n v="86830"/>
    <s v="MORTGAGE"/>
    <n v="0.12"/>
    <n v="0.82"/>
    <n v="9301.3700000000008"/>
    <n v="10217.73"/>
    <n v="42.1870321317517"/>
    <n v="10.712161695266614"/>
    <n v="1358"/>
    <n v="45.266666666666666"/>
    <x v="3"/>
    <n v="-27329.629999999997"/>
    <x v="1"/>
  </r>
  <r>
    <x v="674"/>
    <x v="10"/>
    <s v="B0675"/>
    <x v="0"/>
    <x v="671"/>
    <n v="16.7"/>
    <n v="60"/>
    <x v="1"/>
    <x v="2"/>
    <x v="3"/>
    <n v="104640"/>
    <s v="RENT"/>
    <n v="0.38"/>
    <n v="0.7"/>
    <n v="11458.03"/>
    <n v="0"/>
    <n v="26.302561162079513"/>
    <n v="10.949952217125384"/>
    <n v="915"/>
    <n v="30.5"/>
    <x v="0"/>
    <n v="-16064.97"/>
    <x v="1"/>
  </r>
  <r>
    <x v="675"/>
    <x v="336"/>
    <s v="B0676"/>
    <x v="3"/>
    <x v="672"/>
    <n v="25"/>
    <n v="36"/>
    <x v="0"/>
    <x v="4"/>
    <x v="1"/>
    <n v="82509"/>
    <s v="OWN"/>
    <n v="0.17"/>
    <n v="0.51"/>
    <n v="40435"/>
    <n v="0"/>
    <n v="39.205420014786263"/>
    <n v="49.006775018482834"/>
    <n v="982"/>
    <n v="32.733333333333334"/>
    <x v="0"/>
    <n v="8087"/>
    <x v="0"/>
  </r>
  <r>
    <x v="676"/>
    <x v="107"/>
    <s v="B0677"/>
    <x v="3"/>
    <x v="673"/>
    <n v="8"/>
    <n v="36"/>
    <x v="2"/>
    <x v="4"/>
    <x v="4"/>
    <n v="96406"/>
    <s v="MORTGAGE"/>
    <n v="0.23"/>
    <n v="0.7"/>
    <n v="0"/>
    <n v="0"/>
    <n v="2.2581582059207932"/>
    <n v="0"/>
    <n v="682"/>
    <n v="22.733333333333334"/>
    <x v="1"/>
    <n v="-2177"/>
    <x v="1"/>
  </r>
  <r>
    <x v="677"/>
    <x v="114"/>
    <s v="B0678"/>
    <x v="5"/>
    <x v="674"/>
    <n v="21.3"/>
    <n v="36"/>
    <x v="0"/>
    <x v="6"/>
    <x v="2"/>
    <n v="124220"/>
    <s v="OWN"/>
    <n v="0.27"/>
    <n v="0.63"/>
    <n v="6986.88"/>
    <n v="0"/>
    <n v="4.6369344710996616"/>
    <n v="5.6246015134438903"/>
    <n v="1236"/>
    <n v="41.2"/>
    <x v="3"/>
    <n v="1226.8800000000001"/>
    <x v="0"/>
  </r>
  <r>
    <x v="678"/>
    <x v="504"/>
    <s v="B0679"/>
    <x v="4"/>
    <x v="675"/>
    <n v="9.1"/>
    <n v="60"/>
    <x v="0"/>
    <x v="0"/>
    <x v="2"/>
    <n v="69519"/>
    <s v="RENT"/>
    <n v="0.46"/>
    <n v="0.92"/>
    <n v="36852.89"/>
    <n v="0"/>
    <n v="48.589594211654372"/>
    <n v="53.011248723370585"/>
    <n v="1693"/>
    <n v="56.43333333333333"/>
    <x v="2"/>
    <n v="3073.8899999999994"/>
    <x v="0"/>
  </r>
  <r>
    <x v="679"/>
    <x v="379"/>
    <s v="B0680"/>
    <x v="4"/>
    <x v="676"/>
    <n v="20.6"/>
    <n v="36"/>
    <x v="1"/>
    <x v="5"/>
    <x v="4"/>
    <n v="79649"/>
    <s v="MORTGAGE"/>
    <n v="0.2"/>
    <n v="0.56000000000000005"/>
    <n v="9045.0499999999993"/>
    <n v="0"/>
    <n v="28.419691395999951"/>
    <n v="11.356137553516051"/>
    <n v="1007"/>
    <n v="33.56666666666667"/>
    <x v="0"/>
    <n v="-13590.95"/>
    <x v="1"/>
  </r>
  <r>
    <x v="680"/>
    <x v="231"/>
    <s v="B0681"/>
    <x v="9"/>
    <x v="677"/>
    <n v="19.7"/>
    <n v="36"/>
    <x v="1"/>
    <x v="6"/>
    <x v="3"/>
    <n v="64524"/>
    <s v="MORTGAGE"/>
    <n v="0.14000000000000001"/>
    <n v="0.79"/>
    <n v="7025.57"/>
    <n v="0"/>
    <n v="26.893868947988349"/>
    <n v="10.888305126774533"/>
    <n v="658"/>
    <n v="21.933333333333334"/>
    <x v="1"/>
    <n v="-10327.43"/>
    <x v="1"/>
  </r>
  <r>
    <x v="681"/>
    <x v="511"/>
    <s v="B0682"/>
    <x v="0"/>
    <x v="678"/>
    <n v="11"/>
    <n v="60"/>
    <x v="3"/>
    <x v="6"/>
    <x v="3"/>
    <n v="126493"/>
    <s v="MORTGAGE"/>
    <n v="0.23"/>
    <n v="0.52"/>
    <n v="3922.58"/>
    <n v="3494.67"/>
    <n v="9.9262409777616156"/>
    <n v="3.101025353181599"/>
    <n v="1635"/>
    <n v="54.5"/>
    <x v="2"/>
    <n v="-8633.42"/>
    <x v="1"/>
  </r>
  <r>
    <x v="682"/>
    <x v="472"/>
    <s v="B0683"/>
    <x v="0"/>
    <x v="679"/>
    <n v="11.5"/>
    <n v="60"/>
    <x v="1"/>
    <x v="2"/>
    <x v="0"/>
    <n v="63885"/>
    <s v="MORTGAGE"/>
    <n v="0.14000000000000001"/>
    <n v="0.7"/>
    <n v="4701.45"/>
    <n v="0"/>
    <n v="44.764811771151287"/>
    <n v="7.3592392580417947"/>
    <n v="1595"/>
    <n v="53.166666666666664"/>
    <x v="2"/>
    <n v="-23896.55"/>
    <x v="1"/>
  </r>
  <r>
    <x v="683"/>
    <x v="512"/>
    <s v="B0684"/>
    <x v="8"/>
    <x v="680"/>
    <n v="20.9"/>
    <n v="60"/>
    <x v="0"/>
    <x v="1"/>
    <x v="3"/>
    <n v="74369"/>
    <s v="OWN"/>
    <n v="0.15"/>
    <n v="0.75"/>
    <n v="15188.67"/>
    <n v="0"/>
    <n v="16.892791351235058"/>
    <n v="20.423388777582058"/>
    <n v="909"/>
    <n v="30.3"/>
    <x v="0"/>
    <n v="2625.67"/>
    <x v="0"/>
  </r>
  <r>
    <x v="684"/>
    <x v="513"/>
    <s v="B0685"/>
    <x v="4"/>
    <x v="681"/>
    <n v="14.2"/>
    <n v="36"/>
    <x v="2"/>
    <x v="0"/>
    <x v="0"/>
    <n v="131132"/>
    <s v="RENT"/>
    <n v="0.33"/>
    <n v="0.63"/>
    <n v="0"/>
    <n v="0"/>
    <n v="7.0417594484946475"/>
    <n v="0"/>
    <n v="1184"/>
    <n v="39.466666666666669"/>
    <x v="3"/>
    <n v="-9234"/>
    <x v="1"/>
  </r>
  <r>
    <x v="685"/>
    <x v="514"/>
    <s v="B0686"/>
    <x v="5"/>
    <x v="682"/>
    <n v="19.600000000000001"/>
    <n v="36"/>
    <x v="1"/>
    <x v="0"/>
    <x v="2"/>
    <n v="125402"/>
    <s v="RENT"/>
    <n v="0.12"/>
    <n v="0.7"/>
    <n v="11613.67"/>
    <n v="0"/>
    <n v="21.147190634918104"/>
    <n v="9.2611521347346937"/>
    <n v="1576"/>
    <n v="52.533333333333331"/>
    <x v="2"/>
    <n v="-14905.33"/>
    <x v="1"/>
  </r>
  <r>
    <x v="686"/>
    <x v="515"/>
    <s v="B0687"/>
    <x v="7"/>
    <x v="683"/>
    <n v="8"/>
    <n v="60"/>
    <x v="1"/>
    <x v="5"/>
    <x v="4"/>
    <n v="60676"/>
    <s v="MORTGAGE"/>
    <n v="0.11"/>
    <n v="0.56999999999999995"/>
    <n v="12642.02"/>
    <n v="0"/>
    <n v="46.090711319137718"/>
    <n v="20.835289076405829"/>
    <n v="1696"/>
    <n v="56.533333333333331"/>
    <x v="2"/>
    <n v="-15323.98"/>
    <x v="1"/>
  </r>
  <r>
    <x v="687"/>
    <x v="516"/>
    <s v="B0688"/>
    <x v="9"/>
    <x v="684"/>
    <n v="22.1"/>
    <n v="36"/>
    <x v="0"/>
    <x v="5"/>
    <x v="3"/>
    <n v="94093"/>
    <s v="RENT"/>
    <n v="0.39"/>
    <n v="0.64"/>
    <n v="20968.23"/>
    <n v="0"/>
    <n v="18.251092004718735"/>
    <n v="22.284580149426631"/>
    <n v="1654"/>
    <n v="55.133333333333333"/>
    <x v="2"/>
    <n v="3795.2299999999996"/>
    <x v="0"/>
  </r>
  <r>
    <x v="688"/>
    <x v="485"/>
    <s v="B0689"/>
    <x v="9"/>
    <x v="685"/>
    <n v="19.2"/>
    <n v="60"/>
    <x v="0"/>
    <x v="0"/>
    <x v="0"/>
    <n v="77764"/>
    <s v="OWN"/>
    <n v="0.24"/>
    <n v="0.78"/>
    <n v="33360.5"/>
    <n v="0"/>
    <n v="35.989661025667402"/>
    <n v="42.899670798827223"/>
    <n v="1488"/>
    <n v="49.6"/>
    <x v="2"/>
    <n v="5373.5"/>
    <x v="0"/>
  </r>
  <r>
    <x v="689"/>
    <x v="359"/>
    <s v="B0690"/>
    <x v="5"/>
    <x v="686"/>
    <n v="23.1"/>
    <n v="60"/>
    <x v="1"/>
    <x v="0"/>
    <x v="2"/>
    <n v="80799"/>
    <s v="RENT"/>
    <n v="0.15"/>
    <n v="0.64"/>
    <n v="1947.61"/>
    <n v="0"/>
    <n v="17.547246871867227"/>
    <n v="2.4104382479981186"/>
    <n v="1612"/>
    <n v="53.733333333333334"/>
    <x v="2"/>
    <n v="-12230.39"/>
    <x v="1"/>
  </r>
  <r>
    <x v="690"/>
    <x v="474"/>
    <s v="B0691"/>
    <x v="7"/>
    <x v="687"/>
    <n v="7.6"/>
    <n v="36"/>
    <x v="0"/>
    <x v="5"/>
    <x v="3"/>
    <n v="109414"/>
    <s v="OWN"/>
    <n v="0.2"/>
    <n v="0.9"/>
    <n v="27541.3"/>
    <n v="0"/>
    <n v="23.393715612261683"/>
    <n v="25.171641654632857"/>
    <n v="1610"/>
    <n v="53.666666666666664"/>
    <x v="2"/>
    <n v="1945.2999999999993"/>
    <x v="0"/>
  </r>
  <r>
    <x v="691"/>
    <x v="517"/>
    <s v="B0692"/>
    <x v="8"/>
    <x v="688"/>
    <n v="16.899999999999999"/>
    <n v="36"/>
    <x v="0"/>
    <x v="1"/>
    <x v="1"/>
    <n v="135296"/>
    <s v="OWN"/>
    <n v="0.36"/>
    <n v="0.78"/>
    <n v="39949.410000000003"/>
    <n v="0"/>
    <n v="25.25869205298013"/>
    <n v="29.527413966414386"/>
    <n v="1493"/>
    <n v="49.766666666666666"/>
    <x v="2"/>
    <n v="5775.4100000000035"/>
    <x v="0"/>
  </r>
  <r>
    <x v="692"/>
    <x v="474"/>
    <s v="B0693"/>
    <x v="3"/>
    <x v="689"/>
    <n v="17"/>
    <n v="60"/>
    <x v="1"/>
    <x v="3"/>
    <x v="2"/>
    <n v="123095"/>
    <s v="RENT"/>
    <n v="0.21"/>
    <n v="0.7"/>
    <n v="590.38"/>
    <n v="0"/>
    <n v="4.4120394817011253"/>
    <n v="0.47961330679556441"/>
    <n v="1610"/>
    <n v="53.666666666666664"/>
    <x v="2"/>
    <n v="-4840.62"/>
    <x v="1"/>
  </r>
  <r>
    <x v="693"/>
    <x v="440"/>
    <s v="B0694"/>
    <x v="6"/>
    <x v="690"/>
    <n v="12.1"/>
    <n v="60"/>
    <x v="0"/>
    <x v="1"/>
    <x v="3"/>
    <n v="142082"/>
    <s v="OWN"/>
    <n v="0.3"/>
    <n v="0.52"/>
    <n v="32244.44"/>
    <n v="0"/>
    <n v="20.244647457102236"/>
    <n v="22.694246984135923"/>
    <n v="1687"/>
    <n v="56.233333333333334"/>
    <x v="2"/>
    <n v="3480.4399999999987"/>
    <x v="0"/>
  </r>
  <r>
    <x v="694"/>
    <x v="518"/>
    <s v="B0695"/>
    <x v="4"/>
    <x v="691"/>
    <n v="14.2"/>
    <n v="60"/>
    <x v="0"/>
    <x v="6"/>
    <x v="2"/>
    <n v="102307"/>
    <s v="OWN"/>
    <n v="0.15"/>
    <n v="0.72"/>
    <n v="25840.03"/>
    <n v="0"/>
    <n v="22.116766203681077"/>
    <n v="25.257343094802899"/>
    <n v="1098"/>
    <n v="36.6"/>
    <x v="3"/>
    <n v="3213.0299999999988"/>
    <x v="0"/>
  </r>
  <r>
    <x v="695"/>
    <x v="17"/>
    <s v="B0696"/>
    <x v="0"/>
    <x v="692"/>
    <n v="5.8"/>
    <n v="60"/>
    <x v="0"/>
    <x v="5"/>
    <x v="4"/>
    <n v="112062"/>
    <s v="OWN"/>
    <n v="0.34"/>
    <n v="0.84"/>
    <n v="10480.549999999999"/>
    <n v="0"/>
    <n v="8.8397494244257651"/>
    <n v="9.3524566757687708"/>
    <n v="973"/>
    <n v="32.43333333333333"/>
    <x v="0"/>
    <n v="574.54999999999927"/>
    <x v="0"/>
  </r>
  <r>
    <x v="696"/>
    <x v="519"/>
    <s v="B0697"/>
    <x v="5"/>
    <x v="693"/>
    <n v="19.899999999999999"/>
    <n v="36"/>
    <x v="0"/>
    <x v="3"/>
    <x v="4"/>
    <n v="125432"/>
    <s v="OWN"/>
    <n v="0.23"/>
    <n v="0.62"/>
    <n v="45458.89"/>
    <n v="0"/>
    <n v="30.226736399005038"/>
    <n v="36.241860131385927"/>
    <n v="1126"/>
    <n v="37.533333333333331"/>
    <x v="3"/>
    <n v="7544.8899999999994"/>
    <x v="0"/>
  </r>
  <r>
    <x v="697"/>
    <x v="520"/>
    <s v="B0698"/>
    <x v="4"/>
    <x v="694"/>
    <n v="16"/>
    <n v="60"/>
    <x v="1"/>
    <x v="1"/>
    <x v="4"/>
    <n v="61923"/>
    <s v="MORTGAGE"/>
    <n v="0.35"/>
    <n v="0.86"/>
    <n v="6883.48"/>
    <n v="0"/>
    <n v="22.731456809263118"/>
    <n v="11.116192690922597"/>
    <n v="1296"/>
    <n v="43.2"/>
    <x v="3"/>
    <n v="-7192.52"/>
    <x v="1"/>
  </r>
  <r>
    <x v="698"/>
    <x v="98"/>
    <s v="B0699"/>
    <x v="0"/>
    <x v="695"/>
    <n v="6.2"/>
    <n v="60"/>
    <x v="0"/>
    <x v="6"/>
    <x v="1"/>
    <n v="147449"/>
    <s v="RENT"/>
    <n v="0.42"/>
    <n v="0.61"/>
    <n v="41046.300000000003"/>
    <n v="0"/>
    <n v="26.21245311938365"/>
    <n v="27.83762521278544"/>
    <n v="1108"/>
    <n v="36.93333333333333"/>
    <x v="3"/>
    <n v="2396.3000000000029"/>
    <x v="0"/>
  </r>
  <r>
    <x v="699"/>
    <x v="521"/>
    <s v="B0700"/>
    <x v="6"/>
    <x v="696"/>
    <n v="18.600000000000001"/>
    <n v="60"/>
    <x v="0"/>
    <x v="2"/>
    <x v="4"/>
    <n v="131739"/>
    <s v="MORTGAGE"/>
    <n v="0.34"/>
    <n v="0.87"/>
    <n v="8316.23"/>
    <n v="0"/>
    <n v="5.3226455339724765"/>
    <n v="6.3126560851380384"/>
    <n v="1029"/>
    <n v="34.299999999999997"/>
    <x v="0"/>
    <n v="1304.2299999999996"/>
    <x v="0"/>
  </r>
  <r>
    <x v="700"/>
    <x v="522"/>
    <s v="B0701"/>
    <x v="6"/>
    <x v="697"/>
    <n v="14.3"/>
    <n v="36"/>
    <x v="1"/>
    <x v="2"/>
    <x v="1"/>
    <n v="134926"/>
    <s v="OWN"/>
    <n v="0.22"/>
    <n v="0.54"/>
    <n v="3592.52"/>
    <n v="0"/>
    <n v="6.0410891896298713"/>
    <n v="2.6625854171916457"/>
    <n v="1406"/>
    <n v="46.866666666666667"/>
    <x v="3"/>
    <n v="-4558.4799999999996"/>
    <x v="1"/>
  </r>
  <r>
    <x v="701"/>
    <x v="262"/>
    <s v="B0702"/>
    <x v="3"/>
    <x v="698"/>
    <n v="5.7"/>
    <n v="36"/>
    <x v="2"/>
    <x v="4"/>
    <x v="4"/>
    <n v="108388"/>
    <s v="RENT"/>
    <n v="0.2"/>
    <n v="0.89"/>
    <n v="0"/>
    <n v="0"/>
    <n v="26.950400413329888"/>
    <n v="0"/>
    <n v="844"/>
    <n v="28.133333333333333"/>
    <x v="0"/>
    <n v="-29211"/>
    <x v="1"/>
  </r>
  <r>
    <x v="702"/>
    <x v="523"/>
    <s v="B0703"/>
    <x v="1"/>
    <x v="699"/>
    <n v="24.4"/>
    <n v="60"/>
    <x v="1"/>
    <x v="0"/>
    <x v="2"/>
    <n v="77574"/>
    <s v="OWN"/>
    <n v="0.23"/>
    <n v="0.72"/>
    <n v="12707.65"/>
    <n v="0"/>
    <n v="36.245391497151111"/>
    <n v="16.381326217547116"/>
    <n v="1059"/>
    <n v="35.299999999999997"/>
    <x v="0"/>
    <n v="-15409.35"/>
    <x v="1"/>
  </r>
  <r>
    <x v="703"/>
    <x v="13"/>
    <s v="B0704"/>
    <x v="6"/>
    <x v="700"/>
    <n v="24"/>
    <n v="36"/>
    <x v="0"/>
    <x v="0"/>
    <x v="3"/>
    <n v="73391"/>
    <s v="RENT"/>
    <n v="0.17"/>
    <n v="0.63"/>
    <n v="46348.72"/>
    <n v="0"/>
    <n v="50.929950538894417"/>
    <n v="63.153138668229083"/>
    <n v="1444"/>
    <n v="48.133333333333333"/>
    <x v="2"/>
    <n v="8970.7200000000012"/>
    <x v="0"/>
  </r>
  <r>
    <x v="704"/>
    <x v="168"/>
    <s v="B0705"/>
    <x v="4"/>
    <x v="701"/>
    <n v="15.3"/>
    <n v="36"/>
    <x v="0"/>
    <x v="0"/>
    <x v="3"/>
    <n v="83664"/>
    <s v="MORTGAGE"/>
    <n v="0.17"/>
    <n v="0.62"/>
    <n v="9101.7800000000007"/>
    <n v="0"/>
    <n v="9.4353604895773575"/>
    <n v="10.878968253968255"/>
    <n v="1097"/>
    <n v="36.56666666666667"/>
    <x v="3"/>
    <n v="1207.7800000000007"/>
    <x v="0"/>
  </r>
  <r>
    <x v="705"/>
    <x v="306"/>
    <s v="B0706"/>
    <x v="2"/>
    <x v="702"/>
    <n v="6.9"/>
    <n v="36"/>
    <x v="3"/>
    <x v="0"/>
    <x v="4"/>
    <n v="97384"/>
    <s v="RENT"/>
    <n v="0.42"/>
    <n v="0.69"/>
    <n v="5293.66"/>
    <n v="1335.02"/>
    <n v="14.855623100303953"/>
    <n v="5.4358621539472605"/>
    <n v="1205"/>
    <n v="40.166666666666664"/>
    <x v="3"/>
    <n v="-9173.34"/>
    <x v="1"/>
  </r>
  <r>
    <x v="706"/>
    <x v="524"/>
    <s v="B0707"/>
    <x v="2"/>
    <x v="660"/>
    <n v="20.100000000000001"/>
    <n v="60"/>
    <x v="0"/>
    <x v="0"/>
    <x v="3"/>
    <n v="61027"/>
    <s v="OWN"/>
    <n v="0.25"/>
    <n v="0.95"/>
    <n v="38444.01"/>
    <n v="0"/>
    <n v="52.452193291493934"/>
    <n v="62.995084143084213"/>
    <n v="878"/>
    <n v="29.266666666666666"/>
    <x v="0"/>
    <n v="6434.010000000002"/>
    <x v="0"/>
  </r>
  <r>
    <x v="707"/>
    <x v="491"/>
    <s v="B0708"/>
    <x v="0"/>
    <x v="703"/>
    <n v="14.8"/>
    <n v="60"/>
    <x v="1"/>
    <x v="4"/>
    <x v="4"/>
    <n v="65464"/>
    <s v="RENT"/>
    <n v="0.27"/>
    <n v="0.6"/>
    <n v="3903.76"/>
    <n v="0"/>
    <n v="20.299706709030918"/>
    <n v="5.9632164242942691"/>
    <n v="1371"/>
    <n v="45.7"/>
    <x v="3"/>
    <n v="-9385.24"/>
    <x v="1"/>
  </r>
  <r>
    <x v="708"/>
    <x v="266"/>
    <s v="B0709"/>
    <x v="0"/>
    <x v="704"/>
    <n v="11"/>
    <n v="36"/>
    <x v="0"/>
    <x v="5"/>
    <x v="4"/>
    <n v="64485"/>
    <s v="RENT"/>
    <n v="0.34"/>
    <n v="0.55000000000000004"/>
    <n v="26829.81"/>
    <n v="0"/>
    <n v="37.483135612933239"/>
    <n v="41.606280530355896"/>
    <n v="898"/>
    <n v="29.933333333333334"/>
    <x v="0"/>
    <n v="2658.8100000000013"/>
    <x v="0"/>
  </r>
  <r>
    <x v="709"/>
    <x v="232"/>
    <s v="B0710"/>
    <x v="1"/>
    <x v="705"/>
    <n v="14.8"/>
    <n v="60"/>
    <x v="0"/>
    <x v="1"/>
    <x v="0"/>
    <n v="49456"/>
    <s v="MORTGAGE"/>
    <n v="0.34"/>
    <n v="0.76"/>
    <n v="41218.94"/>
    <n v="0"/>
    <n v="72.599886768036242"/>
    <n v="83.344670009705595"/>
    <n v="962"/>
    <n v="32.06666666666667"/>
    <x v="0"/>
    <n v="5313.9400000000023"/>
    <x v="0"/>
  </r>
  <r>
    <x v="710"/>
    <x v="525"/>
    <s v="B0711"/>
    <x v="2"/>
    <x v="706"/>
    <n v="15.4"/>
    <n v="60"/>
    <x v="1"/>
    <x v="0"/>
    <x v="0"/>
    <n v="104795"/>
    <s v="OWN"/>
    <n v="0.13"/>
    <n v="0.72"/>
    <n v="7441.09"/>
    <n v="0"/>
    <n v="20.830192280166038"/>
    <n v="7.1006154873801224"/>
    <n v="822"/>
    <n v="27.4"/>
    <x v="0"/>
    <n v="-14387.91"/>
    <x v="1"/>
  </r>
  <r>
    <x v="711"/>
    <x v="526"/>
    <s v="B0712"/>
    <x v="0"/>
    <x v="707"/>
    <n v="16.3"/>
    <n v="36"/>
    <x v="1"/>
    <x v="1"/>
    <x v="0"/>
    <n v="65554"/>
    <s v="RENT"/>
    <n v="0.43"/>
    <n v="0.74"/>
    <n v="10355.42"/>
    <n v="0"/>
    <n v="53.473472251883948"/>
    <n v="15.796778228635933"/>
    <n v="1478"/>
    <n v="49.266666666666666"/>
    <x v="2"/>
    <n v="-24698.58"/>
    <x v="1"/>
  </r>
  <r>
    <x v="712"/>
    <x v="527"/>
    <s v="B0713"/>
    <x v="6"/>
    <x v="708"/>
    <n v="13.8"/>
    <n v="36"/>
    <x v="1"/>
    <x v="1"/>
    <x v="1"/>
    <n v="76922"/>
    <s v="MORTGAGE"/>
    <n v="0.17"/>
    <n v="0.8"/>
    <n v="2244.9"/>
    <n v="0"/>
    <n v="39.95475936663113"/>
    <n v="2.9184108577520087"/>
    <n v="1178"/>
    <n v="39.266666666666666"/>
    <x v="3"/>
    <n v="-28489.1"/>
    <x v="1"/>
  </r>
  <r>
    <x v="713"/>
    <x v="528"/>
    <s v="B0714"/>
    <x v="0"/>
    <x v="709"/>
    <n v="17.100000000000001"/>
    <n v="60"/>
    <x v="0"/>
    <x v="5"/>
    <x v="0"/>
    <n v="43409"/>
    <s v="RENT"/>
    <n v="0.39"/>
    <n v="0.62"/>
    <n v="9428.89"/>
    <n v="0"/>
    <n v="18.549148794028888"/>
    <n v="21.721048630468335"/>
    <n v="657"/>
    <n v="21.9"/>
    <x v="1"/>
    <n v="1376.8899999999994"/>
    <x v="0"/>
  </r>
  <r>
    <x v="714"/>
    <x v="529"/>
    <s v="B0715"/>
    <x v="9"/>
    <x v="710"/>
    <n v="23.4"/>
    <n v="36"/>
    <x v="0"/>
    <x v="2"/>
    <x v="4"/>
    <n v="99327"/>
    <s v="OWN"/>
    <n v="0.41"/>
    <n v="0.91"/>
    <n v="5743.04"/>
    <n v="0"/>
    <n v="4.6855336414066668"/>
    <n v="5.7819525405982262"/>
    <n v="1492"/>
    <n v="49.733333333333334"/>
    <x v="2"/>
    <n v="1089.04"/>
    <x v="0"/>
  </r>
  <r>
    <x v="715"/>
    <x v="530"/>
    <s v="B0716"/>
    <x v="1"/>
    <x v="711"/>
    <n v="12.2"/>
    <n v="60"/>
    <x v="1"/>
    <x v="0"/>
    <x v="2"/>
    <n v="121400"/>
    <s v="RENT"/>
    <n v="0.39"/>
    <n v="0.7"/>
    <n v="9438.77"/>
    <n v="0"/>
    <n v="20.169686985172984"/>
    <n v="7.7749341021416809"/>
    <n v="1173"/>
    <n v="39.1"/>
    <x v="3"/>
    <n v="-15047.23"/>
    <x v="1"/>
  </r>
  <r>
    <x v="716"/>
    <x v="334"/>
    <s v="B0717"/>
    <x v="5"/>
    <x v="712"/>
    <n v="19.5"/>
    <n v="60"/>
    <x v="1"/>
    <x v="0"/>
    <x v="0"/>
    <n v="66639"/>
    <s v="RENT"/>
    <n v="0.33"/>
    <n v="0.56000000000000005"/>
    <n v="5476.7"/>
    <n v="0"/>
    <n v="29.626795119974791"/>
    <n v="8.2184606611743867"/>
    <n v="801"/>
    <n v="26.7"/>
    <x v="0"/>
    <n v="-14266.3"/>
    <x v="1"/>
  </r>
  <r>
    <x v="717"/>
    <x v="531"/>
    <s v="B0718"/>
    <x v="7"/>
    <x v="713"/>
    <n v="22.9"/>
    <n v="36"/>
    <x v="0"/>
    <x v="4"/>
    <x v="0"/>
    <n v="130110"/>
    <s v="RENT"/>
    <n v="0.11"/>
    <n v="0.83"/>
    <n v="31325.98"/>
    <n v="0"/>
    <n v="19.590346629774803"/>
    <n v="24.076535239412806"/>
    <n v="1715"/>
    <n v="57.166666666666664"/>
    <x v="2"/>
    <n v="5836.98"/>
    <x v="0"/>
  </r>
  <r>
    <x v="718"/>
    <x v="532"/>
    <s v="B0719"/>
    <x v="8"/>
    <x v="714"/>
    <n v="14.1"/>
    <n v="60"/>
    <x v="0"/>
    <x v="0"/>
    <x v="2"/>
    <n v="93627"/>
    <s v="RENT"/>
    <n v="0.24"/>
    <n v="0.79"/>
    <n v="10994.68"/>
    <n v="0"/>
    <n v="10.291902976705437"/>
    <n v="11.743065568692792"/>
    <n v="1253"/>
    <n v="41.766666666666666"/>
    <x v="3"/>
    <n v="1358.6800000000003"/>
    <x v="0"/>
  </r>
  <r>
    <x v="719"/>
    <x v="451"/>
    <s v="B0720"/>
    <x v="7"/>
    <x v="715"/>
    <n v="13.9"/>
    <n v="60"/>
    <x v="0"/>
    <x v="5"/>
    <x v="4"/>
    <n v="113424"/>
    <s v="OWN"/>
    <n v="0.34"/>
    <n v="0.64"/>
    <n v="8475.2999999999993"/>
    <n v="0"/>
    <n v="6.5603399633234583"/>
    <n v="7.4722280998730417"/>
    <n v="1646"/>
    <n v="54.866666666666667"/>
    <x v="2"/>
    <n v="1034.2999999999993"/>
    <x v="0"/>
  </r>
  <r>
    <x v="720"/>
    <x v="533"/>
    <s v="B0721"/>
    <x v="7"/>
    <x v="716"/>
    <n v="17"/>
    <n v="36"/>
    <x v="4"/>
    <x v="4"/>
    <x v="1"/>
    <n v="49692"/>
    <s v="MORTGAGE"/>
    <n v="0.25"/>
    <n v="0.78"/>
    <n v="0"/>
    <n v="0"/>
    <n v="51.539483216614343"/>
    <n v="0"/>
    <n v="1717"/>
    <n v="57.233333333333334"/>
    <x v="2"/>
    <n v="-25611"/>
    <x v="1"/>
  </r>
  <r>
    <x v="721"/>
    <x v="123"/>
    <s v="B0722"/>
    <x v="3"/>
    <x v="717"/>
    <n v="16.8"/>
    <n v="36"/>
    <x v="1"/>
    <x v="4"/>
    <x v="0"/>
    <n v="119037"/>
    <s v="MORTGAGE"/>
    <n v="0.45"/>
    <n v="0.6"/>
    <n v="4489.9799999999996"/>
    <n v="0"/>
    <n v="11.046145316162201"/>
    <n v="3.7719196552332459"/>
    <n v="1075"/>
    <n v="35.833333333333336"/>
    <x v="0"/>
    <n v="-8659.02"/>
    <x v="1"/>
  </r>
  <r>
    <x v="722"/>
    <x v="444"/>
    <s v="B0723"/>
    <x v="5"/>
    <x v="718"/>
    <n v="21.1"/>
    <n v="36"/>
    <x v="3"/>
    <x v="0"/>
    <x v="2"/>
    <n v="108840"/>
    <s v="RENT"/>
    <n v="0.22"/>
    <n v="0.7"/>
    <n v="8919.67"/>
    <n v="8978.74"/>
    <n v="32.677324513046671"/>
    <n v="8.1952131569276006"/>
    <n v="1603"/>
    <n v="53.43333333333333"/>
    <x v="2"/>
    <n v="-26646.33"/>
    <x v="1"/>
  </r>
  <r>
    <x v="723"/>
    <x v="169"/>
    <s v="B0724"/>
    <x v="0"/>
    <x v="719"/>
    <n v="14.5"/>
    <n v="60"/>
    <x v="0"/>
    <x v="4"/>
    <x v="4"/>
    <n v="84200"/>
    <s v="OWN"/>
    <n v="0.22"/>
    <n v="0.9"/>
    <n v="25962.880000000001"/>
    <n v="0"/>
    <n v="26.929928741092635"/>
    <n v="30.834774346793349"/>
    <n v="840"/>
    <n v="28"/>
    <x v="0"/>
    <n v="3287.880000000001"/>
    <x v="0"/>
  </r>
  <r>
    <x v="724"/>
    <x v="534"/>
    <s v="B0725"/>
    <x v="3"/>
    <x v="720"/>
    <n v="24.9"/>
    <n v="36"/>
    <x v="2"/>
    <x v="5"/>
    <x v="3"/>
    <n v="123063"/>
    <s v="OWN"/>
    <n v="0.21"/>
    <n v="0.56000000000000005"/>
    <n v="0"/>
    <n v="0"/>
    <n v="5.2777845493771487"/>
    <n v="0"/>
    <n v="1217"/>
    <n v="40.56666666666667"/>
    <x v="3"/>
    <n v="-6495"/>
    <x v="1"/>
  </r>
  <r>
    <x v="725"/>
    <x v="535"/>
    <s v="B0726"/>
    <x v="7"/>
    <x v="721"/>
    <n v="6.2"/>
    <n v="36"/>
    <x v="0"/>
    <x v="5"/>
    <x v="1"/>
    <n v="87415"/>
    <s v="OWN"/>
    <n v="0.23"/>
    <n v="0.67"/>
    <n v="15582.73"/>
    <n v="0"/>
    <n v="16.785448721615285"/>
    <n v="17.826151118229134"/>
    <n v="774"/>
    <n v="25.8"/>
    <x v="0"/>
    <n v="909.72999999999956"/>
    <x v="0"/>
  </r>
  <r>
    <x v="726"/>
    <x v="536"/>
    <s v="B0727"/>
    <x v="9"/>
    <x v="722"/>
    <n v="5.0999999999999996"/>
    <n v="36"/>
    <x v="0"/>
    <x v="0"/>
    <x v="2"/>
    <n v="48074"/>
    <s v="OWN"/>
    <n v="0.32"/>
    <n v="0.87"/>
    <n v="12748.63"/>
    <n v="0"/>
    <n v="25.231934101593378"/>
    <n v="26.518762740774637"/>
    <n v="1147"/>
    <n v="38.233333333333334"/>
    <x v="3"/>
    <n v="618.6299999999992"/>
    <x v="0"/>
  </r>
  <r>
    <x v="727"/>
    <x v="537"/>
    <s v="B0728"/>
    <x v="8"/>
    <x v="723"/>
    <n v="17.8"/>
    <n v="36"/>
    <x v="1"/>
    <x v="0"/>
    <x v="2"/>
    <n v="45549"/>
    <s v="OWN"/>
    <n v="0.38"/>
    <n v="0.94"/>
    <n v="6421.49"/>
    <n v="0"/>
    <n v="51.961623745856109"/>
    <n v="14.097982392588202"/>
    <n v="1527"/>
    <n v="50.9"/>
    <x v="2"/>
    <n v="-17246.510000000002"/>
    <x v="1"/>
  </r>
  <r>
    <x v="728"/>
    <x v="538"/>
    <s v="B0729"/>
    <x v="7"/>
    <x v="724"/>
    <n v="11"/>
    <n v="60"/>
    <x v="0"/>
    <x v="0"/>
    <x v="2"/>
    <n v="59963"/>
    <s v="OWN"/>
    <n v="0.37"/>
    <n v="0.7"/>
    <n v="18006.419999999998"/>
    <n v="0"/>
    <n v="27.053349565565433"/>
    <n v="30.029218017777627"/>
    <n v="874"/>
    <n v="29.133333333333333"/>
    <x v="0"/>
    <n v="1784.4199999999983"/>
    <x v="0"/>
  </r>
  <r>
    <x v="729"/>
    <x v="539"/>
    <s v="B0730"/>
    <x v="2"/>
    <x v="725"/>
    <n v="9.8000000000000007"/>
    <n v="60"/>
    <x v="0"/>
    <x v="0"/>
    <x v="0"/>
    <n v="121456"/>
    <s v="RENT"/>
    <n v="0.42"/>
    <n v="0.73"/>
    <n v="27086.560000000001"/>
    <n v="0"/>
    <n v="20.311059148992229"/>
    <n v="22.301541298906603"/>
    <n v="1006"/>
    <n v="33.533333333333331"/>
    <x v="0"/>
    <n v="2417.5600000000013"/>
    <x v="0"/>
  </r>
  <r>
    <x v="730"/>
    <x v="495"/>
    <s v="B0731"/>
    <x v="5"/>
    <x v="726"/>
    <n v="11.2"/>
    <n v="36"/>
    <x v="0"/>
    <x v="6"/>
    <x v="3"/>
    <n v="126362"/>
    <s v="MORTGAGE"/>
    <n v="0.45"/>
    <n v="0.76"/>
    <n v="38995.620000000003"/>
    <n v="0"/>
    <n v="27.752014054858265"/>
    <n v="30.860242794511013"/>
    <n v="671"/>
    <n v="22.366666666666667"/>
    <x v="1"/>
    <n v="3927.6200000000026"/>
    <x v="0"/>
  </r>
  <r>
    <x v="731"/>
    <x v="381"/>
    <s v="B0732"/>
    <x v="5"/>
    <x v="727"/>
    <n v="10.1"/>
    <n v="60"/>
    <x v="0"/>
    <x v="0"/>
    <x v="1"/>
    <n v="131607"/>
    <s v="MORTGAGE"/>
    <n v="0.43"/>
    <n v="0.92"/>
    <n v="26702.55"/>
    <n v="0"/>
    <n v="18.42835107555069"/>
    <n v="20.289612254667304"/>
    <n v="1548"/>
    <n v="51.6"/>
    <x v="2"/>
    <n v="2449.5499999999993"/>
    <x v="0"/>
  </r>
  <r>
    <x v="732"/>
    <x v="540"/>
    <s v="B0733"/>
    <x v="5"/>
    <x v="728"/>
    <n v="5.6"/>
    <n v="36"/>
    <x v="1"/>
    <x v="1"/>
    <x v="4"/>
    <n v="82265"/>
    <s v="RENT"/>
    <n v="0.11"/>
    <n v="0.89"/>
    <n v="1328.43"/>
    <n v="0"/>
    <n v="12.684616787212057"/>
    <n v="1.6148179663283291"/>
    <n v="1395"/>
    <n v="46.5"/>
    <x v="3"/>
    <n v="-9106.57"/>
    <x v="1"/>
  </r>
  <r>
    <x v="733"/>
    <x v="142"/>
    <s v="B0734"/>
    <x v="1"/>
    <x v="729"/>
    <n v="24.4"/>
    <n v="36"/>
    <x v="1"/>
    <x v="6"/>
    <x v="4"/>
    <n v="46061"/>
    <s v="MORTGAGE"/>
    <n v="0.39"/>
    <n v="0.57999999999999996"/>
    <n v="5184.05"/>
    <n v="0"/>
    <n v="64.158398645274744"/>
    <n v="11.25474913701396"/>
    <n v="885"/>
    <n v="29.5"/>
    <x v="0"/>
    <n v="-24367.95"/>
    <x v="1"/>
  </r>
  <r>
    <x v="734"/>
    <x v="541"/>
    <s v="B0735"/>
    <x v="1"/>
    <x v="730"/>
    <n v="9.4"/>
    <n v="60"/>
    <x v="1"/>
    <x v="0"/>
    <x v="3"/>
    <n v="88226"/>
    <s v="OWN"/>
    <n v="0.18"/>
    <n v="0.7"/>
    <n v="4663.03"/>
    <n v="0"/>
    <n v="43.50644934599778"/>
    <n v="5.2853240541337021"/>
    <n v="997"/>
    <n v="33.233333333333334"/>
    <x v="0"/>
    <n v="-33720.97"/>
    <x v="1"/>
  </r>
  <r>
    <x v="735"/>
    <x v="542"/>
    <s v="B0736"/>
    <x v="6"/>
    <x v="731"/>
    <n v="19.7"/>
    <n v="60"/>
    <x v="1"/>
    <x v="4"/>
    <x v="2"/>
    <n v="58810"/>
    <s v="OWN"/>
    <n v="0.15"/>
    <n v="0.71"/>
    <n v="2401.1"/>
    <n v="0"/>
    <n v="29.574902227512329"/>
    <n v="4.0828090460805981"/>
    <n v="1496"/>
    <n v="49.866666666666667"/>
    <x v="2"/>
    <n v="-14991.9"/>
    <x v="1"/>
  </r>
  <r>
    <x v="736"/>
    <x v="543"/>
    <s v="B0737"/>
    <x v="4"/>
    <x v="732"/>
    <n v="20.3"/>
    <n v="36"/>
    <x v="1"/>
    <x v="3"/>
    <x v="2"/>
    <n v="90006"/>
    <s v="MORTGAGE"/>
    <n v="0.36"/>
    <n v="0.86"/>
    <n v="5667.24"/>
    <n v="0"/>
    <n v="12.906917316623337"/>
    <n v="6.2965135657622824"/>
    <n v="1189"/>
    <n v="39.633333333333333"/>
    <x v="3"/>
    <n v="-5949.76"/>
    <x v="1"/>
  </r>
  <r>
    <x v="737"/>
    <x v="135"/>
    <s v="B0738"/>
    <x v="8"/>
    <x v="733"/>
    <n v="23.6"/>
    <n v="36"/>
    <x v="0"/>
    <x v="6"/>
    <x v="2"/>
    <n v="143502"/>
    <s v="OWN"/>
    <n v="0.23"/>
    <n v="0.77"/>
    <n v="48846.720000000001"/>
    <n v="0"/>
    <n v="27.539685858036822"/>
    <n v="34.039051720533514"/>
    <n v="1608"/>
    <n v="53.6"/>
    <x v="2"/>
    <n v="9326.7200000000012"/>
    <x v="0"/>
  </r>
  <r>
    <x v="738"/>
    <x v="544"/>
    <s v="B0739"/>
    <x v="3"/>
    <x v="734"/>
    <n v="5.6"/>
    <n v="60"/>
    <x v="0"/>
    <x v="5"/>
    <x v="2"/>
    <n v="52800"/>
    <s v="OWN"/>
    <n v="0.12"/>
    <n v="0.79"/>
    <n v="11459.71"/>
    <n v="0"/>
    <n v="20.553030303030305"/>
    <n v="21.703996212121211"/>
    <n v="1581"/>
    <n v="52.7"/>
    <x v="2"/>
    <n v="607.70999999999913"/>
    <x v="0"/>
  </r>
  <r>
    <x v="739"/>
    <x v="545"/>
    <s v="B0740"/>
    <x v="0"/>
    <x v="735"/>
    <n v="22.4"/>
    <n v="36"/>
    <x v="2"/>
    <x v="1"/>
    <x v="2"/>
    <n v="146192"/>
    <s v="MORTGAGE"/>
    <n v="0.16"/>
    <n v="0.95"/>
    <n v="0"/>
    <n v="0"/>
    <n v="22.163319470285654"/>
    <n v="0"/>
    <n v="1162"/>
    <n v="38.733333333333334"/>
    <x v="3"/>
    <n v="-32401"/>
    <x v="1"/>
  </r>
  <r>
    <x v="740"/>
    <x v="437"/>
    <s v="B0741"/>
    <x v="7"/>
    <x v="736"/>
    <n v="15.5"/>
    <n v="60"/>
    <x v="0"/>
    <x v="6"/>
    <x v="3"/>
    <n v="138959"/>
    <s v="RENT"/>
    <n v="0.1"/>
    <n v="0.53"/>
    <n v="8425.7199999999993"/>
    <n v="0"/>
    <n v="5.2497499262372358"/>
    <n v="6.0634575666203689"/>
    <n v="1720"/>
    <n v="57.333333333333336"/>
    <x v="2"/>
    <n v="1130.7199999999993"/>
    <x v="0"/>
  </r>
  <r>
    <x v="741"/>
    <x v="322"/>
    <s v="B0742"/>
    <x v="4"/>
    <x v="737"/>
    <n v="17.7"/>
    <n v="36"/>
    <x v="1"/>
    <x v="4"/>
    <x v="0"/>
    <n v="137228"/>
    <s v="MORTGAGE"/>
    <n v="0.46"/>
    <n v="0.6"/>
    <n v="4398.51"/>
    <n v="0"/>
    <n v="26.957326493135515"/>
    <n v="3.2052569446468651"/>
    <n v="1631"/>
    <n v="54.366666666666667"/>
    <x v="2"/>
    <n v="-32594.489999999998"/>
    <x v="1"/>
  </r>
  <r>
    <x v="742"/>
    <x v="244"/>
    <s v="B0743"/>
    <x v="0"/>
    <x v="738"/>
    <n v="17.899999999999999"/>
    <n v="36"/>
    <x v="0"/>
    <x v="2"/>
    <x v="1"/>
    <n v="105476"/>
    <s v="MORTGAGE"/>
    <n v="0.11"/>
    <n v="0.68"/>
    <n v="41364.04"/>
    <n v="0"/>
    <n v="33.262543137775417"/>
    <n v="39.216542151769126"/>
    <n v="1067"/>
    <n v="35.56666666666667"/>
    <x v="0"/>
    <n v="6280.0400000000009"/>
    <x v="0"/>
  </r>
  <r>
    <x v="743"/>
    <x v="546"/>
    <s v="B0744"/>
    <x v="3"/>
    <x v="739"/>
    <n v="21.4"/>
    <n v="60"/>
    <x v="1"/>
    <x v="5"/>
    <x v="2"/>
    <n v="99460"/>
    <s v="MORTGAGE"/>
    <n v="0.18"/>
    <n v="0.66"/>
    <n v="6410.55"/>
    <n v="0"/>
    <n v="37.654333400361956"/>
    <n v="6.4453549165493671"/>
    <n v="1401"/>
    <n v="46.7"/>
    <x v="3"/>
    <n v="-31040.45"/>
    <x v="1"/>
  </r>
  <r>
    <x v="744"/>
    <x v="547"/>
    <s v="B0745"/>
    <x v="4"/>
    <x v="740"/>
    <n v="11.7"/>
    <n v="60"/>
    <x v="1"/>
    <x v="5"/>
    <x v="0"/>
    <n v="87767"/>
    <s v="MORTGAGE"/>
    <n v="0.27"/>
    <n v="0.51"/>
    <n v="2597.8000000000002"/>
    <n v="0"/>
    <n v="9.3736825914067925"/>
    <n v="2.9598824159422108"/>
    <n v="1582"/>
    <n v="52.733333333333334"/>
    <x v="2"/>
    <n v="-5629.2"/>
    <x v="1"/>
  </r>
  <r>
    <x v="745"/>
    <x v="548"/>
    <s v="B0746"/>
    <x v="0"/>
    <x v="741"/>
    <n v="19.7"/>
    <n v="60"/>
    <x v="0"/>
    <x v="3"/>
    <x v="4"/>
    <n v="58054"/>
    <s v="RENT"/>
    <n v="0.24"/>
    <n v="0.54"/>
    <n v="39393.269999999997"/>
    <n v="0"/>
    <n v="56.688600268715341"/>
    <n v="67.856254521652247"/>
    <n v="876"/>
    <n v="29.2"/>
    <x v="0"/>
    <n v="6483.2699999999968"/>
    <x v="0"/>
  </r>
  <r>
    <x v="746"/>
    <x v="549"/>
    <s v="B0747"/>
    <x v="9"/>
    <x v="742"/>
    <n v="15.6"/>
    <n v="60"/>
    <x v="0"/>
    <x v="6"/>
    <x v="3"/>
    <n v="105319"/>
    <s v="RENT"/>
    <n v="0.46"/>
    <n v="0.81"/>
    <n v="42819.4"/>
    <n v="0"/>
    <n v="35.170292160009112"/>
    <n v="40.656861534955709"/>
    <n v="1462"/>
    <n v="48.733333333333334"/>
    <x v="2"/>
    <n v="5778.4000000000015"/>
    <x v="0"/>
  </r>
  <r>
    <x v="747"/>
    <x v="550"/>
    <s v="B0748"/>
    <x v="1"/>
    <x v="743"/>
    <n v="20.9"/>
    <n v="60"/>
    <x v="1"/>
    <x v="4"/>
    <x v="0"/>
    <n v="132789"/>
    <s v="OWN"/>
    <n v="0.12"/>
    <n v="0.9"/>
    <n v="7914.57"/>
    <n v="0"/>
    <n v="18.362966812010033"/>
    <n v="5.9602602625217447"/>
    <n v="819"/>
    <n v="27.3"/>
    <x v="0"/>
    <n v="-16469.43"/>
    <x v="1"/>
  </r>
  <r>
    <x v="748"/>
    <x v="313"/>
    <s v="B0749"/>
    <x v="3"/>
    <x v="744"/>
    <n v="24.8"/>
    <n v="60"/>
    <x v="0"/>
    <x v="0"/>
    <x v="2"/>
    <n v="75397"/>
    <s v="OWN"/>
    <n v="0.3"/>
    <n v="0.73"/>
    <n v="1428.96"/>
    <n v="0"/>
    <n v="1.5186280621244876"/>
    <n v="1.8952478215313606"/>
    <n v="1031"/>
    <n v="34.366666666666667"/>
    <x v="0"/>
    <n v="283.96000000000004"/>
    <x v="0"/>
  </r>
  <r>
    <x v="749"/>
    <x v="422"/>
    <s v="B0750"/>
    <x v="8"/>
    <x v="745"/>
    <n v="9"/>
    <n v="60"/>
    <x v="0"/>
    <x v="5"/>
    <x v="2"/>
    <n v="43233"/>
    <s v="MORTGAGE"/>
    <n v="0.37"/>
    <n v="0.74"/>
    <n v="42268.02"/>
    <n v="0"/>
    <n v="89.695371591145658"/>
    <n v="97.767955034348759"/>
    <n v="1711"/>
    <n v="57.033333333333331"/>
    <x v="2"/>
    <n v="3490.0199999999968"/>
    <x v="0"/>
  </r>
  <r>
    <x v="750"/>
    <x v="551"/>
    <s v="B0751"/>
    <x v="2"/>
    <x v="746"/>
    <n v="24.9"/>
    <n v="36"/>
    <x v="1"/>
    <x v="1"/>
    <x v="2"/>
    <n v="141205"/>
    <s v="OWN"/>
    <n v="0.47"/>
    <n v="0.61"/>
    <n v="2032.08"/>
    <n v="0"/>
    <n v="12.064020395878334"/>
    <n v="1.4390991820402959"/>
    <n v="1460"/>
    <n v="48.666666666666664"/>
    <x v="2"/>
    <n v="-15002.92"/>
    <x v="1"/>
  </r>
  <r>
    <x v="751"/>
    <x v="552"/>
    <s v="B0752"/>
    <x v="9"/>
    <x v="747"/>
    <n v="6.8"/>
    <n v="36"/>
    <x v="0"/>
    <x v="1"/>
    <x v="0"/>
    <n v="120020"/>
    <s v="RENT"/>
    <n v="0.35"/>
    <n v="0.85"/>
    <n v="4314.72"/>
    <n v="0"/>
    <n v="3.3661056490584902"/>
    <n v="3.5950008331944678"/>
    <n v="1549"/>
    <n v="51.633333333333333"/>
    <x v="2"/>
    <n v="274.72000000000025"/>
    <x v="0"/>
  </r>
  <r>
    <x v="752"/>
    <x v="40"/>
    <s v="B0753"/>
    <x v="1"/>
    <x v="748"/>
    <n v="5"/>
    <n v="36"/>
    <x v="3"/>
    <x v="3"/>
    <x v="2"/>
    <n v="55068"/>
    <s v="OWN"/>
    <n v="0.42"/>
    <n v="0.84"/>
    <n v="9183.2099999999991"/>
    <n v="3538.73"/>
    <n v="49.320839689111644"/>
    <n v="16.676127696665937"/>
    <n v="823"/>
    <n v="27.433333333333334"/>
    <x v="0"/>
    <n v="-17976.79"/>
    <x v="1"/>
  </r>
  <r>
    <x v="753"/>
    <x v="553"/>
    <s v="B0754"/>
    <x v="5"/>
    <x v="749"/>
    <n v="5.9"/>
    <n v="60"/>
    <x v="0"/>
    <x v="6"/>
    <x v="0"/>
    <n v="95727"/>
    <s v="OWN"/>
    <n v="0.13"/>
    <n v="0.76"/>
    <n v="19732.349999999999"/>
    <n v="0"/>
    <n v="19.46472781973738"/>
    <n v="20.613149895013944"/>
    <n v="1708"/>
    <n v="56.93333333333333"/>
    <x v="2"/>
    <n v="1099.3499999999985"/>
    <x v="0"/>
  </r>
  <r>
    <x v="754"/>
    <x v="241"/>
    <s v="B0755"/>
    <x v="1"/>
    <x v="750"/>
    <n v="11.8"/>
    <n v="60"/>
    <x v="0"/>
    <x v="4"/>
    <x v="2"/>
    <n v="120610"/>
    <s v="OWN"/>
    <n v="0.25"/>
    <n v="0.6"/>
    <n v="33924.589999999997"/>
    <n v="0"/>
    <n v="25.158776220877204"/>
    <n v="28.127510156703423"/>
    <n v="1400"/>
    <n v="46.666666666666664"/>
    <x v="3"/>
    <n v="3580.5899999999965"/>
    <x v="0"/>
  </r>
  <r>
    <x v="755"/>
    <x v="554"/>
    <s v="B0756"/>
    <x v="4"/>
    <x v="751"/>
    <n v="17.7"/>
    <n v="60"/>
    <x v="1"/>
    <x v="0"/>
    <x v="4"/>
    <n v="100453"/>
    <s v="MORTGAGE"/>
    <n v="0.25"/>
    <n v="0.54"/>
    <n v="7265.79"/>
    <n v="0"/>
    <n v="17.932764576468596"/>
    <n v="7.2330243994703984"/>
    <n v="1392"/>
    <n v="46.4"/>
    <x v="3"/>
    <n v="-10748.21"/>
    <x v="1"/>
  </r>
  <r>
    <x v="756"/>
    <x v="229"/>
    <s v="B0757"/>
    <x v="6"/>
    <x v="752"/>
    <n v="6.4"/>
    <n v="36"/>
    <x v="0"/>
    <x v="5"/>
    <x v="4"/>
    <n v="134135"/>
    <s v="OWN"/>
    <n v="0.45"/>
    <n v="0.53"/>
    <n v="17019.740000000002"/>
    <n v="0"/>
    <n v="11.925299138927201"/>
    <n v="12.688515301748241"/>
    <n v="936"/>
    <n v="31.2"/>
    <x v="0"/>
    <n v="1023.7400000000016"/>
    <x v="0"/>
  </r>
  <r>
    <x v="757"/>
    <x v="38"/>
    <s v="B0758"/>
    <x v="9"/>
    <x v="753"/>
    <n v="5.0999999999999996"/>
    <n v="60"/>
    <x v="0"/>
    <x v="1"/>
    <x v="1"/>
    <n v="55832"/>
    <s v="RENT"/>
    <n v="0.16"/>
    <n v="0.77"/>
    <n v="13342.44"/>
    <n v="0"/>
    <n v="22.737856426422123"/>
    <n v="23.89747814873191"/>
    <n v="944"/>
    <n v="31.466666666666665"/>
    <x v="0"/>
    <n v="647.44000000000051"/>
    <x v="0"/>
  </r>
  <r>
    <x v="758"/>
    <x v="555"/>
    <s v="B0759"/>
    <x v="5"/>
    <x v="754"/>
    <n v="23.7"/>
    <n v="60"/>
    <x v="0"/>
    <x v="5"/>
    <x v="2"/>
    <n v="138464"/>
    <s v="RENT"/>
    <n v="0.16"/>
    <n v="0.87"/>
    <n v="4764.92"/>
    <n v="0"/>
    <n v="2.781950543101456"/>
    <n v="3.4412699329789693"/>
    <n v="810"/>
    <n v="27"/>
    <x v="0"/>
    <n v="912.92000000000007"/>
    <x v="0"/>
  </r>
  <r>
    <x v="759"/>
    <x v="130"/>
    <s v="B0760"/>
    <x v="4"/>
    <x v="755"/>
    <n v="21.4"/>
    <n v="36"/>
    <x v="0"/>
    <x v="5"/>
    <x v="2"/>
    <n v="116242"/>
    <s v="RENT"/>
    <n v="0.23"/>
    <n v="0.89"/>
    <n v="20655"/>
    <n v="0"/>
    <n v="14.6367061819308"/>
    <n v="17.768964745961014"/>
    <n v="1403"/>
    <n v="46.766666666666666"/>
    <x v="3"/>
    <n v="3641"/>
    <x v="0"/>
  </r>
  <r>
    <x v="760"/>
    <x v="446"/>
    <s v="B0761"/>
    <x v="3"/>
    <x v="756"/>
    <n v="21.2"/>
    <n v="60"/>
    <x v="0"/>
    <x v="5"/>
    <x v="0"/>
    <n v="43682"/>
    <s v="RENT"/>
    <n v="0.12"/>
    <n v="0.71"/>
    <n v="33986.9"/>
    <n v="0"/>
    <n v="64.195778581566771"/>
    <n v="77.805274483769054"/>
    <n v="1485"/>
    <n v="49.5"/>
    <x v="2"/>
    <n v="5944.9000000000015"/>
    <x v="0"/>
  </r>
  <r>
    <x v="761"/>
    <x v="556"/>
    <s v="B0762"/>
    <x v="8"/>
    <x v="757"/>
    <n v="22.7"/>
    <n v="36"/>
    <x v="0"/>
    <x v="4"/>
    <x v="0"/>
    <n v="122298"/>
    <s v="OWN"/>
    <n v="0.17"/>
    <n v="0.85"/>
    <n v="42644.38"/>
    <n v="0"/>
    <n v="28.418289751263309"/>
    <n v="34.869237436425777"/>
    <n v="1387"/>
    <n v="46.233333333333334"/>
    <x v="3"/>
    <n v="7889.3799999999974"/>
    <x v="0"/>
  </r>
  <r>
    <x v="762"/>
    <x v="557"/>
    <s v="B0763"/>
    <x v="1"/>
    <x v="758"/>
    <n v="19"/>
    <n v="36"/>
    <x v="0"/>
    <x v="4"/>
    <x v="2"/>
    <n v="53383"/>
    <s v="MORTGAGE"/>
    <n v="0.49"/>
    <n v="0.93"/>
    <n v="29406.09"/>
    <n v="0"/>
    <n v="46.290017421276438"/>
    <n v="55.085120731318959"/>
    <n v="1345"/>
    <n v="44.833333333333336"/>
    <x v="3"/>
    <n v="4695.09"/>
    <x v="0"/>
  </r>
  <r>
    <x v="763"/>
    <x v="366"/>
    <s v="B0764"/>
    <x v="3"/>
    <x v="759"/>
    <n v="7.1"/>
    <n v="60"/>
    <x v="0"/>
    <x v="5"/>
    <x v="1"/>
    <n v="88160"/>
    <s v="RENT"/>
    <n v="0.27"/>
    <n v="0.62"/>
    <n v="29047.66"/>
    <n v="0"/>
    <n v="30.764519056261342"/>
    <n v="32.94879764065336"/>
    <n v="1133"/>
    <n v="37.766666666666666"/>
    <x v="3"/>
    <n v="1925.6599999999999"/>
    <x v="0"/>
  </r>
  <r>
    <x v="764"/>
    <x v="280"/>
    <s v="B0765"/>
    <x v="5"/>
    <x v="760"/>
    <n v="13"/>
    <n v="60"/>
    <x v="1"/>
    <x v="0"/>
    <x v="2"/>
    <n v="123332"/>
    <s v="RENT"/>
    <n v="0.35"/>
    <n v="0.68"/>
    <n v="1593.02"/>
    <n v="0"/>
    <n v="8.2379268965069894"/>
    <n v="1.2916518016410987"/>
    <n v="1208"/>
    <n v="40.266666666666666"/>
    <x v="3"/>
    <n v="-8566.98"/>
    <x v="1"/>
  </r>
  <r>
    <x v="765"/>
    <x v="558"/>
    <s v="B0766"/>
    <x v="4"/>
    <x v="761"/>
    <n v="19.5"/>
    <n v="60"/>
    <x v="1"/>
    <x v="4"/>
    <x v="0"/>
    <n v="53666"/>
    <s v="MORTGAGE"/>
    <n v="0.39"/>
    <n v="0.92"/>
    <n v="5075.51"/>
    <n v="0"/>
    <n v="52.571460515037451"/>
    <n v="9.4575895352737298"/>
    <n v="803"/>
    <n v="26.766666666666666"/>
    <x v="0"/>
    <n v="-23137.489999999998"/>
    <x v="1"/>
  </r>
  <r>
    <x v="766"/>
    <x v="341"/>
    <s v="B0767"/>
    <x v="6"/>
    <x v="762"/>
    <n v="10.6"/>
    <n v="36"/>
    <x v="0"/>
    <x v="4"/>
    <x v="2"/>
    <n v="88817"/>
    <s v="MORTGAGE"/>
    <n v="0.25"/>
    <n v="0.65"/>
    <n v="9313.6299999999992"/>
    <n v="0"/>
    <n v="9.4812929957102803"/>
    <n v="10.48631455689789"/>
    <n v="848"/>
    <n v="28.266666666666666"/>
    <x v="0"/>
    <n v="892.6299999999992"/>
    <x v="0"/>
  </r>
  <r>
    <x v="767"/>
    <x v="55"/>
    <s v="B0768"/>
    <x v="1"/>
    <x v="763"/>
    <n v="18.7"/>
    <n v="36"/>
    <x v="1"/>
    <x v="5"/>
    <x v="0"/>
    <n v="121198"/>
    <s v="RENT"/>
    <n v="0.16"/>
    <n v="0.91"/>
    <n v="10574.92"/>
    <n v="0"/>
    <n v="18.482153170844402"/>
    <n v="8.7253255004207997"/>
    <n v="1451"/>
    <n v="48.366666666666667"/>
    <x v="2"/>
    <n v="-11825.08"/>
    <x v="1"/>
  </r>
  <r>
    <x v="768"/>
    <x v="200"/>
    <s v="B0769"/>
    <x v="8"/>
    <x v="764"/>
    <n v="5.5"/>
    <n v="36"/>
    <x v="1"/>
    <x v="0"/>
    <x v="2"/>
    <n v="140695"/>
    <s v="RENT"/>
    <n v="0.18"/>
    <n v="0.94"/>
    <n v="14559.15"/>
    <n v="0"/>
    <n v="24.547425281637587"/>
    <n v="10.348022317779595"/>
    <n v="923"/>
    <n v="30.766666666666666"/>
    <x v="0"/>
    <n v="-19977.849999999999"/>
    <x v="1"/>
  </r>
  <r>
    <x v="769"/>
    <x v="559"/>
    <s v="B0770"/>
    <x v="6"/>
    <x v="765"/>
    <n v="11.1"/>
    <n v="60"/>
    <x v="1"/>
    <x v="6"/>
    <x v="3"/>
    <n v="64642"/>
    <s v="MORTGAGE"/>
    <n v="0.23"/>
    <n v="0.8"/>
    <n v="6816.79"/>
    <n v="0"/>
    <n v="28.970328888338852"/>
    <n v="10.545450326413167"/>
    <n v="996"/>
    <n v="33.200000000000003"/>
    <x v="0"/>
    <n v="-11910.21"/>
    <x v="1"/>
  </r>
  <r>
    <x v="770"/>
    <x v="260"/>
    <s v="B0771"/>
    <x v="0"/>
    <x v="766"/>
    <n v="16"/>
    <n v="60"/>
    <x v="1"/>
    <x v="5"/>
    <x v="0"/>
    <n v="71830"/>
    <s v="RENT"/>
    <n v="0.35"/>
    <n v="0.87"/>
    <n v="466.17"/>
    <n v="0"/>
    <n v="7.4592788528469995"/>
    <n v="0.64899067242099406"/>
    <n v="1716"/>
    <n v="57.2"/>
    <x v="2"/>
    <n v="-4891.83"/>
    <x v="1"/>
  </r>
  <r>
    <x v="771"/>
    <x v="353"/>
    <s v="B0772"/>
    <x v="4"/>
    <x v="767"/>
    <n v="17.600000000000001"/>
    <n v="60"/>
    <x v="0"/>
    <x v="1"/>
    <x v="1"/>
    <n v="133067"/>
    <s v="RENT"/>
    <n v="0.26"/>
    <n v="0.84"/>
    <n v="34670.83"/>
    <n v="0"/>
    <n v="22.155756122855401"/>
    <n v="26.055167697475706"/>
    <n v="870"/>
    <n v="29"/>
    <x v="0"/>
    <n v="5188.8300000000017"/>
    <x v="0"/>
  </r>
  <r>
    <x v="772"/>
    <x v="505"/>
    <s v="B0773"/>
    <x v="3"/>
    <x v="768"/>
    <n v="16.5"/>
    <n v="60"/>
    <x v="3"/>
    <x v="1"/>
    <x v="3"/>
    <n v="40234"/>
    <s v="OWN"/>
    <n v="0.1"/>
    <n v="0.81"/>
    <n v="7467.2"/>
    <n v="5237.4799999999996"/>
    <n v="82.310980762539145"/>
    <n v="18.559427350002487"/>
    <n v="1643"/>
    <n v="54.766666666666666"/>
    <x v="2"/>
    <n v="-25649.8"/>
    <x v="1"/>
  </r>
  <r>
    <x v="773"/>
    <x v="536"/>
    <s v="B0774"/>
    <x v="1"/>
    <x v="769"/>
    <n v="19"/>
    <n v="36"/>
    <x v="0"/>
    <x v="4"/>
    <x v="2"/>
    <n v="87616"/>
    <s v="MORTGAGE"/>
    <n v="0.31"/>
    <n v="0.64"/>
    <n v="28755.16"/>
    <n v="0"/>
    <n v="27.579437545653761"/>
    <n v="32.819530679327976"/>
    <n v="1147"/>
    <n v="38.233333333333334"/>
    <x v="3"/>
    <n v="4591.16"/>
    <x v="0"/>
  </r>
  <r>
    <x v="774"/>
    <x v="560"/>
    <s v="B0775"/>
    <x v="1"/>
    <x v="741"/>
    <n v="5.0999999999999996"/>
    <n v="36"/>
    <x v="0"/>
    <x v="5"/>
    <x v="0"/>
    <n v="39221"/>
    <s v="OWN"/>
    <n v="0.47"/>
    <n v="0.53"/>
    <n v="34588.410000000003"/>
    <n v="0"/>
    <n v="83.909130312842606"/>
    <n v="88.188495958797603"/>
    <n v="1589"/>
    <n v="52.966666666666669"/>
    <x v="2"/>
    <n v="1678.4100000000035"/>
    <x v="0"/>
  </r>
  <r>
    <x v="775"/>
    <x v="34"/>
    <s v="B0776"/>
    <x v="5"/>
    <x v="770"/>
    <n v="7"/>
    <n v="36"/>
    <x v="1"/>
    <x v="2"/>
    <x v="3"/>
    <n v="41410"/>
    <s v="OWN"/>
    <n v="0.42"/>
    <n v="0.65"/>
    <n v="10105.27"/>
    <n v="0"/>
    <n v="80.888674233276987"/>
    <n v="24.402970297029704"/>
    <n v="1120"/>
    <n v="37.333333333333336"/>
    <x v="3"/>
    <n v="-23390.73"/>
    <x v="1"/>
  </r>
  <r>
    <x v="776"/>
    <x v="360"/>
    <s v="B0777"/>
    <x v="8"/>
    <x v="771"/>
    <n v="22.4"/>
    <n v="36"/>
    <x v="0"/>
    <x v="1"/>
    <x v="1"/>
    <n v="110055"/>
    <s v="MORTGAGE"/>
    <n v="0.43"/>
    <n v="0.8"/>
    <n v="37174.1"/>
    <n v="0"/>
    <n v="27.596201899050477"/>
    <n v="33.777747489891418"/>
    <n v="655"/>
    <n v="21.833333333333332"/>
    <x v="1"/>
    <n v="6803.0999999999985"/>
    <x v="0"/>
  </r>
  <r>
    <x v="777"/>
    <x v="561"/>
    <s v="B0778"/>
    <x v="2"/>
    <x v="772"/>
    <n v="18.600000000000001"/>
    <n v="60"/>
    <x v="0"/>
    <x v="3"/>
    <x v="0"/>
    <n v="91413"/>
    <s v="OWN"/>
    <n v="0.42"/>
    <n v="0.55000000000000004"/>
    <n v="46807.86"/>
    <n v="0"/>
    <n v="43.174384387340972"/>
    <n v="51.204817695513768"/>
    <n v="1632"/>
    <n v="54.4"/>
    <x v="2"/>
    <n v="7340.8600000000006"/>
    <x v="0"/>
  </r>
  <r>
    <x v="778"/>
    <x v="50"/>
    <s v="B0779"/>
    <x v="0"/>
    <x v="773"/>
    <n v="7.3"/>
    <n v="60"/>
    <x v="1"/>
    <x v="1"/>
    <x v="3"/>
    <n v="31051"/>
    <s v="RENT"/>
    <n v="0.23"/>
    <n v="0.51"/>
    <n v="2501.9899999999998"/>
    <n v="0"/>
    <n v="59.98196515410131"/>
    <n v="8.0576793017938222"/>
    <n v="1319"/>
    <n v="43.966666666666669"/>
    <x v="3"/>
    <n v="-16123.01"/>
    <x v="1"/>
  </r>
  <r>
    <x v="779"/>
    <x v="59"/>
    <s v="B0780"/>
    <x v="6"/>
    <x v="774"/>
    <n v="21.8"/>
    <n v="60"/>
    <x v="1"/>
    <x v="0"/>
    <x v="3"/>
    <n v="140529"/>
    <s v="OWN"/>
    <n v="0.41"/>
    <n v="0.56000000000000005"/>
    <n v="8782.64"/>
    <n v="0"/>
    <n v="24.829750442969068"/>
    <n v="6.2496993503120351"/>
    <n v="1425"/>
    <n v="47.5"/>
    <x v="3"/>
    <n v="-26110.36"/>
    <x v="1"/>
  </r>
  <r>
    <x v="780"/>
    <x v="562"/>
    <s v="B0781"/>
    <x v="9"/>
    <x v="775"/>
    <n v="9.8000000000000007"/>
    <n v="36"/>
    <x v="1"/>
    <x v="0"/>
    <x v="3"/>
    <n v="105301"/>
    <s v="MORTGAGE"/>
    <n v="0.16"/>
    <n v="0.82"/>
    <n v="3779.2"/>
    <n v="0"/>
    <n v="11.199323843078414"/>
    <n v="3.5889497725567656"/>
    <n v="1105"/>
    <n v="36.833333333333336"/>
    <x v="3"/>
    <n v="-8013.8"/>
    <x v="1"/>
  </r>
  <r>
    <x v="781"/>
    <x v="563"/>
    <s v="B0782"/>
    <x v="9"/>
    <x v="776"/>
    <n v="14.6"/>
    <n v="36"/>
    <x v="1"/>
    <x v="5"/>
    <x v="4"/>
    <n v="106918"/>
    <s v="RENT"/>
    <n v="0.36"/>
    <n v="0.94"/>
    <n v="6315.61"/>
    <n v="0"/>
    <n v="29.936025739351653"/>
    <n v="5.9069660861594864"/>
    <n v="921"/>
    <n v="30.7"/>
    <x v="0"/>
    <n v="-25691.39"/>
    <x v="1"/>
  </r>
  <r>
    <x v="782"/>
    <x v="564"/>
    <s v="B0783"/>
    <x v="1"/>
    <x v="777"/>
    <n v="7.9"/>
    <n v="60"/>
    <x v="0"/>
    <x v="4"/>
    <x v="2"/>
    <n v="108116"/>
    <s v="RENT"/>
    <n v="0.36"/>
    <n v="0.94"/>
    <n v="28880.51"/>
    <n v="0"/>
    <n v="24.756742757778682"/>
    <n v="26.712521735913274"/>
    <n v="1299"/>
    <n v="43.3"/>
    <x v="3"/>
    <n v="2114.5099999999984"/>
    <x v="0"/>
  </r>
  <r>
    <x v="783"/>
    <x v="434"/>
    <s v="B0784"/>
    <x v="5"/>
    <x v="778"/>
    <n v="19.2"/>
    <n v="60"/>
    <x v="0"/>
    <x v="4"/>
    <x v="0"/>
    <n v="86563"/>
    <s v="RENT"/>
    <n v="0.11"/>
    <n v="0.72"/>
    <n v="15881.02"/>
    <n v="0"/>
    <n v="15.391102434065363"/>
    <n v="18.346198722317851"/>
    <n v="674"/>
    <n v="22.466666666666665"/>
    <x v="1"/>
    <n v="2558.0200000000004"/>
    <x v="0"/>
  </r>
  <r>
    <x v="784"/>
    <x v="250"/>
    <s v="B0785"/>
    <x v="7"/>
    <x v="779"/>
    <n v="18.3"/>
    <n v="36"/>
    <x v="1"/>
    <x v="6"/>
    <x v="0"/>
    <n v="127859"/>
    <s v="RENT"/>
    <n v="0.42"/>
    <n v="0.89"/>
    <n v="3549.8"/>
    <n v="0"/>
    <n v="6.9162123902110917"/>
    <n v="2.776339561548268"/>
    <n v="1146"/>
    <n v="38.200000000000003"/>
    <x v="3"/>
    <n v="-5293.2"/>
    <x v="1"/>
  </r>
  <r>
    <x v="785"/>
    <x v="565"/>
    <s v="B0786"/>
    <x v="1"/>
    <x v="780"/>
    <n v="9.1999999999999993"/>
    <n v="60"/>
    <x v="0"/>
    <x v="4"/>
    <x v="0"/>
    <n v="74757"/>
    <s v="OWN"/>
    <n v="0.46"/>
    <n v="0.83"/>
    <n v="16609.32"/>
    <n v="0"/>
    <n v="20.345920783338016"/>
    <n v="22.217745495405111"/>
    <n v="1578"/>
    <n v="52.6"/>
    <x v="2"/>
    <n v="1399.3199999999997"/>
    <x v="0"/>
  </r>
  <r>
    <x v="786"/>
    <x v="216"/>
    <s v="B0787"/>
    <x v="9"/>
    <x v="781"/>
    <n v="22.3"/>
    <n v="36"/>
    <x v="1"/>
    <x v="4"/>
    <x v="3"/>
    <n v="107475"/>
    <s v="OWN"/>
    <n v="0.21"/>
    <n v="0.73"/>
    <n v="7474.7"/>
    <n v="0"/>
    <n v="16.241916724819724"/>
    <n v="6.9548267038846241"/>
    <n v="728"/>
    <n v="24.266666666666666"/>
    <x v="0"/>
    <n v="-9981.2999999999993"/>
    <x v="1"/>
  </r>
  <r>
    <x v="787"/>
    <x v="566"/>
    <s v="B0788"/>
    <x v="9"/>
    <x v="782"/>
    <n v="13"/>
    <n v="36"/>
    <x v="0"/>
    <x v="6"/>
    <x v="2"/>
    <n v="81257"/>
    <s v="RENT"/>
    <n v="0.42"/>
    <n v="0.76"/>
    <n v="36574.71"/>
    <n v="0"/>
    <n v="39.832875936842363"/>
    <n v="45.01114980863187"/>
    <n v="1056"/>
    <n v="35.200000000000003"/>
    <x v="0"/>
    <n v="4207.7099999999991"/>
    <x v="0"/>
  </r>
  <r>
    <x v="788"/>
    <x v="514"/>
    <s v="B0789"/>
    <x v="0"/>
    <x v="783"/>
    <n v="10.9"/>
    <n v="36"/>
    <x v="0"/>
    <x v="6"/>
    <x v="1"/>
    <n v="125500"/>
    <s v="MORTGAGE"/>
    <n v="0.13"/>
    <n v="0.56000000000000005"/>
    <n v="12316.55"/>
    <n v="0"/>
    <n v="8.8494023904382484"/>
    <n v="9.8139840637450195"/>
    <n v="1576"/>
    <n v="52.533333333333331"/>
    <x v="2"/>
    <n v="1210.5499999999993"/>
    <x v="0"/>
  </r>
  <r>
    <x v="789"/>
    <x v="567"/>
    <s v="B0790"/>
    <x v="3"/>
    <x v="784"/>
    <n v="8"/>
    <n v="60"/>
    <x v="0"/>
    <x v="4"/>
    <x v="0"/>
    <n v="30307"/>
    <s v="RENT"/>
    <n v="0.34"/>
    <n v="0.92"/>
    <n v="42073.56"/>
    <n v="0"/>
    <n v="128.54126109479657"/>
    <n v="138.82456198238029"/>
    <n v="714"/>
    <n v="23.8"/>
    <x v="1"/>
    <n v="3116.5599999999977"/>
    <x v="0"/>
  </r>
  <r>
    <x v="790"/>
    <x v="91"/>
    <s v="B0791"/>
    <x v="7"/>
    <x v="785"/>
    <n v="10.3"/>
    <n v="60"/>
    <x v="1"/>
    <x v="6"/>
    <x v="2"/>
    <n v="86889"/>
    <s v="OWN"/>
    <n v="0.28999999999999998"/>
    <n v="0.66"/>
    <n v="679.21"/>
    <n v="0"/>
    <n v="3.9959028185385952"/>
    <n v="0.78169848887661275"/>
    <n v="1218"/>
    <n v="40.6"/>
    <x v="3"/>
    <n v="-2792.79"/>
    <x v="1"/>
  </r>
  <r>
    <x v="791"/>
    <x v="568"/>
    <s v="B0792"/>
    <x v="1"/>
    <x v="786"/>
    <n v="5.4"/>
    <n v="36"/>
    <x v="0"/>
    <x v="6"/>
    <x v="2"/>
    <n v="98895"/>
    <s v="RENT"/>
    <n v="0.32"/>
    <n v="0.7"/>
    <n v="8120.02"/>
    <n v="0"/>
    <n v="7.7900803882906118"/>
    <n v="8.2107487739521723"/>
    <n v="900"/>
    <n v="30"/>
    <x v="0"/>
    <n v="416.02000000000044"/>
    <x v="0"/>
  </r>
  <r>
    <x v="792"/>
    <x v="181"/>
    <s v="B0793"/>
    <x v="0"/>
    <x v="787"/>
    <n v="16.7"/>
    <n v="60"/>
    <x v="0"/>
    <x v="4"/>
    <x v="4"/>
    <n v="125184"/>
    <s v="OWN"/>
    <n v="0.47"/>
    <n v="0.8"/>
    <n v="5500.07"/>
    <n v="0"/>
    <n v="3.7648581288343559"/>
    <n v="4.3935886375255615"/>
    <n v="1617"/>
    <n v="53.9"/>
    <x v="2"/>
    <n v="787.06999999999971"/>
    <x v="0"/>
  </r>
  <r>
    <x v="793"/>
    <x v="231"/>
    <s v="B0794"/>
    <x v="5"/>
    <x v="788"/>
    <n v="21.8"/>
    <n v="36"/>
    <x v="0"/>
    <x v="0"/>
    <x v="0"/>
    <n v="65944"/>
    <s v="RENT"/>
    <n v="0.45"/>
    <n v="0.65"/>
    <n v="7370.12"/>
    <n v="0"/>
    <n v="9.175967487565206"/>
    <n v="11.176331432730802"/>
    <n v="658"/>
    <n v="21.933333333333334"/>
    <x v="1"/>
    <n v="1319.12"/>
    <x v="0"/>
  </r>
  <r>
    <x v="794"/>
    <x v="149"/>
    <s v="B0795"/>
    <x v="0"/>
    <x v="789"/>
    <n v="16"/>
    <n v="36"/>
    <x v="0"/>
    <x v="0"/>
    <x v="3"/>
    <n v="129555"/>
    <s v="MORTGAGE"/>
    <n v="0.41"/>
    <n v="0.61"/>
    <n v="13636.96"/>
    <n v="0"/>
    <n v="9.0741383968198832"/>
    <n v="10.526000540311065"/>
    <n v="1523"/>
    <n v="50.766666666666666"/>
    <x v="2"/>
    <n v="1880.9599999999991"/>
    <x v="0"/>
  </r>
  <r>
    <x v="795"/>
    <x v="569"/>
    <s v="B0796"/>
    <x v="1"/>
    <x v="790"/>
    <n v="9.4"/>
    <n v="36"/>
    <x v="0"/>
    <x v="5"/>
    <x v="2"/>
    <n v="68134"/>
    <s v="RENT"/>
    <n v="0.21"/>
    <n v="0.78"/>
    <n v="3801.65"/>
    <n v="0"/>
    <n v="5.1002436375377931"/>
    <n v="5.5796665394663458"/>
    <n v="1142"/>
    <n v="38.06666666666667"/>
    <x v="3"/>
    <n v="326.65000000000009"/>
    <x v="0"/>
  </r>
  <r>
    <x v="796"/>
    <x v="570"/>
    <s v="B0797"/>
    <x v="4"/>
    <x v="700"/>
    <n v="5.7"/>
    <n v="36"/>
    <x v="0"/>
    <x v="4"/>
    <x v="2"/>
    <n v="57323"/>
    <s v="MORTGAGE"/>
    <n v="0.46"/>
    <n v="0.51"/>
    <n v="39508.550000000003"/>
    <n v="0"/>
    <n v="65.205938279573644"/>
    <n v="68.922683739511186"/>
    <n v="1330"/>
    <n v="44.333333333333336"/>
    <x v="3"/>
    <n v="2130.5500000000029"/>
    <x v="0"/>
  </r>
  <r>
    <x v="797"/>
    <x v="571"/>
    <s v="B0798"/>
    <x v="2"/>
    <x v="791"/>
    <n v="9.3000000000000007"/>
    <n v="60"/>
    <x v="0"/>
    <x v="3"/>
    <x v="1"/>
    <n v="146205"/>
    <s v="MORTGAGE"/>
    <n v="0.14000000000000001"/>
    <n v="0.82"/>
    <n v="5743.72"/>
    <n v="0"/>
    <n v="3.5942683218768168"/>
    <n v="3.9285386956670427"/>
    <n v="1167"/>
    <n v="38.9"/>
    <x v="3"/>
    <n v="488.72000000000025"/>
    <x v="0"/>
  </r>
  <r>
    <x v="798"/>
    <x v="107"/>
    <s v="B0799"/>
    <x v="1"/>
    <x v="792"/>
    <n v="13.3"/>
    <n v="36"/>
    <x v="0"/>
    <x v="1"/>
    <x v="4"/>
    <n v="101762"/>
    <s v="RENT"/>
    <n v="0.44"/>
    <n v="0.73"/>
    <n v="17543.37"/>
    <n v="0"/>
    <n v="15.2158959139954"/>
    <n v="17.239608105186612"/>
    <n v="682"/>
    <n v="22.733333333333334"/>
    <x v="1"/>
    <n v="2059.369999999999"/>
    <x v="0"/>
  </r>
  <r>
    <x v="799"/>
    <x v="572"/>
    <s v="B0800"/>
    <x v="8"/>
    <x v="793"/>
    <n v="20.2"/>
    <n v="36"/>
    <x v="0"/>
    <x v="1"/>
    <x v="2"/>
    <n v="117225"/>
    <s v="MORTGAGE"/>
    <n v="0.23"/>
    <n v="0.77"/>
    <n v="42674.61"/>
    <n v="0"/>
    <n v="30.286201748773728"/>
    <n v="36.404017914267435"/>
    <n v="1243"/>
    <n v="41.43333333333333"/>
    <x v="3"/>
    <n v="7171.6100000000006"/>
    <x v="0"/>
  </r>
  <r>
    <x v="800"/>
    <x v="573"/>
    <s v="B0801"/>
    <x v="9"/>
    <x v="794"/>
    <n v="8.8000000000000007"/>
    <n v="60"/>
    <x v="1"/>
    <x v="2"/>
    <x v="2"/>
    <n v="126507"/>
    <s v="MORTGAGE"/>
    <n v="0.12"/>
    <n v="0.78"/>
    <n v="3956.83"/>
    <n v="0"/>
    <n v="7.318172116957955"/>
    <n v="3.1277557763602011"/>
    <n v="798"/>
    <n v="26.6"/>
    <x v="0"/>
    <n v="-5301.17"/>
    <x v="1"/>
  </r>
  <r>
    <x v="801"/>
    <x v="574"/>
    <s v="B0802"/>
    <x v="7"/>
    <x v="314"/>
    <n v="19.399999999999999"/>
    <n v="36"/>
    <x v="3"/>
    <x v="2"/>
    <x v="3"/>
    <n v="55954"/>
    <s v="OWN"/>
    <n v="0.37"/>
    <n v="0.74"/>
    <n v="4744.32"/>
    <n v="13544.73"/>
    <n v="64.688851556635811"/>
    <n v="8.478964863995424"/>
    <n v="1301"/>
    <n v="43.366666666666667"/>
    <x v="3"/>
    <n v="-31451.68"/>
    <x v="1"/>
  </r>
  <r>
    <x v="802"/>
    <x v="575"/>
    <s v="B0803"/>
    <x v="7"/>
    <x v="795"/>
    <n v="22.3"/>
    <n v="36"/>
    <x v="0"/>
    <x v="4"/>
    <x v="3"/>
    <n v="85021"/>
    <s v="OWN"/>
    <n v="0.19"/>
    <n v="0.76"/>
    <n v="11658.86"/>
    <n v="0"/>
    <n v="11.212523964667554"/>
    <n v="13.712917984968421"/>
    <n v="1564"/>
    <n v="52.133333333333333"/>
    <x v="2"/>
    <n v="2125.8600000000006"/>
    <x v="0"/>
  </r>
  <r>
    <x v="803"/>
    <x v="576"/>
    <s v="B0804"/>
    <x v="3"/>
    <x v="796"/>
    <n v="14.1"/>
    <n v="60"/>
    <x v="0"/>
    <x v="0"/>
    <x v="1"/>
    <n v="119959"/>
    <s v="MORTGAGE"/>
    <n v="0.2"/>
    <n v="0.81"/>
    <n v="38315.919999999998"/>
    <n v="0"/>
    <n v="27.993731191490429"/>
    <n v="31.940846455872425"/>
    <n v="1171"/>
    <n v="39.033333333333331"/>
    <x v="3"/>
    <n v="4734.9199999999983"/>
    <x v="0"/>
  </r>
  <r>
    <x v="804"/>
    <x v="112"/>
    <s v="B0805"/>
    <x v="2"/>
    <x v="797"/>
    <n v="21.4"/>
    <n v="60"/>
    <x v="0"/>
    <x v="1"/>
    <x v="1"/>
    <n v="125927"/>
    <s v="RENT"/>
    <n v="0.22"/>
    <n v="0.84"/>
    <n v="7586.29"/>
    <n v="0"/>
    <n v="4.962398850127455"/>
    <n v="6.0243553804982248"/>
    <n v="700"/>
    <n v="23.333333333333332"/>
    <x v="1"/>
    <n v="1337.29"/>
    <x v="0"/>
  </r>
  <r>
    <x v="805"/>
    <x v="288"/>
    <s v="B0806"/>
    <x v="8"/>
    <x v="798"/>
    <n v="16.100000000000001"/>
    <n v="60"/>
    <x v="1"/>
    <x v="4"/>
    <x v="1"/>
    <n v="109866"/>
    <s v="MORTGAGE"/>
    <n v="0.13"/>
    <n v="0.83"/>
    <n v="8625.3799999999992"/>
    <n v="0"/>
    <n v="18.38694409553456"/>
    <n v="7.8508182695283342"/>
    <n v="724"/>
    <n v="24.133333333333333"/>
    <x v="0"/>
    <n v="-11575.62"/>
    <x v="1"/>
  </r>
  <r>
    <x v="806"/>
    <x v="577"/>
    <s v="B0807"/>
    <x v="9"/>
    <x v="799"/>
    <n v="17.7"/>
    <n v="36"/>
    <x v="0"/>
    <x v="5"/>
    <x v="3"/>
    <n v="100427"/>
    <s v="RENT"/>
    <n v="0.17"/>
    <n v="0.89"/>
    <n v="12577.42"/>
    <n v="0"/>
    <n v="10.640564788353728"/>
    <n v="12.523942764396029"/>
    <n v="770"/>
    <n v="25.666666666666668"/>
    <x v="0"/>
    <n v="1891.42"/>
    <x v="0"/>
  </r>
  <r>
    <x v="807"/>
    <x v="79"/>
    <s v="B0808"/>
    <x v="7"/>
    <x v="800"/>
    <n v="15.5"/>
    <n v="60"/>
    <x v="0"/>
    <x v="1"/>
    <x v="3"/>
    <n v="34992"/>
    <s v="OWN"/>
    <n v="0.1"/>
    <n v="0.59"/>
    <n v="38123.08"/>
    <n v="0"/>
    <n v="94.327274805669873"/>
    <n v="108.94798811156836"/>
    <n v="1432"/>
    <n v="47.733333333333334"/>
    <x v="3"/>
    <n v="5116.0800000000017"/>
    <x v="0"/>
  </r>
  <r>
    <x v="808"/>
    <x v="578"/>
    <s v="B0809"/>
    <x v="8"/>
    <x v="470"/>
    <n v="14.3"/>
    <n v="60"/>
    <x v="1"/>
    <x v="2"/>
    <x v="4"/>
    <n v="31961"/>
    <s v="RENT"/>
    <n v="0.28000000000000003"/>
    <n v="0.68"/>
    <n v="197.22"/>
    <n v="0"/>
    <n v="5.196958793529614"/>
    <n v="0.61706454741716465"/>
    <n v="1525"/>
    <n v="50.833333333333336"/>
    <x v="2"/>
    <n v="-1463.78"/>
    <x v="1"/>
  </r>
  <r>
    <x v="809"/>
    <x v="579"/>
    <s v="B0810"/>
    <x v="0"/>
    <x v="801"/>
    <n v="9.6999999999999993"/>
    <n v="36"/>
    <x v="0"/>
    <x v="4"/>
    <x v="0"/>
    <n v="42497"/>
    <s v="MORTGAGE"/>
    <n v="0.13"/>
    <n v="0.93"/>
    <n v="34157.29"/>
    <n v="0"/>
    <n v="73.268701320093186"/>
    <n v="80.375767701249501"/>
    <n v="1123"/>
    <n v="37.43333333333333"/>
    <x v="3"/>
    <n v="3020.2900000000009"/>
    <x v="0"/>
  </r>
  <r>
    <x v="810"/>
    <x v="580"/>
    <s v="B0811"/>
    <x v="3"/>
    <x v="802"/>
    <n v="11.1"/>
    <n v="36"/>
    <x v="1"/>
    <x v="6"/>
    <x v="0"/>
    <n v="147551"/>
    <s v="MORTGAGE"/>
    <n v="0.37"/>
    <n v="0.68"/>
    <n v="1006.42"/>
    <n v="0"/>
    <n v="7.8115363501433404"/>
    <n v="0.68208280526733134"/>
    <n v="1204"/>
    <n v="40.133333333333333"/>
    <x v="3"/>
    <n v="-10519.58"/>
    <x v="1"/>
  </r>
  <r>
    <x v="811"/>
    <x v="581"/>
    <s v="B0812"/>
    <x v="1"/>
    <x v="803"/>
    <n v="10.8"/>
    <n v="36"/>
    <x v="0"/>
    <x v="4"/>
    <x v="4"/>
    <n v="62551"/>
    <s v="MORTGAGE"/>
    <n v="0.19"/>
    <n v="0.56000000000000005"/>
    <n v="4846.3900000000003"/>
    <n v="0"/>
    <n v="6.9926939617272312"/>
    <n v="7.7479017122028431"/>
    <n v="856"/>
    <n v="28.533333333333335"/>
    <x v="0"/>
    <n v="472.39000000000033"/>
    <x v="0"/>
  </r>
  <r>
    <x v="812"/>
    <x v="10"/>
    <s v="B0813"/>
    <x v="1"/>
    <x v="804"/>
    <n v="16.3"/>
    <n v="36"/>
    <x v="1"/>
    <x v="1"/>
    <x v="0"/>
    <n v="106384"/>
    <s v="MORTGAGE"/>
    <n v="0.48"/>
    <n v="0.74"/>
    <n v="9009.34"/>
    <n v="0"/>
    <n v="24.996240036095653"/>
    <n v="8.4686983004963157"/>
    <n v="915"/>
    <n v="30.5"/>
    <x v="0"/>
    <n v="-17582.66"/>
    <x v="1"/>
  </r>
  <r>
    <x v="813"/>
    <x v="395"/>
    <s v="B0814"/>
    <x v="4"/>
    <x v="805"/>
    <n v="7.4"/>
    <n v="36"/>
    <x v="0"/>
    <x v="0"/>
    <x v="3"/>
    <n v="85755"/>
    <s v="MORTGAGE"/>
    <n v="0.45"/>
    <n v="0.55000000000000004"/>
    <n v="32200.67"/>
    <n v="0"/>
    <n v="34.962392863389894"/>
    <n v="37.549612267506269"/>
    <n v="906"/>
    <n v="30.2"/>
    <x v="0"/>
    <n v="2218.6699999999983"/>
    <x v="0"/>
  </r>
  <r>
    <x v="814"/>
    <x v="517"/>
    <s v="B0815"/>
    <x v="9"/>
    <x v="806"/>
    <n v="23.3"/>
    <n v="60"/>
    <x v="3"/>
    <x v="6"/>
    <x v="0"/>
    <n v="43255"/>
    <s v="RENT"/>
    <n v="0.22"/>
    <n v="0.59"/>
    <n v="291.58999999999997"/>
    <n v="508.63"/>
    <n v="2.79042885215582"/>
    <n v="0.67411859900589521"/>
    <n v="1493"/>
    <n v="49.766666666666666"/>
    <x v="2"/>
    <n v="-915.41000000000008"/>
    <x v="1"/>
  </r>
  <r>
    <x v="815"/>
    <x v="582"/>
    <s v="B0816"/>
    <x v="8"/>
    <x v="807"/>
    <n v="19.399999999999999"/>
    <n v="60"/>
    <x v="1"/>
    <x v="0"/>
    <x v="3"/>
    <n v="34567"/>
    <s v="MORTGAGE"/>
    <n v="0.41"/>
    <n v="0.95"/>
    <n v="16706.38"/>
    <n v="0"/>
    <n v="105.39821216767437"/>
    <n v="48.330430757659045"/>
    <n v="1505"/>
    <n v="50.166666666666664"/>
    <x v="2"/>
    <n v="-19726.62"/>
    <x v="1"/>
  </r>
  <r>
    <x v="816"/>
    <x v="356"/>
    <s v="B0817"/>
    <x v="6"/>
    <x v="808"/>
    <n v="13"/>
    <n v="60"/>
    <x v="0"/>
    <x v="1"/>
    <x v="4"/>
    <n v="78847"/>
    <s v="OWN"/>
    <n v="0.42"/>
    <n v="0.74"/>
    <n v="27342.61"/>
    <n v="0"/>
    <n v="30.688548708257763"/>
    <n v="34.678060040331275"/>
    <n v="773"/>
    <n v="25.766666666666666"/>
    <x v="0"/>
    <n v="3145.6100000000006"/>
    <x v="0"/>
  </r>
  <r>
    <x v="817"/>
    <x v="71"/>
    <s v="B0818"/>
    <x v="7"/>
    <x v="809"/>
    <n v="8.1999999999999993"/>
    <n v="36"/>
    <x v="0"/>
    <x v="0"/>
    <x v="1"/>
    <n v="134817"/>
    <s v="MORTGAGE"/>
    <n v="0.49"/>
    <n v="0.63"/>
    <n v="37220.800000000003"/>
    <n v="0"/>
    <n v="25.516069931833524"/>
    <n v="27.608387666243871"/>
    <n v="1706"/>
    <n v="56.866666666666667"/>
    <x v="2"/>
    <n v="2820.8000000000029"/>
    <x v="0"/>
  </r>
  <r>
    <x v="818"/>
    <x v="264"/>
    <s v="B0819"/>
    <x v="5"/>
    <x v="810"/>
    <n v="22.6"/>
    <n v="36"/>
    <x v="0"/>
    <x v="4"/>
    <x v="4"/>
    <n v="78003"/>
    <s v="RENT"/>
    <n v="0.34"/>
    <n v="0.95"/>
    <n v="5005.76"/>
    <n v="0"/>
    <n v="5.2344140609976542"/>
    <n v="6.4173942027870732"/>
    <n v="1674"/>
    <n v="55.8"/>
    <x v="2"/>
    <n v="922.76000000000022"/>
    <x v="0"/>
  </r>
  <r>
    <x v="819"/>
    <x v="583"/>
    <s v="B0820"/>
    <x v="5"/>
    <x v="811"/>
    <n v="21.5"/>
    <n v="36"/>
    <x v="1"/>
    <x v="5"/>
    <x v="0"/>
    <n v="50389"/>
    <s v="MORTGAGE"/>
    <n v="0.13"/>
    <n v="0.93"/>
    <n v="6473.06"/>
    <n v="0"/>
    <n v="60.18773938756474"/>
    <n v="12.84617674492449"/>
    <n v="1397"/>
    <n v="46.56666666666667"/>
    <x v="3"/>
    <n v="-23854.94"/>
    <x v="1"/>
  </r>
  <r>
    <x v="820"/>
    <x v="584"/>
    <s v="B0821"/>
    <x v="1"/>
    <x v="812"/>
    <n v="19.399999999999999"/>
    <n v="60"/>
    <x v="1"/>
    <x v="4"/>
    <x v="3"/>
    <n v="74523"/>
    <s v="MORTGAGE"/>
    <n v="0.36"/>
    <n v="0.7"/>
    <n v="3782.05"/>
    <n v="0"/>
    <n v="28.317432202138939"/>
    <n v="5.0750103994739879"/>
    <n v="877"/>
    <n v="29.233333333333334"/>
    <x v="0"/>
    <n v="-17320.95"/>
    <x v="1"/>
  </r>
  <r>
    <x v="821"/>
    <x v="585"/>
    <s v="B0822"/>
    <x v="6"/>
    <x v="813"/>
    <n v="10.4"/>
    <n v="60"/>
    <x v="0"/>
    <x v="0"/>
    <x v="0"/>
    <n v="91576"/>
    <s v="RENT"/>
    <n v="0.35"/>
    <n v="0.62"/>
    <n v="12976.42"/>
    <n v="0"/>
    <n v="12.83524067441251"/>
    <n v="14.170110072508081"/>
    <n v="1591"/>
    <n v="53.033333333333331"/>
    <x v="2"/>
    <n v="1222.42"/>
    <x v="0"/>
  </r>
  <r>
    <x v="822"/>
    <x v="441"/>
    <s v="B0823"/>
    <x v="5"/>
    <x v="814"/>
    <n v="13"/>
    <n v="36"/>
    <x v="3"/>
    <x v="4"/>
    <x v="0"/>
    <n v="73919"/>
    <s v="MORTGAGE"/>
    <n v="0.36"/>
    <n v="0.88"/>
    <n v="8869.57"/>
    <n v="8023.15"/>
    <n v="47.953841366901607"/>
    <n v="11.999039489170578"/>
    <n v="1626"/>
    <n v="54.2"/>
    <x v="2"/>
    <n v="-26577.43"/>
    <x v="1"/>
  </r>
  <r>
    <x v="823"/>
    <x v="586"/>
    <s v="B0824"/>
    <x v="2"/>
    <x v="815"/>
    <n v="7.1"/>
    <n v="60"/>
    <x v="0"/>
    <x v="1"/>
    <x v="1"/>
    <n v="112103"/>
    <s v="RENT"/>
    <n v="0.22"/>
    <n v="0.82"/>
    <n v="18100.97"/>
    <n v="0"/>
    <n v="15.076313747178935"/>
    <n v="16.146731131191853"/>
    <n v="1094"/>
    <n v="36.466666666666669"/>
    <x v="3"/>
    <n v="1199.9700000000012"/>
    <x v="0"/>
  </r>
  <r>
    <x v="824"/>
    <x v="587"/>
    <s v="B0825"/>
    <x v="2"/>
    <x v="816"/>
    <n v="8.8000000000000007"/>
    <n v="36"/>
    <x v="0"/>
    <x v="1"/>
    <x v="0"/>
    <n v="33358"/>
    <s v="MORTGAGE"/>
    <n v="0.44"/>
    <n v="0.81"/>
    <n v="36996.35"/>
    <n v="0"/>
    <n v="101.93656694046405"/>
    <n v="110.9069788356616"/>
    <n v="966"/>
    <n v="32.200000000000003"/>
    <x v="0"/>
    <n v="2992.3499999999985"/>
    <x v="0"/>
  </r>
  <r>
    <x v="825"/>
    <x v="487"/>
    <s v="B0826"/>
    <x v="9"/>
    <x v="817"/>
    <n v="20.7"/>
    <n v="60"/>
    <x v="3"/>
    <x v="0"/>
    <x v="1"/>
    <n v="118535"/>
    <s v="OWN"/>
    <n v="0.48"/>
    <n v="0.9"/>
    <n v="1999.88"/>
    <n v="1314.2"/>
    <n v="7.1253216349601383"/>
    <n v="1.6871641287383474"/>
    <n v="927"/>
    <n v="30.9"/>
    <x v="0"/>
    <n v="-6446.12"/>
    <x v="1"/>
  </r>
  <r>
    <x v="826"/>
    <x v="468"/>
    <s v="B0827"/>
    <x v="6"/>
    <x v="818"/>
    <n v="19.3"/>
    <n v="60"/>
    <x v="1"/>
    <x v="1"/>
    <x v="3"/>
    <n v="137894"/>
    <s v="MORTGAGE"/>
    <n v="0.19"/>
    <n v="0.81"/>
    <n v="7832.97"/>
    <n v="0"/>
    <n v="27.710415246493685"/>
    <n v="5.6804284450374931"/>
    <n v="1652"/>
    <n v="55.06666666666667"/>
    <x v="2"/>
    <n v="-30378.03"/>
    <x v="1"/>
  </r>
  <r>
    <x v="827"/>
    <x v="588"/>
    <s v="B0828"/>
    <x v="2"/>
    <x v="819"/>
    <n v="16.899999999999999"/>
    <n v="60"/>
    <x v="0"/>
    <x v="0"/>
    <x v="3"/>
    <n v="106524"/>
    <s v="RENT"/>
    <n v="0.14000000000000001"/>
    <n v="0.63"/>
    <n v="35421.870000000003"/>
    <n v="0"/>
    <n v="28.445232999136344"/>
    <n v="33.252478314745979"/>
    <n v="1710"/>
    <n v="57"/>
    <x v="2"/>
    <n v="5120.8700000000026"/>
    <x v="0"/>
  </r>
  <r>
    <x v="828"/>
    <x v="6"/>
    <s v="B0829"/>
    <x v="2"/>
    <x v="820"/>
    <n v="22.9"/>
    <n v="36"/>
    <x v="1"/>
    <x v="5"/>
    <x v="1"/>
    <n v="135982"/>
    <s v="OWN"/>
    <n v="0.18"/>
    <n v="0.81"/>
    <n v="9820.9699999999993"/>
    <n v="0"/>
    <n v="19.940874527510992"/>
    <n v="7.2222573575914453"/>
    <n v="849"/>
    <n v="28.3"/>
    <x v="0"/>
    <n v="-17295.03"/>
    <x v="1"/>
  </r>
  <r>
    <x v="829"/>
    <x v="576"/>
    <s v="B0830"/>
    <x v="1"/>
    <x v="821"/>
    <n v="16.7"/>
    <n v="60"/>
    <x v="2"/>
    <x v="4"/>
    <x v="4"/>
    <n v="127057"/>
    <s v="RENT"/>
    <n v="0.43"/>
    <n v="0.64"/>
    <n v="0"/>
    <n v="0"/>
    <n v="15.545778666267896"/>
    <n v="0"/>
    <n v="1171"/>
    <n v="39.033333333333331"/>
    <x v="3"/>
    <n v="-19752"/>
    <x v="1"/>
  </r>
  <r>
    <x v="830"/>
    <x v="589"/>
    <s v="B0831"/>
    <x v="5"/>
    <x v="822"/>
    <n v="14.3"/>
    <n v="60"/>
    <x v="1"/>
    <x v="5"/>
    <x v="3"/>
    <n v="35698"/>
    <s v="MORTGAGE"/>
    <n v="0.37"/>
    <n v="0.84"/>
    <n v="13076.81"/>
    <n v="0"/>
    <n v="93.495433917866549"/>
    <n v="36.631772088072161"/>
    <n v="1009"/>
    <n v="33.633333333333333"/>
    <x v="0"/>
    <n v="-20299.190000000002"/>
    <x v="1"/>
  </r>
  <r>
    <x v="831"/>
    <x v="301"/>
    <s v="B0832"/>
    <x v="9"/>
    <x v="823"/>
    <n v="11.8"/>
    <n v="36"/>
    <x v="1"/>
    <x v="4"/>
    <x v="4"/>
    <n v="96809"/>
    <s v="OWN"/>
    <n v="0.35"/>
    <n v="0.78"/>
    <n v="7665.57"/>
    <n v="0"/>
    <n v="18.25140224565898"/>
    <n v="7.918241072627545"/>
    <n v="1698"/>
    <n v="56.6"/>
    <x v="2"/>
    <n v="-10003.43"/>
    <x v="1"/>
  </r>
  <r>
    <x v="832"/>
    <x v="395"/>
    <s v="B0833"/>
    <x v="8"/>
    <x v="824"/>
    <n v="23.8"/>
    <n v="60"/>
    <x v="1"/>
    <x v="3"/>
    <x v="3"/>
    <n v="123079"/>
    <s v="RENT"/>
    <n v="0.26"/>
    <n v="0.53"/>
    <n v="16543.73"/>
    <n v="0"/>
    <n v="27.556284987690834"/>
    <n v="13.441553798779646"/>
    <n v="906"/>
    <n v="30.2"/>
    <x v="0"/>
    <n v="-17372.27"/>
    <x v="1"/>
  </r>
  <r>
    <x v="833"/>
    <x v="167"/>
    <s v="B0834"/>
    <x v="0"/>
    <x v="825"/>
    <n v="6.7"/>
    <n v="36"/>
    <x v="0"/>
    <x v="4"/>
    <x v="3"/>
    <n v="85805"/>
    <s v="OWN"/>
    <n v="0.33"/>
    <n v="0.73"/>
    <n v="15359.46"/>
    <n v="0"/>
    <n v="16.776411631023834"/>
    <n v="17.900425383136177"/>
    <n v="1375"/>
    <n v="45.833333333333336"/>
    <x v="3"/>
    <n v="964.45999999999913"/>
    <x v="0"/>
  </r>
  <r>
    <x v="834"/>
    <x v="213"/>
    <s v="B0835"/>
    <x v="7"/>
    <x v="826"/>
    <n v="23.6"/>
    <n v="36"/>
    <x v="1"/>
    <x v="0"/>
    <x v="2"/>
    <n v="61349"/>
    <s v="OWN"/>
    <n v="0.22"/>
    <n v="0.65"/>
    <n v="3641.47"/>
    <n v="0"/>
    <n v="34.916624557857503"/>
    <n v="5.9356631729938547"/>
    <n v="1419"/>
    <n v="47.3"/>
    <x v="3"/>
    <n v="-17779.53"/>
    <x v="1"/>
  </r>
  <r>
    <x v="835"/>
    <x v="510"/>
    <s v="B0836"/>
    <x v="7"/>
    <x v="827"/>
    <n v="21.5"/>
    <n v="36"/>
    <x v="0"/>
    <x v="4"/>
    <x v="0"/>
    <n v="106777"/>
    <s v="RENT"/>
    <n v="0.28999999999999998"/>
    <n v="0.65"/>
    <n v="33220.53"/>
    <n v="0"/>
    <n v="25.606638133680477"/>
    <n v="31.112065332421775"/>
    <n v="1358"/>
    <n v="45.266666666666666"/>
    <x v="3"/>
    <n v="5878.5299999999988"/>
    <x v="0"/>
  </r>
  <r>
    <x v="836"/>
    <x v="346"/>
    <s v="B0837"/>
    <x v="3"/>
    <x v="828"/>
    <n v="7.6"/>
    <n v="36"/>
    <x v="3"/>
    <x v="2"/>
    <x v="0"/>
    <n v="80248"/>
    <s v="OWN"/>
    <n v="0.42"/>
    <n v="0.77"/>
    <n v="1855.91"/>
    <n v="1714.08"/>
    <n v="7.3459774698434854"/>
    <n v="2.3127180739706912"/>
    <n v="1325"/>
    <n v="44.166666666666664"/>
    <x v="3"/>
    <n v="-4039.09"/>
    <x v="1"/>
  </r>
  <r>
    <x v="837"/>
    <x v="296"/>
    <s v="B0838"/>
    <x v="0"/>
    <x v="829"/>
    <n v="16.3"/>
    <n v="36"/>
    <x v="0"/>
    <x v="1"/>
    <x v="4"/>
    <n v="105033"/>
    <s v="RENT"/>
    <n v="0.49"/>
    <n v="0.65"/>
    <n v="13982.75"/>
    <n v="0"/>
    <n v="11.44687860005903"/>
    <n v="13.312720763950377"/>
    <n v="1503"/>
    <n v="50.1"/>
    <x v="2"/>
    <n v="1959.75"/>
    <x v="0"/>
  </r>
  <r>
    <x v="838"/>
    <x v="590"/>
    <s v="B0839"/>
    <x v="0"/>
    <x v="830"/>
    <n v="22.3"/>
    <n v="60"/>
    <x v="1"/>
    <x v="1"/>
    <x v="0"/>
    <n v="137411"/>
    <s v="OWN"/>
    <n v="0.47"/>
    <n v="0.85"/>
    <n v="2660.54"/>
    <n v="0"/>
    <n v="8.5138744350888942"/>
    <n v="1.9361914257228316"/>
    <n v="1580"/>
    <n v="52.666666666666664"/>
    <x v="2"/>
    <n v="-9038.4599999999991"/>
    <x v="1"/>
  </r>
  <r>
    <x v="839"/>
    <x v="25"/>
    <s v="B0840"/>
    <x v="7"/>
    <x v="831"/>
    <n v="16.399999999999999"/>
    <n v="36"/>
    <x v="0"/>
    <x v="2"/>
    <x v="4"/>
    <n v="128239"/>
    <s v="OWN"/>
    <n v="0.47"/>
    <n v="0.53"/>
    <n v="12472.26"/>
    <n v="0"/>
    <n v="8.3554924788870775"/>
    <n v="9.7257932454245584"/>
    <n v="763"/>
    <n v="25.433333333333334"/>
    <x v="0"/>
    <n v="1757.2600000000002"/>
    <x v="0"/>
  </r>
  <r>
    <x v="840"/>
    <x v="591"/>
    <s v="B0841"/>
    <x v="7"/>
    <x v="832"/>
    <n v="23.1"/>
    <n v="36"/>
    <x v="0"/>
    <x v="2"/>
    <x v="3"/>
    <n v="74041"/>
    <s v="OWN"/>
    <n v="0.26"/>
    <n v="0.8"/>
    <n v="24828.04"/>
    <n v="0"/>
    <n v="27.240312799665052"/>
    <n v="33.532826406990722"/>
    <n v="736"/>
    <n v="24.533333333333335"/>
    <x v="0"/>
    <n v="4659.0400000000009"/>
    <x v="0"/>
  </r>
  <r>
    <x v="841"/>
    <x v="216"/>
    <s v="B0842"/>
    <x v="8"/>
    <x v="833"/>
    <n v="23.9"/>
    <n v="36"/>
    <x v="0"/>
    <x v="1"/>
    <x v="2"/>
    <n v="61954"/>
    <s v="MORTGAGE"/>
    <n v="0.28999999999999998"/>
    <n v="0.86"/>
    <n v="21264.959999999999"/>
    <n v="0"/>
    <n v="27.702811763566515"/>
    <n v="34.323788617361267"/>
    <n v="728"/>
    <n v="24.266666666666666"/>
    <x v="0"/>
    <n v="4101.9599999999991"/>
    <x v="0"/>
  </r>
  <r>
    <x v="842"/>
    <x v="236"/>
    <s v="B0843"/>
    <x v="6"/>
    <x v="834"/>
    <n v="13.4"/>
    <n v="36"/>
    <x v="2"/>
    <x v="0"/>
    <x v="2"/>
    <n v="38002"/>
    <s v="MORTGAGE"/>
    <n v="0.38"/>
    <n v="0.8"/>
    <n v="0"/>
    <n v="0"/>
    <n v="17.846429135308668"/>
    <n v="0"/>
    <n v="893"/>
    <n v="29.766666666666666"/>
    <x v="0"/>
    <n v="-6782"/>
    <x v="1"/>
  </r>
  <r>
    <x v="843"/>
    <x v="592"/>
    <s v="B0844"/>
    <x v="6"/>
    <x v="835"/>
    <n v="12.5"/>
    <n v="60"/>
    <x v="2"/>
    <x v="6"/>
    <x v="3"/>
    <n v="99783"/>
    <s v="RENT"/>
    <n v="0.47"/>
    <n v="0.72"/>
    <n v="0"/>
    <n v="0"/>
    <n v="23.692412535201388"/>
    <n v="0"/>
    <n v="1038"/>
    <n v="34.6"/>
    <x v="0"/>
    <n v="-23641"/>
    <x v="1"/>
  </r>
  <r>
    <x v="844"/>
    <x v="259"/>
    <s v="B0845"/>
    <x v="8"/>
    <x v="836"/>
    <n v="23.7"/>
    <n v="36"/>
    <x v="0"/>
    <x v="0"/>
    <x v="1"/>
    <n v="137524"/>
    <s v="OWN"/>
    <n v="0.16"/>
    <n v="0.93"/>
    <n v="24482.7"/>
    <n v="0"/>
    <n v="14.391669817631831"/>
    <n v="17.802492655827347"/>
    <n v="717"/>
    <n v="23.9"/>
    <x v="1"/>
    <n v="4690.7000000000007"/>
    <x v="0"/>
  </r>
  <r>
    <x v="845"/>
    <x v="593"/>
    <s v="B0846"/>
    <x v="5"/>
    <x v="837"/>
    <n v="18.5"/>
    <n v="60"/>
    <x v="4"/>
    <x v="1"/>
    <x v="1"/>
    <n v="117234"/>
    <s v="RENT"/>
    <n v="0.22"/>
    <n v="0.63"/>
    <n v="0"/>
    <n v="0"/>
    <n v="31.206817134960847"/>
    <n v="0"/>
    <n v="1365"/>
    <n v="45.5"/>
    <x v="3"/>
    <n v="-36585"/>
    <x v="1"/>
  </r>
  <r>
    <x v="846"/>
    <x v="594"/>
    <s v="B0847"/>
    <x v="0"/>
    <x v="838"/>
    <n v="7.3"/>
    <n v="36"/>
    <x v="1"/>
    <x v="1"/>
    <x v="0"/>
    <n v="49738"/>
    <s v="MORTGAGE"/>
    <n v="0.16"/>
    <n v="0.51"/>
    <n v="11237.19"/>
    <n v="0"/>
    <n v="63.697776348063847"/>
    <n v="22.592766094334312"/>
    <n v="713"/>
    <n v="23.766666666666666"/>
    <x v="1"/>
    <n v="-20444.809999999998"/>
    <x v="1"/>
  </r>
  <r>
    <x v="847"/>
    <x v="595"/>
    <s v="B0848"/>
    <x v="4"/>
    <x v="839"/>
    <n v="5.8"/>
    <n v="60"/>
    <x v="1"/>
    <x v="1"/>
    <x v="4"/>
    <n v="40703"/>
    <s v="MORTGAGE"/>
    <n v="0.34"/>
    <n v="0.69"/>
    <n v="5252.13"/>
    <n v="0"/>
    <n v="48.841608726629488"/>
    <n v="12.903545193229002"/>
    <n v="833"/>
    <n v="27.766666666666666"/>
    <x v="0"/>
    <n v="-14627.869999999999"/>
    <x v="1"/>
  </r>
  <r>
    <x v="848"/>
    <x v="596"/>
    <s v="B0849"/>
    <x v="0"/>
    <x v="840"/>
    <n v="16.3"/>
    <n v="36"/>
    <x v="0"/>
    <x v="5"/>
    <x v="2"/>
    <n v="143776"/>
    <s v="MORTGAGE"/>
    <n v="0.22"/>
    <n v="0.51"/>
    <n v="45434.92"/>
    <n v="0"/>
    <n v="27.172128867126645"/>
    <n v="31.601185176941911"/>
    <n v="1594"/>
    <n v="53.133333333333333"/>
    <x v="2"/>
    <n v="6367.9199999999983"/>
    <x v="0"/>
  </r>
  <r>
    <x v="849"/>
    <x v="292"/>
    <s v="B0850"/>
    <x v="3"/>
    <x v="841"/>
    <n v="23.6"/>
    <n v="36"/>
    <x v="3"/>
    <x v="1"/>
    <x v="0"/>
    <n v="79422"/>
    <s v="MORTGAGE"/>
    <n v="0.23"/>
    <n v="0.93"/>
    <n v="7593.57"/>
    <n v="6148.31"/>
    <n v="24.014756616554607"/>
    <n v="9.5610410213794665"/>
    <n v="712"/>
    <n v="23.733333333333334"/>
    <x v="1"/>
    <n v="-11479.43"/>
    <x v="1"/>
  </r>
  <r>
    <x v="850"/>
    <x v="482"/>
    <s v="B0851"/>
    <x v="7"/>
    <x v="842"/>
    <n v="21.9"/>
    <n v="60"/>
    <x v="1"/>
    <x v="2"/>
    <x v="3"/>
    <n v="113106"/>
    <s v="RENT"/>
    <n v="0.13"/>
    <n v="0.59"/>
    <n v="13999.45"/>
    <n v="0"/>
    <n v="32.743621028062172"/>
    <n v="12.377283256414337"/>
    <n v="1117"/>
    <n v="37.233333333333334"/>
    <x v="3"/>
    <n v="-23035.55"/>
    <x v="1"/>
  </r>
  <r>
    <x v="851"/>
    <x v="597"/>
    <s v="B0852"/>
    <x v="0"/>
    <x v="843"/>
    <n v="18.5"/>
    <n v="36"/>
    <x v="3"/>
    <x v="0"/>
    <x v="2"/>
    <n v="91899"/>
    <s v="OWN"/>
    <n v="0.24"/>
    <n v="0.86"/>
    <n v="14725.52"/>
    <n v="11118.32"/>
    <n v="41.539080947561999"/>
    <n v="16.023591116334238"/>
    <n v="707"/>
    <n v="23.566666666666666"/>
    <x v="1"/>
    <n v="-23448.48"/>
    <x v="1"/>
  </r>
  <r>
    <x v="852"/>
    <x v="249"/>
    <s v="B0853"/>
    <x v="7"/>
    <x v="844"/>
    <n v="7.8"/>
    <n v="60"/>
    <x v="1"/>
    <x v="4"/>
    <x v="4"/>
    <n v="42392"/>
    <s v="RENT"/>
    <n v="0.44"/>
    <n v="0.85"/>
    <n v="10999.75"/>
    <n v="0"/>
    <n v="60.947820343461032"/>
    <n v="25.947702396678618"/>
    <n v="1670"/>
    <n v="55.666666666666664"/>
    <x v="2"/>
    <n v="-14837.25"/>
    <x v="1"/>
  </r>
  <r>
    <x v="853"/>
    <x v="598"/>
    <s v="B0854"/>
    <x v="0"/>
    <x v="845"/>
    <n v="10.1"/>
    <n v="36"/>
    <x v="1"/>
    <x v="5"/>
    <x v="4"/>
    <n v="74724"/>
    <s v="OWN"/>
    <n v="0.19"/>
    <n v="0.6"/>
    <n v="8590.41"/>
    <n v="0"/>
    <n v="25.19404742786789"/>
    <n v="11.496185964348804"/>
    <n v="668"/>
    <n v="22.266666666666666"/>
    <x v="1"/>
    <n v="-10235.59"/>
    <x v="1"/>
  </r>
  <r>
    <x v="854"/>
    <x v="599"/>
    <s v="B0855"/>
    <x v="3"/>
    <x v="846"/>
    <n v="22.5"/>
    <n v="60"/>
    <x v="1"/>
    <x v="3"/>
    <x v="1"/>
    <n v="62299"/>
    <s v="MORTGAGE"/>
    <n v="0.38"/>
    <n v="0.78"/>
    <n v="10820.79"/>
    <n v="0"/>
    <n v="41.703719160821201"/>
    <n v="17.369123099889244"/>
    <n v="942"/>
    <n v="31.4"/>
    <x v="0"/>
    <n v="-15160.21"/>
    <x v="1"/>
  </r>
  <r>
    <x v="855"/>
    <x v="600"/>
    <s v="B0856"/>
    <x v="5"/>
    <x v="847"/>
    <n v="8.6999999999999993"/>
    <n v="36"/>
    <x v="0"/>
    <x v="0"/>
    <x v="0"/>
    <n v="45641"/>
    <s v="OWN"/>
    <n v="0.35"/>
    <n v="0.52"/>
    <n v="12372.23"/>
    <n v="0"/>
    <n v="24.938103897811178"/>
    <n v="27.107710172870881"/>
    <n v="907"/>
    <n v="30.233333333333334"/>
    <x v="0"/>
    <n v="990.22999999999956"/>
    <x v="0"/>
  </r>
  <r>
    <x v="856"/>
    <x v="574"/>
    <s v="B0857"/>
    <x v="4"/>
    <x v="848"/>
    <n v="10.6"/>
    <n v="36"/>
    <x v="0"/>
    <x v="0"/>
    <x v="3"/>
    <n v="109534"/>
    <s v="MORTGAGE"/>
    <n v="0.45"/>
    <n v="0.72"/>
    <n v="6013.32"/>
    <n v="0"/>
    <n v="4.9637555462230907"/>
    <n v="5.4899118082056715"/>
    <n v="1301"/>
    <n v="43.366666666666667"/>
    <x v="3"/>
    <n v="576.31999999999971"/>
    <x v="0"/>
  </r>
  <r>
    <x v="857"/>
    <x v="601"/>
    <s v="B0858"/>
    <x v="2"/>
    <x v="849"/>
    <n v="7.6"/>
    <n v="60"/>
    <x v="0"/>
    <x v="0"/>
    <x v="2"/>
    <n v="36305"/>
    <s v="RENT"/>
    <n v="0.15"/>
    <n v="0.51"/>
    <n v="6924.06"/>
    <n v="0"/>
    <n v="17.72483129045586"/>
    <n v="19.071918468530509"/>
    <n v="738"/>
    <n v="24.6"/>
    <x v="0"/>
    <n v="489.0600000000004"/>
    <x v="0"/>
  </r>
  <r>
    <x v="858"/>
    <x v="602"/>
    <s v="B0859"/>
    <x v="8"/>
    <x v="850"/>
    <n v="18.5"/>
    <n v="36"/>
    <x v="0"/>
    <x v="0"/>
    <x v="4"/>
    <n v="128262"/>
    <s v="OWN"/>
    <n v="0.49"/>
    <n v="0.91"/>
    <n v="30595.52"/>
    <n v="0"/>
    <n v="20.129890380627156"/>
    <n v="23.853923999313906"/>
    <n v="896"/>
    <n v="29.866666666666667"/>
    <x v="0"/>
    <n v="4776.5200000000004"/>
    <x v="0"/>
  </r>
  <r>
    <x v="859"/>
    <x v="386"/>
    <s v="B0860"/>
    <x v="8"/>
    <x v="851"/>
    <n v="23.9"/>
    <n v="36"/>
    <x v="1"/>
    <x v="2"/>
    <x v="2"/>
    <n v="48782"/>
    <s v="RENT"/>
    <n v="0.33"/>
    <n v="0.94"/>
    <n v="9719.5400000000009"/>
    <n v="0"/>
    <n v="77.641343118363324"/>
    <n v="19.924439342380388"/>
    <n v="696"/>
    <n v="23.2"/>
    <x v="1"/>
    <n v="-28155.46"/>
    <x v="1"/>
  </r>
  <r>
    <x v="860"/>
    <x v="603"/>
    <s v="B0861"/>
    <x v="4"/>
    <x v="852"/>
    <n v="10.4"/>
    <n v="36"/>
    <x v="1"/>
    <x v="1"/>
    <x v="3"/>
    <n v="108257"/>
    <s v="MORTGAGE"/>
    <n v="0.5"/>
    <n v="0.6"/>
    <n v="5386.12"/>
    <n v="0"/>
    <n v="30.466390164146429"/>
    <n v="4.9753087560157772"/>
    <n v="1154"/>
    <n v="38.466666666666669"/>
    <x v="3"/>
    <n v="-27595.88"/>
    <x v="1"/>
  </r>
  <r>
    <x v="861"/>
    <x v="604"/>
    <s v="B0862"/>
    <x v="0"/>
    <x v="853"/>
    <n v="14.5"/>
    <n v="36"/>
    <x v="3"/>
    <x v="1"/>
    <x v="2"/>
    <n v="135299"/>
    <s v="RENT"/>
    <n v="0.46"/>
    <n v="0.59"/>
    <n v="7246.51"/>
    <n v="14471.77"/>
    <n v="25.371953968617657"/>
    <n v="5.3559228080030152"/>
    <n v="1350"/>
    <n v="45"/>
    <x v="3"/>
    <n v="-27081.489999999998"/>
    <x v="1"/>
  </r>
  <r>
    <x v="862"/>
    <x v="267"/>
    <s v="B0863"/>
    <x v="2"/>
    <x v="854"/>
    <n v="17.7"/>
    <n v="36"/>
    <x v="0"/>
    <x v="5"/>
    <x v="0"/>
    <n v="107963"/>
    <s v="MORTGAGE"/>
    <n v="0.19"/>
    <n v="0.84"/>
    <n v="15688.23"/>
    <n v="0"/>
    <n v="12.345896279280865"/>
    <n v="14.531117141983826"/>
    <n v="785"/>
    <n v="26.166666666666668"/>
    <x v="0"/>
    <n v="2359.2299999999996"/>
    <x v="0"/>
  </r>
  <r>
    <x v="863"/>
    <x v="605"/>
    <s v="B0864"/>
    <x v="3"/>
    <x v="855"/>
    <n v="25"/>
    <n v="36"/>
    <x v="0"/>
    <x v="6"/>
    <x v="1"/>
    <n v="142086"/>
    <s v="MORTGAGE"/>
    <n v="0.12"/>
    <n v="0.61"/>
    <n v="32711.25"/>
    <n v="0"/>
    <n v="18.417718846332505"/>
    <n v="23.022148557915628"/>
    <n v="1060"/>
    <n v="35.333333333333336"/>
    <x v="0"/>
    <n v="6542.25"/>
    <x v="0"/>
  </r>
  <r>
    <x v="864"/>
    <x v="606"/>
    <s v="B0865"/>
    <x v="6"/>
    <x v="856"/>
    <n v="7.1"/>
    <n v="60"/>
    <x v="0"/>
    <x v="0"/>
    <x v="2"/>
    <n v="50566"/>
    <s v="MORTGAGE"/>
    <n v="0.2"/>
    <n v="0.9"/>
    <n v="24560.17"/>
    <n v="0"/>
    <n v="45.35063085867975"/>
    <n v="48.57052169441917"/>
    <n v="752"/>
    <n v="25.066666666666666"/>
    <x v="0"/>
    <n v="1628.1699999999983"/>
    <x v="0"/>
  </r>
  <r>
    <x v="865"/>
    <x v="53"/>
    <s v="B0866"/>
    <x v="0"/>
    <x v="857"/>
    <n v="15"/>
    <n v="60"/>
    <x v="0"/>
    <x v="4"/>
    <x v="1"/>
    <n v="97766"/>
    <s v="RENT"/>
    <n v="0.31"/>
    <n v="0.76"/>
    <n v="40933.1"/>
    <n v="0"/>
    <n v="36.407339975042447"/>
    <n v="41.868440971298817"/>
    <n v="1519"/>
    <n v="50.633333333333333"/>
    <x v="2"/>
    <n v="5339.0999999999985"/>
    <x v="0"/>
  </r>
  <r>
    <x v="866"/>
    <x v="607"/>
    <s v="B0867"/>
    <x v="5"/>
    <x v="858"/>
    <n v="12.7"/>
    <n v="60"/>
    <x v="0"/>
    <x v="5"/>
    <x v="3"/>
    <n v="36511"/>
    <s v="RENT"/>
    <n v="0.17"/>
    <n v="0.66"/>
    <n v="13998.47"/>
    <n v="0"/>
    <n v="34.019884418394462"/>
    <n v="38.340417956232365"/>
    <n v="1408"/>
    <n v="46.93333333333333"/>
    <x v="3"/>
    <n v="1577.4699999999993"/>
    <x v="0"/>
  </r>
  <r>
    <x v="867"/>
    <x v="277"/>
    <s v="B0868"/>
    <x v="7"/>
    <x v="859"/>
    <n v="22.3"/>
    <n v="36"/>
    <x v="1"/>
    <x v="0"/>
    <x v="1"/>
    <n v="144816"/>
    <s v="OWN"/>
    <n v="0.17"/>
    <n v="0.87"/>
    <n v="510.03"/>
    <n v="0"/>
    <n v="5.9585957352778696"/>
    <n v="0.35219174676831289"/>
    <n v="1604"/>
    <n v="53.466666666666669"/>
    <x v="2"/>
    <n v="-8118.97"/>
    <x v="1"/>
  </r>
  <r>
    <x v="868"/>
    <x v="608"/>
    <s v="B0869"/>
    <x v="9"/>
    <x v="860"/>
    <n v="14.5"/>
    <n v="60"/>
    <x v="0"/>
    <x v="4"/>
    <x v="2"/>
    <n v="137765"/>
    <s v="OWN"/>
    <n v="0.28999999999999998"/>
    <n v="0.72"/>
    <n v="10677.12"/>
    <n v="0"/>
    <n v="6.7687729103908829"/>
    <n v="7.7502413530287084"/>
    <n v="784"/>
    <n v="26.133333333333333"/>
    <x v="0"/>
    <n v="1352.1200000000008"/>
    <x v="0"/>
  </r>
  <r>
    <x v="869"/>
    <x v="250"/>
    <s v="B0870"/>
    <x v="0"/>
    <x v="861"/>
    <n v="7.2"/>
    <n v="36"/>
    <x v="1"/>
    <x v="4"/>
    <x v="2"/>
    <n v="148360"/>
    <s v="RENT"/>
    <n v="0.11"/>
    <n v="0.91"/>
    <n v="8429.58"/>
    <n v="0"/>
    <n v="19.880695605284444"/>
    <n v="5.6818414667026156"/>
    <n v="1146"/>
    <n v="38.200000000000003"/>
    <x v="3"/>
    <n v="-21065.42"/>
    <x v="1"/>
  </r>
  <r>
    <x v="870"/>
    <x v="609"/>
    <s v="B0871"/>
    <x v="9"/>
    <x v="862"/>
    <n v="17.7"/>
    <n v="36"/>
    <x v="0"/>
    <x v="0"/>
    <x v="4"/>
    <n v="56177"/>
    <s v="RENT"/>
    <n v="0.15"/>
    <n v="0.92"/>
    <n v="38546.75"/>
    <n v="0"/>
    <n v="58.297879915267814"/>
    <n v="68.616604660270212"/>
    <n v="1477"/>
    <n v="49.233333333333334"/>
    <x v="2"/>
    <n v="5796.75"/>
    <x v="0"/>
  </r>
  <r>
    <x v="871"/>
    <x v="513"/>
    <s v="B0872"/>
    <x v="0"/>
    <x v="863"/>
    <n v="20.399999999999999"/>
    <n v="36"/>
    <x v="3"/>
    <x v="0"/>
    <x v="2"/>
    <n v="34765"/>
    <s v="RENT"/>
    <n v="0.27"/>
    <n v="0.56999999999999995"/>
    <n v="7701.21"/>
    <n v="8440.1"/>
    <n v="88.074212570113616"/>
    <n v="22.152193297857039"/>
    <n v="1184"/>
    <n v="39.466666666666669"/>
    <x v="3"/>
    <n v="-22917.79"/>
    <x v="1"/>
  </r>
  <r>
    <x v="872"/>
    <x v="451"/>
    <s v="B0873"/>
    <x v="4"/>
    <x v="864"/>
    <n v="5.0999999999999996"/>
    <n v="36"/>
    <x v="1"/>
    <x v="1"/>
    <x v="1"/>
    <n v="50354"/>
    <s v="RENT"/>
    <n v="0.13"/>
    <n v="0.5"/>
    <n v="2652.86"/>
    <n v="0"/>
    <n v="18.397743972673471"/>
    <n v="5.2684195893077019"/>
    <n v="1646"/>
    <n v="54.866666666666667"/>
    <x v="2"/>
    <n v="-6611.1399999999994"/>
    <x v="1"/>
  </r>
  <r>
    <x v="873"/>
    <x v="11"/>
    <s v="B0874"/>
    <x v="9"/>
    <x v="865"/>
    <n v="22.2"/>
    <n v="60"/>
    <x v="2"/>
    <x v="0"/>
    <x v="4"/>
    <n v="53929"/>
    <s v="MORTGAGE"/>
    <n v="0.26"/>
    <n v="0.94"/>
    <n v="0"/>
    <n v="0"/>
    <n v="25.377811567060395"/>
    <n v="0"/>
    <n v="1335"/>
    <n v="44.5"/>
    <x v="3"/>
    <n v="-13686"/>
    <x v="1"/>
  </r>
  <r>
    <x v="874"/>
    <x v="19"/>
    <s v="B0875"/>
    <x v="0"/>
    <x v="866"/>
    <n v="8.6999999999999993"/>
    <n v="36"/>
    <x v="3"/>
    <x v="2"/>
    <x v="2"/>
    <n v="58820"/>
    <s v="MORTGAGE"/>
    <n v="0.28999999999999998"/>
    <n v="0.91"/>
    <n v="9893.8700000000008"/>
    <n v="7297.15"/>
    <n v="42.886773206392384"/>
    <n v="16.820588235294117"/>
    <n v="1246"/>
    <n v="41.533333333333331"/>
    <x v="3"/>
    <n v="-15332.13"/>
    <x v="1"/>
  </r>
  <r>
    <x v="875"/>
    <x v="325"/>
    <s v="B0876"/>
    <x v="8"/>
    <x v="867"/>
    <n v="16"/>
    <n v="60"/>
    <x v="3"/>
    <x v="0"/>
    <x v="2"/>
    <n v="141576"/>
    <s v="MORTGAGE"/>
    <n v="0.28000000000000003"/>
    <n v="0.52"/>
    <n v="2883.3"/>
    <n v="822.57"/>
    <n v="5.4536079561507602"/>
    <n v="2.0365739955924735"/>
    <n v="1303"/>
    <n v="43.43333333333333"/>
    <x v="3"/>
    <n v="-4837.7"/>
    <x v="1"/>
  </r>
  <r>
    <x v="876"/>
    <x v="610"/>
    <s v="B0877"/>
    <x v="9"/>
    <x v="18"/>
    <n v="13.3"/>
    <n v="36"/>
    <x v="3"/>
    <x v="6"/>
    <x v="3"/>
    <n v="59523"/>
    <s v="RENT"/>
    <n v="0.45"/>
    <n v="0.87"/>
    <n v="3209.24"/>
    <n v="5044.0600000000004"/>
    <n v="36.303613729146718"/>
    <n v="5.3915965257127496"/>
    <n v="1374"/>
    <n v="45.8"/>
    <x v="3"/>
    <n v="-18399.760000000002"/>
    <x v="1"/>
  </r>
  <r>
    <x v="877"/>
    <x v="190"/>
    <s v="B0878"/>
    <x v="0"/>
    <x v="868"/>
    <n v="19.399999999999999"/>
    <n v="60"/>
    <x v="1"/>
    <x v="2"/>
    <x v="4"/>
    <n v="101088"/>
    <s v="MORTGAGE"/>
    <n v="0.31"/>
    <n v="0.71"/>
    <n v="1808.54"/>
    <n v="0"/>
    <n v="8.2828822412155745"/>
    <n v="1.7890748654637543"/>
    <n v="1081"/>
    <n v="36.033333333333331"/>
    <x v="3"/>
    <n v="-6564.46"/>
    <x v="1"/>
  </r>
  <r>
    <x v="878"/>
    <x v="611"/>
    <s v="B0879"/>
    <x v="6"/>
    <x v="869"/>
    <n v="12.4"/>
    <n v="60"/>
    <x v="0"/>
    <x v="2"/>
    <x v="3"/>
    <n v="96163"/>
    <s v="MORTGAGE"/>
    <n v="0.28999999999999998"/>
    <n v="0.62"/>
    <n v="44594.7"/>
    <n v="0"/>
    <n v="41.258072231523556"/>
    <n v="46.374073188232479"/>
    <n v="782"/>
    <n v="26.066666666666666"/>
    <x v="0"/>
    <n v="4919.6999999999971"/>
    <x v="0"/>
  </r>
  <r>
    <x v="879"/>
    <x v="157"/>
    <s v="B0880"/>
    <x v="7"/>
    <x v="870"/>
    <n v="22.4"/>
    <n v="60"/>
    <x v="0"/>
    <x v="6"/>
    <x v="3"/>
    <n v="107525"/>
    <s v="OWN"/>
    <n v="0.26"/>
    <n v="0.9"/>
    <n v="36642.89"/>
    <n v="0"/>
    <n v="27.841897233201578"/>
    <n v="34.078484073471287"/>
    <n v="766"/>
    <n v="25.533333333333335"/>
    <x v="0"/>
    <n v="6705.8899999999994"/>
    <x v="0"/>
  </r>
  <r>
    <x v="880"/>
    <x v="377"/>
    <s v="B0881"/>
    <x v="6"/>
    <x v="871"/>
    <n v="19.600000000000001"/>
    <n v="60"/>
    <x v="0"/>
    <x v="4"/>
    <x v="3"/>
    <n v="43780"/>
    <s v="OWN"/>
    <n v="0.43"/>
    <n v="0.59"/>
    <n v="7960.58"/>
    <n v="0"/>
    <n v="15.203289173138421"/>
    <n v="18.183142987665601"/>
    <n v="845"/>
    <n v="28.166666666666668"/>
    <x v="0"/>
    <n v="1304.58"/>
    <x v="0"/>
  </r>
  <r>
    <x v="881"/>
    <x v="449"/>
    <s v="B0882"/>
    <x v="2"/>
    <x v="872"/>
    <n v="18"/>
    <n v="60"/>
    <x v="1"/>
    <x v="4"/>
    <x v="0"/>
    <n v="36589"/>
    <s v="MORTGAGE"/>
    <n v="0.46"/>
    <n v="0.93"/>
    <n v="2403.9499999999998"/>
    <n v="0"/>
    <n v="27.286889502309435"/>
    <n v="6.5701440323594511"/>
    <n v="958"/>
    <n v="31.933333333333334"/>
    <x v="0"/>
    <n v="-7580.05"/>
    <x v="1"/>
  </r>
  <r>
    <x v="882"/>
    <x v="131"/>
    <s v="B0883"/>
    <x v="0"/>
    <x v="873"/>
    <n v="20.9"/>
    <n v="60"/>
    <x v="0"/>
    <x v="4"/>
    <x v="3"/>
    <n v="64812"/>
    <s v="MORTGAGE"/>
    <n v="0.44"/>
    <n v="0.59"/>
    <n v="37459.660000000003"/>
    <n v="0"/>
    <n v="47.805961858915012"/>
    <n v="57.797414059124861"/>
    <n v="1057"/>
    <n v="35.233333333333334"/>
    <x v="0"/>
    <n v="6475.6600000000035"/>
    <x v="0"/>
  </r>
  <r>
    <x v="883"/>
    <x v="515"/>
    <s v="B0884"/>
    <x v="1"/>
    <x v="874"/>
    <n v="20.100000000000001"/>
    <n v="36"/>
    <x v="3"/>
    <x v="0"/>
    <x v="1"/>
    <n v="123664"/>
    <s v="MORTGAGE"/>
    <n v="0.37"/>
    <n v="0.78"/>
    <n v="1932.97"/>
    <n v="2167.4899999999998"/>
    <n v="7.5090567990684436"/>
    <n v="1.5630822227972569"/>
    <n v="1696"/>
    <n v="56.533333333333331"/>
    <x v="2"/>
    <n v="-7353.03"/>
    <x v="1"/>
  </r>
  <r>
    <x v="884"/>
    <x v="128"/>
    <s v="B0885"/>
    <x v="5"/>
    <x v="875"/>
    <n v="5.7"/>
    <n v="60"/>
    <x v="2"/>
    <x v="0"/>
    <x v="2"/>
    <n v="75939"/>
    <s v="RENT"/>
    <n v="0.15"/>
    <n v="0.6"/>
    <n v="0"/>
    <n v="0"/>
    <n v="9.0875571182133026"/>
    <n v="0"/>
    <n v="1011"/>
    <n v="33.700000000000003"/>
    <x v="0"/>
    <n v="-6901"/>
    <x v="1"/>
  </r>
  <r>
    <x v="885"/>
    <x v="345"/>
    <s v="B0886"/>
    <x v="6"/>
    <x v="876"/>
    <n v="12.9"/>
    <n v="36"/>
    <x v="0"/>
    <x v="6"/>
    <x v="0"/>
    <n v="81493"/>
    <s v="OWN"/>
    <n v="0.21"/>
    <n v="0.75"/>
    <n v="36751.21"/>
    <n v="0"/>
    <n v="39.944535113445326"/>
    <n v="45.09738259727829"/>
    <n v="1544"/>
    <n v="51.466666666666669"/>
    <x v="2"/>
    <n v="4199.2099999999991"/>
    <x v="0"/>
  </r>
  <r>
    <x v="886"/>
    <x v="316"/>
    <s v="B0887"/>
    <x v="9"/>
    <x v="877"/>
    <n v="23.6"/>
    <n v="60"/>
    <x v="0"/>
    <x v="5"/>
    <x v="3"/>
    <n v="134188"/>
    <s v="OWN"/>
    <n v="0.12"/>
    <n v="0.81"/>
    <n v="33012.32"/>
    <n v="0"/>
    <n v="19.904164306793454"/>
    <n v="24.601544102304228"/>
    <n v="1436"/>
    <n v="47.866666666666667"/>
    <x v="3"/>
    <n v="6303.32"/>
    <x v="0"/>
  </r>
  <r>
    <x v="887"/>
    <x v="428"/>
    <s v="B0888"/>
    <x v="4"/>
    <x v="878"/>
    <n v="7.5"/>
    <n v="36"/>
    <x v="2"/>
    <x v="5"/>
    <x v="2"/>
    <n v="123326"/>
    <s v="OWN"/>
    <n v="0.47"/>
    <n v="0.59"/>
    <n v="0"/>
    <n v="0"/>
    <n v="25.99208601592527"/>
    <n v="0"/>
    <n v="1658"/>
    <n v="55.266666666666666"/>
    <x v="2"/>
    <n v="-32055"/>
    <x v="1"/>
  </r>
  <r>
    <x v="888"/>
    <x v="256"/>
    <s v="B0889"/>
    <x v="5"/>
    <x v="879"/>
    <n v="19.7"/>
    <n v="60"/>
    <x v="0"/>
    <x v="2"/>
    <x v="4"/>
    <n v="70953"/>
    <s v="MORTGAGE"/>
    <n v="0.36"/>
    <n v="0.73"/>
    <n v="46305.94"/>
    <n v="0"/>
    <n v="54.52200752610883"/>
    <n v="65.2628359618339"/>
    <n v="718"/>
    <n v="23.933333333333334"/>
    <x v="1"/>
    <n v="7620.9400000000023"/>
    <x v="0"/>
  </r>
  <r>
    <x v="889"/>
    <x v="523"/>
    <s v="B0890"/>
    <x v="1"/>
    <x v="880"/>
    <n v="24.5"/>
    <n v="60"/>
    <x v="1"/>
    <x v="1"/>
    <x v="4"/>
    <n v="95785"/>
    <s v="RENT"/>
    <n v="0.4"/>
    <n v="0.71"/>
    <n v="3859.51"/>
    <n v="0"/>
    <n v="9.843921282037897"/>
    <n v="4.0293469749960851"/>
    <n v="1059"/>
    <n v="35.299999999999997"/>
    <x v="0"/>
    <n v="-5569.49"/>
    <x v="1"/>
  </r>
  <r>
    <x v="890"/>
    <x v="507"/>
    <s v="B0891"/>
    <x v="3"/>
    <x v="881"/>
    <n v="6"/>
    <n v="36"/>
    <x v="0"/>
    <x v="1"/>
    <x v="2"/>
    <n v="49309"/>
    <s v="OWN"/>
    <n v="0.22"/>
    <n v="0.53"/>
    <n v="16658.96"/>
    <n v="0"/>
    <n v="31.872477640998603"/>
    <n v="33.784826299458516"/>
    <n v="1055"/>
    <n v="35.166666666666664"/>
    <x v="0"/>
    <n v="942.95999999999913"/>
    <x v="0"/>
  </r>
  <r>
    <x v="891"/>
    <x v="612"/>
    <s v="B0892"/>
    <x v="0"/>
    <x v="882"/>
    <n v="18.600000000000001"/>
    <n v="60"/>
    <x v="1"/>
    <x v="6"/>
    <x v="1"/>
    <n v="84195"/>
    <s v="OWN"/>
    <n v="0.44"/>
    <n v="0.87"/>
    <n v="3469.25"/>
    <n v="0"/>
    <n v="14.416533048280778"/>
    <n v="4.1204940910980463"/>
    <n v="1565"/>
    <n v="52.166666666666664"/>
    <x v="2"/>
    <n v="-8668.75"/>
    <x v="1"/>
  </r>
  <r>
    <x v="892"/>
    <x v="206"/>
    <s v="B0893"/>
    <x v="4"/>
    <x v="883"/>
    <n v="14.4"/>
    <n v="60"/>
    <x v="0"/>
    <x v="0"/>
    <x v="2"/>
    <n v="145662"/>
    <s v="RENT"/>
    <n v="0.2"/>
    <n v="0.65"/>
    <n v="41524.910000000003"/>
    <n v="0"/>
    <n v="24.919333800167511"/>
    <n v="28.507716494349939"/>
    <n v="648"/>
    <n v="21.6"/>
    <x v="1"/>
    <n v="5226.9100000000035"/>
    <x v="0"/>
  </r>
  <r>
    <x v="893"/>
    <x v="613"/>
    <s v="B0894"/>
    <x v="0"/>
    <x v="884"/>
    <n v="16.600000000000001"/>
    <n v="60"/>
    <x v="3"/>
    <x v="4"/>
    <x v="2"/>
    <n v="55901"/>
    <s v="MORTGAGE"/>
    <n v="0.1"/>
    <n v="0.76"/>
    <n v="6635.65"/>
    <n v="6328.17"/>
    <n v="43.700470474589004"/>
    <n v="11.870360100892649"/>
    <n v="754"/>
    <n v="25.133333333333333"/>
    <x v="0"/>
    <n v="-17793.349999999999"/>
    <x v="1"/>
  </r>
  <r>
    <x v="894"/>
    <x v="321"/>
    <s v="B0895"/>
    <x v="2"/>
    <x v="885"/>
    <n v="6.7"/>
    <n v="36"/>
    <x v="1"/>
    <x v="3"/>
    <x v="0"/>
    <n v="53576"/>
    <s v="MORTGAGE"/>
    <n v="0.25"/>
    <n v="0.73"/>
    <n v="2938.07"/>
    <n v="0"/>
    <n v="12.639988054352697"/>
    <n v="5.4839293713603112"/>
    <n v="872"/>
    <n v="29.066666666666666"/>
    <x v="0"/>
    <n v="-3833.93"/>
    <x v="1"/>
  </r>
  <r>
    <x v="895"/>
    <x v="430"/>
    <s v="B0896"/>
    <x v="1"/>
    <x v="886"/>
    <n v="5.9"/>
    <n v="60"/>
    <x v="0"/>
    <x v="2"/>
    <x v="4"/>
    <n v="61508"/>
    <s v="OWN"/>
    <n v="0.33"/>
    <n v="0.73"/>
    <n v="38899.19"/>
    <n v="0"/>
    <n v="59.719060935162901"/>
    <n v="63.242488781947074"/>
    <n v="1032"/>
    <n v="34.4"/>
    <x v="0"/>
    <n v="2167.1900000000023"/>
    <x v="0"/>
  </r>
  <r>
    <x v="896"/>
    <x v="614"/>
    <s v="B0897"/>
    <x v="0"/>
    <x v="887"/>
    <n v="18.3"/>
    <n v="36"/>
    <x v="0"/>
    <x v="2"/>
    <x v="4"/>
    <n v="104711"/>
    <s v="OWN"/>
    <n v="0.28999999999999998"/>
    <n v="0.55000000000000004"/>
    <n v="21704.5"/>
    <n v="0"/>
    <n v="17.521559339515427"/>
    <n v="20.728003743637249"/>
    <n v="1573"/>
    <n v="52.43333333333333"/>
    <x v="2"/>
    <n v="3357.5"/>
    <x v="0"/>
  </r>
  <r>
    <x v="897"/>
    <x v="615"/>
    <s v="B0898"/>
    <x v="9"/>
    <x v="888"/>
    <n v="21.5"/>
    <n v="60"/>
    <x v="0"/>
    <x v="5"/>
    <x v="3"/>
    <n v="55464"/>
    <s v="RENT"/>
    <n v="0.44"/>
    <n v="0.69"/>
    <n v="21772.799999999999"/>
    <n v="0"/>
    <n v="32.309245636809464"/>
    <n v="39.255733448723497"/>
    <n v="1379"/>
    <n v="45.966666666666669"/>
    <x v="3"/>
    <n v="3852.7999999999993"/>
    <x v="0"/>
  </r>
  <r>
    <x v="898"/>
    <x v="383"/>
    <s v="B0899"/>
    <x v="2"/>
    <x v="889"/>
    <n v="20.6"/>
    <n v="60"/>
    <x v="2"/>
    <x v="6"/>
    <x v="2"/>
    <n v="90281"/>
    <s v="OWN"/>
    <n v="0.14000000000000001"/>
    <n v="0.7"/>
    <n v="0"/>
    <n v="0"/>
    <n v="36.355379315692119"/>
    <n v="0"/>
    <n v="1245"/>
    <n v="41.5"/>
    <x v="3"/>
    <n v="-32822"/>
    <x v="1"/>
  </r>
  <r>
    <x v="899"/>
    <x v="75"/>
    <s v="B0900"/>
    <x v="8"/>
    <x v="890"/>
    <n v="15.9"/>
    <n v="36"/>
    <x v="1"/>
    <x v="0"/>
    <x v="2"/>
    <n v="46260"/>
    <s v="RENT"/>
    <n v="0.32"/>
    <n v="0.83"/>
    <n v="10136.36"/>
    <n v="0"/>
    <n v="53.097708603545179"/>
    <n v="21.911716385646347"/>
    <n v="634"/>
    <n v="21.133333333333333"/>
    <x v="1"/>
    <n v="-14426.64"/>
    <x v="1"/>
  </r>
  <r>
    <x v="900"/>
    <x v="616"/>
    <s v="B0901"/>
    <x v="3"/>
    <x v="891"/>
    <n v="7"/>
    <n v="60"/>
    <x v="0"/>
    <x v="0"/>
    <x v="1"/>
    <n v="65440"/>
    <s v="OWN"/>
    <n v="0.31"/>
    <n v="0.88"/>
    <n v="9594.69"/>
    <n v="0"/>
    <n v="13.70262836185819"/>
    <n v="14.661812347188267"/>
    <n v="1160"/>
    <n v="38.666666666666664"/>
    <x v="3"/>
    <n v="627.69000000000051"/>
    <x v="0"/>
  </r>
  <r>
    <x v="901"/>
    <x v="617"/>
    <s v="B0902"/>
    <x v="1"/>
    <x v="892"/>
    <n v="18.8"/>
    <n v="60"/>
    <x v="0"/>
    <x v="4"/>
    <x v="4"/>
    <n v="125082"/>
    <s v="OWN"/>
    <n v="0.21"/>
    <n v="0.75"/>
    <n v="15290.75"/>
    <n v="0"/>
    <n v="10.29004972737884"/>
    <n v="12.224580675077149"/>
    <n v="1394"/>
    <n v="46.466666666666669"/>
    <x v="3"/>
    <n v="2419.75"/>
    <x v="0"/>
  </r>
  <r>
    <x v="902"/>
    <x v="448"/>
    <s v="B0903"/>
    <x v="7"/>
    <x v="893"/>
    <n v="9.8000000000000007"/>
    <n v="36"/>
    <x v="0"/>
    <x v="5"/>
    <x v="1"/>
    <n v="135583"/>
    <s v="OWN"/>
    <n v="0.43"/>
    <n v="0.54"/>
    <n v="32679.77"/>
    <n v="0"/>
    <n v="21.951867121984321"/>
    <n v="24.10314714971641"/>
    <n v="731"/>
    <n v="24.366666666666667"/>
    <x v="0"/>
    <n v="2916.7700000000004"/>
    <x v="0"/>
  </r>
  <r>
    <x v="903"/>
    <x v="618"/>
    <s v="B0904"/>
    <x v="4"/>
    <x v="894"/>
    <n v="23.2"/>
    <n v="60"/>
    <x v="1"/>
    <x v="4"/>
    <x v="0"/>
    <n v="86683"/>
    <s v="MORTGAGE"/>
    <n v="0.4"/>
    <n v="0.61"/>
    <n v="1414.24"/>
    <n v="0"/>
    <n v="14.900268795496233"/>
    <n v="1.6315079081250072"/>
    <n v="1506"/>
    <n v="50.2"/>
    <x v="2"/>
    <n v="-11501.76"/>
    <x v="1"/>
  </r>
  <r>
    <x v="904"/>
    <x v="452"/>
    <s v="B0905"/>
    <x v="6"/>
    <x v="895"/>
    <n v="21.8"/>
    <n v="36"/>
    <x v="1"/>
    <x v="4"/>
    <x v="3"/>
    <n v="71430"/>
    <s v="RENT"/>
    <n v="0.39"/>
    <n v="0.56999999999999995"/>
    <n v="3613.86"/>
    <n v="0"/>
    <n v="13.627327453450929"/>
    <n v="5.0593028139437211"/>
    <n v="1286"/>
    <n v="42.866666666666667"/>
    <x v="3"/>
    <n v="-6120.1399999999994"/>
    <x v="1"/>
  </r>
  <r>
    <x v="905"/>
    <x v="133"/>
    <s v="B0906"/>
    <x v="0"/>
    <x v="896"/>
    <n v="19.2"/>
    <n v="36"/>
    <x v="0"/>
    <x v="0"/>
    <x v="1"/>
    <n v="31987"/>
    <s v="RENT"/>
    <n v="0.45"/>
    <n v="0.56000000000000005"/>
    <n v="41258.699999999997"/>
    <n v="0"/>
    <n v="108.20958514396473"/>
    <n v="128.98583799668614"/>
    <n v="769"/>
    <n v="25.633333333333333"/>
    <x v="0"/>
    <n v="6645.6999999999971"/>
    <x v="0"/>
  </r>
  <r>
    <x v="906"/>
    <x v="619"/>
    <s v="B0907"/>
    <x v="4"/>
    <x v="897"/>
    <n v="24"/>
    <n v="36"/>
    <x v="1"/>
    <x v="5"/>
    <x v="4"/>
    <n v="144778"/>
    <s v="MORTGAGE"/>
    <n v="0.39"/>
    <n v="0.66"/>
    <n v="7176.47"/>
    <n v="0"/>
    <n v="20.154305212117862"/>
    <n v="4.9568788075536343"/>
    <n v="998"/>
    <n v="33.266666666666666"/>
    <x v="0"/>
    <n v="-22002.53"/>
    <x v="1"/>
  </r>
  <r>
    <x v="907"/>
    <x v="620"/>
    <s v="B0908"/>
    <x v="4"/>
    <x v="898"/>
    <n v="5.6"/>
    <n v="60"/>
    <x v="1"/>
    <x v="6"/>
    <x v="0"/>
    <n v="55105"/>
    <s v="MORTGAGE"/>
    <n v="0.19"/>
    <n v="0.6"/>
    <n v="6621.15"/>
    <n v="0"/>
    <n v="65.805280827511112"/>
    <n v="12.015515833408946"/>
    <n v="1689"/>
    <n v="56.3"/>
    <x v="2"/>
    <n v="-29640.85"/>
    <x v="1"/>
  </r>
  <r>
    <x v="908"/>
    <x v="621"/>
    <s v="B0909"/>
    <x v="7"/>
    <x v="899"/>
    <n v="19.7"/>
    <n v="36"/>
    <x v="2"/>
    <x v="1"/>
    <x v="2"/>
    <n v="108484"/>
    <s v="MORTGAGE"/>
    <n v="0.38"/>
    <n v="0.6"/>
    <n v="0"/>
    <n v="0"/>
    <n v="12.607389108071237"/>
    <n v="0"/>
    <n v="1051"/>
    <n v="35.033333333333331"/>
    <x v="0"/>
    <n v="-13677"/>
    <x v="1"/>
  </r>
  <r>
    <x v="909"/>
    <x v="316"/>
    <s v="B0910"/>
    <x v="7"/>
    <x v="900"/>
    <n v="11.6"/>
    <n v="36"/>
    <x v="3"/>
    <x v="0"/>
    <x v="0"/>
    <n v="148747"/>
    <s v="RENT"/>
    <n v="0.22"/>
    <n v="0.52"/>
    <n v="2215.9299999999998"/>
    <n v="9626.5400000000009"/>
    <n v="12.953538558760849"/>
    <n v="1.4897308853287796"/>
    <n v="1436"/>
    <n v="47.866666666666667"/>
    <x v="3"/>
    <n v="-17052.07"/>
    <x v="1"/>
  </r>
  <r>
    <x v="910"/>
    <x v="622"/>
    <s v="B0911"/>
    <x v="2"/>
    <x v="901"/>
    <n v="23.1"/>
    <n v="60"/>
    <x v="1"/>
    <x v="5"/>
    <x v="1"/>
    <n v="43026"/>
    <s v="OWN"/>
    <n v="0.2"/>
    <n v="0.51"/>
    <n v="3589.27"/>
    <n v="0"/>
    <n v="30.981267140798586"/>
    <n v="8.3420954771533502"/>
    <n v="1292"/>
    <n v="43.06666666666667"/>
    <x v="3"/>
    <n v="-9740.73"/>
    <x v="1"/>
  </r>
  <r>
    <x v="911"/>
    <x v="623"/>
    <s v="B0912"/>
    <x v="1"/>
    <x v="902"/>
    <n v="10.3"/>
    <n v="36"/>
    <x v="1"/>
    <x v="1"/>
    <x v="4"/>
    <n v="98309"/>
    <s v="MORTGAGE"/>
    <n v="0.13"/>
    <n v="0.55000000000000004"/>
    <n v="4562.7700000000004"/>
    <n v="0"/>
    <n v="22.106826435016121"/>
    <n v="4.6412535983480661"/>
    <n v="1435"/>
    <n v="47.833333333333336"/>
    <x v="3"/>
    <n v="-17170.23"/>
    <x v="1"/>
  </r>
  <r>
    <x v="912"/>
    <x v="344"/>
    <s v="B0913"/>
    <x v="9"/>
    <x v="903"/>
    <n v="19.5"/>
    <n v="60"/>
    <x v="0"/>
    <x v="5"/>
    <x v="1"/>
    <n v="75927"/>
    <s v="MORTGAGE"/>
    <n v="0.4"/>
    <n v="0.57999999999999996"/>
    <n v="46541.66"/>
    <n v="0"/>
    <n v="51.295323139331195"/>
    <n v="61.297904566228091"/>
    <n v="678"/>
    <n v="22.6"/>
    <x v="1"/>
    <n v="7594.6600000000035"/>
    <x v="0"/>
  </r>
  <r>
    <x v="913"/>
    <x v="221"/>
    <s v="B0914"/>
    <x v="3"/>
    <x v="904"/>
    <n v="22.6"/>
    <n v="60"/>
    <x v="1"/>
    <x v="4"/>
    <x v="2"/>
    <n v="105414"/>
    <s v="MORTGAGE"/>
    <n v="0.38"/>
    <n v="0.69"/>
    <n v="4615.7299999999996"/>
    <n v="0"/>
    <n v="26.833247955679511"/>
    <n v="4.3786688675128538"/>
    <n v="1703"/>
    <n v="56.766666666666666"/>
    <x v="2"/>
    <n v="-23670.27"/>
    <x v="1"/>
  </r>
  <r>
    <x v="914"/>
    <x v="304"/>
    <s v="B0915"/>
    <x v="7"/>
    <x v="905"/>
    <n v="5.8"/>
    <n v="60"/>
    <x v="0"/>
    <x v="5"/>
    <x v="2"/>
    <n v="87535"/>
    <s v="OWN"/>
    <n v="0.19"/>
    <n v="0.73"/>
    <n v="8051.38"/>
    <n v="0"/>
    <n v="8.6936653909864638"/>
    <n v="9.1978979836636778"/>
    <n v="952"/>
    <n v="31.733333333333334"/>
    <x v="0"/>
    <n v="441.38000000000011"/>
    <x v="0"/>
  </r>
  <r>
    <x v="915"/>
    <x v="624"/>
    <s v="B0916"/>
    <x v="7"/>
    <x v="906"/>
    <n v="13"/>
    <n v="60"/>
    <x v="0"/>
    <x v="3"/>
    <x v="4"/>
    <n v="72946"/>
    <s v="OWN"/>
    <n v="0.4"/>
    <n v="0.56000000000000005"/>
    <n v="8395.9"/>
    <n v="0"/>
    <n v="10.185616757601514"/>
    <n v="11.50974693608971"/>
    <n v="1131"/>
    <n v="37.700000000000003"/>
    <x v="3"/>
    <n v="965.89999999999964"/>
    <x v="0"/>
  </r>
  <r>
    <x v="916"/>
    <x v="625"/>
    <s v="B0917"/>
    <x v="6"/>
    <x v="907"/>
    <n v="20.2"/>
    <n v="36"/>
    <x v="0"/>
    <x v="0"/>
    <x v="3"/>
    <n v="86561"/>
    <s v="MORTGAGE"/>
    <n v="0.47"/>
    <n v="0.69"/>
    <n v="17823.259999999998"/>
    <n v="0"/>
    <n v="17.13011633414586"/>
    <n v="20.590404454662028"/>
    <n v="711"/>
    <n v="23.7"/>
    <x v="1"/>
    <n v="2995.2599999999984"/>
    <x v="0"/>
  </r>
  <r>
    <x v="917"/>
    <x v="537"/>
    <s v="B0918"/>
    <x v="8"/>
    <x v="908"/>
    <n v="14.1"/>
    <n v="36"/>
    <x v="1"/>
    <x v="4"/>
    <x v="0"/>
    <n v="40377"/>
    <s v="OWN"/>
    <n v="0.14000000000000001"/>
    <n v="0.65"/>
    <n v="11783.49"/>
    <n v="0"/>
    <n v="80.483938876092822"/>
    <n v="29.183668920424992"/>
    <n v="1527"/>
    <n v="50.9"/>
    <x v="2"/>
    <n v="-20713.510000000002"/>
    <x v="1"/>
  </r>
  <r>
    <x v="918"/>
    <x v="412"/>
    <s v="B0919"/>
    <x v="7"/>
    <x v="909"/>
    <n v="10.3"/>
    <n v="36"/>
    <x v="0"/>
    <x v="4"/>
    <x v="0"/>
    <n v="83592"/>
    <s v="MORTGAGE"/>
    <n v="0.19"/>
    <n v="0.57999999999999996"/>
    <n v="41492.65"/>
    <n v="0"/>
    <n v="45.001914058761606"/>
    <n v="49.637106421667148"/>
    <n v="1219"/>
    <n v="40.633333333333333"/>
    <x v="3"/>
    <n v="3874.6500000000015"/>
    <x v="0"/>
  </r>
  <r>
    <x v="919"/>
    <x v="626"/>
    <s v="B0920"/>
    <x v="8"/>
    <x v="910"/>
    <n v="9.4"/>
    <n v="36"/>
    <x v="0"/>
    <x v="5"/>
    <x v="2"/>
    <n v="37347"/>
    <s v="OWN"/>
    <n v="0.4"/>
    <n v="0.5"/>
    <n v="30113.439999999999"/>
    <n v="0"/>
    <n v="73.703376442552283"/>
    <n v="80.631483117787241"/>
    <n v="733"/>
    <n v="24.433333333333334"/>
    <x v="0"/>
    <n v="2587.4399999999987"/>
    <x v="0"/>
  </r>
  <r>
    <x v="920"/>
    <x v="627"/>
    <s v="B0921"/>
    <x v="2"/>
    <x v="911"/>
    <n v="7.6"/>
    <n v="36"/>
    <x v="0"/>
    <x v="0"/>
    <x v="1"/>
    <n v="63776"/>
    <s v="RENT"/>
    <n v="0.21"/>
    <n v="0.71"/>
    <n v="33526.01"/>
    <n v="0"/>
    <n v="48.855368790767692"/>
    <n v="52.568379954841951"/>
    <n v="1607"/>
    <n v="53.56666666666667"/>
    <x v="2"/>
    <n v="2368.010000000002"/>
    <x v="0"/>
  </r>
  <r>
    <x v="921"/>
    <x v="535"/>
    <s v="B0922"/>
    <x v="9"/>
    <x v="912"/>
    <n v="22.1"/>
    <n v="60"/>
    <x v="0"/>
    <x v="0"/>
    <x v="1"/>
    <n v="33783"/>
    <s v="RENT"/>
    <n v="0.35"/>
    <n v="0.81"/>
    <n v="31785.07"/>
    <n v="0"/>
    <n v="77.056507710978892"/>
    <n v="94.085989994967875"/>
    <n v="774"/>
    <n v="25.8"/>
    <x v="0"/>
    <n v="5753.07"/>
    <x v="0"/>
  </r>
  <r>
    <x v="922"/>
    <x v="274"/>
    <s v="B0923"/>
    <x v="4"/>
    <x v="913"/>
    <n v="16.5"/>
    <n v="36"/>
    <x v="0"/>
    <x v="4"/>
    <x v="3"/>
    <n v="85798"/>
    <s v="OWN"/>
    <n v="0.13"/>
    <n v="0.6"/>
    <n v="45255.59"/>
    <n v="0"/>
    <n v="45.276113662323134"/>
    <n v="52.746672416606444"/>
    <n v="890"/>
    <n v="29.666666666666668"/>
    <x v="0"/>
    <n v="6409.5899999999965"/>
    <x v="0"/>
  </r>
  <r>
    <x v="923"/>
    <x v="415"/>
    <s v="B0924"/>
    <x v="7"/>
    <x v="914"/>
    <n v="6.5"/>
    <n v="36"/>
    <x v="1"/>
    <x v="2"/>
    <x v="1"/>
    <n v="34298"/>
    <s v="RENT"/>
    <n v="0.28000000000000003"/>
    <n v="0.56000000000000005"/>
    <n v="12202.69"/>
    <n v="0"/>
    <n v="89.783660854860329"/>
    <n v="35.578430229167886"/>
    <n v="796"/>
    <n v="26.533333333333335"/>
    <x v="0"/>
    <n v="-18591.309999999998"/>
    <x v="1"/>
  </r>
  <r>
    <x v="924"/>
    <x v="628"/>
    <s v="B0925"/>
    <x v="0"/>
    <x v="915"/>
    <n v="12.7"/>
    <n v="36"/>
    <x v="1"/>
    <x v="1"/>
    <x v="0"/>
    <n v="100204"/>
    <s v="RENT"/>
    <n v="0.4"/>
    <n v="0.9"/>
    <n v="1032.68"/>
    <n v="0"/>
    <n v="6.4348728593668909"/>
    <n v="1.0305776216518303"/>
    <n v="1666"/>
    <n v="55.533333333333331"/>
    <x v="2"/>
    <n v="-5415.32"/>
    <x v="1"/>
  </r>
  <r>
    <x v="925"/>
    <x v="563"/>
    <s v="B0926"/>
    <x v="8"/>
    <x v="916"/>
    <n v="12.4"/>
    <n v="60"/>
    <x v="0"/>
    <x v="1"/>
    <x v="1"/>
    <n v="116207"/>
    <s v="RENT"/>
    <n v="0.37"/>
    <n v="0.62"/>
    <n v="33563.760000000002"/>
    <n v="0"/>
    <n v="25.69638662042734"/>
    <n v="28.882735119226901"/>
    <n v="921"/>
    <n v="30.7"/>
    <x v="0"/>
    <n v="3702.760000000002"/>
    <x v="0"/>
  </r>
  <r>
    <x v="926"/>
    <x v="629"/>
    <s v="B0927"/>
    <x v="6"/>
    <x v="917"/>
    <n v="8.6"/>
    <n v="60"/>
    <x v="3"/>
    <x v="6"/>
    <x v="3"/>
    <n v="130356"/>
    <s v="MORTGAGE"/>
    <n v="0.43"/>
    <n v="0.6"/>
    <n v="3346.38"/>
    <n v="13855.54"/>
    <n v="22.354935714504894"/>
    <n v="2.5671085335542672"/>
    <n v="943"/>
    <n v="31.433333333333334"/>
    <x v="0"/>
    <n v="-25794.62"/>
    <x v="1"/>
  </r>
  <r>
    <x v="927"/>
    <x v="52"/>
    <s v="B0928"/>
    <x v="3"/>
    <x v="918"/>
    <n v="13.7"/>
    <n v="36"/>
    <x v="1"/>
    <x v="0"/>
    <x v="0"/>
    <n v="85161"/>
    <s v="OWN"/>
    <n v="0.45"/>
    <n v="0.89"/>
    <n v="4351.3500000000004"/>
    <n v="0"/>
    <n v="11.829358509176737"/>
    <n v="5.1095571916722449"/>
    <n v="1559"/>
    <n v="51.966666666666669"/>
    <x v="2"/>
    <n v="-5722.65"/>
    <x v="1"/>
  </r>
  <r>
    <x v="928"/>
    <x v="630"/>
    <s v="B0929"/>
    <x v="6"/>
    <x v="919"/>
    <n v="11.6"/>
    <n v="60"/>
    <x v="0"/>
    <x v="6"/>
    <x v="1"/>
    <n v="90652"/>
    <s v="OWN"/>
    <n v="0.41"/>
    <n v="0.87"/>
    <n v="8265.1"/>
    <n v="0"/>
    <n v="8.1697039226933761"/>
    <n v="9.1173939902042971"/>
    <n v="1634"/>
    <n v="54.466666666666669"/>
    <x v="2"/>
    <n v="859.10000000000036"/>
    <x v="0"/>
  </r>
  <r>
    <x v="929"/>
    <x v="628"/>
    <s v="B0930"/>
    <x v="7"/>
    <x v="920"/>
    <n v="11.8"/>
    <n v="36"/>
    <x v="1"/>
    <x v="5"/>
    <x v="0"/>
    <n v="64484"/>
    <s v="OWN"/>
    <n v="0.37"/>
    <n v="0.7"/>
    <n v="1788.26"/>
    <n v="0"/>
    <n v="50.900998697351284"/>
    <n v="2.7731840456547361"/>
    <n v="1666"/>
    <n v="55.533333333333331"/>
    <x v="2"/>
    <n v="-31034.74"/>
    <x v="1"/>
  </r>
  <r>
    <x v="930"/>
    <x v="406"/>
    <s v="B0931"/>
    <x v="1"/>
    <x v="921"/>
    <n v="19.8"/>
    <n v="36"/>
    <x v="2"/>
    <x v="4"/>
    <x v="2"/>
    <n v="128614"/>
    <s v="RENT"/>
    <n v="0.11"/>
    <n v="0.72"/>
    <n v="0"/>
    <n v="0"/>
    <n v="18.886746388418057"/>
    <n v="0"/>
    <n v="689"/>
    <n v="22.966666666666665"/>
    <x v="1"/>
    <n v="-24291"/>
    <x v="1"/>
  </r>
  <r>
    <x v="931"/>
    <x v="631"/>
    <s v="B0932"/>
    <x v="4"/>
    <x v="922"/>
    <n v="9.5"/>
    <n v="60"/>
    <x v="0"/>
    <x v="6"/>
    <x v="2"/>
    <n v="142695"/>
    <s v="MORTGAGE"/>
    <n v="0.31"/>
    <n v="0.6"/>
    <n v="36138.28"/>
    <n v="0"/>
    <n v="23.128350678019551"/>
    <n v="25.325540488454397"/>
    <n v="888"/>
    <n v="29.6"/>
    <x v="0"/>
    <n v="3135.2799999999988"/>
    <x v="0"/>
  </r>
  <r>
    <x v="932"/>
    <x v="607"/>
    <s v="B0933"/>
    <x v="9"/>
    <x v="923"/>
    <n v="17.8"/>
    <n v="60"/>
    <x v="0"/>
    <x v="6"/>
    <x v="2"/>
    <n v="50922"/>
    <s v="OWN"/>
    <n v="0.12"/>
    <n v="0.54"/>
    <n v="41708.269999999997"/>
    <n v="0"/>
    <n v="69.529869211735601"/>
    <n v="81.906189859000037"/>
    <n v="1408"/>
    <n v="46.93333333333333"/>
    <x v="3"/>
    <n v="6302.2699999999968"/>
    <x v="0"/>
  </r>
  <r>
    <x v="933"/>
    <x v="232"/>
    <s v="B0934"/>
    <x v="0"/>
    <x v="924"/>
    <n v="16.399999999999999"/>
    <n v="36"/>
    <x v="3"/>
    <x v="6"/>
    <x v="1"/>
    <n v="64028"/>
    <s v="RENT"/>
    <n v="0.42"/>
    <n v="0.76"/>
    <n v="9266.1200000000008"/>
    <n v="2516.62"/>
    <n v="37.970887736615232"/>
    <n v="14.471981008308866"/>
    <n v="962"/>
    <n v="32.06666666666667"/>
    <x v="0"/>
    <n v="-15045.88"/>
    <x v="1"/>
  </r>
  <r>
    <x v="934"/>
    <x v="632"/>
    <s v="B0935"/>
    <x v="1"/>
    <x v="925"/>
    <n v="16.399999999999999"/>
    <n v="36"/>
    <x v="1"/>
    <x v="0"/>
    <x v="3"/>
    <n v="141461"/>
    <s v="MORTGAGE"/>
    <n v="0.23"/>
    <n v="0.54"/>
    <n v="791.85"/>
    <n v="0"/>
    <n v="1.6838563278924932"/>
    <n v="0.55976558910229668"/>
    <n v="1278"/>
    <n v="42.6"/>
    <x v="3"/>
    <n v="-1590.15"/>
    <x v="1"/>
  </r>
  <r>
    <x v="935"/>
    <x v="633"/>
    <s v="B0936"/>
    <x v="6"/>
    <x v="926"/>
    <n v="18.3"/>
    <n v="60"/>
    <x v="0"/>
    <x v="3"/>
    <x v="0"/>
    <n v="50316"/>
    <s v="MORTGAGE"/>
    <n v="0.32"/>
    <n v="0.7"/>
    <n v="41607.29"/>
    <n v="0"/>
    <n v="69.900230542968444"/>
    <n v="82.691966770013508"/>
    <n v="1393"/>
    <n v="46.43333333333333"/>
    <x v="3"/>
    <n v="6436.2900000000009"/>
    <x v="0"/>
  </r>
  <r>
    <x v="936"/>
    <x v="255"/>
    <s v="B0937"/>
    <x v="8"/>
    <x v="927"/>
    <n v="16"/>
    <n v="36"/>
    <x v="1"/>
    <x v="2"/>
    <x v="4"/>
    <n v="106996"/>
    <s v="OWN"/>
    <n v="0.21"/>
    <n v="0.92"/>
    <n v="836.21"/>
    <n v="0"/>
    <n v="4.0113649108377887"/>
    <n v="0.78153388911735033"/>
    <n v="643"/>
    <n v="21.433333333333334"/>
    <x v="1"/>
    <n v="-3455.79"/>
    <x v="1"/>
  </r>
  <r>
    <x v="937"/>
    <x v="331"/>
    <s v="B0938"/>
    <x v="8"/>
    <x v="928"/>
    <n v="22.6"/>
    <n v="60"/>
    <x v="0"/>
    <x v="4"/>
    <x v="2"/>
    <n v="46968"/>
    <s v="OWN"/>
    <n v="0.41"/>
    <n v="0.93"/>
    <n v="41913.26"/>
    <n v="0"/>
    <n v="72.787855561233187"/>
    <n v="89.237906659853522"/>
    <n v="960"/>
    <n v="32"/>
    <x v="0"/>
    <n v="7726.260000000002"/>
    <x v="0"/>
  </r>
  <r>
    <x v="938"/>
    <x v="569"/>
    <s v="B0939"/>
    <x v="1"/>
    <x v="929"/>
    <n v="18.5"/>
    <n v="36"/>
    <x v="3"/>
    <x v="0"/>
    <x v="2"/>
    <n v="60266"/>
    <s v="RENT"/>
    <n v="0.45"/>
    <n v="0.61"/>
    <n v="2332.75"/>
    <n v="2064.9299999999998"/>
    <n v="22.253011648358942"/>
    <n v="3.8707563136760359"/>
    <n v="1142"/>
    <n v="38.06666666666667"/>
    <x v="3"/>
    <n v="-11078.25"/>
    <x v="1"/>
  </r>
  <r>
    <x v="939"/>
    <x v="481"/>
    <s v="B0940"/>
    <x v="8"/>
    <x v="930"/>
    <n v="15.9"/>
    <n v="60"/>
    <x v="0"/>
    <x v="0"/>
    <x v="4"/>
    <n v="125745"/>
    <s v="OWN"/>
    <n v="0.26"/>
    <n v="0.78"/>
    <n v="44372.32"/>
    <n v="0"/>
    <n v="30.446538629766589"/>
    <n v="35.287542248200729"/>
    <n v="646"/>
    <n v="21.533333333333335"/>
    <x v="1"/>
    <n v="6087.32"/>
    <x v="0"/>
  </r>
  <r>
    <x v="940"/>
    <x v="567"/>
    <s v="B0941"/>
    <x v="6"/>
    <x v="931"/>
    <n v="21.6"/>
    <n v="36"/>
    <x v="0"/>
    <x v="3"/>
    <x v="4"/>
    <n v="54000"/>
    <s v="RENT"/>
    <n v="0.45"/>
    <n v="0.71"/>
    <n v="19969.150000000001"/>
    <n v="0"/>
    <n v="30.411111111111111"/>
    <n v="36.97990740740741"/>
    <n v="714"/>
    <n v="23.8"/>
    <x v="1"/>
    <n v="3547.1500000000015"/>
    <x v="0"/>
  </r>
  <r>
    <x v="941"/>
    <x v="113"/>
    <s v="B0942"/>
    <x v="1"/>
    <x v="932"/>
    <n v="17.100000000000001"/>
    <n v="36"/>
    <x v="1"/>
    <x v="5"/>
    <x v="1"/>
    <n v="44011"/>
    <s v="MORTGAGE"/>
    <n v="0.21"/>
    <n v="0.89"/>
    <n v="1803.79"/>
    <n v="0"/>
    <n v="75.824225761741388"/>
    <n v="4.0984981027470404"/>
    <n v="1625"/>
    <n v="54.166666666666664"/>
    <x v="2"/>
    <n v="-31567.21"/>
    <x v="1"/>
  </r>
  <r>
    <x v="942"/>
    <x v="600"/>
    <s v="B0943"/>
    <x v="6"/>
    <x v="933"/>
    <n v="10.8"/>
    <n v="60"/>
    <x v="0"/>
    <x v="4"/>
    <x v="0"/>
    <n v="32866"/>
    <s v="MORTGAGE"/>
    <n v="0.31"/>
    <n v="0.62"/>
    <n v="7415.84"/>
    <n v="0"/>
    <n v="20.364510436317168"/>
    <n v="22.563865392807156"/>
    <n v="907"/>
    <n v="30.233333333333334"/>
    <x v="0"/>
    <n v="722.84000000000015"/>
    <x v="0"/>
  </r>
  <r>
    <x v="943"/>
    <x v="634"/>
    <s v="B0944"/>
    <x v="0"/>
    <x v="934"/>
    <n v="9.1"/>
    <n v="36"/>
    <x v="0"/>
    <x v="4"/>
    <x v="2"/>
    <n v="142669"/>
    <s v="MORTGAGE"/>
    <n v="0.44"/>
    <n v="0.5"/>
    <n v="37677.68"/>
    <n v="0"/>
    <n v="24.206379802199496"/>
    <n v="26.409156859584073"/>
    <n v="1230"/>
    <n v="41"/>
    <x v="3"/>
    <n v="3142.6800000000003"/>
    <x v="0"/>
  </r>
  <r>
    <x v="944"/>
    <x v="635"/>
    <s v="B0945"/>
    <x v="4"/>
    <x v="935"/>
    <n v="8"/>
    <n v="36"/>
    <x v="1"/>
    <x v="4"/>
    <x v="3"/>
    <n v="35898"/>
    <s v="MORTGAGE"/>
    <n v="0.23"/>
    <n v="0.56999999999999995"/>
    <n v="2467.0100000000002"/>
    <n v="0"/>
    <n v="44.063736141289205"/>
    <n v="6.8722770070756045"/>
    <n v="1269"/>
    <n v="42.3"/>
    <x v="3"/>
    <n v="-13350.99"/>
    <x v="1"/>
  </r>
  <r>
    <x v="945"/>
    <x v="636"/>
    <s v="B0946"/>
    <x v="3"/>
    <x v="936"/>
    <n v="23"/>
    <n v="60"/>
    <x v="1"/>
    <x v="1"/>
    <x v="1"/>
    <n v="48395"/>
    <s v="OWN"/>
    <n v="0.48"/>
    <n v="0.66"/>
    <n v="3609.94"/>
    <n v="0"/>
    <n v="66.614319661122011"/>
    <n v="7.4593243103626401"/>
    <n v="1556"/>
    <n v="51.866666666666667"/>
    <x v="2"/>
    <n v="-28628.06"/>
    <x v="1"/>
  </r>
  <r>
    <x v="946"/>
    <x v="637"/>
    <s v="B0947"/>
    <x v="0"/>
    <x v="937"/>
    <n v="19.2"/>
    <n v="36"/>
    <x v="0"/>
    <x v="4"/>
    <x v="1"/>
    <n v="69019"/>
    <s v="OWN"/>
    <n v="0.15"/>
    <n v="0.64"/>
    <n v="37993.81"/>
    <n v="0"/>
    <n v="46.181486257407379"/>
    <n v="55.048334516582386"/>
    <n v="1539"/>
    <n v="51.3"/>
    <x v="2"/>
    <n v="6119.8099999999977"/>
    <x v="0"/>
  </r>
  <r>
    <x v="947"/>
    <x v="638"/>
    <s v="B0948"/>
    <x v="0"/>
    <x v="938"/>
    <n v="23.7"/>
    <n v="36"/>
    <x v="1"/>
    <x v="3"/>
    <x v="3"/>
    <n v="133243"/>
    <s v="RENT"/>
    <n v="0.11"/>
    <n v="0.86"/>
    <n v="9020.5300000000007"/>
    <n v="0"/>
    <n v="20.800342231862086"/>
    <n v="6.7699841642712952"/>
    <n v="1252"/>
    <n v="41.733333333333334"/>
    <x v="3"/>
    <n v="-18694.47"/>
    <x v="1"/>
  </r>
  <r>
    <x v="948"/>
    <x v="639"/>
    <s v="B0949"/>
    <x v="8"/>
    <x v="939"/>
    <n v="17.100000000000001"/>
    <n v="36"/>
    <x v="0"/>
    <x v="1"/>
    <x v="3"/>
    <n v="34006"/>
    <s v="RENT"/>
    <n v="0.46"/>
    <n v="0.81"/>
    <n v="33496.46"/>
    <n v="0"/>
    <n v="84.117508674939714"/>
    <n v="98.501617361642062"/>
    <n v="811"/>
    <n v="27.033333333333335"/>
    <x v="0"/>
    <n v="4891.4599999999991"/>
    <x v="0"/>
  </r>
  <r>
    <x v="949"/>
    <x v="352"/>
    <s v="B0950"/>
    <x v="7"/>
    <x v="940"/>
    <n v="14.5"/>
    <n v="60"/>
    <x v="0"/>
    <x v="6"/>
    <x v="3"/>
    <n v="64393"/>
    <s v="RENT"/>
    <n v="0.13"/>
    <n v="0.63"/>
    <n v="40437.97"/>
    <n v="0"/>
    <n v="54.846023636109521"/>
    <n v="62.798704828164553"/>
    <n v="986"/>
    <n v="32.866666666666667"/>
    <x v="0"/>
    <n v="5120.9700000000012"/>
    <x v="0"/>
  </r>
  <r>
    <x v="950"/>
    <x v="266"/>
    <s v="B0951"/>
    <x v="5"/>
    <x v="941"/>
    <n v="6.2"/>
    <n v="60"/>
    <x v="0"/>
    <x v="4"/>
    <x v="4"/>
    <n v="40956"/>
    <s v="RENT"/>
    <n v="0.5"/>
    <n v="0.71"/>
    <n v="34168.79"/>
    <n v="0"/>
    <n v="78.55747631604649"/>
    <n v="83.428044730930765"/>
    <n v="898"/>
    <n v="29.933333333333334"/>
    <x v="0"/>
    <n v="1994.7900000000009"/>
    <x v="0"/>
  </r>
  <r>
    <x v="951"/>
    <x v="640"/>
    <s v="B0952"/>
    <x v="8"/>
    <x v="942"/>
    <n v="18.399999999999999"/>
    <n v="60"/>
    <x v="0"/>
    <x v="0"/>
    <x v="2"/>
    <n v="80042"/>
    <s v="RENT"/>
    <n v="0.48"/>
    <n v="0.54"/>
    <n v="12971.9"/>
    <n v="0"/>
    <n v="13.687813897703705"/>
    <n v="16.206366657504809"/>
    <n v="777"/>
    <n v="25.9"/>
    <x v="0"/>
    <n v="2015.8999999999996"/>
    <x v="0"/>
  </r>
  <r>
    <x v="952"/>
    <x v="641"/>
    <s v="B0953"/>
    <x v="7"/>
    <x v="943"/>
    <n v="16.600000000000001"/>
    <n v="36"/>
    <x v="1"/>
    <x v="5"/>
    <x v="4"/>
    <n v="126199"/>
    <s v="MORTGAGE"/>
    <n v="0.15"/>
    <n v="0.9"/>
    <n v="4986.33"/>
    <n v="0"/>
    <n v="31.623071498189368"/>
    <n v="3.9511644307799583"/>
    <n v="1714"/>
    <n v="57.133333333333333"/>
    <x v="2"/>
    <n v="-34921.67"/>
    <x v="1"/>
  </r>
  <r>
    <x v="953"/>
    <x v="642"/>
    <s v="B0954"/>
    <x v="6"/>
    <x v="944"/>
    <n v="24.8"/>
    <n v="36"/>
    <x v="0"/>
    <x v="4"/>
    <x v="2"/>
    <n v="36078"/>
    <s v="MORTGAGE"/>
    <n v="0.32"/>
    <n v="0.92"/>
    <n v="14772.58"/>
    <n v="0"/>
    <n v="32.809468374078385"/>
    <n v="40.946227617938909"/>
    <n v="1391"/>
    <n v="46.366666666666667"/>
    <x v="3"/>
    <n v="2935.58"/>
    <x v="0"/>
  </r>
  <r>
    <x v="954"/>
    <x v="643"/>
    <s v="B0955"/>
    <x v="5"/>
    <x v="945"/>
    <n v="9.8000000000000007"/>
    <n v="36"/>
    <x v="1"/>
    <x v="0"/>
    <x v="4"/>
    <n v="59631"/>
    <s v="MORTGAGE"/>
    <n v="0.17"/>
    <n v="0.94"/>
    <n v="1357.66"/>
    <n v="0"/>
    <n v="7.9086381244654627"/>
    <n v="2.2767687947544064"/>
    <n v="946"/>
    <n v="31.533333333333335"/>
    <x v="0"/>
    <n v="-3358.34"/>
    <x v="1"/>
  </r>
  <r>
    <x v="955"/>
    <x v="165"/>
    <s v="B0956"/>
    <x v="8"/>
    <x v="946"/>
    <n v="15.6"/>
    <n v="36"/>
    <x v="0"/>
    <x v="2"/>
    <x v="0"/>
    <n v="125676"/>
    <s v="RENT"/>
    <n v="0.27"/>
    <n v="0.89"/>
    <n v="6336.04"/>
    <n v="0"/>
    <n v="4.361214551704383"/>
    <n v="5.0415672045577518"/>
    <n v="1570"/>
    <n v="52.333333333333336"/>
    <x v="2"/>
    <n v="855.04"/>
    <x v="0"/>
  </r>
  <r>
    <x v="956"/>
    <x v="159"/>
    <s v="B0957"/>
    <x v="5"/>
    <x v="947"/>
    <n v="18"/>
    <n v="60"/>
    <x v="2"/>
    <x v="4"/>
    <x v="2"/>
    <n v="92901"/>
    <s v="MORTGAGE"/>
    <n v="0.12"/>
    <n v="0.57999999999999996"/>
    <n v="0"/>
    <n v="0"/>
    <n v="27.213915888957064"/>
    <n v="0"/>
    <n v="1574"/>
    <n v="52.466666666666669"/>
    <x v="2"/>
    <n v="-25282"/>
    <x v="1"/>
  </r>
  <r>
    <x v="957"/>
    <x v="644"/>
    <s v="B0958"/>
    <x v="5"/>
    <x v="948"/>
    <n v="17.899999999999999"/>
    <n v="36"/>
    <x v="1"/>
    <x v="0"/>
    <x v="1"/>
    <n v="137227"/>
    <s v="MORTGAGE"/>
    <n v="0.19"/>
    <n v="0.52"/>
    <n v="2381.79"/>
    <n v="0"/>
    <n v="5.5003752905769279"/>
    <n v="1.7356569771254926"/>
    <n v="806"/>
    <n v="26.866666666666667"/>
    <x v="0"/>
    <n v="-5166.21"/>
    <x v="1"/>
  </r>
  <r>
    <x v="958"/>
    <x v="22"/>
    <s v="B0959"/>
    <x v="2"/>
    <x v="949"/>
    <n v="16.2"/>
    <n v="36"/>
    <x v="1"/>
    <x v="0"/>
    <x v="2"/>
    <n v="99497"/>
    <s v="MORTGAGE"/>
    <n v="0.25"/>
    <n v="0.76"/>
    <n v="7107.9"/>
    <n v="0"/>
    <n v="38.80016482909032"/>
    <n v="7.1438334824165546"/>
    <n v="1021"/>
    <n v="34.033333333333331"/>
    <x v="0"/>
    <n v="-31497.1"/>
    <x v="1"/>
  </r>
  <r>
    <x v="959"/>
    <x v="645"/>
    <s v="B0960"/>
    <x v="4"/>
    <x v="950"/>
    <n v="20.5"/>
    <n v="36"/>
    <x v="0"/>
    <x v="4"/>
    <x v="2"/>
    <n v="124813"/>
    <s v="MORTGAGE"/>
    <n v="0.28000000000000003"/>
    <n v="0.91"/>
    <n v="10553.39"/>
    <n v="0"/>
    <n v="7.0168972783283792"/>
    <n v="8.4553612203856954"/>
    <n v="1639"/>
    <n v="54.633333333333333"/>
    <x v="2"/>
    <n v="1795.3899999999994"/>
    <x v="0"/>
  </r>
  <r>
    <x v="960"/>
    <x v="646"/>
    <s v="B0961"/>
    <x v="2"/>
    <x v="951"/>
    <n v="9.1"/>
    <n v="60"/>
    <x v="0"/>
    <x v="3"/>
    <x v="2"/>
    <n v="147192"/>
    <s v="OWN"/>
    <n v="0.49"/>
    <n v="0.57999999999999996"/>
    <n v="26377.11"/>
    <n v="0"/>
    <n v="16.425485080710907"/>
    <n v="17.920206261209849"/>
    <n v="1207"/>
    <n v="40.233333333333334"/>
    <x v="3"/>
    <n v="2200.1100000000006"/>
    <x v="0"/>
  </r>
  <r>
    <x v="961"/>
    <x v="395"/>
    <s v="B0962"/>
    <x v="7"/>
    <x v="952"/>
    <n v="19.5"/>
    <n v="36"/>
    <x v="0"/>
    <x v="4"/>
    <x v="0"/>
    <n v="71574"/>
    <s v="RENT"/>
    <n v="0.42"/>
    <n v="0.5"/>
    <n v="29901.29"/>
    <n v="0"/>
    <n v="34.959622209182108"/>
    <n v="41.776748539972616"/>
    <n v="906"/>
    <n v="30.2"/>
    <x v="0"/>
    <n v="4879.2900000000009"/>
    <x v="0"/>
  </r>
  <r>
    <x v="962"/>
    <x v="420"/>
    <s v="B0963"/>
    <x v="9"/>
    <x v="953"/>
    <n v="17.399999999999999"/>
    <n v="36"/>
    <x v="3"/>
    <x v="4"/>
    <x v="4"/>
    <n v="148494"/>
    <s v="RENT"/>
    <n v="0.39"/>
    <n v="0.86"/>
    <n v="723.02"/>
    <n v="1622.45"/>
    <n v="4.4055652080218728"/>
    <n v="0.48690182768327339"/>
    <n v="1012"/>
    <n v="33.733333333333334"/>
    <x v="0"/>
    <n v="-5818.98"/>
    <x v="1"/>
  </r>
  <r>
    <x v="963"/>
    <x v="647"/>
    <s v="B0964"/>
    <x v="1"/>
    <x v="954"/>
    <n v="22.9"/>
    <n v="36"/>
    <x v="0"/>
    <x v="1"/>
    <x v="1"/>
    <n v="61417"/>
    <s v="OWN"/>
    <n v="0.31"/>
    <n v="0.53"/>
    <n v="32539"/>
    <n v="0"/>
    <n v="43.108585570770309"/>
    <n v="52.980445153621957"/>
    <n v="975"/>
    <n v="32.5"/>
    <x v="0"/>
    <n v="6063"/>
    <x v="0"/>
  </r>
  <r>
    <x v="964"/>
    <x v="648"/>
    <s v="B0965"/>
    <x v="3"/>
    <x v="955"/>
    <n v="21.9"/>
    <n v="36"/>
    <x v="1"/>
    <x v="4"/>
    <x v="4"/>
    <n v="118020"/>
    <s v="MORTGAGE"/>
    <n v="0.44"/>
    <n v="0.69"/>
    <n v="2122.0300000000002"/>
    <n v="0"/>
    <n v="26.931028639213693"/>
    <n v="1.7980257583460433"/>
    <n v="698"/>
    <n v="23.266666666666666"/>
    <x v="1"/>
    <n v="-29661.97"/>
    <x v="1"/>
  </r>
  <r>
    <x v="965"/>
    <x v="649"/>
    <s v="B0966"/>
    <x v="9"/>
    <x v="956"/>
    <n v="11.3"/>
    <n v="36"/>
    <x v="1"/>
    <x v="0"/>
    <x v="4"/>
    <n v="113639"/>
    <s v="MORTGAGE"/>
    <n v="0.24"/>
    <n v="0.81"/>
    <n v="1468.47"/>
    <n v="0"/>
    <n v="20.89071533540422"/>
    <n v="1.2922236204120066"/>
    <n v="1014"/>
    <n v="33.799999999999997"/>
    <x v="0"/>
    <n v="-22271.53"/>
    <x v="1"/>
  </r>
  <r>
    <x v="966"/>
    <x v="246"/>
    <s v="B0967"/>
    <x v="1"/>
    <x v="957"/>
    <n v="10.5"/>
    <n v="60"/>
    <x v="0"/>
    <x v="0"/>
    <x v="3"/>
    <n v="95006"/>
    <s v="MORTGAGE"/>
    <n v="0.38"/>
    <n v="0.61"/>
    <n v="28527.78"/>
    <n v="0"/>
    <n v="27.174073216428436"/>
    <n v="30.027345641327912"/>
    <n v="1250"/>
    <n v="41.666666666666664"/>
    <x v="3"/>
    <n v="2710.7799999999988"/>
    <x v="0"/>
  </r>
  <r>
    <x v="967"/>
    <x v="346"/>
    <s v="B0968"/>
    <x v="7"/>
    <x v="958"/>
    <n v="24.6"/>
    <n v="36"/>
    <x v="1"/>
    <x v="4"/>
    <x v="0"/>
    <n v="124881"/>
    <s v="RENT"/>
    <n v="0.5"/>
    <n v="0.54"/>
    <n v="6524.2"/>
    <n v="0"/>
    <n v="13.654599178417854"/>
    <n v="5.2243335655544083"/>
    <n v="1325"/>
    <n v="44.166666666666664"/>
    <x v="3"/>
    <n v="-10527.8"/>
    <x v="1"/>
  </r>
  <r>
    <x v="968"/>
    <x v="551"/>
    <s v="B0969"/>
    <x v="7"/>
    <x v="959"/>
    <n v="15.5"/>
    <n v="36"/>
    <x v="1"/>
    <x v="0"/>
    <x v="3"/>
    <n v="141862"/>
    <s v="RENT"/>
    <n v="0.23"/>
    <n v="0.85"/>
    <n v="6981.3"/>
    <n v="0"/>
    <n v="25.484625904047597"/>
    <n v="4.9211910166217878"/>
    <n v="1460"/>
    <n v="48.666666666666664"/>
    <x v="2"/>
    <n v="-29171.7"/>
    <x v="1"/>
  </r>
  <r>
    <x v="969"/>
    <x v="93"/>
    <s v="B0970"/>
    <x v="6"/>
    <x v="960"/>
    <n v="23.1"/>
    <n v="36"/>
    <x v="1"/>
    <x v="0"/>
    <x v="0"/>
    <n v="69454"/>
    <s v="RENT"/>
    <n v="0.37"/>
    <n v="0.78"/>
    <n v="682.33"/>
    <n v="0"/>
    <n v="2.4059089469289026"/>
    <n v="0.98242001900538489"/>
    <n v="916"/>
    <n v="30.533333333333335"/>
    <x v="0"/>
    <n v="-988.67"/>
    <x v="1"/>
  </r>
  <r>
    <x v="970"/>
    <x v="391"/>
    <s v="B0971"/>
    <x v="3"/>
    <x v="961"/>
    <n v="8.3000000000000007"/>
    <n v="36"/>
    <x v="0"/>
    <x v="6"/>
    <x v="4"/>
    <n v="31587"/>
    <s v="RENT"/>
    <n v="0.44"/>
    <n v="0.94"/>
    <n v="1259.53"/>
    <n v="0"/>
    <n v="3.68189445024852"/>
    <n v="3.9874948554785199"/>
    <n v="787"/>
    <n v="26.233333333333334"/>
    <x v="0"/>
    <n v="96.529999999999973"/>
    <x v="0"/>
  </r>
  <r>
    <x v="971"/>
    <x v="650"/>
    <s v="B0972"/>
    <x v="4"/>
    <x v="962"/>
    <n v="17.899999999999999"/>
    <n v="36"/>
    <x v="0"/>
    <x v="0"/>
    <x v="4"/>
    <n v="138107"/>
    <s v="RENT"/>
    <n v="0.47"/>
    <n v="0.65"/>
    <n v="6832.3"/>
    <n v="0"/>
    <n v="4.196021925029144"/>
    <n v="4.947106229228063"/>
    <n v="816"/>
    <n v="27.2"/>
    <x v="0"/>
    <n v="1037.3000000000002"/>
    <x v="0"/>
  </r>
  <r>
    <x v="972"/>
    <x v="63"/>
    <s v="B0973"/>
    <x v="5"/>
    <x v="963"/>
    <n v="21.2"/>
    <n v="36"/>
    <x v="0"/>
    <x v="1"/>
    <x v="0"/>
    <n v="145584"/>
    <s v="OWN"/>
    <n v="0.39"/>
    <n v="0.53"/>
    <n v="14100.41"/>
    <n v="0"/>
    <n v="7.9912627761292443"/>
    <n v="9.685411858445983"/>
    <n v="644"/>
    <n v="21.466666666666665"/>
    <x v="1"/>
    <n v="2466.41"/>
    <x v="0"/>
  </r>
  <r>
    <x v="973"/>
    <x v="651"/>
    <s v="B0974"/>
    <x v="2"/>
    <x v="964"/>
    <n v="23.9"/>
    <n v="36"/>
    <x v="1"/>
    <x v="6"/>
    <x v="4"/>
    <n v="84710"/>
    <s v="RENT"/>
    <n v="0.21"/>
    <n v="0.83"/>
    <n v="1416.33"/>
    <n v="0"/>
    <n v="6.8445283909809946"/>
    <n v="1.671974973438791"/>
    <n v="781"/>
    <n v="26.033333333333335"/>
    <x v="0"/>
    <n v="-4381.67"/>
    <x v="1"/>
  </r>
  <r>
    <x v="974"/>
    <x v="225"/>
    <s v="B0975"/>
    <x v="2"/>
    <x v="965"/>
    <n v="11.7"/>
    <n v="36"/>
    <x v="1"/>
    <x v="5"/>
    <x v="4"/>
    <n v="116567"/>
    <s v="MORTGAGE"/>
    <n v="0.23"/>
    <n v="0.73"/>
    <n v="5945.15"/>
    <n v="0"/>
    <n v="20.091449552617807"/>
    <n v="5.1001998850446517"/>
    <n v="867"/>
    <n v="28.9"/>
    <x v="0"/>
    <n v="-17474.849999999999"/>
    <x v="1"/>
  </r>
  <r>
    <x v="975"/>
    <x v="76"/>
    <s v="B0976"/>
    <x v="7"/>
    <x v="966"/>
    <n v="19.5"/>
    <n v="36"/>
    <x v="0"/>
    <x v="4"/>
    <x v="1"/>
    <n v="121748"/>
    <s v="RENT"/>
    <n v="0.11"/>
    <n v="0.6"/>
    <n v="36208.5"/>
    <n v="0"/>
    <n v="24.887472484147583"/>
    <n v="29.740529618556362"/>
    <n v="1128"/>
    <n v="37.6"/>
    <x v="3"/>
    <n v="5908.5"/>
    <x v="0"/>
  </r>
  <r>
    <x v="976"/>
    <x v="379"/>
    <s v="B0977"/>
    <x v="2"/>
    <x v="967"/>
    <n v="15.8"/>
    <n v="36"/>
    <x v="3"/>
    <x v="0"/>
    <x v="3"/>
    <n v="105886"/>
    <s v="OWN"/>
    <n v="0.4"/>
    <n v="0.85"/>
    <n v="6434.2"/>
    <n v="4640.18"/>
    <n v="23.936119978089643"/>
    <n v="6.0765351415673452"/>
    <n v="1007"/>
    <n v="33.56666666666667"/>
    <x v="0"/>
    <n v="-18910.8"/>
    <x v="1"/>
  </r>
  <r>
    <x v="977"/>
    <x v="652"/>
    <s v="B0978"/>
    <x v="7"/>
    <x v="968"/>
    <n v="6.2"/>
    <n v="60"/>
    <x v="0"/>
    <x v="1"/>
    <x v="3"/>
    <n v="48816"/>
    <s v="MORTGAGE"/>
    <n v="0.12"/>
    <n v="0.59"/>
    <n v="12477.44"/>
    <n v="0"/>
    <n v="24.067928548017044"/>
    <n v="25.560144215011469"/>
    <n v="1089"/>
    <n v="36.299999999999997"/>
    <x v="3"/>
    <n v="728.44000000000051"/>
    <x v="0"/>
  </r>
  <r>
    <x v="978"/>
    <x v="653"/>
    <s v="B0979"/>
    <x v="5"/>
    <x v="969"/>
    <n v="18.8"/>
    <n v="60"/>
    <x v="3"/>
    <x v="5"/>
    <x v="3"/>
    <n v="115824"/>
    <s v="OWN"/>
    <n v="0.45"/>
    <n v="0.62"/>
    <n v="12429.24"/>
    <n v="11066.94"/>
    <n v="34.185488327117"/>
    <n v="10.731143804392872"/>
    <n v="1662"/>
    <n v="55.4"/>
    <x v="2"/>
    <n v="-27165.760000000002"/>
    <x v="1"/>
  </r>
  <r>
    <x v="979"/>
    <x v="220"/>
    <s v="B0980"/>
    <x v="7"/>
    <x v="970"/>
    <n v="18.8"/>
    <n v="60"/>
    <x v="4"/>
    <x v="1"/>
    <x v="2"/>
    <n v="59432"/>
    <s v="MORTGAGE"/>
    <n v="0.15"/>
    <n v="0.54"/>
    <n v="0"/>
    <n v="0"/>
    <n v="43.951070130569391"/>
    <n v="0"/>
    <n v="1593"/>
    <n v="53.1"/>
    <x v="2"/>
    <n v="-26121"/>
    <x v="1"/>
  </r>
  <r>
    <x v="980"/>
    <x v="400"/>
    <s v="B0981"/>
    <x v="6"/>
    <x v="971"/>
    <n v="23.6"/>
    <n v="60"/>
    <x v="3"/>
    <x v="0"/>
    <x v="1"/>
    <n v="139758"/>
    <s v="RENT"/>
    <n v="0.17"/>
    <n v="0.68"/>
    <n v="7006.59"/>
    <n v="17357.919999999998"/>
    <n v="27.538316232344478"/>
    <n v="5.0133731163868971"/>
    <n v="985"/>
    <n v="32.833333333333336"/>
    <x v="0"/>
    <n v="-31480.41"/>
    <x v="1"/>
  </r>
  <r>
    <x v="981"/>
    <x v="654"/>
    <s v="B0982"/>
    <x v="4"/>
    <x v="972"/>
    <n v="14.9"/>
    <n v="36"/>
    <x v="1"/>
    <x v="2"/>
    <x v="3"/>
    <n v="78617"/>
    <s v="OWN"/>
    <n v="0.28999999999999998"/>
    <n v="0.69"/>
    <n v="3079.75"/>
    <n v="0"/>
    <n v="37.410483737614001"/>
    <n v="3.9174097205439025"/>
    <n v="1000"/>
    <n v="33.333333333333336"/>
    <x v="0"/>
    <n v="-26331.25"/>
    <x v="1"/>
  </r>
  <r>
    <x v="982"/>
    <x v="503"/>
    <s v="B0983"/>
    <x v="0"/>
    <x v="973"/>
    <n v="9.6"/>
    <n v="60"/>
    <x v="0"/>
    <x v="0"/>
    <x v="3"/>
    <n v="102373"/>
    <s v="MORTGAGE"/>
    <n v="0.4"/>
    <n v="0.73"/>
    <n v="37659.660000000003"/>
    <n v="0"/>
    <n v="33.564514080861166"/>
    <n v="36.78671133990408"/>
    <n v="1195"/>
    <n v="39.833333333333336"/>
    <x v="3"/>
    <n v="3298.6600000000035"/>
    <x v="0"/>
  </r>
  <r>
    <x v="983"/>
    <x v="73"/>
    <s v="B0984"/>
    <x v="8"/>
    <x v="974"/>
    <n v="5.9"/>
    <n v="60"/>
    <x v="0"/>
    <x v="4"/>
    <x v="1"/>
    <n v="64217"/>
    <s v="RENT"/>
    <n v="0.16"/>
    <n v="0.82"/>
    <n v="23534.16"/>
    <n v="0"/>
    <n v="34.606101188158902"/>
    <n v="36.647865829920427"/>
    <n v="1200"/>
    <n v="40"/>
    <x v="3"/>
    <n v="1311.1599999999999"/>
    <x v="0"/>
  </r>
  <r>
    <x v="984"/>
    <x v="655"/>
    <s v="B0985"/>
    <x v="4"/>
    <x v="975"/>
    <n v="13.3"/>
    <n v="36"/>
    <x v="1"/>
    <x v="4"/>
    <x v="4"/>
    <n v="50884"/>
    <s v="MORTGAGE"/>
    <n v="0.28000000000000003"/>
    <n v="0.91"/>
    <n v="2520.1"/>
    <n v="0"/>
    <n v="16.496344626994734"/>
    <n v="4.9526373712758431"/>
    <n v="1169"/>
    <n v="38.966666666666669"/>
    <x v="3"/>
    <n v="-5873.9"/>
    <x v="1"/>
  </r>
  <r>
    <x v="985"/>
    <x v="656"/>
    <s v="B0986"/>
    <x v="4"/>
    <x v="976"/>
    <n v="11"/>
    <n v="60"/>
    <x v="0"/>
    <x v="0"/>
    <x v="3"/>
    <n v="35454"/>
    <s v="OWN"/>
    <n v="0.28999999999999998"/>
    <n v="0.56000000000000005"/>
    <n v="16712.16"/>
    <n v="0"/>
    <n v="42.466294353246461"/>
    <n v="47.137586732103571"/>
    <n v="1484"/>
    <n v="49.466666666666669"/>
    <x v="2"/>
    <n v="1656.1599999999999"/>
    <x v="0"/>
  </r>
  <r>
    <x v="986"/>
    <x v="657"/>
    <s v="B0987"/>
    <x v="9"/>
    <x v="462"/>
    <n v="20.2"/>
    <n v="60"/>
    <x v="0"/>
    <x v="5"/>
    <x v="4"/>
    <n v="104960"/>
    <s v="OWN"/>
    <n v="0.18"/>
    <n v="0.52"/>
    <n v="35314.76"/>
    <n v="0"/>
    <n v="27.991615853658537"/>
    <n v="33.645922256097563"/>
    <n v="1227"/>
    <n v="40.9"/>
    <x v="3"/>
    <n v="5934.760000000002"/>
    <x v="0"/>
  </r>
  <r>
    <x v="987"/>
    <x v="533"/>
    <s v="B0988"/>
    <x v="3"/>
    <x v="977"/>
    <n v="12.1"/>
    <n v="36"/>
    <x v="1"/>
    <x v="1"/>
    <x v="3"/>
    <n v="132421"/>
    <s v="OWN"/>
    <n v="0.15"/>
    <n v="0.51"/>
    <n v="5329.68"/>
    <n v="0"/>
    <n v="20.41594611126634"/>
    <n v="4.0247996918917694"/>
    <n v="1717"/>
    <n v="57.233333333333334"/>
    <x v="2"/>
    <n v="-21705.32"/>
    <x v="1"/>
  </r>
  <r>
    <x v="988"/>
    <x v="507"/>
    <s v="B0989"/>
    <x v="3"/>
    <x v="978"/>
    <n v="24"/>
    <n v="36"/>
    <x v="0"/>
    <x v="6"/>
    <x v="0"/>
    <n v="137173"/>
    <s v="OWN"/>
    <n v="0.43"/>
    <n v="0.56000000000000005"/>
    <n v="39208.800000000003"/>
    <n v="0"/>
    <n v="23.051183541950675"/>
    <n v="28.583467592018842"/>
    <n v="1055"/>
    <n v="35.166666666666664"/>
    <x v="0"/>
    <n v="7588.8000000000029"/>
    <x v="0"/>
  </r>
  <r>
    <x v="989"/>
    <x v="132"/>
    <s v="B0990"/>
    <x v="1"/>
    <x v="979"/>
    <n v="24.2"/>
    <n v="36"/>
    <x v="3"/>
    <x v="6"/>
    <x v="2"/>
    <n v="73618"/>
    <s v="RENT"/>
    <n v="0.3"/>
    <n v="0.8"/>
    <n v="4859.07"/>
    <n v="9308.75"/>
    <n v="28.358553614605125"/>
    <n v="6.6003830584911301"/>
    <n v="1279"/>
    <n v="42.633333333333333"/>
    <x v="3"/>
    <n v="-16017.93"/>
    <x v="1"/>
  </r>
  <r>
    <x v="990"/>
    <x v="373"/>
    <s v="B0991"/>
    <x v="8"/>
    <x v="980"/>
    <n v="17.399999999999999"/>
    <n v="60"/>
    <x v="1"/>
    <x v="5"/>
    <x v="3"/>
    <n v="113948"/>
    <s v="MORTGAGE"/>
    <n v="0.11"/>
    <n v="0.83"/>
    <n v="10885.67"/>
    <n v="0"/>
    <n v="28.004879418682204"/>
    <n v="9.5531909291957735"/>
    <n v="1692"/>
    <n v="56.4"/>
    <x v="2"/>
    <n v="-21025.33"/>
    <x v="1"/>
  </r>
  <r>
    <x v="991"/>
    <x v="658"/>
    <s v="B0992"/>
    <x v="5"/>
    <x v="981"/>
    <n v="23.6"/>
    <n v="60"/>
    <x v="1"/>
    <x v="1"/>
    <x v="0"/>
    <n v="92671"/>
    <s v="RENT"/>
    <n v="0.42"/>
    <n v="0.85"/>
    <n v="9201.2900000000009"/>
    <n v="0"/>
    <n v="36.455849186908523"/>
    <n v="9.9289853352181385"/>
    <n v="1111"/>
    <n v="37.033333333333331"/>
    <x v="3"/>
    <n v="-24582.71"/>
    <x v="1"/>
  </r>
  <r>
    <x v="992"/>
    <x v="93"/>
    <s v="B0993"/>
    <x v="0"/>
    <x v="982"/>
    <n v="20.2"/>
    <n v="36"/>
    <x v="1"/>
    <x v="0"/>
    <x v="1"/>
    <n v="77111"/>
    <s v="OWN"/>
    <n v="0.49"/>
    <n v="0.61"/>
    <n v="1379.36"/>
    <n v="0"/>
    <n v="5.4350222406660524"/>
    <n v="1.7887979665676752"/>
    <n v="916"/>
    <n v="30.533333333333335"/>
    <x v="0"/>
    <n v="-2811.6400000000003"/>
    <x v="1"/>
  </r>
  <r>
    <x v="993"/>
    <x v="451"/>
    <s v="B0994"/>
    <x v="0"/>
    <x v="983"/>
    <n v="15.9"/>
    <n v="36"/>
    <x v="3"/>
    <x v="5"/>
    <x v="0"/>
    <n v="69613"/>
    <s v="MORTGAGE"/>
    <n v="0.34"/>
    <n v="0.64"/>
    <n v="8992.9599999999991"/>
    <n v="10741.33"/>
    <n v="49.071294154827406"/>
    <n v="12.91850660077859"/>
    <n v="1646"/>
    <n v="54.866666666666667"/>
    <x v="2"/>
    <n v="-25167.040000000001"/>
    <x v="1"/>
  </r>
  <r>
    <x v="994"/>
    <x v="254"/>
    <s v="B0995"/>
    <x v="3"/>
    <x v="984"/>
    <n v="8.6"/>
    <n v="60"/>
    <x v="1"/>
    <x v="0"/>
    <x v="1"/>
    <n v="115678"/>
    <s v="OWN"/>
    <n v="0.3"/>
    <n v="0.72"/>
    <n v="9955.6200000000008"/>
    <n v="0"/>
    <n v="22.476183889762964"/>
    <n v="8.6063209944846903"/>
    <n v="883"/>
    <n v="29.433333333333334"/>
    <x v="0"/>
    <n v="-16044.38"/>
    <x v="1"/>
  </r>
  <r>
    <x v="995"/>
    <x v="220"/>
    <s v="B0996"/>
    <x v="4"/>
    <x v="985"/>
    <n v="14.2"/>
    <n v="36"/>
    <x v="1"/>
    <x v="4"/>
    <x v="3"/>
    <n v="132928"/>
    <s v="RENT"/>
    <n v="0.45"/>
    <n v="0.53"/>
    <n v="1702.69"/>
    <n v="0"/>
    <n v="3.4838408762638418"/>
    <n v="1.2809114708714493"/>
    <n v="1593"/>
    <n v="53.1"/>
    <x v="2"/>
    <n v="-2928.31"/>
    <x v="1"/>
  </r>
  <r>
    <x v="996"/>
    <x v="659"/>
    <s v="B0997"/>
    <x v="6"/>
    <x v="986"/>
    <n v="16.2"/>
    <n v="60"/>
    <x v="0"/>
    <x v="4"/>
    <x v="1"/>
    <n v="89993"/>
    <s v="RENT"/>
    <n v="0.48"/>
    <n v="0.78"/>
    <n v="8333.86"/>
    <n v="0"/>
    <n v="7.9695087395686333"/>
    <n v="9.2605647105886018"/>
    <n v="1679"/>
    <n v="55.966666666666669"/>
    <x v="2"/>
    <n v="1161.8600000000006"/>
    <x v="0"/>
  </r>
  <r>
    <x v="997"/>
    <x v="83"/>
    <s v="B0998"/>
    <x v="1"/>
    <x v="987"/>
    <n v="22.3"/>
    <n v="36"/>
    <x v="3"/>
    <x v="4"/>
    <x v="0"/>
    <n v="38848"/>
    <s v="RENT"/>
    <n v="0.4"/>
    <n v="0.94"/>
    <n v="6392.17"/>
    <n v="9431.07"/>
    <n v="63.22333196046128"/>
    <n v="16.454309102141682"/>
    <n v="1680"/>
    <n v="56"/>
    <x v="2"/>
    <n v="-18168.830000000002"/>
    <x v="1"/>
  </r>
  <r>
    <x v="998"/>
    <x v="391"/>
    <s v="B0999"/>
    <x v="7"/>
    <x v="957"/>
    <n v="14.6"/>
    <n v="36"/>
    <x v="1"/>
    <x v="5"/>
    <x v="2"/>
    <n v="144853"/>
    <s v="MORTGAGE"/>
    <n v="0.28000000000000003"/>
    <n v="0.66"/>
    <n v="9178.11"/>
    <n v="0"/>
    <n v="17.8228963155751"/>
    <n v="6.3361545843027072"/>
    <n v="787"/>
    <n v="26.233333333333334"/>
    <x v="0"/>
    <n v="-16638.89"/>
    <x v="1"/>
  </r>
  <r>
    <x v="999"/>
    <x v="440"/>
    <s v="B1000"/>
    <x v="1"/>
    <x v="988"/>
    <n v="23"/>
    <n v="60"/>
    <x v="0"/>
    <x v="2"/>
    <x v="4"/>
    <n v="108672"/>
    <s v="MORTGAGE"/>
    <n v="0.34"/>
    <n v="0.84"/>
    <n v="26175.63"/>
    <n v="0"/>
    <n v="19.582781213191993"/>
    <n v="24.08682089222615"/>
    <n v="1687"/>
    <n v="56.233333333333334"/>
    <x v="2"/>
    <n v="4894.6300000000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BB46F0-E887-41A6-AD78-7D25214F94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an Intent">
  <location ref="A24:C30" firstHeaderRow="0" firstDataRow="1" firstDataCol="1"/>
  <pivotFields count="26">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661">
        <item x="437"/>
        <item x="136"/>
        <item x="533"/>
        <item x="260"/>
        <item x="531"/>
        <item x="641"/>
        <item x="497"/>
        <item x="175"/>
        <item x="422"/>
        <item x="588"/>
        <item x="318"/>
        <item x="553"/>
        <item x="36"/>
        <item x="71"/>
        <item x="207"/>
        <item x="221"/>
        <item x="240"/>
        <item x="30"/>
        <item x="15"/>
        <item x="301"/>
        <item x="515"/>
        <item x="198"/>
        <item x="504"/>
        <item x="373"/>
        <item x="620"/>
        <item x="440"/>
        <item x="44"/>
        <item x="238"/>
        <item x="339"/>
        <item x="195"/>
        <item x="380"/>
        <item x="83"/>
        <item x="659"/>
        <item x="473"/>
        <item x="264"/>
        <item x="493"/>
        <item x="249"/>
        <item x="470"/>
        <item x="179"/>
        <item x="628"/>
        <item x="502"/>
        <item x="393"/>
        <item x="653"/>
        <item x="480"/>
        <item x="342"/>
        <item x="428"/>
        <item x="72"/>
        <item x="516"/>
        <item x="468"/>
        <item x="451"/>
        <item x="348"/>
        <item x="505"/>
        <item x="396"/>
        <item x="462"/>
        <item x="645"/>
        <item x="436"/>
        <item x="511"/>
        <item x="630"/>
        <item x="5"/>
        <item x="561"/>
        <item x="322"/>
        <item x="378"/>
        <item x="41"/>
        <item x="479"/>
        <item x="293"/>
        <item x="441"/>
        <item x="113"/>
        <item x="455"/>
        <item x="94"/>
        <item x="453"/>
        <item x="181"/>
        <item x="431"/>
        <item x="492"/>
        <item x="359"/>
        <item x="474"/>
        <item x="135"/>
        <item x="627"/>
        <item x="326"/>
        <item x="277"/>
        <item x="444"/>
        <item x="273"/>
        <item x="2"/>
        <item x="144"/>
        <item x="472"/>
        <item x="596"/>
        <item x="220"/>
        <item x="585"/>
        <item x="7"/>
        <item x="560"/>
        <item x="463"/>
        <item x="392"/>
        <item x="85"/>
        <item x="466"/>
        <item x="547"/>
        <item x="544"/>
        <item x="590"/>
        <item x="565"/>
        <item x="152"/>
        <item x="514"/>
        <item x="425"/>
        <item x="159"/>
        <item x="614"/>
        <item x="251"/>
        <item x="165"/>
        <item x="178"/>
        <item x="183"/>
        <item x="287"/>
        <item x="227"/>
        <item x="612"/>
        <item x="575"/>
        <item x="208"/>
        <item x="311"/>
        <item x="188"/>
        <item x="52"/>
        <item x="636"/>
        <item x="459"/>
        <item x="32"/>
        <item x="371"/>
        <item x="552"/>
        <item x="381"/>
        <item x="345"/>
        <item x="214"/>
        <item x="637"/>
        <item x="467"/>
        <item x="154"/>
        <item x="67"/>
        <item x="24"/>
        <item x="217"/>
        <item x="335"/>
        <item x="537"/>
        <item x="578"/>
        <item x="149"/>
        <item x="86"/>
        <item x="53"/>
        <item x="143"/>
        <item x="471"/>
        <item x="45"/>
        <item x="106"/>
        <item x="176"/>
        <item x="488"/>
        <item x="618"/>
        <item x="582"/>
        <item x="65"/>
        <item x="296"/>
        <item x="138"/>
        <item x="426"/>
        <item x="542"/>
        <item x="199"/>
        <item x="517"/>
        <item x="529"/>
        <item x="196"/>
        <item x="81"/>
        <item x="485"/>
        <item x="363"/>
        <item x="446"/>
        <item x="656"/>
        <item x="489"/>
        <item x="37"/>
        <item x="526"/>
        <item x="609"/>
        <item x="230"/>
        <item x="141"/>
        <item x="458"/>
        <item x="442"/>
        <item x="16"/>
        <item x="171"/>
        <item x="419"/>
        <item x="309"/>
        <item x="549"/>
        <item x="551"/>
        <item x="166"/>
        <item x="258"/>
        <item x="349"/>
        <item x="445"/>
        <item x="269"/>
        <item x="55"/>
        <item x="13"/>
        <item x="340"/>
        <item x="147"/>
        <item x="477"/>
        <item x="201"/>
        <item x="316"/>
        <item x="623"/>
        <item x="79"/>
        <item x="146"/>
        <item x="59"/>
        <item x="213"/>
        <item x="500"/>
        <item x="253"/>
        <item x="607"/>
        <item x="252"/>
        <item x="522"/>
        <item x="35"/>
        <item x="130"/>
        <item x="546"/>
        <item x="241"/>
        <item x="583"/>
        <item x="540"/>
        <item x="617"/>
        <item x="633"/>
        <item x="554"/>
        <item x="642"/>
        <item x="4"/>
        <item x="556"/>
        <item x="308"/>
        <item x="494"/>
        <item x="61"/>
        <item x="374"/>
        <item x="299"/>
        <item x="615"/>
        <item x="9"/>
        <item x="167"/>
        <item x="610"/>
        <item x="388"/>
        <item x="491"/>
        <item x="593"/>
        <item x="300"/>
        <item x="403"/>
        <item x="476"/>
        <item x="510"/>
        <item x="506"/>
        <item x="270"/>
        <item x="604"/>
        <item x="405"/>
        <item x="423"/>
        <item x="557"/>
        <item x="80"/>
        <item x="68"/>
        <item x="140"/>
        <item x="11"/>
        <item x="387"/>
        <item x="33"/>
        <item x="447"/>
        <item x="417"/>
        <item x="570"/>
        <item x="77"/>
        <item x="105"/>
        <item x="346"/>
        <item x="317"/>
        <item x="102"/>
        <item x="243"/>
        <item x="145"/>
        <item x="50"/>
        <item x="158"/>
        <item x="177"/>
        <item x="432"/>
        <item x="92"/>
        <item x="235"/>
        <item x="329"/>
        <item x="325"/>
        <item x="78"/>
        <item x="574"/>
        <item x="564"/>
        <item x="520"/>
        <item x="622"/>
        <item x="298"/>
        <item x="452"/>
        <item x="197"/>
        <item x="132"/>
        <item x="632"/>
        <item x="257"/>
        <item x="347"/>
        <item x="457"/>
        <item x="439"/>
        <item x="421"/>
        <item x="635"/>
        <item x="172"/>
        <item x="350"/>
        <item x="57"/>
        <item x="333"/>
        <item x="14"/>
        <item x="414"/>
        <item x="155"/>
        <item x="3"/>
        <item x="532"/>
        <item x="638"/>
        <item x="192"/>
        <item x="246"/>
        <item x="164"/>
        <item x="297"/>
        <item x="19"/>
        <item x="383"/>
        <item x="209"/>
        <item x="572"/>
        <item x="114"/>
        <item x="283"/>
        <item x="160"/>
        <item x="228"/>
        <item x="634"/>
        <item x="369"/>
        <item x="69"/>
        <item x="657"/>
        <item x="212"/>
        <item x="319"/>
        <item x="375"/>
        <item x="412"/>
        <item x="91"/>
        <item x="534"/>
        <item x="389"/>
        <item x="42"/>
        <item x="182"/>
        <item x="21"/>
        <item x="242"/>
        <item x="280"/>
        <item x="646"/>
        <item x="306"/>
        <item x="580"/>
        <item x="211"/>
        <item x="73"/>
        <item x="302"/>
        <item x="486"/>
        <item x="118"/>
        <item x="503"/>
        <item x="543"/>
        <item x="483"/>
        <item x="513"/>
        <item x="233"/>
        <item x="408"/>
        <item x="116"/>
        <item x="461"/>
        <item x="527"/>
        <item x="469"/>
        <item x="205"/>
        <item x="530"/>
        <item x="576"/>
        <item x="162"/>
        <item x="655"/>
        <item x="571"/>
        <item x="121"/>
        <item x="545"/>
        <item x="282"/>
        <item x="616"/>
        <item x="27"/>
        <item x="111"/>
        <item x="39"/>
        <item x="48"/>
        <item x="603"/>
        <item x="358"/>
        <item x="222"/>
        <item x="536"/>
        <item x="250"/>
        <item x="119"/>
        <item x="569"/>
        <item x="285"/>
        <item x="180"/>
        <item x="366"/>
        <item x="624"/>
        <item x="76"/>
        <item x="519"/>
        <item x="343"/>
        <item x="579"/>
        <item x="34"/>
        <item x="482"/>
        <item x="323"/>
        <item x="215"/>
        <item x="153"/>
        <item x="658"/>
        <item x="98"/>
        <item x="562"/>
        <item x="327"/>
        <item x="518"/>
        <item x="168"/>
        <item x="498"/>
        <item x="224"/>
        <item x="586"/>
        <item x="126"/>
        <item x="652"/>
        <item x="125"/>
        <item x="279"/>
        <item x="271"/>
        <item x="501"/>
        <item x="190"/>
        <item x="163"/>
        <item x="137"/>
        <item x="99"/>
        <item x="484"/>
        <item x="123"/>
        <item x="29"/>
        <item x="74"/>
        <item x="129"/>
        <item x="382"/>
        <item x="244"/>
        <item x="268"/>
        <item x="272"/>
        <item x="364"/>
        <item x="204"/>
        <item x="156"/>
        <item x="605"/>
        <item x="523"/>
        <item x="338"/>
        <item x="131"/>
        <item x="566"/>
        <item x="507"/>
        <item x="478"/>
        <item x="404"/>
        <item x="621"/>
        <item x="394"/>
        <item x="443"/>
        <item x="332"/>
        <item x="435"/>
        <item x="120"/>
        <item x="592"/>
        <item x="95"/>
        <item x="239"/>
        <item x="223"/>
        <item x="26"/>
        <item x="191"/>
        <item x="430"/>
        <item x="313"/>
        <item x="314"/>
        <item x="521"/>
        <item x="289"/>
        <item x="407"/>
        <item x="134"/>
        <item x="22"/>
        <item x="49"/>
        <item x="284"/>
        <item x="649"/>
        <item x="420"/>
        <item x="128"/>
        <item x="589"/>
        <item x="379"/>
        <item x="539"/>
        <item x="438"/>
        <item x="351"/>
        <item x="499"/>
        <item x="60"/>
        <item x="654"/>
        <item x="619"/>
        <item x="541"/>
        <item x="559"/>
        <item x="96"/>
        <item x="248"/>
        <item x="330"/>
        <item x="51"/>
        <item x="409"/>
        <item x="362"/>
        <item x="352"/>
        <item x="400"/>
        <item x="454"/>
        <item x="336"/>
        <item x="411"/>
        <item x="276"/>
        <item x="110"/>
        <item x="647"/>
        <item x="17"/>
        <item x="115"/>
        <item x="194"/>
        <item x="365"/>
        <item x="151"/>
        <item x="320"/>
        <item x="587"/>
        <item x="232"/>
        <item x="331"/>
        <item x="303"/>
        <item x="449"/>
        <item x="66"/>
        <item x="101"/>
        <item x="304"/>
        <item x="8"/>
        <item x="433"/>
        <item x="261"/>
        <item x="643"/>
        <item x="43"/>
        <item x="38"/>
        <item x="629"/>
        <item x="599"/>
        <item x="87"/>
        <item x="401"/>
        <item x="229"/>
        <item x="286"/>
        <item x="278"/>
        <item x="64"/>
        <item x="487"/>
        <item x="104"/>
        <item x="124"/>
        <item x="464"/>
        <item x="200"/>
        <item x="563"/>
        <item x="189"/>
        <item x="281"/>
        <item x="496"/>
        <item x="93"/>
        <item x="10"/>
        <item x="512"/>
        <item x="600"/>
        <item x="395"/>
        <item x="56"/>
        <item x="568"/>
        <item x="186"/>
        <item x="266"/>
        <item x="390"/>
        <item x="602"/>
        <item x="328"/>
        <item x="429"/>
        <item x="236"/>
        <item x="384"/>
        <item x="274"/>
        <item x="28"/>
        <item x="631"/>
        <item x="247"/>
        <item x="142"/>
        <item x="254"/>
        <item x="31"/>
        <item x="524"/>
        <item x="584"/>
        <item x="548"/>
        <item x="538"/>
        <item x="475"/>
        <item x="321"/>
        <item x="353"/>
        <item x="312"/>
        <item x="427"/>
        <item x="225"/>
        <item x="139"/>
        <item x="18"/>
        <item x="456"/>
        <item x="0"/>
        <item x="109"/>
        <item x="581"/>
        <item x="265"/>
        <item x="410"/>
        <item x="103"/>
        <item x="6"/>
        <item x="341"/>
        <item x="377"/>
        <item x="262"/>
        <item x="185"/>
        <item x="62"/>
        <item x="169"/>
        <item x="418"/>
        <item x="148"/>
        <item x="354"/>
        <item x="397"/>
        <item x="595"/>
        <item x="357"/>
        <item x="108"/>
        <item x="385"/>
        <item x="310"/>
        <item x="170"/>
        <item x="40"/>
        <item x="525"/>
        <item x="465"/>
        <item x="550"/>
        <item x="237"/>
        <item x="650"/>
        <item x="416"/>
        <item x="639"/>
        <item x="555"/>
        <item x="295"/>
        <item x="370"/>
        <item x="184"/>
        <item x="644"/>
        <item x="558"/>
        <item x="450"/>
        <item x="334"/>
        <item x="234"/>
        <item x="573"/>
        <item x="415"/>
        <item x="219"/>
        <item x="161"/>
        <item x="88"/>
        <item x="391"/>
        <item x="361"/>
        <item x="267"/>
        <item x="608"/>
        <item x="611"/>
        <item x="651"/>
        <item x="640"/>
        <item x="372"/>
        <item x="535"/>
        <item x="356"/>
        <item x="577"/>
        <item x="133"/>
        <item x="368"/>
        <item x="157"/>
        <item x="12"/>
        <item x="187"/>
        <item x="25"/>
        <item x="413"/>
        <item x="202"/>
        <item x="97"/>
        <item x="226"/>
        <item x="613"/>
        <item x="402"/>
        <item x="606"/>
        <item x="324"/>
        <item x="398"/>
        <item x="245"/>
        <item x="127"/>
        <item x="23"/>
        <item x="337"/>
        <item x="218"/>
        <item x="150"/>
        <item x="601"/>
        <item x="460"/>
        <item x="591"/>
        <item x="626"/>
        <item x="448"/>
        <item x="263"/>
        <item x="216"/>
        <item x="54"/>
        <item x="288"/>
        <item x="256"/>
        <item x="259"/>
        <item x="567"/>
        <item x="594"/>
        <item x="292"/>
        <item x="625"/>
        <item x="294"/>
        <item x="122"/>
        <item x="597"/>
        <item x="174"/>
        <item x="305"/>
        <item x="58"/>
        <item x="82"/>
        <item x="203"/>
        <item x="112"/>
        <item x="47"/>
        <item x="648"/>
        <item x="386"/>
        <item x="46"/>
        <item x="509"/>
        <item x="100"/>
        <item x="508"/>
        <item x="406"/>
        <item x="367"/>
        <item x="399"/>
        <item x="107"/>
        <item x="307"/>
        <item x="344"/>
        <item x="1"/>
        <item x="193"/>
        <item x="434"/>
        <item x="355"/>
        <item x="495"/>
        <item x="84"/>
        <item x="598"/>
        <item x="89"/>
        <item x="117"/>
        <item x="173"/>
        <item x="231"/>
        <item x="528"/>
        <item x="70"/>
        <item x="360"/>
        <item x="315"/>
        <item x="210"/>
        <item x="291"/>
        <item x="90"/>
        <item x="206"/>
        <item x="481"/>
        <item x="63"/>
        <item x="255"/>
        <item x="490"/>
        <item x="275"/>
        <item x="20"/>
        <item x="75"/>
        <item x="424"/>
        <item x="290"/>
        <item x="376"/>
        <item t="default"/>
      </items>
    </pivotField>
    <pivotField showAll="0"/>
    <pivotField showAll="0">
      <items count="11">
        <item x="7"/>
        <item x="8"/>
        <item x="5"/>
        <item x="6"/>
        <item x="3"/>
        <item x="4"/>
        <item x="2"/>
        <item x="0"/>
        <item x="1"/>
        <item x="9"/>
        <item t="default"/>
      </items>
    </pivotField>
    <pivotField dataField="1" showAll="0"/>
    <pivotField showAll="0"/>
    <pivotField showAll="0"/>
    <pivotField showAll="0">
      <items count="6">
        <item x="3"/>
        <item x="1"/>
        <item x="0"/>
        <item x="4"/>
        <item x="2"/>
        <item t="default"/>
      </items>
    </pivotField>
    <pivotField showAll="0">
      <items count="8">
        <item x="0"/>
        <item x="4"/>
        <item x="5"/>
        <item x="1"/>
        <item x="6"/>
        <item x="2"/>
        <item x="3"/>
        <item t="default"/>
      </items>
    </pivotField>
    <pivotField axis="axisRow" showAll="0">
      <items count="6">
        <item x="1"/>
        <item x="4"/>
        <item x="2"/>
        <item x="3"/>
        <item x="0"/>
        <item t="default"/>
      </items>
    </pivotField>
    <pivotField showAll="0"/>
    <pivotField showAll="0"/>
    <pivotField showAll="0"/>
    <pivotField showAll="0"/>
    <pivotField showAll="0"/>
    <pivotField showAll="0"/>
    <pivotField numFmtId="2" showAll="0"/>
    <pivotField numFmtId="2" showAll="0"/>
    <pivotField showAll="0"/>
    <pivotField numFmtId="2" showAll="0" countASubtotal="1"/>
    <pivotField showAll="0">
      <items count="5">
        <item x="1"/>
        <item x="0"/>
        <item x="3"/>
        <item x="2"/>
        <item t="default"/>
      </items>
    </pivotField>
    <pivotField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9"/>
  </rowFields>
  <rowItems count="6">
    <i>
      <x/>
    </i>
    <i>
      <x v="1"/>
    </i>
    <i>
      <x v="2"/>
    </i>
    <i>
      <x v="3"/>
    </i>
    <i>
      <x v="4"/>
    </i>
    <i t="grand">
      <x/>
    </i>
  </rowItems>
  <colFields count="1">
    <field x="-2"/>
  </colFields>
  <colItems count="2">
    <i>
      <x/>
    </i>
    <i i="1">
      <x v="1"/>
    </i>
  </colItems>
  <dataFields count="2">
    <dataField name="Sum of Loan Amount" fld="4" baseField="7" baseItem="0"/>
    <dataField name="Count of Loan Amount2" fld="4"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DB1B5D-7EDD-44C8-B051-4AFD9D97B6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an grade">
  <location ref="A13:C21" firstHeaderRow="0" firstDataRow="1" firstDataCol="1"/>
  <pivotFields count="26">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661">
        <item x="437"/>
        <item x="136"/>
        <item x="533"/>
        <item x="260"/>
        <item x="531"/>
        <item x="641"/>
        <item x="497"/>
        <item x="175"/>
        <item x="422"/>
        <item x="588"/>
        <item x="318"/>
        <item x="553"/>
        <item x="36"/>
        <item x="71"/>
        <item x="207"/>
        <item x="221"/>
        <item x="240"/>
        <item x="30"/>
        <item x="15"/>
        <item x="301"/>
        <item x="515"/>
        <item x="198"/>
        <item x="504"/>
        <item x="373"/>
        <item x="620"/>
        <item x="440"/>
        <item x="44"/>
        <item x="238"/>
        <item x="339"/>
        <item x="195"/>
        <item x="380"/>
        <item x="83"/>
        <item x="659"/>
        <item x="473"/>
        <item x="264"/>
        <item x="493"/>
        <item x="249"/>
        <item x="470"/>
        <item x="179"/>
        <item x="628"/>
        <item x="502"/>
        <item x="393"/>
        <item x="653"/>
        <item x="480"/>
        <item x="342"/>
        <item x="428"/>
        <item x="72"/>
        <item x="516"/>
        <item x="468"/>
        <item x="451"/>
        <item x="348"/>
        <item x="505"/>
        <item x="396"/>
        <item x="462"/>
        <item x="645"/>
        <item x="436"/>
        <item x="511"/>
        <item x="630"/>
        <item x="5"/>
        <item x="561"/>
        <item x="322"/>
        <item x="378"/>
        <item x="41"/>
        <item x="479"/>
        <item x="293"/>
        <item x="441"/>
        <item x="113"/>
        <item x="455"/>
        <item x="94"/>
        <item x="453"/>
        <item x="181"/>
        <item x="431"/>
        <item x="492"/>
        <item x="359"/>
        <item x="474"/>
        <item x="135"/>
        <item x="627"/>
        <item x="326"/>
        <item x="277"/>
        <item x="444"/>
        <item x="273"/>
        <item x="2"/>
        <item x="144"/>
        <item x="472"/>
        <item x="596"/>
        <item x="220"/>
        <item x="585"/>
        <item x="7"/>
        <item x="560"/>
        <item x="463"/>
        <item x="392"/>
        <item x="85"/>
        <item x="466"/>
        <item x="547"/>
        <item x="544"/>
        <item x="590"/>
        <item x="565"/>
        <item x="152"/>
        <item x="514"/>
        <item x="425"/>
        <item x="159"/>
        <item x="614"/>
        <item x="251"/>
        <item x="165"/>
        <item x="178"/>
        <item x="183"/>
        <item x="287"/>
        <item x="227"/>
        <item x="612"/>
        <item x="575"/>
        <item x="208"/>
        <item x="311"/>
        <item x="188"/>
        <item x="52"/>
        <item x="636"/>
        <item x="459"/>
        <item x="32"/>
        <item x="371"/>
        <item x="552"/>
        <item x="381"/>
        <item x="345"/>
        <item x="214"/>
        <item x="637"/>
        <item x="467"/>
        <item x="154"/>
        <item x="67"/>
        <item x="24"/>
        <item x="217"/>
        <item x="335"/>
        <item x="537"/>
        <item x="578"/>
        <item x="149"/>
        <item x="86"/>
        <item x="53"/>
        <item x="143"/>
        <item x="471"/>
        <item x="45"/>
        <item x="106"/>
        <item x="176"/>
        <item x="488"/>
        <item x="618"/>
        <item x="582"/>
        <item x="65"/>
        <item x="296"/>
        <item x="138"/>
        <item x="426"/>
        <item x="542"/>
        <item x="199"/>
        <item x="517"/>
        <item x="529"/>
        <item x="196"/>
        <item x="81"/>
        <item x="485"/>
        <item x="363"/>
        <item x="446"/>
        <item x="656"/>
        <item x="489"/>
        <item x="37"/>
        <item x="526"/>
        <item x="609"/>
        <item x="230"/>
        <item x="141"/>
        <item x="458"/>
        <item x="442"/>
        <item x="16"/>
        <item x="171"/>
        <item x="419"/>
        <item x="309"/>
        <item x="549"/>
        <item x="551"/>
        <item x="166"/>
        <item x="258"/>
        <item x="349"/>
        <item x="445"/>
        <item x="269"/>
        <item x="55"/>
        <item x="13"/>
        <item x="340"/>
        <item x="147"/>
        <item x="477"/>
        <item x="201"/>
        <item x="316"/>
        <item x="623"/>
        <item x="79"/>
        <item x="146"/>
        <item x="59"/>
        <item x="213"/>
        <item x="500"/>
        <item x="253"/>
        <item x="607"/>
        <item x="252"/>
        <item x="522"/>
        <item x="35"/>
        <item x="130"/>
        <item x="546"/>
        <item x="241"/>
        <item x="583"/>
        <item x="540"/>
        <item x="617"/>
        <item x="633"/>
        <item x="554"/>
        <item x="642"/>
        <item x="4"/>
        <item x="556"/>
        <item x="308"/>
        <item x="494"/>
        <item x="61"/>
        <item x="374"/>
        <item x="299"/>
        <item x="615"/>
        <item x="9"/>
        <item x="167"/>
        <item x="610"/>
        <item x="388"/>
        <item x="491"/>
        <item x="593"/>
        <item x="300"/>
        <item x="403"/>
        <item x="476"/>
        <item x="510"/>
        <item x="506"/>
        <item x="270"/>
        <item x="604"/>
        <item x="405"/>
        <item x="423"/>
        <item x="557"/>
        <item x="80"/>
        <item x="68"/>
        <item x="140"/>
        <item x="11"/>
        <item x="387"/>
        <item x="33"/>
        <item x="447"/>
        <item x="417"/>
        <item x="570"/>
        <item x="77"/>
        <item x="105"/>
        <item x="346"/>
        <item x="317"/>
        <item x="102"/>
        <item x="243"/>
        <item x="145"/>
        <item x="50"/>
        <item x="158"/>
        <item x="177"/>
        <item x="432"/>
        <item x="92"/>
        <item x="235"/>
        <item x="329"/>
        <item x="325"/>
        <item x="78"/>
        <item x="574"/>
        <item x="564"/>
        <item x="520"/>
        <item x="622"/>
        <item x="298"/>
        <item x="452"/>
        <item x="197"/>
        <item x="132"/>
        <item x="632"/>
        <item x="257"/>
        <item x="347"/>
        <item x="457"/>
        <item x="439"/>
        <item x="421"/>
        <item x="635"/>
        <item x="172"/>
        <item x="350"/>
        <item x="57"/>
        <item x="333"/>
        <item x="14"/>
        <item x="414"/>
        <item x="155"/>
        <item x="3"/>
        <item x="532"/>
        <item x="638"/>
        <item x="192"/>
        <item x="246"/>
        <item x="164"/>
        <item x="297"/>
        <item x="19"/>
        <item x="383"/>
        <item x="209"/>
        <item x="572"/>
        <item x="114"/>
        <item x="283"/>
        <item x="160"/>
        <item x="228"/>
        <item x="634"/>
        <item x="369"/>
        <item x="69"/>
        <item x="657"/>
        <item x="212"/>
        <item x="319"/>
        <item x="375"/>
        <item x="412"/>
        <item x="91"/>
        <item x="534"/>
        <item x="389"/>
        <item x="42"/>
        <item x="182"/>
        <item x="21"/>
        <item x="242"/>
        <item x="280"/>
        <item x="646"/>
        <item x="306"/>
        <item x="580"/>
        <item x="211"/>
        <item x="73"/>
        <item x="302"/>
        <item x="486"/>
        <item x="118"/>
        <item x="503"/>
        <item x="543"/>
        <item x="483"/>
        <item x="513"/>
        <item x="233"/>
        <item x="408"/>
        <item x="116"/>
        <item x="461"/>
        <item x="527"/>
        <item x="469"/>
        <item x="205"/>
        <item x="530"/>
        <item x="576"/>
        <item x="162"/>
        <item x="655"/>
        <item x="571"/>
        <item x="121"/>
        <item x="545"/>
        <item x="282"/>
        <item x="616"/>
        <item x="27"/>
        <item x="111"/>
        <item x="39"/>
        <item x="48"/>
        <item x="603"/>
        <item x="358"/>
        <item x="222"/>
        <item x="536"/>
        <item x="250"/>
        <item x="119"/>
        <item x="569"/>
        <item x="285"/>
        <item x="180"/>
        <item x="366"/>
        <item x="624"/>
        <item x="76"/>
        <item x="519"/>
        <item x="343"/>
        <item x="579"/>
        <item x="34"/>
        <item x="482"/>
        <item x="323"/>
        <item x="215"/>
        <item x="153"/>
        <item x="658"/>
        <item x="98"/>
        <item x="562"/>
        <item x="327"/>
        <item x="518"/>
        <item x="168"/>
        <item x="498"/>
        <item x="224"/>
        <item x="586"/>
        <item x="126"/>
        <item x="652"/>
        <item x="125"/>
        <item x="279"/>
        <item x="271"/>
        <item x="501"/>
        <item x="190"/>
        <item x="163"/>
        <item x="137"/>
        <item x="99"/>
        <item x="484"/>
        <item x="123"/>
        <item x="29"/>
        <item x="74"/>
        <item x="129"/>
        <item x="382"/>
        <item x="244"/>
        <item x="268"/>
        <item x="272"/>
        <item x="364"/>
        <item x="204"/>
        <item x="156"/>
        <item x="605"/>
        <item x="523"/>
        <item x="338"/>
        <item x="131"/>
        <item x="566"/>
        <item x="507"/>
        <item x="478"/>
        <item x="404"/>
        <item x="621"/>
        <item x="394"/>
        <item x="443"/>
        <item x="332"/>
        <item x="435"/>
        <item x="120"/>
        <item x="592"/>
        <item x="95"/>
        <item x="239"/>
        <item x="223"/>
        <item x="26"/>
        <item x="191"/>
        <item x="430"/>
        <item x="313"/>
        <item x="314"/>
        <item x="521"/>
        <item x="289"/>
        <item x="407"/>
        <item x="134"/>
        <item x="22"/>
        <item x="49"/>
        <item x="284"/>
        <item x="649"/>
        <item x="420"/>
        <item x="128"/>
        <item x="589"/>
        <item x="379"/>
        <item x="539"/>
        <item x="438"/>
        <item x="351"/>
        <item x="499"/>
        <item x="60"/>
        <item x="654"/>
        <item x="619"/>
        <item x="541"/>
        <item x="559"/>
        <item x="96"/>
        <item x="248"/>
        <item x="330"/>
        <item x="51"/>
        <item x="409"/>
        <item x="362"/>
        <item x="352"/>
        <item x="400"/>
        <item x="454"/>
        <item x="336"/>
        <item x="411"/>
        <item x="276"/>
        <item x="110"/>
        <item x="647"/>
        <item x="17"/>
        <item x="115"/>
        <item x="194"/>
        <item x="365"/>
        <item x="151"/>
        <item x="320"/>
        <item x="587"/>
        <item x="232"/>
        <item x="331"/>
        <item x="303"/>
        <item x="449"/>
        <item x="66"/>
        <item x="101"/>
        <item x="304"/>
        <item x="8"/>
        <item x="433"/>
        <item x="261"/>
        <item x="643"/>
        <item x="43"/>
        <item x="38"/>
        <item x="629"/>
        <item x="599"/>
        <item x="87"/>
        <item x="401"/>
        <item x="229"/>
        <item x="286"/>
        <item x="278"/>
        <item x="64"/>
        <item x="487"/>
        <item x="104"/>
        <item x="124"/>
        <item x="464"/>
        <item x="200"/>
        <item x="563"/>
        <item x="189"/>
        <item x="281"/>
        <item x="496"/>
        <item x="93"/>
        <item x="10"/>
        <item x="512"/>
        <item x="600"/>
        <item x="395"/>
        <item x="56"/>
        <item x="568"/>
        <item x="186"/>
        <item x="266"/>
        <item x="390"/>
        <item x="602"/>
        <item x="328"/>
        <item x="429"/>
        <item x="236"/>
        <item x="384"/>
        <item x="274"/>
        <item x="28"/>
        <item x="631"/>
        <item x="247"/>
        <item x="142"/>
        <item x="254"/>
        <item x="31"/>
        <item x="524"/>
        <item x="584"/>
        <item x="548"/>
        <item x="538"/>
        <item x="475"/>
        <item x="321"/>
        <item x="353"/>
        <item x="312"/>
        <item x="427"/>
        <item x="225"/>
        <item x="139"/>
        <item x="18"/>
        <item x="456"/>
        <item x="0"/>
        <item x="109"/>
        <item x="581"/>
        <item x="265"/>
        <item x="410"/>
        <item x="103"/>
        <item x="6"/>
        <item x="341"/>
        <item x="377"/>
        <item x="262"/>
        <item x="185"/>
        <item x="62"/>
        <item x="169"/>
        <item x="418"/>
        <item x="148"/>
        <item x="354"/>
        <item x="397"/>
        <item x="595"/>
        <item x="357"/>
        <item x="108"/>
        <item x="385"/>
        <item x="310"/>
        <item x="170"/>
        <item x="40"/>
        <item x="525"/>
        <item x="465"/>
        <item x="550"/>
        <item x="237"/>
        <item x="650"/>
        <item x="416"/>
        <item x="639"/>
        <item x="555"/>
        <item x="295"/>
        <item x="370"/>
        <item x="184"/>
        <item x="644"/>
        <item x="558"/>
        <item x="450"/>
        <item x="334"/>
        <item x="234"/>
        <item x="573"/>
        <item x="415"/>
        <item x="219"/>
        <item x="161"/>
        <item x="88"/>
        <item x="391"/>
        <item x="361"/>
        <item x="267"/>
        <item x="608"/>
        <item x="611"/>
        <item x="651"/>
        <item x="640"/>
        <item x="372"/>
        <item x="535"/>
        <item x="356"/>
        <item x="577"/>
        <item x="133"/>
        <item x="368"/>
        <item x="157"/>
        <item x="12"/>
        <item x="187"/>
        <item x="25"/>
        <item x="413"/>
        <item x="202"/>
        <item x="97"/>
        <item x="226"/>
        <item x="613"/>
        <item x="402"/>
        <item x="606"/>
        <item x="324"/>
        <item x="398"/>
        <item x="245"/>
        <item x="127"/>
        <item x="23"/>
        <item x="337"/>
        <item x="218"/>
        <item x="150"/>
        <item x="601"/>
        <item x="460"/>
        <item x="591"/>
        <item x="626"/>
        <item x="448"/>
        <item x="263"/>
        <item x="216"/>
        <item x="54"/>
        <item x="288"/>
        <item x="256"/>
        <item x="259"/>
        <item x="567"/>
        <item x="594"/>
        <item x="292"/>
        <item x="625"/>
        <item x="294"/>
        <item x="122"/>
        <item x="597"/>
        <item x="174"/>
        <item x="305"/>
        <item x="58"/>
        <item x="82"/>
        <item x="203"/>
        <item x="112"/>
        <item x="47"/>
        <item x="648"/>
        <item x="386"/>
        <item x="46"/>
        <item x="509"/>
        <item x="100"/>
        <item x="508"/>
        <item x="406"/>
        <item x="367"/>
        <item x="399"/>
        <item x="107"/>
        <item x="307"/>
        <item x="344"/>
        <item x="1"/>
        <item x="193"/>
        <item x="434"/>
        <item x="355"/>
        <item x="495"/>
        <item x="84"/>
        <item x="598"/>
        <item x="89"/>
        <item x="117"/>
        <item x="173"/>
        <item x="231"/>
        <item x="528"/>
        <item x="70"/>
        <item x="360"/>
        <item x="315"/>
        <item x="210"/>
        <item x="291"/>
        <item x="90"/>
        <item x="206"/>
        <item x="481"/>
        <item x="63"/>
        <item x="255"/>
        <item x="490"/>
        <item x="275"/>
        <item x="20"/>
        <item x="75"/>
        <item x="424"/>
        <item x="290"/>
        <item x="376"/>
        <item t="default"/>
      </items>
    </pivotField>
    <pivotField showAll="0"/>
    <pivotField showAll="0">
      <items count="11">
        <item x="7"/>
        <item x="8"/>
        <item x="5"/>
        <item x="6"/>
        <item x="3"/>
        <item x="4"/>
        <item x="2"/>
        <item x="0"/>
        <item x="1"/>
        <item x="9"/>
        <item t="default"/>
      </items>
    </pivotField>
    <pivotField dataField="1" showAll="0"/>
    <pivotField showAll="0"/>
    <pivotField showAll="0"/>
    <pivotField showAll="0">
      <items count="6">
        <item x="3"/>
        <item x="1"/>
        <item x="0"/>
        <item x="4"/>
        <item x="2"/>
        <item t="default"/>
      </items>
    </pivotField>
    <pivotField axis="axisRow" showAll="0">
      <items count="8">
        <item x="0"/>
        <item x="4"/>
        <item x="5"/>
        <item x="1"/>
        <item x="6"/>
        <item x="2"/>
        <item x="3"/>
        <item t="default"/>
      </items>
    </pivotField>
    <pivotField showAll="0">
      <items count="6">
        <item x="1"/>
        <item x="4"/>
        <item x="2"/>
        <item x="3"/>
        <item x="0"/>
        <item t="default"/>
      </items>
    </pivotField>
    <pivotField showAll="0"/>
    <pivotField showAll="0"/>
    <pivotField showAll="0"/>
    <pivotField showAll="0"/>
    <pivotField showAll="0"/>
    <pivotField showAll="0"/>
    <pivotField numFmtId="2" showAll="0"/>
    <pivotField numFmtId="2" showAll="0"/>
    <pivotField showAll="0"/>
    <pivotField numFmtId="2" showAll="0" countASubtotal="1"/>
    <pivotField showAll="0">
      <items count="5">
        <item x="1"/>
        <item x="0"/>
        <item x="3"/>
        <item x="2"/>
        <item t="default"/>
      </items>
    </pivotField>
    <pivotField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8"/>
  </rowFields>
  <rowItems count="8">
    <i>
      <x/>
    </i>
    <i>
      <x v="1"/>
    </i>
    <i>
      <x v="2"/>
    </i>
    <i>
      <x v="3"/>
    </i>
    <i>
      <x v="4"/>
    </i>
    <i>
      <x v="5"/>
    </i>
    <i>
      <x v="6"/>
    </i>
    <i t="grand">
      <x/>
    </i>
  </rowItems>
  <colFields count="1">
    <field x="-2"/>
  </colFields>
  <colItems count="2">
    <i>
      <x/>
    </i>
    <i i="1">
      <x v="1"/>
    </i>
  </colItems>
  <dataFields count="2">
    <dataField name="Sum of Loan Amount" fld="4" baseField="7" baseItem="0"/>
    <dataField name="Count of Loan Amount2" fld="4"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FE43EB-DA34-4ED9-872C-354E4D5B62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an status">
  <location ref="A3:C9" firstHeaderRow="0" firstDataRow="1" firstDataCol="1"/>
  <pivotFields count="26">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661">
        <item x="437"/>
        <item x="136"/>
        <item x="533"/>
        <item x="260"/>
        <item x="531"/>
        <item x="641"/>
        <item x="497"/>
        <item x="175"/>
        <item x="422"/>
        <item x="588"/>
        <item x="318"/>
        <item x="553"/>
        <item x="36"/>
        <item x="71"/>
        <item x="207"/>
        <item x="221"/>
        <item x="240"/>
        <item x="30"/>
        <item x="15"/>
        <item x="301"/>
        <item x="515"/>
        <item x="198"/>
        <item x="504"/>
        <item x="373"/>
        <item x="620"/>
        <item x="440"/>
        <item x="44"/>
        <item x="238"/>
        <item x="339"/>
        <item x="195"/>
        <item x="380"/>
        <item x="83"/>
        <item x="659"/>
        <item x="473"/>
        <item x="264"/>
        <item x="493"/>
        <item x="249"/>
        <item x="470"/>
        <item x="179"/>
        <item x="628"/>
        <item x="502"/>
        <item x="393"/>
        <item x="653"/>
        <item x="480"/>
        <item x="342"/>
        <item x="428"/>
        <item x="72"/>
        <item x="516"/>
        <item x="468"/>
        <item x="451"/>
        <item x="348"/>
        <item x="505"/>
        <item x="396"/>
        <item x="462"/>
        <item x="645"/>
        <item x="436"/>
        <item x="511"/>
        <item x="630"/>
        <item x="5"/>
        <item x="561"/>
        <item x="322"/>
        <item x="378"/>
        <item x="41"/>
        <item x="479"/>
        <item x="293"/>
        <item x="441"/>
        <item x="113"/>
        <item x="455"/>
        <item x="94"/>
        <item x="453"/>
        <item x="181"/>
        <item x="431"/>
        <item x="492"/>
        <item x="359"/>
        <item x="474"/>
        <item x="135"/>
        <item x="627"/>
        <item x="326"/>
        <item x="277"/>
        <item x="444"/>
        <item x="273"/>
        <item x="2"/>
        <item x="144"/>
        <item x="472"/>
        <item x="596"/>
        <item x="220"/>
        <item x="585"/>
        <item x="7"/>
        <item x="560"/>
        <item x="463"/>
        <item x="392"/>
        <item x="85"/>
        <item x="466"/>
        <item x="547"/>
        <item x="544"/>
        <item x="590"/>
        <item x="565"/>
        <item x="152"/>
        <item x="514"/>
        <item x="425"/>
        <item x="159"/>
        <item x="614"/>
        <item x="251"/>
        <item x="165"/>
        <item x="178"/>
        <item x="183"/>
        <item x="287"/>
        <item x="227"/>
        <item x="612"/>
        <item x="575"/>
        <item x="208"/>
        <item x="311"/>
        <item x="188"/>
        <item x="52"/>
        <item x="636"/>
        <item x="459"/>
        <item x="32"/>
        <item x="371"/>
        <item x="552"/>
        <item x="381"/>
        <item x="345"/>
        <item x="214"/>
        <item x="637"/>
        <item x="467"/>
        <item x="154"/>
        <item x="67"/>
        <item x="24"/>
        <item x="217"/>
        <item x="335"/>
        <item x="537"/>
        <item x="578"/>
        <item x="149"/>
        <item x="86"/>
        <item x="53"/>
        <item x="143"/>
        <item x="471"/>
        <item x="45"/>
        <item x="106"/>
        <item x="176"/>
        <item x="488"/>
        <item x="618"/>
        <item x="582"/>
        <item x="65"/>
        <item x="296"/>
        <item x="138"/>
        <item x="426"/>
        <item x="542"/>
        <item x="199"/>
        <item x="517"/>
        <item x="529"/>
        <item x="196"/>
        <item x="81"/>
        <item x="485"/>
        <item x="363"/>
        <item x="446"/>
        <item x="656"/>
        <item x="489"/>
        <item x="37"/>
        <item x="526"/>
        <item x="609"/>
        <item x="230"/>
        <item x="141"/>
        <item x="458"/>
        <item x="442"/>
        <item x="16"/>
        <item x="171"/>
        <item x="419"/>
        <item x="309"/>
        <item x="549"/>
        <item x="551"/>
        <item x="166"/>
        <item x="258"/>
        <item x="349"/>
        <item x="445"/>
        <item x="269"/>
        <item x="55"/>
        <item x="13"/>
        <item x="340"/>
        <item x="147"/>
        <item x="477"/>
        <item x="201"/>
        <item x="316"/>
        <item x="623"/>
        <item x="79"/>
        <item x="146"/>
        <item x="59"/>
        <item x="213"/>
        <item x="500"/>
        <item x="253"/>
        <item x="607"/>
        <item x="252"/>
        <item x="522"/>
        <item x="35"/>
        <item x="130"/>
        <item x="546"/>
        <item x="241"/>
        <item x="583"/>
        <item x="540"/>
        <item x="617"/>
        <item x="633"/>
        <item x="554"/>
        <item x="642"/>
        <item x="4"/>
        <item x="556"/>
        <item x="308"/>
        <item x="494"/>
        <item x="61"/>
        <item x="374"/>
        <item x="299"/>
        <item x="615"/>
        <item x="9"/>
        <item x="167"/>
        <item x="610"/>
        <item x="388"/>
        <item x="491"/>
        <item x="593"/>
        <item x="300"/>
        <item x="403"/>
        <item x="476"/>
        <item x="510"/>
        <item x="506"/>
        <item x="270"/>
        <item x="604"/>
        <item x="405"/>
        <item x="423"/>
        <item x="557"/>
        <item x="80"/>
        <item x="68"/>
        <item x="140"/>
        <item x="11"/>
        <item x="387"/>
        <item x="33"/>
        <item x="447"/>
        <item x="417"/>
        <item x="570"/>
        <item x="77"/>
        <item x="105"/>
        <item x="346"/>
        <item x="317"/>
        <item x="102"/>
        <item x="243"/>
        <item x="145"/>
        <item x="50"/>
        <item x="158"/>
        <item x="177"/>
        <item x="432"/>
        <item x="92"/>
        <item x="235"/>
        <item x="329"/>
        <item x="325"/>
        <item x="78"/>
        <item x="574"/>
        <item x="564"/>
        <item x="520"/>
        <item x="622"/>
        <item x="298"/>
        <item x="452"/>
        <item x="197"/>
        <item x="132"/>
        <item x="632"/>
        <item x="257"/>
        <item x="347"/>
        <item x="457"/>
        <item x="439"/>
        <item x="421"/>
        <item x="635"/>
        <item x="172"/>
        <item x="350"/>
        <item x="57"/>
        <item x="333"/>
        <item x="14"/>
        <item x="414"/>
        <item x="155"/>
        <item x="3"/>
        <item x="532"/>
        <item x="638"/>
        <item x="192"/>
        <item x="246"/>
        <item x="164"/>
        <item x="297"/>
        <item x="19"/>
        <item x="383"/>
        <item x="209"/>
        <item x="572"/>
        <item x="114"/>
        <item x="283"/>
        <item x="160"/>
        <item x="228"/>
        <item x="634"/>
        <item x="369"/>
        <item x="69"/>
        <item x="657"/>
        <item x="212"/>
        <item x="319"/>
        <item x="375"/>
        <item x="412"/>
        <item x="91"/>
        <item x="534"/>
        <item x="389"/>
        <item x="42"/>
        <item x="182"/>
        <item x="21"/>
        <item x="242"/>
        <item x="280"/>
        <item x="646"/>
        <item x="306"/>
        <item x="580"/>
        <item x="211"/>
        <item x="73"/>
        <item x="302"/>
        <item x="486"/>
        <item x="118"/>
        <item x="503"/>
        <item x="543"/>
        <item x="483"/>
        <item x="513"/>
        <item x="233"/>
        <item x="408"/>
        <item x="116"/>
        <item x="461"/>
        <item x="527"/>
        <item x="469"/>
        <item x="205"/>
        <item x="530"/>
        <item x="576"/>
        <item x="162"/>
        <item x="655"/>
        <item x="571"/>
        <item x="121"/>
        <item x="545"/>
        <item x="282"/>
        <item x="616"/>
        <item x="27"/>
        <item x="111"/>
        <item x="39"/>
        <item x="48"/>
        <item x="603"/>
        <item x="358"/>
        <item x="222"/>
        <item x="536"/>
        <item x="250"/>
        <item x="119"/>
        <item x="569"/>
        <item x="285"/>
        <item x="180"/>
        <item x="366"/>
        <item x="624"/>
        <item x="76"/>
        <item x="519"/>
        <item x="343"/>
        <item x="579"/>
        <item x="34"/>
        <item x="482"/>
        <item x="323"/>
        <item x="215"/>
        <item x="153"/>
        <item x="658"/>
        <item x="98"/>
        <item x="562"/>
        <item x="327"/>
        <item x="518"/>
        <item x="168"/>
        <item x="498"/>
        <item x="224"/>
        <item x="586"/>
        <item x="126"/>
        <item x="652"/>
        <item x="125"/>
        <item x="279"/>
        <item x="271"/>
        <item x="501"/>
        <item x="190"/>
        <item x="163"/>
        <item x="137"/>
        <item x="99"/>
        <item x="484"/>
        <item x="123"/>
        <item x="29"/>
        <item x="74"/>
        <item x="129"/>
        <item x="382"/>
        <item x="244"/>
        <item x="268"/>
        <item x="272"/>
        <item x="364"/>
        <item x="204"/>
        <item x="156"/>
        <item x="605"/>
        <item x="523"/>
        <item x="338"/>
        <item x="131"/>
        <item x="566"/>
        <item x="507"/>
        <item x="478"/>
        <item x="404"/>
        <item x="621"/>
        <item x="394"/>
        <item x="443"/>
        <item x="332"/>
        <item x="435"/>
        <item x="120"/>
        <item x="592"/>
        <item x="95"/>
        <item x="239"/>
        <item x="223"/>
        <item x="26"/>
        <item x="191"/>
        <item x="430"/>
        <item x="313"/>
        <item x="314"/>
        <item x="521"/>
        <item x="289"/>
        <item x="407"/>
        <item x="134"/>
        <item x="22"/>
        <item x="49"/>
        <item x="284"/>
        <item x="649"/>
        <item x="420"/>
        <item x="128"/>
        <item x="589"/>
        <item x="379"/>
        <item x="539"/>
        <item x="438"/>
        <item x="351"/>
        <item x="499"/>
        <item x="60"/>
        <item x="654"/>
        <item x="619"/>
        <item x="541"/>
        <item x="559"/>
        <item x="96"/>
        <item x="248"/>
        <item x="330"/>
        <item x="51"/>
        <item x="409"/>
        <item x="362"/>
        <item x="352"/>
        <item x="400"/>
        <item x="454"/>
        <item x="336"/>
        <item x="411"/>
        <item x="276"/>
        <item x="110"/>
        <item x="647"/>
        <item x="17"/>
        <item x="115"/>
        <item x="194"/>
        <item x="365"/>
        <item x="151"/>
        <item x="320"/>
        <item x="587"/>
        <item x="232"/>
        <item x="331"/>
        <item x="303"/>
        <item x="449"/>
        <item x="66"/>
        <item x="101"/>
        <item x="304"/>
        <item x="8"/>
        <item x="433"/>
        <item x="261"/>
        <item x="643"/>
        <item x="43"/>
        <item x="38"/>
        <item x="629"/>
        <item x="599"/>
        <item x="87"/>
        <item x="401"/>
        <item x="229"/>
        <item x="286"/>
        <item x="278"/>
        <item x="64"/>
        <item x="487"/>
        <item x="104"/>
        <item x="124"/>
        <item x="464"/>
        <item x="200"/>
        <item x="563"/>
        <item x="189"/>
        <item x="281"/>
        <item x="496"/>
        <item x="93"/>
        <item x="10"/>
        <item x="512"/>
        <item x="600"/>
        <item x="395"/>
        <item x="56"/>
        <item x="568"/>
        <item x="186"/>
        <item x="266"/>
        <item x="390"/>
        <item x="602"/>
        <item x="328"/>
        <item x="429"/>
        <item x="236"/>
        <item x="384"/>
        <item x="274"/>
        <item x="28"/>
        <item x="631"/>
        <item x="247"/>
        <item x="142"/>
        <item x="254"/>
        <item x="31"/>
        <item x="524"/>
        <item x="584"/>
        <item x="548"/>
        <item x="538"/>
        <item x="475"/>
        <item x="321"/>
        <item x="353"/>
        <item x="312"/>
        <item x="427"/>
        <item x="225"/>
        <item x="139"/>
        <item x="18"/>
        <item x="456"/>
        <item x="0"/>
        <item x="109"/>
        <item x="581"/>
        <item x="265"/>
        <item x="410"/>
        <item x="103"/>
        <item x="6"/>
        <item x="341"/>
        <item x="377"/>
        <item x="262"/>
        <item x="185"/>
        <item x="62"/>
        <item x="169"/>
        <item x="418"/>
        <item x="148"/>
        <item x="354"/>
        <item x="397"/>
        <item x="595"/>
        <item x="357"/>
        <item x="108"/>
        <item x="385"/>
        <item x="310"/>
        <item x="170"/>
        <item x="40"/>
        <item x="525"/>
        <item x="465"/>
        <item x="550"/>
        <item x="237"/>
        <item x="650"/>
        <item x="416"/>
        <item x="639"/>
        <item x="555"/>
        <item x="295"/>
        <item x="370"/>
        <item x="184"/>
        <item x="644"/>
        <item x="558"/>
        <item x="450"/>
        <item x="334"/>
        <item x="234"/>
        <item x="573"/>
        <item x="415"/>
        <item x="219"/>
        <item x="161"/>
        <item x="88"/>
        <item x="391"/>
        <item x="361"/>
        <item x="267"/>
        <item x="608"/>
        <item x="611"/>
        <item x="651"/>
        <item x="640"/>
        <item x="372"/>
        <item x="535"/>
        <item x="356"/>
        <item x="577"/>
        <item x="133"/>
        <item x="368"/>
        <item x="157"/>
        <item x="12"/>
        <item x="187"/>
        <item x="25"/>
        <item x="413"/>
        <item x="202"/>
        <item x="97"/>
        <item x="226"/>
        <item x="613"/>
        <item x="402"/>
        <item x="606"/>
        <item x="324"/>
        <item x="398"/>
        <item x="245"/>
        <item x="127"/>
        <item x="23"/>
        <item x="337"/>
        <item x="218"/>
        <item x="150"/>
        <item x="601"/>
        <item x="460"/>
        <item x="591"/>
        <item x="626"/>
        <item x="448"/>
        <item x="263"/>
        <item x="216"/>
        <item x="54"/>
        <item x="288"/>
        <item x="256"/>
        <item x="259"/>
        <item x="567"/>
        <item x="594"/>
        <item x="292"/>
        <item x="625"/>
        <item x="294"/>
        <item x="122"/>
        <item x="597"/>
        <item x="174"/>
        <item x="305"/>
        <item x="58"/>
        <item x="82"/>
        <item x="203"/>
        <item x="112"/>
        <item x="47"/>
        <item x="648"/>
        <item x="386"/>
        <item x="46"/>
        <item x="509"/>
        <item x="100"/>
        <item x="508"/>
        <item x="406"/>
        <item x="367"/>
        <item x="399"/>
        <item x="107"/>
        <item x="307"/>
        <item x="344"/>
        <item x="1"/>
        <item x="193"/>
        <item x="434"/>
        <item x="355"/>
        <item x="495"/>
        <item x="84"/>
        <item x="598"/>
        <item x="89"/>
        <item x="117"/>
        <item x="173"/>
        <item x="231"/>
        <item x="528"/>
        <item x="70"/>
        <item x="360"/>
        <item x="315"/>
        <item x="210"/>
        <item x="291"/>
        <item x="90"/>
        <item x="206"/>
        <item x="481"/>
        <item x="63"/>
        <item x="255"/>
        <item x="490"/>
        <item x="275"/>
        <item x="20"/>
        <item x="75"/>
        <item x="424"/>
        <item x="290"/>
        <item x="376"/>
        <item t="default"/>
      </items>
    </pivotField>
    <pivotField showAll="0"/>
    <pivotField showAll="0">
      <items count="11">
        <item x="7"/>
        <item x="8"/>
        <item x="5"/>
        <item x="6"/>
        <item x="3"/>
        <item x="4"/>
        <item x="2"/>
        <item x="0"/>
        <item x="1"/>
        <item x="9"/>
        <item t="default"/>
      </items>
    </pivotField>
    <pivotField dataField="1" showAll="0"/>
    <pivotField showAll="0"/>
    <pivotField showAll="0"/>
    <pivotField axis="axisRow" showAll="0">
      <items count="6">
        <item x="3"/>
        <item x="1"/>
        <item x="0"/>
        <item x="4"/>
        <item x="2"/>
        <item t="default"/>
      </items>
    </pivotField>
    <pivotField showAll="0">
      <items count="8">
        <item x="0"/>
        <item x="4"/>
        <item x="5"/>
        <item x="1"/>
        <item x="6"/>
        <item x="2"/>
        <item x="3"/>
        <item t="default"/>
      </items>
    </pivotField>
    <pivotField showAll="0">
      <items count="6">
        <item x="1"/>
        <item x="4"/>
        <item x="2"/>
        <item x="3"/>
        <item x="0"/>
        <item t="default"/>
      </items>
    </pivotField>
    <pivotField showAll="0"/>
    <pivotField showAll="0"/>
    <pivotField showAll="0"/>
    <pivotField showAll="0"/>
    <pivotField showAll="0"/>
    <pivotField showAll="0"/>
    <pivotField numFmtId="2" showAll="0"/>
    <pivotField numFmtId="2" showAll="0"/>
    <pivotField showAll="0"/>
    <pivotField numFmtId="2" showAll="0" countASubtotal="1"/>
    <pivotField showAll="0">
      <items count="5">
        <item x="1"/>
        <item x="0"/>
        <item x="3"/>
        <item x="2"/>
        <item t="default"/>
      </items>
    </pivotField>
    <pivotField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6">
    <i>
      <x/>
    </i>
    <i>
      <x v="1"/>
    </i>
    <i>
      <x v="2"/>
    </i>
    <i>
      <x v="3"/>
    </i>
    <i>
      <x v="4"/>
    </i>
    <i t="grand">
      <x/>
    </i>
  </rowItems>
  <colFields count="1">
    <field x="-2"/>
  </colFields>
  <colItems count="2">
    <i>
      <x/>
    </i>
    <i i="1">
      <x v="1"/>
    </i>
  </colItems>
  <dataFields count="2">
    <dataField name="Sum of Loan Amount" fld="4" baseField="7" baseItem="0"/>
    <dataField name="Count of Loan Amount2" fld="4"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B36A32-D0E4-4338-9213-DFDA3851B1E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loan grade">
  <location ref="I39:K47" firstHeaderRow="0" firstDataRow="1" firstDataCol="1"/>
  <pivotFields count="26">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661">
        <item x="437"/>
        <item x="136"/>
        <item x="533"/>
        <item x="260"/>
        <item x="531"/>
        <item x="641"/>
        <item x="497"/>
        <item x="175"/>
        <item x="422"/>
        <item x="588"/>
        <item x="318"/>
        <item x="553"/>
        <item x="36"/>
        <item x="71"/>
        <item x="207"/>
        <item x="221"/>
        <item x="240"/>
        <item x="30"/>
        <item x="15"/>
        <item x="301"/>
        <item x="515"/>
        <item x="198"/>
        <item x="504"/>
        <item x="373"/>
        <item x="620"/>
        <item x="440"/>
        <item x="44"/>
        <item x="238"/>
        <item x="339"/>
        <item x="195"/>
        <item x="380"/>
        <item x="83"/>
        <item x="659"/>
        <item x="473"/>
        <item x="264"/>
        <item x="493"/>
        <item x="249"/>
        <item x="470"/>
        <item x="179"/>
        <item x="628"/>
        <item x="502"/>
        <item x="393"/>
        <item x="653"/>
        <item x="480"/>
        <item x="342"/>
        <item x="428"/>
        <item x="72"/>
        <item x="516"/>
        <item x="468"/>
        <item x="451"/>
        <item x="348"/>
        <item x="505"/>
        <item x="396"/>
        <item x="462"/>
        <item x="645"/>
        <item x="436"/>
        <item x="511"/>
        <item x="630"/>
        <item x="5"/>
        <item x="561"/>
        <item x="322"/>
        <item x="378"/>
        <item x="41"/>
        <item x="479"/>
        <item x="293"/>
        <item x="441"/>
        <item x="113"/>
        <item x="455"/>
        <item x="94"/>
        <item x="453"/>
        <item x="181"/>
        <item x="431"/>
        <item x="492"/>
        <item x="359"/>
        <item x="474"/>
        <item x="135"/>
        <item x="627"/>
        <item x="326"/>
        <item x="277"/>
        <item x="444"/>
        <item x="273"/>
        <item x="2"/>
        <item x="144"/>
        <item x="472"/>
        <item x="596"/>
        <item x="220"/>
        <item x="585"/>
        <item x="7"/>
        <item x="560"/>
        <item x="463"/>
        <item x="392"/>
        <item x="85"/>
        <item x="466"/>
        <item x="547"/>
        <item x="544"/>
        <item x="590"/>
        <item x="565"/>
        <item x="152"/>
        <item x="514"/>
        <item x="425"/>
        <item x="159"/>
        <item x="614"/>
        <item x="251"/>
        <item x="165"/>
        <item x="178"/>
        <item x="183"/>
        <item x="287"/>
        <item x="227"/>
        <item x="612"/>
        <item x="575"/>
        <item x="208"/>
        <item x="311"/>
        <item x="188"/>
        <item x="52"/>
        <item x="636"/>
        <item x="459"/>
        <item x="32"/>
        <item x="371"/>
        <item x="552"/>
        <item x="381"/>
        <item x="345"/>
        <item x="214"/>
        <item x="637"/>
        <item x="467"/>
        <item x="154"/>
        <item x="67"/>
        <item x="24"/>
        <item x="217"/>
        <item x="335"/>
        <item x="537"/>
        <item x="578"/>
        <item x="149"/>
        <item x="86"/>
        <item x="53"/>
        <item x="143"/>
        <item x="471"/>
        <item x="45"/>
        <item x="106"/>
        <item x="176"/>
        <item x="488"/>
        <item x="618"/>
        <item x="582"/>
        <item x="65"/>
        <item x="296"/>
        <item x="138"/>
        <item x="426"/>
        <item x="542"/>
        <item x="199"/>
        <item x="517"/>
        <item x="529"/>
        <item x="196"/>
        <item x="81"/>
        <item x="485"/>
        <item x="363"/>
        <item x="446"/>
        <item x="656"/>
        <item x="489"/>
        <item x="37"/>
        <item x="526"/>
        <item x="609"/>
        <item x="230"/>
        <item x="141"/>
        <item x="458"/>
        <item x="442"/>
        <item x="16"/>
        <item x="171"/>
        <item x="419"/>
        <item x="309"/>
        <item x="549"/>
        <item x="551"/>
        <item x="166"/>
        <item x="258"/>
        <item x="349"/>
        <item x="445"/>
        <item x="269"/>
        <item x="55"/>
        <item x="13"/>
        <item x="340"/>
        <item x="147"/>
        <item x="477"/>
        <item x="201"/>
        <item x="316"/>
        <item x="623"/>
        <item x="79"/>
        <item x="146"/>
        <item x="59"/>
        <item x="213"/>
        <item x="500"/>
        <item x="253"/>
        <item x="607"/>
        <item x="252"/>
        <item x="522"/>
        <item x="35"/>
        <item x="130"/>
        <item x="546"/>
        <item x="241"/>
        <item x="583"/>
        <item x="540"/>
        <item x="617"/>
        <item x="633"/>
        <item x="554"/>
        <item x="642"/>
        <item x="4"/>
        <item x="556"/>
        <item x="308"/>
        <item x="494"/>
        <item x="61"/>
        <item x="374"/>
        <item x="299"/>
        <item x="615"/>
        <item x="9"/>
        <item x="167"/>
        <item x="610"/>
        <item x="388"/>
        <item x="491"/>
        <item x="593"/>
        <item x="300"/>
        <item x="403"/>
        <item x="476"/>
        <item x="510"/>
        <item x="506"/>
        <item x="270"/>
        <item x="604"/>
        <item x="405"/>
        <item x="423"/>
        <item x="557"/>
        <item x="80"/>
        <item x="68"/>
        <item x="140"/>
        <item x="11"/>
        <item x="387"/>
        <item x="33"/>
        <item x="447"/>
        <item x="417"/>
        <item x="570"/>
        <item x="77"/>
        <item x="105"/>
        <item x="346"/>
        <item x="317"/>
        <item x="102"/>
        <item x="243"/>
        <item x="145"/>
        <item x="50"/>
        <item x="158"/>
        <item x="177"/>
        <item x="432"/>
        <item x="92"/>
        <item x="235"/>
        <item x="329"/>
        <item x="325"/>
        <item x="78"/>
        <item x="574"/>
        <item x="564"/>
        <item x="520"/>
        <item x="622"/>
        <item x="298"/>
        <item x="452"/>
        <item x="197"/>
        <item x="132"/>
        <item x="632"/>
        <item x="257"/>
        <item x="347"/>
        <item x="457"/>
        <item x="439"/>
        <item x="421"/>
        <item x="635"/>
        <item x="172"/>
        <item x="350"/>
        <item x="57"/>
        <item x="333"/>
        <item x="14"/>
        <item x="414"/>
        <item x="155"/>
        <item x="3"/>
        <item x="532"/>
        <item x="638"/>
        <item x="192"/>
        <item x="246"/>
        <item x="164"/>
        <item x="297"/>
        <item x="19"/>
        <item x="383"/>
        <item x="209"/>
        <item x="572"/>
        <item x="114"/>
        <item x="283"/>
        <item x="160"/>
        <item x="228"/>
        <item x="634"/>
        <item x="369"/>
        <item x="69"/>
        <item x="657"/>
        <item x="212"/>
        <item x="319"/>
        <item x="375"/>
        <item x="412"/>
        <item x="91"/>
        <item x="534"/>
        <item x="389"/>
        <item x="42"/>
        <item x="182"/>
        <item x="21"/>
        <item x="242"/>
        <item x="280"/>
        <item x="646"/>
        <item x="306"/>
        <item x="580"/>
        <item x="211"/>
        <item x="73"/>
        <item x="302"/>
        <item x="486"/>
        <item x="118"/>
        <item x="503"/>
        <item x="543"/>
        <item x="483"/>
        <item x="513"/>
        <item x="233"/>
        <item x="408"/>
        <item x="116"/>
        <item x="461"/>
        <item x="527"/>
        <item x="469"/>
        <item x="205"/>
        <item x="530"/>
        <item x="576"/>
        <item x="162"/>
        <item x="655"/>
        <item x="571"/>
        <item x="121"/>
        <item x="545"/>
        <item x="282"/>
        <item x="616"/>
        <item x="27"/>
        <item x="111"/>
        <item x="39"/>
        <item x="48"/>
        <item x="603"/>
        <item x="358"/>
        <item x="222"/>
        <item x="536"/>
        <item x="250"/>
        <item x="119"/>
        <item x="569"/>
        <item x="285"/>
        <item x="180"/>
        <item x="366"/>
        <item x="624"/>
        <item x="76"/>
        <item x="519"/>
        <item x="343"/>
        <item x="579"/>
        <item x="34"/>
        <item x="482"/>
        <item x="323"/>
        <item x="215"/>
        <item x="153"/>
        <item x="658"/>
        <item x="98"/>
        <item x="562"/>
        <item x="327"/>
        <item x="518"/>
        <item x="168"/>
        <item x="498"/>
        <item x="224"/>
        <item x="586"/>
        <item x="126"/>
        <item x="652"/>
        <item x="125"/>
        <item x="279"/>
        <item x="271"/>
        <item x="501"/>
        <item x="190"/>
        <item x="163"/>
        <item x="137"/>
        <item x="99"/>
        <item x="484"/>
        <item x="123"/>
        <item x="29"/>
        <item x="74"/>
        <item x="129"/>
        <item x="382"/>
        <item x="244"/>
        <item x="268"/>
        <item x="272"/>
        <item x="364"/>
        <item x="204"/>
        <item x="156"/>
        <item x="605"/>
        <item x="523"/>
        <item x="338"/>
        <item x="131"/>
        <item x="566"/>
        <item x="507"/>
        <item x="478"/>
        <item x="404"/>
        <item x="621"/>
        <item x="394"/>
        <item x="443"/>
        <item x="332"/>
        <item x="435"/>
        <item x="120"/>
        <item x="592"/>
        <item x="95"/>
        <item x="239"/>
        <item x="223"/>
        <item x="26"/>
        <item x="191"/>
        <item x="430"/>
        <item x="313"/>
        <item x="314"/>
        <item x="521"/>
        <item x="289"/>
        <item x="407"/>
        <item x="134"/>
        <item x="22"/>
        <item x="49"/>
        <item x="284"/>
        <item x="649"/>
        <item x="420"/>
        <item x="128"/>
        <item x="589"/>
        <item x="379"/>
        <item x="539"/>
        <item x="438"/>
        <item x="351"/>
        <item x="499"/>
        <item x="60"/>
        <item x="654"/>
        <item x="619"/>
        <item x="541"/>
        <item x="559"/>
        <item x="96"/>
        <item x="248"/>
        <item x="330"/>
        <item x="51"/>
        <item x="409"/>
        <item x="362"/>
        <item x="352"/>
        <item x="400"/>
        <item x="454"/>
        <item x="336"/>
        <item x="411"/>
        <item x="276"/>
        <item x="110"/>
        <item x="647"/>
        <item x="17"/>
        <item x="115"/>
        <item x="194"/>
        <item x="365"/>
        <item x="151"/>
        <item x="320"/>
        <item x="587"/>
        <item x="232"/>
        <item x="331"/>
        <item x="303"/>
        <item x="449"/>
        <item x="66"/>
        <item x="101"/>
        <item x="304"/>
        <item x="8"/>
        <item x="433"/>
        <item x="261"/>
        <item x="643"/>
        <item x="43"/>
        <item x="38"/>
        <item x="629"/>
        <item x="599"/>
        <item x="87"/>
        <item x="401"/>
        <item x="229"/>
        <item x="286"/>
        <item x="278"/>
        <item x="64"/>
        <item x="487"/>
        <item x="104"/>
        <item x="124"/>
        <item x="464"/>
        <item x="200"/>
        <item x="563"/>
        <item x="189"/>
        <item x="281"/>
        <item x="496"/>
        <item x="93"/>
        <item x="10"/>
        <item x="512"/>
        <item x="600"/>
        <item x="395"/>
        <item x="56"/>
        <item x="568"/>
        <item x="186"/>
        <item x="266"/>
        <item x="390"/>
        <item x="602"/>
        <item x="328"/>
        <item x="429"/>
        <item x="236"/>
        <item x="384"/>
        <item x="274"/>
        <item x="28"/>
        <item x="631"/>
        <item x="247"/>
        <item x="142"/>
        <item x="254"/>
        <item x="31"/>
        <item x="524"/>
        <item x="584"/>
        <item x="548"/>
        <item x="538"/>
        <item x="475"/>
        <item x="321"/>
        <item x="353"/>
        <item x="312"/>
        <item x="427"/>
        <item x="225"/>
        <item x="139"/>
        <item x="18"/>
        <item x="456"/>
        <item x="0"/>
        <item x="109"/>
        <item x="581"/>
        <item x="265"/>
        <item x="410"/>
        <item x="103"/>
        <item x="6"/>
        <item x="341"/>
        <item x="377"/>
        <item x="262"/>
        <item x="185"/>
        <item x="62"/>
        <item x="169"/>
        <item x="418"/>
        <item x="148"/>
        <item x="354"/>
        <item x="397"/>
        <item x="595"/>
        <item x="357"/>
        <item x="108"/>
        <item x="385"/>
        <item x="310"/>
        <item x="170"/>
        <item x="40"/>
        <item x="525"/>
        <item x="465"/>
        <item x="550"/>
        <item x="237"/>
        <item x="650"/>
        <item x="416"/>
        <item x="639"/>
        <item x="555"/>
        <item x="295"/>
        <item x="370"/>
        <item x="184"/>
        <item x="644"/>
        <item x="558"/>
        <item x="450"/>
        <item x="334"/>
        <item x="234"/>
        <item x="573"/>
        <item x="415"/>
        <item x="219"/>
        <item x="161"/>
        <item x="88"/>
        <item x="391"/>
        <item x="361"/>
        <item x="267"/>
        <item x="608"/>
        <item x="611"/>
        <item x="651"/>
        <item x="640"/>
        <item x="372"/>
        <item x="535"/>
        <item x="356"/>
        <item x="577"/>
        <item x="133"/>
        <item x="368"/>
        <item x="157"/>
        <item x="12"/>
        <item x="187"/>
        <item x="25"/>
        <item x="413"/>
        <item x="202"/>
        <item x="97"/>
        <item x="226"/>
        <item x="613"/>
        <item x="402"/>
        <item x="606"/>
        <item x="324"/>
        <item x="398"/>
        <item x="245"/>
        <item x="127"/>
        <item x="23"/>
        <item x="337"/>
        <item x="218"/>
        <item x="150"/>
        <item x="601"/>
        <item x="460"/>
        <item x="591"/>
        <item x="626"/>
        <item x="448"/>
        <item x="263"/>
        <item x="216"/>
        <item x="54"/>
        <item x="288"/>
        <item x="256"/>
        <item x="259"/>
        <item x="567"/>
        <item x="594"/>
        <item x="292"/>
        <item x="625"/>
        <item x="294"/>
        <item x="122"/>
        <item x="597"/>
        <item x="174"/>
        <item x="305"/>
        <item x="58"/>
        <item x="82"/>
        <item x="203"/>
        <item x="112"/>
        <item x="47"/>
        <item x="648"/>
        <item x="386"/>
        <item x="46"/>
        <item x="509"/>
        <item x="100"/>
        <item x="508"/>
        <item x="406"/>
        <item x="367"/>
        <item x="399"/>
        <item x="107"/>
        <item x="307"/>
        <item x="344"/>
        <item x="1"/>
        <item x="193"/>
        <item x="434"/>
        <item x="355"/>
        <item x="495"/>
        <item x="84"/>
        <item x="598"/>
        <item x="89"/>
        <item x="117"/>
        <item x="173"/>
        <item x="231"/>
        <item x="528"/>
        <item x="70"/>
        <item x="360"/>
        <item x="315"/>
        <item x="210"/>
        <item x="291"/>
        <item x="90"/>
        <item x="206"/>
        <item x="481"/>
        <item x="63"/>
        <item x="255"/>
        <item x="490"/>
        <item x="275"/>
        <item x="20"/>
        <item x="75"/>
        <item x="424"/>
        <item x="290"/>
        <item x="376"/>
        <item t="default"/>
      </items>
    </pivotField>
    <pivotField showAll="0"/>
    <pivotField showAll="0">
      <items count="11">
        <item x="7"/>
        <item x="8"/>
        <item x="5"/>
        <item x="6"/>
        <item x="3"/>
        <item x="4"/>
        <item x="2"/>
        <item x="0"/>
        <item x="1"/>
        <item x="9"/>
        <item t="default"/>
      </items>
    </pivotField>
    <pivotField dataField="1" showAll="0"/>
    <pivotField showAll="0"/>
    <pivotField showAll="0"/>
    <pivotField showAll="0">
      <items count="6">
        <item x="3"/>
        <item x="1"/>
        <item x="0"/>
        <item x="4"/>
        <item x="2"/>
        <item t="default"/>
      </items>
    </pivotField>
    <pivotField axis="axisRow" showAll="0">
      <items count="8">
        <item x="0"/>
        <item x="4"/>
        <item x="5"/>
        <item x="1"/>
        <item x="6"/>
        <item x="2"/>
        <item x="3"/>
        <item t="default"/>
      </items>
    </pivotField>
    <pivotField showAll="0">
      <items count="6">
        <item x="1"/>
        <item x="4"/>
        <item x="2"/>
        <item x="3"/>
        <item x="0"/>
        <item t="default"/>
      </items>
    </pivotField>
    <pivotField showAll="0"/>
    <pivotField showAll="0"/>
    <pivotField showAll="0"/>
    <pivotField showAll="0"/>
    <pivotField showAll="0"/>
    <pivotField showAll="0"/>
    <pivotField numFmtId="2" showAll="0"/>
    <pivotField numFmtId="2" showAll="0"/>
    <pivotField showAll="0"/>
    <pivotField numFmtId="2" showAll="0" countASubtotal="1"/>
    <pivotField showAll="0">
      <items count="5">
        <item x="1"/>
        <item x="0"/>
        <item x="3"/>
        <item x="2"/>
        <item t="default"/>
      </items>
    </pivotField>
    <pivotField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8"/>
  </rowFields>
  <rowItems count="8">
    <i>
      <x/>
    </i>
    <i>
      <x v="1"/>
    </i>
    <i>
      <x v="2"/>
    </i>
    <i>
      <x v="3"/>
    </i>
    <i>
      <x v="4"/>
    </i>
    <i>
      <x v="5"/>
    </i>
    <i>
      <x v="6"/>
    </i>
    <i t="grand">
      <x/>
    </i>
  </rowItems>
  <colFields count="1">
    <field x="-2"/>
  </colFields>
  <colItems count="2">
    <i>
      <x/>
    </i>
    <i i="1">
      <x v="1"/>
    </i>
  </colItems>
  <dataFields count="2">
    <dataField name="Sum of Loan Amount" fld="4" baseField="7" baseItem="0"/>
    <dataField name="Count of Loan Amount2" fld="4" subtotal="count" baseField="7" baseItem="0"/>
  </dataFields>
  <chartFormats count="16">
    <chartFormat chart="4" format="50" series="1">
      <pivotArea type="data" outline="0" fieldPosition="0">
        <references count="1">
          <reference field="4294967294" count="1" selected="0">
            <x v="0"/>
          </reference>
        </references>
      </pivotArea>
    </chartFormat>
    <chartFormat chart="4" format="51">
      <pivotArea type="data" outline="0" fieldPosition="0">
        <references count="2">
          <reference field="4294967294" count="1" selected="0">
            <x v="0"/>
          </reference>
          <reference field="8" count="1" selected="0">
            <x v="0"/>
          </reference>
        </references>
      </pivotArea>
    </chartFormat>
    <chartFormat chart="4" format="52">
      <pivotArea type="data" outline="0" fieldPosition="0">
        <references count="2">
          <reference field="4294967294" count="1" selected="0">
            <x v="0"/>
          </reference>
          <reference field="8" count="1" selected="0">
            <x v="1"/>
          </reference>
        </references>
      </pivotArea>
    </chartFormat>
    <chartFormat chart="4" format="53">
      <pivotArea type="data" outline="0" fieldPosition="0">
        <references count="2">
          <reference field="4294967294" count="1" selected="0">
            <x v="0"/>
          </reference>
          <reference field="8" count="1" selected="0">
            <x v="2"/>
          </reference>
        </references>
      </pivotArea>
    </chartFormat>
    <chartFormat chart="4" format="54">
      <pivotArea type="data" outline="0" fieldPosition="0">
        <references count="2">
          <reference field="4294967294" count="1" selected="0">
            <x v="0"/>
          </reference>
          <reference field="8" count="1" selected="0">
            <x v="3"/>
          </reference>
        </references>
      </pivotArea>
    </chartFormat>
    <chartFormat chart="4" format="55">
      <pivotArea type="data" outline="0" fieldPosition="0">
        <references count="2">
          <reference field="4294967294" count="1" selected="0">
            <x v="0"/>
          </reference>
          <reference field="8" count="1" selected="0">
            <x v="4"/>
          </reference>
        </references>
      </pivotArea>
    </chartFormat>
    <chartFormat chart="4" format="56">
      <pivotArea type="data" outline="0" fieldPosition="0">
        <references count="2">
          <reference field="4294967294" count="1" selected="0">
            <x v="0"/>
          </reference>
          <reference field="8" count="1" selected="0">
            <x v="5"/>
          </reference>
        </references>
      </pivotArea>
    </chartFormat>
    <chartFormat chart="4" format="57">
      <pivotArea type="data" outline="0" fieldPosition="0">
        <references count="2">
          <reference field="4294967294" count="1" selected="0">
            <x v="0"/>
          </reference>
          <reference field="8" count="1" selected="0">
            <x v="6"/>
          </reference>
        </references>
      </pivotArea>
    </chartFormat>
    <chartFormat chart="4" format="58" series="1">
      <pivotArea type="data" outline="0" fieldPosition="0">
        <references count="1">
          <reference field="4294967294" count="1" selected="0">
            <x v="1"/>
          </reference>
        </references>
      </pivotArea>
    </chartFormat>
    <chartFormat chart="4" format="59">
      <pivotArea type="data" outline="0" fieldPosition="0">
        <references count="2">
          <reference field="4294967294" count="1" selected="0">
            <x v="1"/>
          </reference>
          <reference field="8" count="1" selected="0">
            <x v="0"/>
          </reference>
        </references>
      </pivotArea>
    </chartFormat>
    <chartFormat chart="4" format="60">
      <pivotArea type="data" outline="0" fieldPosition="0">
        <references count="2">
          <reference field="4294967294" count="1" selected="0">
            <x v="1"/>
          </reference>
          <reference field="8" count="1" selected="0">
            <x v="1"/>
          </reference>
        </references>
      </pivotArea>
    </chartFormat>
    <chartFormat chart="4" format="61">
      <pivotArea type="data" outline="0" fieldPosition="0">
        <references count="2">
          <reference field="4294967294" count="1" selected="0">
            <x v="1"/>
          </reference>
          <reference field="8" count="1" selected="0">
            <x v="2"/>
          </reference>
        </references>
      </pivotArea>
    </chartFormat>
    <chartFormat chart="4" format="62">
      <pivotArea type="data" outline="0" fieldPosition="0">
        <references count="2">
          <reference field="4294967294" count="1" selected="0">
            <x v="1"/>
          </reference>
          <reference field="8" count="1" selected="0">
            <x v="3"/>
          </reference>
        </references>
      </pivotArea>
    </chartFormat>
    <chartFormat chart="4" format="63">
      <pivotArea type="data" outline="0" fieldPosition="0">
        <references count="2">
          <reference field="4294967294" count="1" selected="0">
            <x v="1"/>
          </reference>
          <reference field="8" count="1" selected="0">
            <x v="4"/>
          </reference>
        </references>
      </pivotArea>
    </chartFormat>
    <chartFormat chart="4" format="64">
      <pivotArea type="data" outline="0" fieldPosition="0">
        <references count="2">
          <reference field="4294967294" count="1" selected="0">
            <x v="1"/>
          </reference>
          <reference field="8" count="1" selected="0">
            <x v="5"/>
          </reference>
        </references>
      </pivotArea>
    </chartFormat>
    <chartFormat chart="4" format="65">
      <pivotArea type="data" outline="0" fieldPosition="0">
        <references count="2">
          <reference field="4294967294" count="1" selected="0">
            <x v="1"/>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54400C-BF6A-4146-AA2D-CD421C3F238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loan status">
  <location ref="A39:C45" firstHeaderRow="0" firstDataRow="1" firstDataCol="1"/>
  <pivotFields count="26">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661">
        <item x="437"/>
        <item x="136"/>
        <item x="533"/>
        <item x="260"/>
        <item x="531"/>
        <item x="641"/>
        <item x="497"/>
        <item x="175"/>
        <item x="422"/>
        <item x="588"/>
        <item x="318"/>
        <item x="553"/>
        <item x="36"/>
        <item x="71"/>
        <item x="207"/>
        <item x="221"/>
        <item x="240"/>
        <item x="30"/>
        <item x="15"/>
        <item x="301"/>
        <item x="515"/>
        <item x="198"/>
        <item x="504"/>
        <item x="373"/>
        <item x="620"/>
        <item x="440"/>
        <item x="44"/>
        <item x="238"/>
        <item x="339"/>
        <item x="195"/>
        <item x="380"/>
        <item x="83"/>
        <item x="659"/>
        <item x="473"/>
        <item x="264"/>
        <item x="493"/>
        <item x="249"/>
        <item x="470"/>
        <item x="179"/>
        <item x="628"/>
        <item x="502"/>
        <item x="393"/>
        <item x="653"/>
        <item x="480"/>
        <item x="342"/>
        <item x="428"/>
        <item x="72"/>
        <item x="516"/>
        <item x="468"/>
        <item x="451"/>
        <item x="348"/>
        <item x="505"/>
        <item x="396"/>
        <item x="462"/>
        <item x="645"/>
        <item x="436"/>
        <item x="511"/>
        <item x="630"/>
        <item x="5"/>
        <item x="561"/>
        <item x="322"/>
        <item x="378"/>
        <item x="41"/>
        <item x="479"/>
        <item x="293"/>
        <item x="441"/>
        <item x="113"/>
        <item x="455"/>
        <item x="94"/>
        <item x="453"/>
        <item x="181"/>
        <item x="431"/>
        <item x="492"/>
        <item x="359"/>
        <item x="474"/>
        <item x="135"/>
        <item x="627"/>
        <item x="326"/>
        <item x="277"/>
        <item x="444"/>
        <item x="273"/>
        <item x="2"/>
        <item x="144"/>
        <item x="472"/>
        <item x="596"/>
        <item x="220"/>
        <item x="585"/>
        <item x="7"/>
        <item x="560"/>
        <item x="463"/>
        <item x="392"/>
        <item x="85"/>
        <item x="466"/>
        <item x="547"/>
        <item x="544"/>
        <item x="590"/>
        <item x="565"/>
        <item x="152"/>
        <item x="514"/>
        <item x="425"/>
        <item x="159"/>
        <item x="614"/>
        <item x="251"/>
        <item x="165"/>
        <item x="178"/>
        <item x="183"/>
        <item x="287"/>
        <item x="227"/>
        <item x="612"/>
        <item x="575"/>
        <item x="208"/>
        <item x="311"/>
        <item x="188"/>
        <item x="52"/>
        <item x="636"/>
        <item x="459"/>
        <item x="32"/>
        <item x="371"/>
        <item x="552"/>
        <item x="381"/>
        <item x="345"/>
        <item x="214"/>
        <item x="637"/>
        <item x="467"/>
        <item x="154"/>
        <item x="67"/>
        <item x="24"/>
        <item x="217"/>
        <item x="335"/>
        <item x="537"/>
        <item x="578"/>
        <item x="149"/>
        <item x="86"/>
        <item x="53"/>
        <item x="143"/>
        <item x="471"/>
        <item x="45"/>
        <item x="106"/>
        <item x="176"/>
        <item x="488"/>
        <item x="618"/>
        <item x="582"/>
        <item x="65"/>
        <item x="296"/>
        <item x="138"/>
        <item x="426"/>
        <item x="542"/>
        <item x="199"/>
        <item x="517"/>
        <item x="529"/>
        <item x="196"/>
        <item x="81"/>
        <item x="485"/>
        <item x="363"/>
        <item x="446"/>
        <item x="656"/>
        <item x="489"/>
        <item x="37"/>
        <item x="526"/>
        <item x="609"/>
        <item x="230"/>
        <item x="141"/>
        <item x="458"/>
        <item x="442"/>
        <item x="16"/>
        <item x="171"/>
        <item x="419"/>
        <item x="309"/>
        <item x="549"/>
        <item x="551"/>
        <item x="166"/>
        <item x="258"/>
        <item x="349"/>
        <item x="445"/>
        <item x="269"/>
        <item x="55"/>
        <item x="13"/>
        <item x="340"/>
        <item x="147"/>
        <item x="477"/>
        <item x="201"/>
        <item x="316"/>
        <item x="623"/>
        <item x="79"/>
        <item x="146"/>
        <item x="59"/>
        <item x="213"/>
        <item x="500"/>
        <item x="253"/>
        <item x="607"/>
        <item x="252"/>
        <item x="522"/>
        <item x="35"/>
        <item x="130"/>
        <item x="546"/>
        <item x="241"/>
        <item x="583"/>
        <item x="540"/>
        <item x="617"/>
        <item x="633"/>
        <item x="554"/>
        <item x="642"/>
        <item x="4"/>
        <item x="556"/>
        <item x="308"/>
        <item x="494"/>
        <item x="61"/>
        <item x="374"/>
        <item x="299"/>
        <item x="615"/>
        <item x="9"/>
        <item x="167"/>
        <item x="610"/>
        <item x="388"/>
        <item x="491"/>
        <item x="593"/>
        <item x="300"/>
        <item x="403"/>
        <item x="476"/>
        <item x="510"/>
        <item x="506"/>
        <item x="270"/>
        <item x="604"/>
        <item x="405"/>
        <item x="423"/>
        <item x="557"/>
        <item x="80"/>
        <item x="68"/>
        <item x="140"/>
        <item x="11"/>
        <item x="387"/>
        <item x="33"/>
        <item x="447"/>
        <item x="417"/>
        <item x="570"/>
        <item x="77"/>
        <item x="105"/>
        <item x="346"/>
        <item x="317"/>
        <item x="102"/>
        <item x="243"/>
        <item x="145"/>
        <item x="50"/>
        <item x="158"/>
        <item x="177"/>
        <item x="432"/>
        <item x="92"/>
        <item x="235"/>
        <item x="329"/>
        <item x="325"/>
        <item x="78"/>
        <item x="574"/>
        <item x="564"/>
        <item x="520"/>
        <item x="622"/>
        <item x="298"/>
        <item x="452"/>
        <item x="197"/>
        <item x="132"/>
        <item x="632"/>
        <item x="257"/>
        <item x="347"/>
        <item x="457"/>
        <item x="439"/>
        <item x="421"/>
        <item x="635"/>
        <item x="172"/>
        <item x="350"/>
        <item x="57"/>
        <item x="333"/>
        <item x="14"/>
        <item x="414"/>
        <item x="155"/>
        <item x="3"/>
        <item x="532"/>
        <item x="638"/>
        <item x="192"/>
        <item x="246"/>
        <item x="164"/>
        <item x="297"/>
        <item x="19"/>
        <item x="383"/>
        <item x="209"/>
        <item x="572"/>
        <item x="114"/>
        <item x="283"/>
        <item x="160"/>
        <item x="228"/>
        <item x="634"/>
        <item x="369"/>
        <item x="69"/>
        <item x="657"/>
        <item x="212"/>
        <item x="319"/>
        <item x="375"/>
        <item x="412"/>
        <item x="91"/>
        <item x="534"/>
        <item x="389"/>
        <item x="42"/>
        <item x="182"/>
        <item x="21"/>
        <item x="242"/>
        <item x="280"/>
        <item x="646"/>
        <item x="306"/>
        <item x="580"/>
        <item x="211"/>
        <item x="73"/>
        <item x="302"/>
        <item x="486"/>
        <item x="118"/>
        <item x="503"/>
        <item x="543"/>
        <item x="483"/>
        <item x="513"/>
        <item x="233"/>
        <item x="408"/>
        <item x="116"/>
        <item x="461"/>
        <item x="527"/>
        <item x="469"/>
        <item x="205"/>
        <item x="530"/>
        <item x="576"/>
        <item x="162"/>
        <item x="655"/>
        <item x="571"/>
        <item x="121"/>
        <item x="545"/>
        <item x="282"/>
        <item x="616"/>
        <item x="27"/>
        <item x="111"/>
        <item x="39"/>
        <item x="48"/>
        <item x="603"/>
        <item x="358"/>
        <item x="222"/>
        <item x="536"/>
        <item x="250"/>
        <item x="119"/>
        <item x="569"/>
        <item x="285"/>
        <item x="180"/>
        <item x="366"/>
        <item x="624"/>
        <item x="76"/>
        <item x="519"/>
        <item x="343"/>
        <item x="579"/>
        <item x="34"/>
        <item x="482"/>
        <item x="323"/>
        <item x="215"/>
        <item x="153"/>
        <item x="658"/>
        <item x="98"/>
        <item x="562"/>
        <item x="327"/>
        <item x="518"/>
        <item x="168"/>
        <item x="498"/>
        <item x="224"/>
        <item x="586"/>
        <item x="126"/>
        <item x="652"/>
        <item x="125"/>
        <item x="279"/>
        <item x="271"/>
        <item x="501"/>
        <item x="190"/>
        <item x="163"/>
        <item x="137"/>
        <item x="99"/>
        <item x="484"/>
        <item x="123"/>
        <item x="29"/>
        <item x="74"/>
        <item x="129"/>
        <item x="382"/>
        <item x="244"/>
        <item x="268"/>
        <item x="272"/>
        <item x="364"/>
        <item x="204"/>
        <item x="156"/>
        <item x="605"/>
        <item x="523"/>
        <item x="338"/>
        <item x="131"/>
        <item x="566"/>
        <item x="507"/>
        <item x="478"/>
        <item x="404"/>
        <item x="621"/>
        <item x="394"/>
        <item x="443"/>
        <item x="332"/>
        <item x="435"/>
        <item x="120"/>
        <item x="592"/>
        <item x="95"/>
        <item x="239"/>
        <item x="223"/>
        <item x="26"/>
        <item x="191"/>
        <item x="430"/>
        <item x="313"/>
        <item x="314"/>
        <item x="521"/>
        <item x="289"/>
        <item x="407"/>
        <item x="134"/>
        <item x="22"/>
        <item x="49"/>
        <item x="284"/>
        <item x="649"/>
        <item x="420"/>
        <item x="128"/>
        <item x="589"/>
        <item x="379"/>
        <item x="539"/>
        <item x="438"/>
        <item x="351"/>
        <item x="499"/>
        <item x="60"/>
        <item x="654"/>
        <item x="619"/>
        <item x="541"/>
        <item x="559"/>
        <item x="96"/>
        <item x="248"/>
        <item x="330"/>
        <item x="51"/>
        <item x="409"/>
        <item x="362"/>
        <item x="352"/>
        <item x="400"/>
        <item x="454"/>
        <item x="336"/>
        <item x="411"/>
        <item x="276"/>
        <item x="110"/>
        <item x="647"/>
        <item x="17"/>
        <item x="115"/>
        <item x="194"/>
        <item x="365"/>
        <item x="151"/>
        <item x="320"/>
        <item x="587"/>
        <item x="232"/>
        <item x="331"/>
        <item x="303"/>
        <item x="449"/>
        <item x="66"/>
        <item x="101"/>
        <item x="304"/>
        <item x="8"/>
        <item x="433"/>
        <item x="261"/>
        <item x="643"/>
        <item x="43"/>
        <item x="38"/>
        <item x="629"/>
        <item x="599"/>
        <item x="87"/>
        <item x="401"/>
        <item x="229"/>
        <item x="286"/>
        <item x="278"/>
        <item x="64"/>
        <item x="487"/>
        <item x="104"/>
        <item x="124"/>
        <item x="464"/>
        <item x="200"/>
        <item x="563"/>
        <item x="189"/>
        <item x="281"/>
        <item x="496"/>
        <item x="93"/>
        <item x="10"/>
        <item x="512"/>
        <item x="600"/>
        <item x="395"/>
        <item x="56"/>
        <item x="568"/>
        <item x="186"/>
        <item x="266"/>
        <item x="390"/>
        <item x="602"/>
        <item x="328"/>
        <item x="429"/>
        <item x="236"/>
        <item x="384"/>
        <item x="274"/>
        <item x="28"/>
        <item x="631"/>
        <item x="247"/>
        <item x="142"/>
        <item x="254"/>
        <item x="31"/>
        <item x="524"/>
        <item x="584"/>
        <item x="548"/>
        <item x="538"/>
        <item x="475"/>
        <item x="321"/>
        <item x="353"/>
        <item x="312"/>
        <item x="427"/>
        <item x="225"/>
        <item x="139"/>
        <item x="18"/>
        <item x="456"/>
        <item x="0"/>
        <item x="109"/>
        <item x="581"/>
        <item x="265"/>
        <item x="410"/>
        <item x="103"/>
        <item x="6"/>
        <item x="341"/>
        <item x="377"/>
        <item x="262"/>
        <item x="185"/>
        <item x="62"/>
        <item x="169"/>
        <item x="418"/>
        <item x="148"/>
        <item x="354"/>
        <item x="397"/>
        <item x="595"/>
        <item x="357"/>
        <item x="108"/>
        <item x="385"/>
        <item x="310"/>
        <item x="170"/>
        <item x="40"/>
        <item x="525"/>
        <item x="465"/>
        <item x="550"/>
        <item x="237"/>
        <item x="650"/>
        <item x="416"/>
        <item x="639"/>
        <item x="555"/>
        <item x="295"/>
        <item x="370"/>
        <item x="184"/>
        <item x="644"/>
        <item x="558"/>
        <item x="450"/>
        <item x="334"/>
        <item x="234"/>
        <item x="573"/>
        <item x="415"/>
        <item x="219"/>
        <item x="161"/>
        <item x="88"/>
        <item x="391"/>
        <item x="361"/>
        <item x="267"/>
        <item x="608"/>
        <item x="611"/>
        <item x="651"/>
        <item x="640"/>
        <item x="372"/>
        <item x="535"/>
        <item x="356"/>
        <item x="577"/>
        <item x="133"/>
        <item x="368"/>
        <item x="157"/>
        <item x="12"/>
        <item x="187"/>
        <item x="25"/>
        <item x="413"/>
        <item x="202"/>
        <item x="97"/>
        <item x="226"/>
        <item x="613"/>
        <item x="402"/>
        <item x="606"/>
        <item x="324"/>
        <item x="398"/>
        <item x="245"/>
        <item x="127"/>
        <item x="23"/>
        <item x="337"/>
        <item x="218"/>
        <item x="150"/>
        <item x="601"/>
        <item x="460"/>
        <item x="591"/>
        <item x="626"/>
        <item x="448"/>
        <item x="263"/>
        <item x="216"/>
        <item x="54"/>
        <item x="288"/>
        <item x="256"/>
        <item x="259"/>
        <item x="567"/>
        <item x="594"/>
        <item x="292"/>
        <item x="625"/>
        <item x="294"/>
        <item x="122"/>
        <item x="597"/>
        <item x="174"/>
        <item x="305"/>
        <item x="58"/>
        <item x="82"/>
        <item x="203"/>
        <item x="112"/>
        <item x="47"/>
        <item x="648"/>
        <item x="386"/>
        <item x="46"/>
        <item x="509"/>
        <item x="100"/>
        <item x="508"/>
        <item x="406"/>
        <item x="367"/>
        <item x="399"/>
        <item x="107"/>
        <item x="307"/>
        <item x="344"/>
        <item x="1"/>
        <item x="193"/>
        <item x="434"/>
        <item x="355"/>
        <item x="495"/>
        <item x="84"/>
        <item x="598"/>
        <item x="89"/>
        <item x="117"/>
        <item x="173"/>
        <item x="231"/>
        <item x="528"/>
        <item x="70"/>
        <item x="360"/>
        <item x="315"/>
        <item x="210"/>
        <item x="291"/>
        <item x="90"/>
        <item x="206"/>
        <item x="481"/>
        <item x="63"/>
        <item x="255"/>
        <item x="490"/>
        <item x="275"/>
        <item x="20"/>
        <item x="75"/>
        <item x="424"/>
        <item x="290"/>
        <item x="376"/>
        <item t="default"/>
      </items>
    </pivotField>
    <pivotField showAll="0"/>
    <pivotField showAll="0">
      <items count="11">
        <item x="7"/>
        <item x="8"/>
        <item x="5"/>
        <item x="6"/>
        <item x="3"/>
        <item x="4"/>
        <item x="2"/>
        <item x="0"/>
        <item x="1"/>
        <item x="9"/>
        <item t="default"/>
      </items>
    </pivotField>
    <pivotField dataField="1" showAll="0"/>
    <pivotField showAll="0"/>
    <pivotField showAll="0"/>
    <pivotField axis="axisRow" showAll="0">
      <items count="6">
        <item x="3"/>
        <item x="1"/>
        <item x="0"/>
        <item x="4"/>
        <item x="2"/>
        <item t="default"/>
      </items>
    </pivotField>
    <pivotField showAll="0">
      <items count="8">
        <item x="0"/>
        <item x="4"/>
        <item x="5"/>
        <item x="1"/>
        <item x="6"/>
        <item x="2"/>
        <item x="3"/>
        <item t="default"/>
      </items>
    </pivotField>
    <pivotField showAll="0">
      <items count="6">
        <item x="1"/>
        <item x="4"/>
        <item x="2"/>
        <item x="3"/>
        <item x="0"/>
        <item t="default"/>
      </items>
    </pivotField>
    <pivotField showAll="0"/>
    <pivotField showAll="0"/>
    <pivotField showAll="0"/>
    <pivotField showAll="0"/>
    <pivotField showAll="0"/>
    <pivotField showAll="0"/>
    <pivotField numFmtId="2" showAll="0"/>
    <pivotField numFmtId="2" showAll="0"/>
    <pivotField showAll="0"/>
    <pivotField numFmtId="2" showAll="0" countASubtotal="1"/>
    <pivotField showAll="0">
      <items count="5">
        <item x="1"/>
        <item x="0"/>
        <item x="3"/>
        <item x="2"/>
        <item t="default"/>
      </items>
    </pivotField>
    <pivotField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6">
    <i>
      <x/>
    </i>
    <i>
      <x v="1"/>
    </i>
    <i>
      <x v="2"/>
    </i>
    <i>
      <x v="3"/>
    </i>
    <i>
      <x v="4"/>
    </i>
    <i t="grand">
      <x/>
    </i>
  </rowItems>
  <colFields count="1">
    <field x="-2"/>
  </colFields>
  <colItems count="2">
    <i>
      <x/>
    </i>
    <i i="1">
      <x v="1"/>
    </i>
  </colItems>
  <dataFields count="2">
    <dataField name="Sum of Loan Amount" fld="4" baseField="7" baseItem="0"/>
    <dataField name="Count of Loan Amount2" fld="4" subtotal="count" baseField="7"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01032B-1135-4F6E-A028-CDAB2415ED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M40:N51" firstHeaderRow="1" firstDataRow="1" firstDataCol="1"/>
  <pivotFields count="26">
    <pivotField showAll="0"/>
    <pivotField numFmtId="14" showAll="0">
      <items count="661">
        <item x="437"/>
        <item x="136"/>
        <item x="533"/>
        <item x="260"/>
        <item x="531"/>
        <item x="641"/>
        <item x="497"/>
        <item x="175"/>
        <item x="422"/>
        <item x="588"/>
        <item x="318"/>
        <item x="553"/>
        <item x="36"/>
        <item x="71"/>
        <item x="207"/>
        <item x="221"/>
        <item x="240"/>
        <item x="30"/>
        <item x="15"/>
        <item x="301"/>
        <item x="515"/>
        <item x="198"/>
        <item x="504"/>
        <item x="373"/>
        <item x="620"/>
        <item x="440"/>
        <item x="44"/>
        <item x="238"/>
        <item x="339"/>
        <item x="195"/>
        <item x="380"/>
        <item x="83"/>
        <item x="659"/>
        <item x="473"/>
        <item x="264"/>
        <item x="493"/>
        <item x="249"/>
        <item x="470"/>
        <item x="179"/>
        <item x="628"/>
        <item x="502"/>
        <item x="393"/>
        <item x="653"/>
        <item x="480"/>
        <item x="342"/>
        <item x="428"/>
        <item x="72"/>
        <item x="516"/>
        <item x="468"/>
        <item x="451"/>
        <item x="348"/>
        <item x="505"/>
        <item x="396"/>
        <item x="462"/>
        <item x="645"/>
        <item x="436"/>
        <item x="511"/>
        <item x="630"/>
        <item x="5"/>
        <item x="561"/>
        <item x="322"/>
        <item x="378"/>
        <item x="41"/>
        <item x="479"/>
        <item x="293"/>
        <item x="441"/>
        <item x="113"/>
        <item x="455"/>
        <item x="94"/>
        <item x="453"/>
        <item x="181"/>
        <item x="431"/>
        <item x="492"/>
        <item x="359"/>
        <item x="474"/>
        <item x="135"/>
        <item x="627"/>
        <item x="326"/>
        <item x="277"/>
        <item x="444"/>
        <item x="273"/>
        <item x="2"/>
        <item x="144"/>
        <item x="472"/>
        <item x="596"/>
        <item x="220"/>
        <item x="585"/>
        <item x="7"/>
        <item x="560"/>
        <item x="463"/>
        <item x="392"/>
        <item x="85"/>
        <item x="466"/>
        <item x="547"/>
        <item x="544"/>
        <item x="590"/>
        <item x="565"/>
        <item x="152"/>
        <item x="514"/>
        <item x="425"/>
        <item x="159"/>
        <item x="614"/>
        <item x="251"/>
        <item x="165"/>
        <item x="178"/>
        <item x="183"/>
        <item x="287"/>
        <item x="227"/>
        <item x="612"/>
        <item x="575"/>
        <item x="208"/>
        <item x="311"/>
        <item x="188"/>
        <item x="52"/>
        <item x="636"/>
        <item x="459"/>
        <item x="32"/>
        <item x="371"/>
        <item x="552"/>
        <item x="381"/>
        <item x="345"/>
        <item x="214"/>
        <item x="637"/>
        <item x="467"/>
        <item x="154"/>
        <item x="67"/>
        <item x="24"/>
        <item x="217"/>
        <item x="335"/>
        <item x="537"/>
        <item x="578"/>
        <item x="149"/>
        <item x="86"/>
        <item x="53"/>
        <item x="143"/>
        <item x="471"/>
        <item x="45"/>
        <item x="106"/>
        <item x="176"/>
        <item x="488"/>
        <item x="618"/>
        <item x="582"/>
        <item x="65"/>
        <item x="296"/>
        <item x="138"/>
        <item x="426"/>
        <item x="542"/>
        <item x="199"/>
        <item x="517"/>
        <item x="529"/>
        <item x="196"/>
        <item x="81"/>
        <item x="485"/>
        <item x="363"/>
        <item x="446"/>
        <item x="656"/>
        <item x="489"/>
        <item x="37"/>
        <item x="526"/>
        <item x="609"/>
        <item x="230"/>
        <item x="141"/>
        <item x="458"/>
        <item x="442"/>
        <item x="16"/>
        <item x="171"/>
        <item x="419"/>
        <item x="309"/>
        <item x="549"/>
        <item x="551"/>
        <item x="166"/>
        <item x="258"/>
        <item x="349"/>
        <item x="445"/>
        <item x="269"/>
        <item x="55"/>
        <item x="13"/>
        <item x="340"/>
        <item x="147"/>
        <item x="477"/>
        <item x="201"/>
        <item x="316"/>
        <item x="623"/>
        <item x="79"/>
        <item x="146"/>
        <item x="59"/>
        <item x="213"/>
        <item x="500"/>
        <item x="253"/>
        <item x="607"/>
        <item x="252"/>
        <item x="522"/>
        <item x="35"/>
        <item x="130"/>
        <item x="546"/>
        <item x="241"/>
        <item x="583"/>
        <item x="540"/>
        <item x="617"/>
        <item x="633"/>
        <item x="554"/>
        <item x="642"/>
        <item x="4"/>
        <item x="556"/>
        <item x="308"/>
        <item x="494"/>
        <item x="61"/>
        <item x="374"/>
        <item x="299"/>
        <item x="615"/>
        <item x="9"/>
        <item x="167"/>
        <item x="610"/>
        <item x="388"/>
        <item x="491"/>
        <item x="593"/>
        <item x="300"/>
        <item x="403"/>
        <item x="476"/>
        <item x="510"/>
        <item x="506"/>
        <item x="270"/>
        <item x="604"/>
        <item x="405"/>
        <item x="423"/>
        <item x="557"/>
        <item x="80"/>
        <item x="68"/>
        <item x="140"/>
        <item x="11"/>
        <item x="387"/>
        <item x="33"/>
        <item x="447"/>
        <item x="417"/>
        <item x="570"/>
        <item x="77"/>
        <item x="105"/>
        <item x="346"/>
        <item x="317"/>
        <item x="102"/>
        <item x="243"/>
        <item x="145"/>
        <item x="50"/>
        <item x="158"/>
        <item x="177"/>
        <item x="432"/>
        <item x="92"/>
        <item x="235"/>
        <item x="329"/>
        <item x="325"/>
        <item x="78"/>
        <item x="574"/>
        <item x="564"/>
        <item x="520"/>
        <item x="622"/>
        <item x="298"/>
        <item x="452"/>
        <item x="197"/>
        <item x="132"/>
        <item x="632"/>
        <item x="257"/>
        <item x="347"/>
        <item x="457"/>
        <item x="439"/>
        <item x="421"/>
        <item x="635"/>
        <item x="172"/>
        <item x="350"/>
        <item x="57"/>
        <item x="333"/>
        <item x="14"/>
        <item x="414"/>
        <item x="155"/>
        <item x="3"/>
        <item x="532"/>
        <item x="638"/>
        <item x="192"/>
        <item x="246"/>
        <item x="164"/>
        <item x="297"/>
        <item x="19"/>
        <item x="383"/>
        <item x="209"/>
        <item x="572"/>
        <item x="114"/>
        <item x="283"/>
        <item x="160"/>
        <item x="228"/>
        <item x="634"/>
        <item x="369"/>
        <item x="69"/>
        <item x="657"/>
        <item x="212"/>
        <item x="319"/>
        <item x="375"/>
        <item x="412"/>
        <item x="91"/>
        <item x="534"/>
        <item x="389"/>
        <item x="42"/>
        <item x="182"/>
        <item x="21"/>
        <item x="242"/>
        <item x="280"/>
        <item x="646"/>
        <item x="306"/>
        <item x="580"/>
        <item x="211"/>
        <item x="73"/>
        <item x="302"/>
        <item x="486"/>
        <item x="118"/>
        <item x="503"/>
        <item x="543"/>
        <item x="483"/>
        <item x="513"/>
        <item x="233"/>
        <item x="408"/>
        <item x="116"/>
        <item x="461"/>
        <item x="527"/>
        <item x="469"/>
        <item x="205"/>
        <item x="530"/>
        <item x="576"/>
        <item x="162"/>
        <item x="655"/>
        <item x="571"/>
        <item x="121"/>
        <item x="545"/>
        <item x="282"/>
        <item x="616"/>
        <item x="27"/>
        <item x="111"/>
        <item x="39"/>
        <item x="48"/>
        <item x="603"/>
        <item x="358"/>
        <item x="222"/>
        <item x="536"/>
        <item x="250"/>
        <item x="119"/>
        <item x="569"/>
        <item x="285"/>
        <item x="180"/>
        <item x="366"/>
        <item x="624"/>
        <item x="76"/>
        <item x="519"/>
        <item x="343"/>
        <item x="579"/>
        <item x="34"/>
        <item x="482"/>
        <item x="323"/>
        <item x="215"/>
        <item x="153"/>
        <item x="658"/>
        <item x="98"/>
        <item x="562"/>
        <item x="327"/>
        <item x="518"/>
        <item x="168"/>
        <item x="498"/>
        <item x="224"/>
        <item x="586"/>
        <item x="126"/>
        <item x="652"/>
        <item x="125"/>
        <item x="279"/>
        <item x="271"/>
        <item x="501"/>
        <item x="190"/>
        <item x="163"/>
        <item x="137"/>
        <item x="99"/>
        <item x="484"/>
        <item x="123"/>
        <item x="29"/>
        <item x="74"/>
        <item x="129"/>
        <item x="382"/>
        <item x="244"/>
        <item x="268"/>
        <item x="272"/>
        <item x="364"/>
        <item x="204"/>
        <item x="156"/>
        <item x="605"/>
        <item x="523"/>
        <item x="338"/>
        <item x="131"/>
        <item x="566"/>
        <item x="507"/>
        <item x="478"/>
        <item x="404"/>
        <item x="621"/>
        <item x="394"/>
        <item x="443"/>
        <item x="332"/>
        <item x="435"/>
        <item x="120"/>
        <item x="592"/>
        <item x="95"/>
        <item x="239"/>
        <item x="223"/>
        <item x="26"/>
        <item x="191"/>
        <item x="430"/>
        <item x="313"/>
        <item x="314"/>
        <item x="521"/>
        <item x="289"/>
        <item x="407"/>
        <item x="134"/>
        <item x="22"/>
        <item x="49"/>
        <item x="284"/>
        <item x="649"/>
        <item x="420"/>
        <item x="128"/>
        <item x="589"/>
        <item x="379"/>
        <item x="539"/>
        <item x="438"/>
        <item x="351"/>
        <item x="499"/>
        <item x="60"/>
        <item x="654"/>
        <item x="619"/>
        <item x="541"/>
        <item x="559"/>
        <item x="96"/>
        <item x="248"/>
        <item x="330"/>
        <item x="51"/>
        <item x="409"/>
        <item x="362"/>
        <item x="352"/>
        <item x="400"/>
        <item x="454"/>
        <item x="336"/>
        <item x="411"/>
        <item x="276"/>
        <item x="110"/>
        <item x="647"/>
        <item x="17"/>
        <item x="115"/>
        <item x="194"/>
        <item x="365"/>
        <item x="151"/>
        <item x="320"/>
        <item x="587"/>
        <item x="232"/>
        <item x="331"/>
        <item x="303"/>
        <item x="449"/>
        <item x="66"/>
        <item x="101"/>
        <item x="304"/>
        <item x="8"/>
        <item x="433"/>
        <item x="261"/>
        <item x="643"/>
        <item x="43"/>
        <item x="38"/>
        <item x="629"/>
        <item x="599"/>
        <item x="87"/>
        <item x="401"/>
        <item x="229"/>
        <item x="286"/>
        <item x="278"/>
        <item x="64"/>
        <item x="487"/>
        <item x="104"/>
        <item x="124"/>
        <item x="464"/>
        <item x="200"/>
        <item x="563"/>
        <item x="189"/>
        <item x="281"/>
        <item x="496"/>
        <item x="93"/>
        <item x="10"/>
        <item x="512"/>
        <item x="600"/>
        <item x="395"/>
        <item x="56"/>
        <item x="568"/>
        <item x="186"/>
        <item x="266"/>
        <item x="390"/>
        <item x="602"/>
        <item x="328"/>
        <item x="429"/>
        <item x="236"/>
        <item x="384"/>
        <item x="274"/>
        <item x="28"/>
        <item x="631"/>
        <item x="247"/>
        <item x="142"/>
        <item x="254"/>
        <item x="31"/>
        <item x="524"/>
        <item x="584"/>
        <item x="548"/>
        <item x="538"/>
        <item x="475"/>
        <item x="321"/>
        <item x="353"/>
        <item x="312"/>
        <item x="427"/>
        <item x="225"/>
        <item x="139"/>
        <item x="18"/>
        <item x="456"/>
        <item x="0"/>
        <item x="109"/>
        <item x="581"/>
        <item x="265"/>
        <item x="410"/>
        <item x="103"/>
        <item x="6"/>
        <item x="341"/>
        <item x="377"/>
        <item x="262"/>
        <item x="185"/>
        <item x="62"/>
        <item x="169"/>
        <item x="418"/>
        <item x="148"/>
        <item x="354"/>
        <item x="397"/>
        <item x="595"/>
        <item x="357"/>
        <item x="108"/>
        <item x="385"/>
        <item x="310"/>
        <item x="170"/>
        <item x="40"/>
        <item x="525"/>
        <item x="465"/>
        <item x="550"/>
        <item x="237"/>
        <item x="650"/>
        <item x="416"/>
        <item x="639"/>
        <item x="555"/>
        <item x="295"/>
        <item x="370"/>
        <item x="184"/>
        <item x="644"/>
        <item x="558"/>
        <item x="450"/>
        <item x="334"/>
        <item x="234"/>
        <item x="573"/>
        <item x="415"/>
        <item x="219"/>
        <item x="161"/>
        <item x="88"/>
        <item x="391"/>
        <item x="361"/>
        <item x="267"/>
        <item x="608"/>
        <item x="611"/>
        <item x="651"/>
        <item x="640"/>
        <item x="372"/>
        <item x="535"/>
        <item x="356"/>
        <item x="577"/>
        <item x="133"/>
        <item x="368"/>
        <item x="157"/>
        <item x="12"/>
        <item x="187"/>
        <item x="25"/>
        <item x="413"/>
        <item x="202"/>
        <item x="97"/>
        <item x="226"/>
        <item x="613"/>
        <item x="402"/>
        <item x="606"/>
        <item x="324"/>
        <item x="398"/>
        <item x="245"/>
        <item x="127"/>
        <item x="23"/>
        <item x="337"/>
        <item x="218"/>
        <item x="150"/>
        <item x="601"/>
        <item x="460"/>
        <item x="591"/>
        <item x="626"/>
        <item x="448"/>
        <item x="263"/>
        <item x="216"/>
        <item x="54"/>
        <item x="288"/>
        <item x="256"/>
        <item x="259"/>
        <item x="567"/>
        <item x="594"/>
        <item x="292"/>
        <item x="625"/>
        <item x="294"/>
        <item x="122"/>
        <item x="597"/>
        <item x="174"/>
        <item x="305"/>
        <item x="58"/>
        <item x="82"/>
        <item x="203"/>
        <item x="112"/>
        <item x="47"/>
        <item x="648"/>
        <item x="386"/>
        <item x="46"/>
        <item x="509"/>
        <item x="100"/>
        <item x="508"/>
        <item x="406"/>
        <item x="367"/>
        <item x="399"/>
        <item x="107"/>
        <item x="307"/>
        <item x="344"/>
        <item x="1"/>
        <item x="193"/>
        <item x="434"/>
        <item x="355"/>
        <item x="495"/>
        <item x="84"/>
        <item x="598"/>
        <item x="89"/>
        <item x="117"/>
        <item x="173"/>
        <item x="231"/>
        <item x="528"/>
        <item x="70"/>
        <item x="360"/>
        <item x="315"/>
        <item x="210"/>
        <item x="291"/>
        <item x="90"/>
        <item x="206"/>
        <item x="481"/>
        <item x="63"/>
        <item x="255"/>
        <item x="490"/>
        <item x="275"/>
        <item x="20"/>
        <item x="75"/>
        <item x="424"/>
        <item x="290"/>
        <item x="376"/>
        <item t="default"/>
      </items>
    </pivotField>
    <pivotField showAll="0"/>
    <pivotField axis="axisRow" showAll="0">
      <items count="11">
        <item x="7"/>
        <item x="8"/>
        <item x="5"/>
        <item x="6"/>
        <item x="3"/>
        <item x="4"/>
        <item x="2"/>
        <item x="0"/>
        <item x="1"/>
        <item x="9"/>
        <item t="default"/>
      </items>
    </pivotField>
    <pivotField dataField="1" showAll="0"/>
    <pivotField showAll="0"/>
    <pivotField showAll="0"/>
    <pivotField showAll="0">
      <items count="6">
        <item x="3"/>
        <item x="1"/>
        <item x="0"/>
        <item x="4"/>
        <item x="2"/>
        <item t="default"/>
      </items>
    </pivotField>
    <pivotField showAll="0">
      <items count="8">
        <item x="0"/>
        <item x="4"/>
        <item x="5"/>
        <item x="1"/>
        <item x="6"/>
        <item x="2"/>
        <item x="3"/>
        <item t="default"/>
      </items>
    </pivotField>
    <pivotField showAll="0"/>
    <pivotField showAll="0"/>
    <pivotField showAll="0"/>
    <pivotField showAll="0"/>
    <pivotField showAll="0"/>
    <pivotField showAll="0"/>
    <pivotField showAll="0"/>
    <pivotField numFmtId="2" showAll="0"/>
    <pivotField numFmtId="2" showAll="0"/>
    <pivotField showAll="0"/>
    <pivotField numFmtId="2" showAll="0"/>
    <pivotField showAll="0"/>
    <pivotField showAll="0"/>
    <pivotField showAll="0">
      <items count="3">
        <item x="1"/>
        <item x="0"/>
        <item t="default"/>
      </items>
    </pivotField>
    <pivotField showAll="0" defaultSubtotal="0"/>
    <pivotField showAll="0" defaultSubtotal="0"/>
    <pivotField showAll="0" defaultSubtotal="0">
      <items count="5">
        <item x="0"/>
        <item x="1"/>
        <item x="2"/>
        <item x="3"/>
        <item x="4"/>
      </items>
    </pivotField>
  </pivotFields>
  <rowFields count="1">
    <field x="3"/>
  </rowFields>
  <rowItems count="11">
    <i>
      <x/>
    </i>
    <i>
      <x v="1"/>
    </i>
    <i>
      <x v="2"/>
    </i>
    <i>
      <x v="3"/>
    </i>
    <i>
      <x v="4"/>
    </i>
    <i>
      <x v="5"/>
    </i>
    <i>
      <x v="6"/>
    </i>
    <i>
      <x v="7"/>
    </i>
    <i>
      <x v="8"/>
    </i>
    <i>
      <x v="9"/>
    </i>
    <i t="grand">
      <x/>
    </i>
  </rowItems>
  <colItems count="1">
    <i/>
  </colItems>
  <dataFields count="1">
    <dataField name="Sum of Loan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C1BD32B-4A18-4838-8714-C78886FBBFA9}" autoFormatId="16" applyNumberFormats="0" applyBorderFormats="0" applyFontFormats="0" applyPatternFormats="0" applyAlignmentFormats="0" applyWidthHeightFormats="0">
  <queryTableRefresh nextId="28" unboundColumnsRight="7">
    <queryTableFields count="23">
      <queryTableField id="1" name="Loan ID" tableColumnId="1"/>
      <queryTableField id="2" name="Issue Date" tableColumnId="2"/>
      <queryTableField id="3" name="Borrower ID" tableColumnId="3"/>
      <queryTableField id="4" name="State" tableColumnId="4"/>
      <queryTableField id="5" name="Loan Amount" tableColumnId="5"/>
      <queryTableField id="6" name="Interest Rate" tableColumnId="6"/>
      <queryTableField id="7" name="Term (Months)" tableColumnId="7"/>
      <queryTableField id="8" name="Loan Status" tableColumnId="8"/>
      <queryTableField id="9" name="Loan Grade" tableColumnId="9"/>
      <queryTableField id="10" name="Loan Intent" tableColumnId="10"/>
      <queryTableField id="11" name="Annual Income" tableColumnId="11"/>
      <queryTableField id="12" name="Home Ownership" tableColumnId="12"/>
      <queryTableField id="13" name="DTI" tableColumnId="13"/>
      <queryTableField id="14" name="LTV" tableColumnId="14"/>
      <queryTableField id="15" name="Total Payments Received" tableColumnId="15"/>
      <queryTableField id="16" name="Recovery Amount" tableColumnId="16"/>
      <queryTableField id="17" dataBound="0" tableColumnId="17"/>
      <queryTableField id="19" dataBound="0" tableColumnId="19"/>
      <queryTableField id="21" dataBound="0" tableColumnId="21"/>
      <queryTableField id="22" dataBound="0" tableColumnId="22"/>
      <queryTableField id="26" dataBound="0" tableColumnId="26"/>
      <queryTableField id="24" dataBound="0" tableColumnId="24"/>
      <queryTableField id="25" dataBound="0"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B69EF4D5-B4B1-4345-8130-F6E563DBBBE4}" sourceName="Loan Status">
  <pivotTables>
    <pivotTable tabId="6" name="PivotTable5"/>
    <pivotTable tabId="6" name="PivotTable4"/>
    <pivotTable tabId="6" name="PivotTable6"/>
  </pivotTables>
  <data>
    <tabular pivotCacheId="1291473882">
      <items count="5">
        <i x="3" s="1"/>
        <i x="1"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AD42010-01A7-42D7-93CE-9F227C612281}" sourceName="State">
  <pivotTables>
    <pivotTable tabId="6" name="PivotTable6"/>
    <pivotTable tabId="6" name="PivotTable4"/>
    <pivotTable tabId="6" name="PivotTable5"/>
  </pivotTables>
  <data>
    <tabular pivotCacheId="1291473882">
      <items count="10">
        <i x="7" s="1"/>
        <i x="8" s="1"/>
        <i x="5" s="1"/>
        <i x="6" s="1"/>
        <i x="3" s="1"/>
        <i x="4" s="1"/>
        <i x="2" s="1"/>
        <i x="0" s="1"/>
        <i x="1"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Grade" xr10:uid="{26F073B1-6FF9-46BD-89C9-18F0674F0338}" sourceName="Loan Grade">
  <pivotTables>
    <pivotTable tabId="6" name="PivotTable6"/>
    <pivotTable tabId="6" name="PivotTable4"/>
    <pivotTable tabId="6" name="PivotTable5"/>
  </pivotTables>
  <data>
    <tabular pivotCacheId="1291473882">
      <items count="7">
        <i x="0" s="1"/>
        <i x="4" s="1"/>
        <i x="5" s="1"/>
        <i x="1"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 Status" xr10:uid="{886E9E0E-83EE-488E-97CC-D7DE44F4E0D3}" cache="Slicer_Loan_Status" caption="Loan Status" rowHeight="241300"/>
  <slicer name="State" xr10:uid="{4043EA4E-781E-4033-B014-91E1549D1D51}" cache="Slicer_State" caption="State" rowHeight="241300"/>
  <slicer name="Loan Grade" xr10:uid="{042FD799-EB8C-4EC6-A10D-23327D58A673}" cache="Slicer_Loan_Grade" caption="Loan Grad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AAE28C-884B-4130-852F-B23BEA445A7D}" name="banking_loan_data" displayName="banking_loan_data" ref="A1:W1001" tableType="queryTable" totalsRowShown="0">
  <autoFilter ref="A1:W1001" xr:uid="{30AAE28C-884B-4130-852F-B23BEA445A7D}"/>
  <tableColumns count="23">
    <tableColumn id="1" xr3:uid="{57D4190C-B0E2-45ED-99C8-E4D228BF15E1}" uniqueName="1" name="Loan ID" queryTableFieldId="1" dataDxfId="18"/>
    <tableColumn id="2" xr3:uid="{A2198605-7371-4DD7-A90D-830E25A11B51}" uniqueName="2" name="Issue Date" queryTableFieldId="2" dataDxfId="17"/>
    <tableColumn id="3" xr3:uid="{AA775601-C391-43FC-964A-56014FC6379B}" uniqueName="3" name="Borrower ID" queryTableFieldId="3" dataDxfId="16"/>
    <tableColumn id="4" xr3:uid="{3D6809AC-B8C5-4895-832C-4532B78A2B25}" uniqueName="4" name="State" queryTableFieldId="4" dataDxfId="15"/>
    <tableColumn id="5" xr3:uid="{2897657C-9C3A-4E62-8B84-C42240D9C076}" uniqueName="5" name="Loan Amount" queryTableFieldId="5"/>
    <tableColumn id="6" xr3:uid="{5415E89D-0F30-4DBE-AA72-29D06E487D3D}" uniqueName="6" name="Interest Rate" queryTableFieldId="6"/>
    <tableColumn id="7" xr3:uid="{0A1D085E-B2A7-4498-832E-F10985A3F756}" uniqueName="7" name="Term (Months)" queryTableFieldId="7"/>
    <tableColumn id="8" xr3:uid="{F505C62D-CA5A-401B-B5F6-85640C9E01B0}" uniqueName="8" name="Loan Status" queryTableFieldId="8" dataDxfId="14"/>
    <tableColumn id="9" xr3:uid="{E3E1B058-AB36-4C0C-8645-B62DC41E68CB}" uniqueName="9" name="Loan Grade" queryTableFieldId="9" dataDxfId="13"/>
    <tableColumn id="10" xr3:uid="{124FE594-6D44-45FA-91B1-A90B21CFE002}" uniqueName="10" name="Loan Intent" queryTableFieldId="10" dataDxfId="12"/>
    <tableColumn id="11" xr3:uid="{D124FD91-3C8C-4C78-A19E-EF0D04D937C0}" uniqueName="11" name="Annual Income" queryTableFieldId="11"/>
    <tableColumn id="12" xr3:uid="{C4DF20BA-A702-4C3E-B57F-DE1A8F199A6E}" uniqueName="12" name="Home Ownership" queryTableFieldId="12" dataDxfId="11"/>
    <tableColumn id="13" xr3:uid="{2CD51884-6956-4900-B3A1-09EDAA37E2F9}" uniqueName="13" name="DTI" queryTableFieldId="13"/>
    <tableColumn id="14" xr3:uid="{BAAC6769-B12F-4F8E-A1DA-9C15D677C663}" uniqueName="14" name="LTV" queryTableFieldId="14"/>
    <tableColumn id="15" xr3:uid="{728B6DAE-0274-4381-9EB8-4C197B370AF6}" uniqueName="15" name="Total Payments Received" queryTableFieldId="15"/>
    <tableColumn id="16" xr3:uid="{8B97551B-9755-4475-8797-09F7139AB5C4}" uniqueName="16" name="Recovery Amount" queryTableFieldId="16"/>
    <tableColumn id="17" xr3:uid="{496E018C-EBEA-4305-B21E-9A659A1EF308}" uniqueName="17" name="LTV ratio" queryTableFieldId="17" dataDxfId="10">
      <calculatedColumnFormula>E2/K2*100</calculatedColumnFormula>
    </tableColumn>
    <tableColumn id="19" xr3:uid="{01934EEF-D6E7-49B7-89EF-7FE350522816}" uniqueName="19" name="dti ratio" queryTableFieldId="19" dataDxfId="9">
      <calculatedColumnFormula>O2/K2*100</calculatedColumnFormula>
    </tableColumn>
    <tableColumn id="21" xr3:uid="{E9A179B2-DEDD-469B-888C-08AFBA641C43}" uniqueName="21" name=" loan age in days   " queryTableFieldId="21" dataDxfId="8">
      <calculatedColumnFormula>_xlfn.DAYS(TODAY(),B2)</calculatedColumnFormula>
    </tableColumn>
    <tableColumn id="22" xr3:uid="{F4114C55-9B66-45E0-A951-9660944497BA}" uniqueName="22" name="loan age months" queryTableFieldId="22" dataDxfId="7">
      <calculatedColumnFormula>S2/30</calculatedColumnFormula>
    </tableColumn>
    <tableColumn id="26" xr3:uid="{A731B64B-4562-4A2D-A63B-3818B9EFD7BD}" uniqueName="26" name=" Loan age categories" queryTableFieldId="26" dataDxfId="6">
      <calculatedColumnFormula>IF(T2&lt;=12,"0-12",
 IF(T2&lt;=24,"13-24",
 IF(T2&lt;=36,"25-36",
 IF(T2&lt;=48,"37-48",
 "49+"))))</calculatedColumnFormula>
    </tableColumn>
    <tableColumn id="24" xr3:uid="{FD658A0D-AC01-4CD1-93EB-EF0839A49004}" uniqueName="24" name="Profit /loss" queryTableFieldId="24" dataDxfId="5">
      <calculatedColumnFormula>O2-E2</calculatedColumnFormula>
    </tableColumn>
    <tableColumn id="25" xr3:uid="{AEE66A6B-25B1-4794-BCEE-CB8E861B313E}" uniqueName="25" name="Profit vs loss" queryTableFieldId="25" dataDxfId="4">
      <calculatedColumnFormula>IF(V2&gt;=0,"Profit","loss")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EEDD8-3BC1-41E2-8829-D5338C2C85E2}">
  <dimension ref="A1:P1001"/>
  <sheetViews>
    <sheetView tabSelected="1" topLeftCell="B1" workbookViewId="0">
      <selection sqref="A1:P1001"/>
    </sheetView>
  </sheetViews>
  <sheetFormatPr defaultRowHeight="15"/>
  <cols>
    <col min="2" max="2" width="10.42578125" bestFit="1" customWidth="1"/>
    <col min="4" max="4" width="5.5703125" bestFit="1" customWidth="1"/>
    <col min="5" max="5" width="12.7109375" bestFit="1" customWidth="1"/>
    <col min="6" max="6" width="12.42578125" bestFit="1" customWidth="1"/>
    <col min="7" max="7" width="14.28515625" bestFit="1" customWidth="1"/>
    <col min="8" max="8" width="16.85546875" bestFit="1" customWidth="1"/>
    <col min="9" max="9" width="10.85546875" bestFit="1" customWidth="1"/>
    <col min="10" max="10" width="19" bestFit="1" customWidth="1"/>
    <col min="11" max="11" width="14.42578125" bestFit="1" customWidth="1"/>
    <col min="16" max="16" width="16.85546875" bestFit="1"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16</v>
      </c>
      <c r="B2" s="1">
        <v>45057</v>
      </c>
      <c r="C2" t="s">
        <v>17</v>
      </c>
      <c r="D2" t="s">
        <v>18</v>
      </c>
      <c r="E2">
        <v>23180</v>
      </c>
      <c r="F2">
        <v>10.1</v>
      </c>
      <c r="G2">
        <v>60</v>
      </c>
      <c r="H2" t="s">
        <v>19</v>
      </c>
      <c r="I2" t="s">
        <v>20</v>
      </c>
      <c r="J2" t="s">
        <v>21</v>
      </c>
      <c r="K2">
        <v>41676</v>
      </c>
      <c r="L2" t="s">
        <v>22</v>
      </c>
      <c r="M2">
        <v>0.24</v>
      </c>
      <c r="N2">
        <v>0.82</v>
      </c>
      <c r="O2">
        <v>25521.18</v>
      </c>
      <c r="P2">
        <v>0</v>
      </c>
    </row>
    <row r="3" spans="1:16">
      <c r="A3" t="s">
        <v>23</v>
      </c>
      <c r="B3" s="1">
        <v>45241</v>
      </c>
      <c r="C3" t="s">
        <v>24</v>
      </c>
      <c r="D3" t="s">
        <v>25</v>
      </c>
      <c r="E3">
        <v>32896</v>
      </c>
      <c r="F3">
        <v>20.6</v>
      </c>
      <c r="G3">
        <v>36</v>
      </c>
      <c r="H3" t="s">
        <v>26</v>
      </c>
      <c r="I3" t="s">
        <v>27</v>
      </c>
      <c r="J3" t="s">
        <v>28</v>
      </c>
      <c r="K3">
        <v>34434</v>
      </c>
      <c r="L3" t="s">
        <v>29</v>
      </c>
      <c r="M3">
        <v>0.47</v>
      </c>
      <c r="N3">
        <v>0.59</v>
      </c>
      <c r="O3">
        <v>9222.59</v>
      </c>
      <c r="P3">
        <v>0</v>
      </c>
    </row>
    <row r="4" spans="1:16">
      <c r="A4" t="s">
        <v>30</v>
      </c>
      <c r="B4" s="1">
        <v>44318</v>
      </c>
      <c r="C4" t="s">
        <v>31</v>
      </c>
      <c r="D4" t="s">
        <v>25</v>
      </c>
      <c r="E4">
        <v>13875</v>
      </c>
      <c r="F4">
        <v>21.5</v>
      </c>
      <c r="G4">
        <v>36</v>
      </c>
      <c r="H4" t="s">
        <v>26</v>
      </c>
      <c r="I4" t="s">
        <v>20</v>
      </c>
      <c r="J4" t="s">
        <v>32</v>
      </c>
      <c r="K4">
        <v>79810</v>
      </c>
      <c r="L4" t="s">
        <v>33</v>
      </c>
      <c r="M4">
        <v>0.33</v>
      </c>
      <c r="N4">
        <v>0.7</v>
      </c>
      <c r="O4">
        <v>2689.37</v>
      </c>
      <c r="P4">
        <v>0</v>
      </c>
    </row>
    <row r="5" spans="1:16">
      <c r="A5" t="s">
        <v>34</v>
      </c>
      <c r="B5" s="1">
        <v>44663</v>
      </c>
      <c r="C5" t="s">
        <v>35</v>
      </c>
      <c r="D5" t="s">
        <v>18</v>
      </c>
      <c r="E5">
        <v>2622</v>
      </c>
      <c r="F5">
        <v>14.9</v>
      </c>
      <c r="G5">
        <v>60</v>
      </c>
      <c r="H5" t="s">
        <v>19</v>
      </c>
      <c r="I5" t="s">
        <v>36</v>
      </c>
      <c r="J5" t="s">
        <v>37</v>
      </c>
      <c r="K5">
        <v>133361</v>
      </c>
      <c r="L5" t="s">
        <v>22</v>
      </c>
      <c r="M5">
        <v>0.17</v>
      </c>
      <c r="N5">
        <v>0.87</v>
      </c>
      <c r="O5">
        <v>3012.68</v>
      </c>
      <c r="P5">
        <v>0</v>
      </c>
    </row>
    <row r="6" spans="1:16">
      <c r="A6" t="s">
        <v>38</v>
      </c>
      <c r="B6" s="1">
        <v>44527</v>
      </c>
      <c r="C6" t="s">
        <v>39</v>
      </c>
      <c r="D6" t="s">
        <v>40</v>
      </c>
      <c r="E6">
        <v>17725</v>
      </c>
      <c r="F6">
        <v>12.7</v>
      </c>
      <c r="G6">
        <v>36</v>
      </c>
      <c r="H6" t="s">
        <v>19</v>
      </c>
      <c r="I6" t="s">
        <v>41</v>
      </c>
      <c r="J6" t="s">
        <v>37</v>
      </c>
      <c r="K6">
        <v>148696</v>
      </c>
      <c r="L6" t="s">
        <v>22</v>
      </c>
      <c r="M6">
        <v>0.16</v>
      </c>
      <c r="N6">
        <v>0.79</v>
      </c>
      <c r="O6">
        <v>19976.080000000002</v>
      </c>
      <c r="P6">
        <v>0</v>
      </c>
    </row>
    <row r="7" spans="1:16">
      <c r="A7" t="s">
        <v>42</v>
      </c>
      <c r="B7" s="1">
        <v>44284</v>
      </c>
      <c r="C7" t="s">
        <v>43</v>
      </c>
      <c r="D7" t="s">
        <v>40</v>
      </c>
      <c r="E7">
        <v>16646</v>
      </c>
      <c r="F7">
        <v>14</v>
      </c>
      <c r="G7">
        <v>36</v>
      </c>
      <c r="H7" t="s">
        <v>19</v>
      </c>
      <c r="I7" t="s">
        <v>20</v>
      </c>
      <c r="J7" t="s">
        <v>37</v>
      </c>
      <c r="K7">
        <v>124636</v>
      </c>
      <c r="L7" t="s">
        <v>33</v>
      </c>
      <c r="M7">
        <v>0.33</v>
      </c>
      <c r="N7">
        <v>0.69</v>
      </c>
      <c r="O7">
        <v>18976.439999999999</v>
      </c>
      <c r="P7">
        <v>0</v>
      </c>
    </row>
    <row r="8" spans="1:16">
      <c r="A8" t="s">
        <v>44</v>
      </c>
      <c r="B8" s="1">
        <v>45068</v>
      </c>
      <c r="C8" t="s">
        <v>45</v>
      </c>
      <c r="D8" t="s">
        <v>46</v>
      </c>
      <c r="E8">
        <v>18029</v>
      </c>
      <c r="F8">
        <v>9.5</v>
      </c>
      <c r="G8">
        <v>60</v>
      </c>
      <c r="H8" t="s">
        <v>19</v>
      </c>
      <c r="I8" t="s">
        <v>27</v>
      </c>
      <c r="J8" t="s">
        <v>47</v>
      </c>
      <c r="K8">
        <v>34994</v>
      </c>
      <c r="L8" t="s">
        <v>22</v>
      </c>
      <c r="M8">
        <v>0.4</v>
      </c>
      <c r="N8">
        <v>0.8</v>
      </c>
      <c r="O8">
        <v>19741.759999999998</v>
      </c>
      <c r="P8">
        <v>0</v>
      </c>
    </row>
    <row r="9" spans="1:16">
      <c r="A9" t="s">
        <v>48</v>
      </c>
      <c r="B9" s="1">
        <v>44327</v>
      </c>
      <c r="C9" t="s">
        <v>49</v>
      </c>
      <c r="D9" t="s">
        <v>50</v>
      </c>
      <c r="E9">
        <v>30402</v>
      </c>
      <c r="F9">
        <v>22.8</v>
      </c>
      <c r="G9">
        <v>36</v>
      </c>
      <c r="H9" t="s">
        <v>26</v>
      </c>
      <c r="I9" t="s">
        <v>20</v>
      </c>
      <c r="J9" t="s">
        <v>21</v>
      </c>
      <c r="K9">
        <v>34234</v>
      </c>
      <c r="L9" t="s">
        <v>33</v>
      </c>
      <c r="M9">
        <v>0.41</v>
      </c>
      <c r="N9">
        <v>0.55000000000000004</v>
      </c>
      <c r="O9">
        <v>3813.31</v>
      </c>
      <c r="P9">
        <v>0</v>
      </c>
    </row>
    <row r="10" spans="1:16">
      <c r="A10" t="s">
        <v>51</v>
      </c>
      <c r="B10" s="1">
        <v>44966</v>
      </c>
      <c r="C10" t="s">
        <v>52</v>
      </c>
      <c r="D10" t="s">
        <v>53</v>
      </c>
      <c r="E10">
        <v>5263</v>
      </c>
      <c r="F10">
        <v>14</v>
      </c>
      <c r="G10">
        <v>36</v>
      </c>
      <c r="H10" t="s">
        <v>26</v>
      </c>
      <c r="I10" t="s">
        <v>27</v>
      </c>
      <c r="J10" t="s">
        <v>32</v>
      </c>
      <c r="K10">
        <v>99300</v>
      </c>
      <c r="L10" t="s">
        <v>33</v>
      </c>
      <c r="M10">
        <v>0.21</v>
      </c>
      <c r="N10">
        <v>0.68</v>
      </c>
      <c r="O10">
        <v>885.74</v>
      </c>
      <c r="P10">
        <v>0</v>
      </c>
    </row>
    <row r="11" spans="1:16">
      <c r="A11" t="s">
        <v>54</v>
      </c>
      <c r="B11" s="1">
        <v>44540</v>
      </c>
      <c r="C11" t="s">
        <v>55</v>
      </c>
      <c r="D11" t="s">
        <v>56</v>
      </c>
      <c r="E11">
        <v>31987</v>
      </c>
      <c r="F11">
        <v>22.6</v>
      </c>
      <c r="G11">
        <v>60</v>
      </c>
      <c r="H11" t="s">
        <v>26</v>
      </c>
      <c r="I11" t="s">
        <v>57</v>
      </c>
      <c r="J11" t="s">
        <v>21</v>
      </c>
      <c r="K11">
        <v>73949</v>
      </c>
      <c r="L11" t="s">
        <v>33</v>
      </c>
      <c r="M11">
        <v>0.18</v>
      </c>
      <c r="N11">
        <v>0.86</v>
      </c>
      <c r="O11">
        <v>2113.92</v>
      </c>
      <c r="P11">
        <v>0</v>
      </c>
    </row>
    <row r="12" spans="1:16">
      <c r="A12" t="s">
        <v>58</v>
      </c>
      <c r="B12" s="1">
        <v>45002</v>
      </c>
      <c r="C12" t="s">
        <v>59</v>
      </c>
      <c r="D12" t="s">
        <v>25</v>
      </c>
      <c r="E12">
        <v>9646</v>
      </c>
      <c r="F12">
        <v>7.1</v>
      </c>
      <c r="G12">
        <v>60</v>
      </c>
      <c r="H12" t="s">
        <v>60</v>
      </c>
      <c r="I12" t="s">
        <v>27</v>
      </c>
      <c r="J12" t="s">
        <v>47</v>
      </c>
      <c r="K12">
        <v>67405</v>
      </c>
      <c r="L12" t="s">
        <v>33</v>
      </c>
      <c r="M12">
        <v>0.11</v>
      </c>
      <c r="N12">
        <v>0.6</v>
      </c>
      <c r="O12">
        <v>0</v>
      </c>
      <c r="P12">
        <v>0</v>
      </c>
    </row>
    <row r="13" spans="1:16">
      <c r="A13" t="s">
        <v>61</v>
      </c>
      <c r="B13" s="1">
        <v>44582</v>
      </c>
      <c r="C13" t="s">
        <v>62</v>
      </c>
      <c r="D13" t="s">
        <v>46</v>
      </c>
      <c r="E13">
        <v>28529</v>
      </c>
      <c r="F13">
        <v>24.8</v>
      </c>
      <c r="G13">
        <v>60</v>
      </c>
      <c r="H13" t="s">
        <v>19</v>
      </c>
      <c r="I13" t="s">
        <v>57</v>
      </c>
      <c r="J13" t="s">
        <v>32</v>
      </c>
      <c r="K13">
        <v>64872</v>
      </c>
      <c r="L13" t="s">
        <v>33</v>
      </c>
      <c r="M13">
        <v>0.37</v>
      </c>
      <c r="N13">
        <v>0.57999999999999996</v>
      </c>
      <c r="O13">
        <v>35604.19</v>
      </c>
      <c r="P13">
        <v>0</v>
      </c>
    </row>
    <row r="14" spans="1:16">
      <c r="A14" t="s">
        <v>63</v>
      </c>
      <c r="B14" s="1">
        <v>45152</v>
      </c>
      <c r="C14" t="s">
        <v>64</v>
      </c>
      <c r="D14" t="s">
        <v>65</v>
      </c>
      <c r="E14">
        <v>12664</v>
      </c>
      <c r="F14">
        <v>13.9</v>
      </c>
      <c r="G14">
        <v>36</v>
      </c>
      <c r="H14" t="s">
        <v>19</v>
      </c>
      <c r="I14" t="s">
        <v>20</v>
      </c>
      <c r="J14" t="s">
        <v>32</v>
      </c>
      <c r="K14">
        <v>72215</v>
      </c>
      <c r="L14" t="s">
        <v>29</v>
      </c>
      <c r="M14">
        <v>0.13</v>
      </c>
      <c r="N14">
        <v>0.93</v>
      </c>
      <c r="O14">
        <v>14424.3</v>
      </c>
      <c r="P14">
        <v>0</v>
      </c>
    </row>
    <row r="15" spans="1:16">
      <c r="A15" t="s">
        <v>66</v>
      </c>
      <c r="B15" s="1">
        <v>44473</v>
      </c>
      <c r="C15" t="s">
        <v>67</v>
      </c>
      <c r="D15" t="s">
        <v>46</v>
      </c>
      <c r="E15">
        <v>36737</v>
      </c>
      <c r="F15">
        <v>6</v>
      </c>
      <c r="G15">
        <v>60</v>
      </c>
      <c r="H15" t="s">
        <v>19</v>
      </c>
      <c r="I15" t="s">
        <v>57</v>
      </c>
      <c r="J15" t="s">
        <v>28</v>
      </c>
      <c r="K15">
        <v>53185</v>
      </c>
      <c r="L15" t="s">
        <v>33</v>
      </c>
      <c r="M15">
        <v>0.27</v>
      </c>
      <c r="N15">
        <v>0.59</v>
      </c>
      <c r="O15">
        <v>38941.22</v>
      </c>
      <c r="P15">
        <v>0</v>
      </c>
    </row>
    <row r="16" spans="1:16">
      <c r="A16" t="s">
        <v>68</v>
      </c>
      <c r="B16" s="1">
        <v>44656</v>
      </c>
      <c r="C16" t="s">
        <v>69</v>
      </c>
      <c r="D16" t="s">
        <v>65</v>
      </c>
      <c r="E16">
        <v>36796</v>
      </c>
      <c r="F16">
        <v>5.8</v>
      </c>
      <c r="G16">
        <v>60</v>
      </c>
      <c r="H16" t="s">
        <v>26</v>
      </c>
      <c r="I16" t="s">
        <v>20</v>
      </c>
      <c r="J16" t="s">
        <v>21</v>
      </c>
      <c r="K16">
        <v>73442</v>
      </c>
      <c r="L16" t="s">
        <v>29</v>
      </c>
      <c r="M16">
        <v>0.34</v>
      </c>
      <c r="N16">
        <v>0.62</v>
      </c>
      <c r="O16">
        <v>13503.79</v>
      </c>
      <c r="P16">
        <v>0</v>
      </c>
    </row>
    <row r="17" spans="1:16">
      <c r="A17" t="s">
        <v>70</v>
      </c>
      <c r="B17" s="1">
        <v>44218</v>
      </c>
      <c r="C17" t="s">
        <v>71</v>
      </c>
      <c r="D17" t="s">
        <v>72</v>
      </c>
      <c r="E17">
        <v>25027</v>
      </c>
      <c r="F17">
        <v>19.899999999999999</v>
      </c>
      <c r="G17">
        <v>36</v>
      </c>
      <c r="H17" t="s">
        <v>19</v>
      </c>
      <c r="I17" t="s">
        <v>73</v>
      </c>
      <c r="J17" t="s">
        <v>21</v>
      </c>
      <c r="K17">
        <v>81759</v>
      </c>
      <c r="L17" t="s">
        <v>33</v>
      </c>
      <c r="M17">
        <v>0.47</v>
      </c>
      <c r="N17">
        <v>0.94</v>
      </c>
      <c r="O17">
        <v>30007.37</v>
      </c>
      <c r="P17">
        <v>0</v>
      </c>
    </row>
    <row r="18" spans="1:16">
      <c r="A18" t="s">
        <v>74</v>
      </c>
      <c r="B18" s="1">
        <v>44449</v>
      </c>
      <c r="C18" t="s">
        <v>75</v>
      </c>
      <c r="D18" t="s">
        <v>76</v>
      </c>
      <c r="E18">
        <v>30373</v>
      </c>
      <c r="F18">
        <v>18.2</v>
      </c>
      <c r="G18">
        <v>60</v>
      </c>
      <c r="H18" t="s">
        <v>26</v>
      </c>
      <c r="I18" t="s">
        <v>20</v>
      </c>
      <c r="J18" t="s">
        <v>28</v>
      </c>
      <c r="K18">
        <v>71153</v>
      </c>
      <c r="L18" t="s">
        <v>22</v>
      </c>
      <c r="M18">
        <v>0.22</v>
      </c>
      <c r="N18">
        <v>0.83</v>
      </c>
      <c r="O18">
        <v>8244.83</v>
      </c>
      <c r="P18">
        <v>0</v>
      </c>
    </row>
    <row r="19" spans="1:16">
      <c r="A19" t="s">
        <v>77</v>
      </c>
      <c r="B19" s="1">
        <v>44944</v>
      </c>
      <c r="C19" t="s">
        <v>78</v>
      </c>
      <c r="D19" t="s">
        <v>18</v>
      </c>
      <c r="E19">
        <v>37397</v>
      </c>
      <c r="F19">
        <v>21</v>
      </c>
      <c r="G19">
        <v>60</v>
      </c>
      <c r="H19" t="s">
        <v>19</v>
      </c>
      <c r="I19" t="s">
        <v>73</v>
      </c>
      <c r="J19" t="s">
        <v>37</v>
      </c>
      <c r="K19">
        <v>107535</v>
      </c>
      <c r="L19" t="s">
        <v>29</v>
      </c>
      <c r="M19">
        <v>0.2</v>
      </c>
      <c r="N19">
        <v>0.81</v>
      </c>
      <c r="O19">
        <v>45250.37</v>
      </c>
      <c r="P19">
        <v>0</v>
      </c>
    </row>
    <row r="20" spans="1:16">
      <c r="A20" t="s">
        <v>79</v>
      </c>
      <c r="B20" s="1">
        <v>45053</v>
      </c>
      <c r="C20" t="s">
        <v>80</v>
      </c>
      <c r="D20" t="s">
        <v>76</v>
      </c>
      <c r="E20">
        <v>21609</v>
      </c>
      <c r="F20">
        <v>7.1</v>
      </c>
      <c r="G20">
        <v>60</v>
      </c>
      <c r="H20" t="s">
        <v>81</v>
      </c>
      <c r="I20" t="s">
        <v>36</v>
      </c>
      <c r="J20" t="s">
        <v>47</v>
      </c>
      <c r="K20">
        <v>132023</v>
      </c>
      <c r="L20" t="s">
        <v>22</v>
      </c>
      <c r="M20">
        <v>0.36</v>
      </c>
      <c r="N20">
        <v>0.88</v>
      </c>
      <c r="O20">
        <v>2771.85</v>
      </c>
      <c r="P20">
        <v>10111.4</v>
      </c>
    </row>
    <row r="21" spans="1:16">
      <c r="A21" t="s">
        <v>82</v>
      </c>
      <c r="B21" s="1">
        <v>44671</v>
      </c>
      <c r="C21" t="s">
        <v>83</v>
      </c>
      <c r="D21" t="s">
        <v>46</v>
      </c>
      <c r="E21">
        <v>36835</v>
      </c>
      <c r="F21">
        <v>5.7</v>
      </c>
      <c r="G21">
        <v>60</v>
      </c>
      <c r="H21" t="s">
        <v>81</v>
      </c>
      <c r="I21" t="s">
        <v>84</v>
      </c>
      <c r="J21" t="s">
        <v>21</v>
      </c>
      <c r="K21">
        <v>32581</v>
      </c>
      <c r="L21" t="s">
        <v>33</v>
      </c>
      <c r="M21">
        <v>0.35</v>
      </c>
      <c r="N21">
        <v>0.55000000000000004</v>
      </c>
      <c r="O21">
        <v>5580.8</v>
      </c>
      <c r="P21">
        <v>9880.57</v>
      </c>
    </row>
    <row r="22" spans="1:16">
      <c r="A22" t="s">
        <v>85</v>
      </c>
      <c r="B22" s="1">
        <v>45279</v>
      </c>
      <c r="C22" t="s">
        <v>86</v>
      </c>
      <c r="D22" t="s">
        <v>76</v>
      </c>
      <c r="E22">
        <v>39709</v>
      </c>
      <c r="F22">
        <v>15.2</v>
      </c>
      <c r="G22">
        <v>36</v>
      </c>
      <c r="H22" t="s">
        <v>19</v>
      </c>
      <c r="I22" t="s">
        <v>36</v>
      </c>
      <c r="J22" t="s">
        <v>28</v>
      </c>
      <c r="K22">
        <v>81717</v>
      </c>
      <c r="L22" t="s">
        <v>33</v>
      </c>
      <c r="M22">
        <v>0.23</v>
      </c>
      <c r="N22">
        <v>0.82</v>
      </c>
      <c r="O22">
        <v>45744.77</v>
      </c>
      <c r="P22">
        <v>0</v>
      </c>
    </row>
    <row r="23" spans="1:16">
      <c r="A23" t="s">
        <v>87</v>
      </c>
      <c r="B23" s="1">
        <v>44707</v>
      </c>
      <c r="C23" t="s">
        <v>88</v>
      </c>
      <c r="D23" t="s">
        <v>56</v>
      </c>
      <c r="E23">
        <v>20250</v>
      </c>
      <c r="F23">
        <v>12.8</v>
      </c>
      <c r="G23">
        <v>60</v>
      </c>
      <c r="H23" t="s">
        <v>19</v>
      </c>
      <c r="I23" t="s">
        <v>36</v>
      </c>
      <c r="J23" t="s">
        <v>32</v>
      </c>
      <c r="K23">
        <v>32763</v>
      </c>
      <c r="L23" t="s">
        <v>22</v>
      </c>
      <c r="M23">
        <v>0.47</v>
      </c>
      <c r="N23">
        <v>0.73</v>
      </c>
      <c r="O23">
        <v>22842</v>
      </c>
      <c r="P23">
        <v>0</v>
      </c>
    </row>
    <row r="24" spans="1:16">
      <c r="A24" t="s">
        <v>89</v>
      </c>
      <c r="B24" s="1">
        <v>44896</v>
      </c>
      <c r="C24" t="s">
        <v>90</v>
      </c>
      <c r="D24" t="s">
        <v>72</v>
      </c>
      <c r="E24">
        <v>22172</v>
      </c>
      <c r="F24">
        <v>14.2</v>
      </c>
      <c r="G24">
        <v>60</v>
      </c>
      <c r="H24" t="s">
        <v>26</v>
      </c>
      <c r="I24" t="s">
        <v>20</v>
      </c>
      <c r="J24" t="s">
        <v>28</v>
      </c>
      <c r="K24">
        <v>122910</v>
      </c>
      <c r="L24" t="s">
        <v>33</v>
      </c>
      <c r="M24">
        <v>0.44</v>
      </c>
      <c r="N24">
        <v>0.87</v>
      </c>
      <c r="O24">
        <v>2131.63</v>
      </c>
      <c r="P24">
        <v>0</v>
      </c>
    </row>
    <row r="25" spans="1:16">
      <c r="A25" t="s">
        <v>91</v>
      </c>
      <c r="B25" s="1">
        <v>45172</v>
      </c>
      <c r="C25" t="s">
        <v>92</v>
      </c>
      <c r="D25" t="s">
        <v>53</v>
      </c>
      <c r="E25">
        <v>12555</v>
      </c>
      <c r="F25">
        <v>24.8</v>
      </c>
      <c r="G25">
        <v>36</v>
      </c>
      <c r="H25" t="s">
        <v>19</v>
      </c>
      <c r="I25" t="s">
        <v>20</v>
      </c>
      <c r="J25" t="s">
        <v>37</v>
      </c>
      <c r="K25">
        <v>85480</v>
      </c>
      <c r="L25" t="s">
        <v>22</v>
      </c>
      <c r="M25">
        <v>0.19</v>
      </c>
      <c r="N25">
        <v>0.73</v>
      </c>
      <c r="O25">
        <v>15668.64</v>
      </c>
      <c r="P25">
        <v>0</v>
      </c>
    </row>
    <row r="26" spans="1:16">
      <c r="A26" t="s">
        <v>93</v>
      </c>
      <c r="B26" s="1">
        <v>44386</v>
      </c>
      <c r="C26" t="s">
        <v>94</v>
      </c>
      <c r="D26" t="s">
        <v>72</v>
      </c>
      <c r="E26">
        <v>22874</v>
      </c>
      <c r="F26">
        <v>24.4</v>
      </c>
      <c r="G26">
        <v>60</v>
      </c>
      <c r="H26" t="s">
        <v>19</v>
      </c>
      <c r="I26" t="s">
        <v>73</v>
      </c>
      <c r="J26" t="s">
        <v>47</v>
      </c>
      <c r="K26">
        <v>68759</v>
      </c>
      <c r="L26" t="s">
        <v>33</v>
      </c>
      <c r="M26">
        <v>0.2</v>
      </c>
      <c r="N26">
        <v>0.78</v>
      </c>
      <c r="O26">
        <v>28455.26</v>
      </c>
      <c r="P26">
        <v>0</v>
      </c>
    </row>
    <row r="27" spans="1:16">
      <c r="A27" t="s">
        <v>95</v>
      </c>
      <c r="B27" s="1">
        <v>45154</v>
      </c>
      <c r="C27" t="s">
        <v>96</v>
      </c>
      <c r="D27" t="s">
        <v>25</v>
      </c>
      <c r="E27">
        <v>14081</v>
      </c>
      <c r="F27">
        <v>23.8</v>
      </c>
      <c r="G27">
        <v>36</v>
      </c>
      <c r="H27" t="s">
        <v>26</v>
      </c>
      <c r="I27" t="s">
        <v>36</v>
      </c>
      <c r="J27" t="s">
        <v>37</v>
      </c>
      <c r="K27">
        <v>106067</v>
      </c>
      <c r="L27" t="s">
        <v>33</v>
      </c>
      <c r="M27">
        <v>0.3</v>
      </c>
      <c r="N27">
        <v>0.71</v>
      </c>
      <c r="O27">
        <v>4585.71</v>
      </c>
      <c r="P27">
        <v>0</v>
      </c>
    </row>
    <row r="28" spans="1:16">
      <c r="A28" t="s">
        <v>97</v>
      </c>
      <c r="B28" s="1">
        <v>44883</v>
      </c>
      <c r="C28" t="s">
        <v>98</v>
      </c>
      <c r="D28" t="s">
        <v>56</v>
      </c>
      <c r="E28">
        <v>25063</v>
      </c>
      <c r="F28">
        <v>20.7</v>
      </c>
      <c r="G28">
        <v>36</v>
      </c>
      <c r="H28" t="s">
        <v>19</v>
      </c>
      <c r="I28" t="s">
        <v>41</v>
      </c>
      <c r="J28" t="s">
        <v>32</v>
      </c>
      <c r="K28">
        <v>148094</v>
      </c>
      <c r="L28" t="s">
        <v>29</v>
      </c>
      <c r="M28">
        <v>0.41</v>
      </c>
      <c r="N28">
        <v>0.72</v>
      </c>
      <c r="O28">
        <v>30251.040000000001</v>
      </c>
      <c r="P28">
        <v>0</v>
      </c>
    </row>
    <row r="29" spans="1:16">
      <c r="A29" t="s">
        <v>99</v>
      </c>
      <c r="B29" s="1">
        <v>45154</v>
      </c>
      <c r="C29" t="s">
        <v>100</v>
      </c>
      <c r="D29" t="s">
        <v>76</v>
      </c>
      <c r="E29">
        <v>7819</v>
      </c>
      <c r="F29">
        <v>12.1</v>
      </c>
      <c r="G29">
        <v>36</v>
      </c>
      <c r="H29" t="s">
        <v>26</v>
      </c>
      <c r="I29" t="s">
        <v>20</v>
      </c>
      <c r="J29" t="s">
        <v>32</v>
      </c>
      <c r="K29">
        <v>55307</v>
      </c>
      <c r="L29" t="s">
        <v>22</v>
      </c>
      <c r="M29">
        <v>0.12</v>
      </c>
      <c r="N29">
        <v>0.85</v>
      </c>
      <c r="O29">
        <v>722.43</v>
      </c>
      <c r="P29">
        <v>0</v>
      </c>
    </row>
    <row r="30" spans="1:16">
      <c r="A30" t="s">
        <v>101</v>
      </c>
      <c r="B30" s="1">
        <v>44759</v>
      </c>
      <c r="C30" t="s">
        <v>102</v>
      </c>
      <c r="D30" t="s">
        <v>53</v>
      </c>
      <c r="E30">
        <v>26712</v>
      </c>
      <c r="F30">
        <v>13.2</v>
      </c>
      <c r="G30">
        <v>60</v>
      </c>
      <c r="H30" t="s">
        <v>26</v>
      </c>
      <c r="I30" t="s">
        <v>57</v>
      </c>
      <c r="J30" t="s">
        <v>32</v>
      </c>
      <c r="K30">
        <v>126371</v>
      </c>
      <c r="L30" t="s">
        <v>33</v>
      </c>
      <c r="M30">
        <v>0.38</v>
      </c>
      <c r="N30">
        <v>0.78</v>
      </c>
      <c r="O30">
        <v>10402.379999999999</v>
      </c>
      <c r="P30">
        <v>0</v>
      </c>
    </row>
    <row r="31" spans="1:16">
      <c r="A31" t="s">
        <v>103</v>
      </c>
      <c r="B31" s="1">
        <v>45028</v>
      </c>
      <c r="C31" t="s">
        <v>104</v>
      </c>
      <c r="D31" t="s">
        <v>76</v>
      </c>
      <c r="E31">
        <v>25762</v>
      </c>
      <c r="F31">
        <v>16</v>
      </c>
      <c r="G31">
        <v>36</v>
      </c>
      <c r="H31" t="s">
        <v>19</v>
      </c>
      <c r="I31" t="s">
        <v>20</v>
      </c>
      <c r="J31" t="s">
        <v>32</v>
      </c>
      <c r="K31">
        <v>41064</v>
      </c>
      <c r="L31" t="s">
        <v>22</v>
      </c>
      <c r="M31">
        <v>0.36</v>
      </c>
      <c r="N31">
        <v>0.78</v>
      </c>
      <c r="O31">
        <v>29883.919999999998</v>
      </c>
      <c r="P31">
        <v>0</v>
      </c>
    </row>
    <row r="32" spans="1:16">
      <c r="A32" t="s">
        <v>105</v>
      </c>
      <c r="B32" s="1">
        <v>44843</v>
      </c>
      <c r="C32" t="s">
        <v>106</v>
      </c>
      <c r="D32" t="s">
        <v>50</v>
      </c>
      <c r="E32">
        <v>12046</v>
      </c>
      <c r="F32">
        <v>21.6</v>
      </c>
      <c r="G32">
        <v>36</v>
      </c>
      <c r="H32" t="s">
        <v>19</v>
      </c>
      <c r="I32" t="s">
        <v>27</v>
      </c>
      <c r="J32" t="s">
        <v>28</v>
      </c>
      <c r="K32">
        <v>106848</v>
      </c>
      <c r="L32" t="s">
        <v>29</v>
      </c>
      <c r="M32">
        <v>0.19</v>
      </c>
      <c r="N32">
        <v>0.7</v>
      </c>
      <c r="O32">
        <v>14647.94</v>
      </c>
      <c r="P32">
        <v>0</v>
      </c>
    </row>
    <row r="33" spans="1:16">
      <c r="A33" t="s">
        <v>107</v>
      </c>
      <c r="B33" s="1">
        <v>44217</v>
      </c>
      <c r="C33" t="s">
        <v>108</v>
      </c>
      <c r="D33" t="s">
        <v>50</v>
      </c>
      <c r="E33">
        <v>32463</v>
      </c>
      <c r="F33">
        <v>6.4</v>
      </c>
      <c r="G33">
        <v>36</v>
      </c>
      <c r="H33" t="s">
        <v>19</v>
      </c>
      <c r="I33" t="s">
        <v>27</v>
      </c>
      <c r="J33" t="s">
        <v>32</v>
      </c>
      <c r="K33">
        <v>67548</v>
      </c>
      <c r="L33" t="s">
        <v>22</v>
      </c>
      <c r="M33">
        <v>0.37</v>
      </c>
      <c r="N33">
        <v>0.74</v>
      </c>
      <c r="O33">
        <v>34540.629999999997</v>
      </c>
      <c r="P33">
        <v>0</v>
      </c>
    </row>
    <row r="34" spans="1:16">
      <c r="A34" t="s">
        <v>109</v>
      </c>
      <c r="B34" s="1">
        <v>45037</v>
      </c>
      <c r="C34" t="s">
        <v>110</v>
      </c>
      <c r="D34" t="s">
        <v>40</v>
      </c>
      <c r="E34">
        <v>29769</v>
      </c>
      <c r="F34">
        <v>13.5</v>
      </c>
      <c r="G34">
        <v>60</v>
      </c>
      <c r="H34" t="s">
        <v>26</v>
      </c>
      <c r="I34" t="s">
        <v>20</v>
      </c>
      <c r="J34" t="s">
        <v>32</v>
      </c>
      <c r="K34">
        <v>66945</v>
      </c>
      <c r="L34" t="s">
        <v>29</v>
      </c>
      <c r="M34">
        <v>0.48</v>
      </c>
      <c r="N34">
        <v>0.84</v>
      </c>
      <c r="O34">
        <v>1763.22</v>
      </c>
      <c r="P34">
        <v>0</v>
      </c>
    </row>
    <row r="35" spans="1:16">
      <c r="A35" t="s">
        <v>111</v>
      </c>
      <c r="B35" s="1">
        <v>44363</v>
      </c>
      <c r="C35" t="s">
        <v>112</v>
      </c>
      <c r="D35" t="s">
        <v>72</v>
      </c>
      <c r="E35">
        <v>24150</v>
      </c>
      <c r="F35">
        <v>6.7</v>
      </c>
      <c r="G35">
        <v>60</v>
      </c>
      <c r="H35" t="s">
        <v>19</v>
      </c>
      <c r="I35" t="s">
        <v>73</v>
      </c>
      <c r="J35" t="s">
        <v>28</v>
      </c>
      <c r="K35">
        <v>77937</v>
      </c>
      <c r="L35" t="s">
        <v>22</v>
      </c>
      <c r="M35">
        <v>0.12</v>
      </c>
      <c r="N35">
        <v>0.87</v>
      </c>
      <c r="O35">
        <v>25768.05</v>
      </c>
      <c r="P35">
        <v>0</v>
      </c>
    </row>
    <row r="36" spans="1:16">
      <c r="A36" t="s">
        <v>113</v>
      </c>
      <c r="B36" s="1">
        <v>44584</v>
      </c>
      <c r="C36" t="s">
        <v>114</v>
      </c>
      <c r="D36" t="s">
        <v>53</v>
      </c>
      <c r="E36">
        <v>3711</v>
      </c>
      <c r="F36">
        <v>15.3</v>
      </c>
      <c r="G36">
        <v>60</v>
      </c>
      <c r="H36" t="s">
        <v>81</v>
      </c>
      <c r="I36" t="s">
        <v>27</v>
      </c>
      <c r="J36" t="s">
        <v>32</v>
      </c>
      <c r="K36">
        <v>36476</v>
      </c>
      <c r="L36" t="s">
        <v>22</v>
      </c>
      <c r="M36">
        <v>0.23</v>
      </c>
      <c r="N36">
        <v>0.81</v>
      </c>
      <c r="O36">
        <v>648.73</v>
      </c>
      <c r="P36">
        <v>938.22</v>
      </c>
    </row>
    <row r="37" spans="1:16">
      <c r="A37" t="s">
        <v>115</v>
      </c>
      <c r="B37" s="1">
        <v>44797</v>
      </c>
      <c r="C37" t="s">
        <v>116</v>
      </c>
      <c r="D37" t="s">
        <v>50</v>
      </c>
      <c r="E37">
        <v>5853</v>
      </c>
      <c r="F37">
        <v>23</v>
      </c>
      <c r="G37">
        <v>60</v>
      </c>
      <c r="H37" t="s">
        <v>19</v>
      </c>
      <c r="I37" t="s">
        <v>27</v>
      </c>
      <c r="J37" t="s">
        <v>37</v>
      </c>
      <c r="K37">
        <v>81756</v>
      </c>
      <c r="L37" t="s">
        <v>29</v>
      </c>
      <c r="M37">
        <v>0.28000000000000003</v>
      </c>
      <c r="N37">
        <v>0.92</v>
      </c>
      <c r="O37">
        <v>7199.19</v>
      </c>
      <c r="P37">
        <v>0</v>
      </c>
    </row>
    <row r="38" spans="1:16">
      <c r="A38" t="s">
        <v>117</v>
      </c>
      <c r="B38" s="1">
        <v>44512</v>
      </c>
      <c r="C38" t="s">
        <v>118</v>
      </c>
      <c r="D38" t="s">
        <v>40</v>
      </c>
      <c r="E38">
        <v>30077</v>
      </c>
      <c r="F38">
        <v>20.6</v>
      </c>
      <c r="G38">
        <v>60</v>
      </c>
      <c r="H38" t="s">
        <v>19</v>
      </c>
      <c r="I38" t="s">
        <v>20</v>
      </c>
      <c r="J38" t="s">
        <v>37</v>
      </c>
      <c r="K38">
        <v>120101</v>
      </c>
      <c r="L38" t="s">
        <v>33</v>
      </c>
      <c r="M38">
        <v>0.46</v>
      </c>
      <c r="N38">
        <v>0.87</v>
      </c>
      <c r="O38">
        <v>36272.86</v>
      </c>
      <c r="P38">
        <v>0</v>
      </c>
    </row>
    <row r="39" spans="1:16">
      <c r="A39" t="s">
        <v>119</v>
      </c>
      <c r="B39" s="1">
        <v>44210</v>
      </c>
      <c r="C39" t="s">
        <v>120</v>
      </c>
      <c r="D39" t="s">
        <v>56</v>
      </c>
      <c r="E39">
        <v>24863</v>
      </c>
      <c r="F39">
        <v>9.6</v>
      </c>
      <c r="G39">
        <v>60</v>
      </c>
      <c r="H39" t="s">
        <v>19</v>
      </c>
      <c r="I39" t="s">
        <v>36</v>
      </c>
      <c r="J39" t="s">
        <v>21</v>
      </c>
      <c r="K39">
        <v>32382</v>
      </c>
      <c r="L39" t="s">
        <v>33</v>
      </c>
      <c r="M39">
        <v>0.48</v>
      </c>
      <c r="N39">
        <v>0.75</v>
      </c>
      <c r="O39">
        <v>27249.85</v>
      </c>
      <c r="P39">
        <v>0</v>
      </c>
    </row>
    <row r="40" spans="1:16">
      <c r="A40" t="s">
        <v>121</v>
      </c>
      <c r="B40" s="1">
        <v>44438</v>
      </c>
      <c r="C40" t="s">
        <v>122</v>
      </c>
      <c r="D40" t="s">
        <v>53</v>
      </c>
      <c r="E40">
        <v>22792</v>
      </c>
      <c r="F40">
        <v>24.5</v>
      </c>
      <c r="G40">
        <v>60</v>
      </c>
      <c r="H40" t="s">
        <v>19</v>
      </c>
      <c r="I40" t="s">
        <v>73</v>
      </c>
      <c r="J40" t="s">
        <v>37</v>
      </c>
      <c r="K40">
        <v>79683</v>
      </c>
      <c r="L40" t="s">
        <v>33</v>
      </c>
      <c r="M40">
        <v>0.28000000000000003</v>
      </c>
      <c r="N40">
        <v>0.8</v>
      </c>
      <c r="O40">
        <v>28376.04</v>
      </c>
      <c r="P40">
        <v>0</v>
      </c>
    </row>
    <row r="41" spans="1:16">
      <c r="A41" t="s">
        <v>123</v>
      </c>
      <c r="B41" s="1">
        <v>44973</v>
      </c>
      <c r="C41" t="s">
        <v>124</v>
      </c>
      <c r="D41" t="s">
        <v>40</v>
      </c>
      <c r="E41">
        <v>9942</v>
      </c>
      <c r="F41">
        <v>18.3</v>
      </c>
      <c r="G41">
        <v>36</v>
      </c>
      <c r="H41" t="s">
        <v>19</v>
      </c>
      <c r="I41" t="s">
        <v>84</v>
      </c>
      <c r="J41" t="s">
        <v>47</v>
      </c>
      <c r="K41">
        <v>117999</v>
      </c>
      <c r="L41" t="s">
        <v>22</v>
      </c>
      <c r="M41">
        <v>0.4</v>
      </c>
      <c r="N41">
        <v>0.92</v>
      </c>
      <c r="O41">
        <v>11761.39</v>
      </c>
      <c r="P41">
        <v>0</v>
      </c>
    </row>
    <row r="42" spans="1:16">
      <c r="A42" t="s">
        <v>125</v>
      </c>
      <c r="B42" s="1">
        <v>44761</v>
      </c>
      <c r="C42" t="s">
        <v>126</v>
      </c>
      <c r="D42" t="s">
        <v>18</v>
      </c>
      <c r="E42">
        <v>2762</v>
      </c>
      <c r="F42">
        <v>5.2</v>
      </c>
      <c r="G42">
        <v>36</v>
      </c>
      <c r="H42" t="s">
        <v>26</v>
      </c>
      <c r="I42" t="s">
        <v>84</v>
      </c>
      <c r="J42" t="s">
        <v>47</v>
      </c>
      <c r="K42">
        <v>75276</v>
      </c>
      <c r="L42" t="s">
        <v>22</v>
      </c>
      <c r="M42">
        <v>0.31</v>
      </c>
      <c r="N42">
        <v>0.78</v>
      </c>
      <c r="O42">
        <v>1245.1099999999999</v>
      </c>
      <c r="P42">
        <v>0</v>
      </c>
    </row>
    <row r="43" spans="1:16">
      <c r="A43" t="s">
        <v>127</v>
      </c>
      <c r="B43" s="1">
        <v>45094</v>
      </c>
      <c r="C43" t="s">
        <v>128</v>
      </c>
      <c r="D43" t="s">
        <v>53</v>
      </c>
      <c r="E43">
        <v>32987</v>
      </c>
      <c r="F43">
        <v>10.1</v>
      </c>
      <c r="G43">
        <v>36</v>
      </c>
      <c r="H43" t="s">
        <v>19</v>
      </c>
      <c r="I43" t="s">
        <v>20</v>
      </c>
      <c r="J43" t="s">
        <v>47</v>
      </c>
      <c r="K43">
        <v>63402</v>
      </c>
      <c r="L43" t="s">
        <v>33</v>
      </c>
      <c r="M43">
        <v>0.32</v>
      </c>
      <c r="N43">
        <v>0.87</v>
      </c>
      <c r="O43">
        <v>36318.69</v>
      </c>
      <c r="P43">
        <v>0</v>
      </c>
    </row>
    <row r="44" spans="1:16">
      <c r="A44" t="s">
        <v>129</v>
      </c>
      <c r="B44" s="1">
        <v>44288</v>
      </c>
      <c r="C44" t="s">
        <v>130</v>
      </c>
      <c r="D44" t="s">
        <v>46</v>
      </c>
      <c r="E44">
        <v>16850</v>
      </c>
      <c r="F44">
        <v>10.199999999999999</v>
      </c>
      <c r="G44">
        <v>36</v>
      </c>
      <c r="H44" t="s">
        <v>19</v>
      </c>
      <c r="I44" t="s">
        <v>20</v>
      </c>
      <c r="J44" t="s">
        <v>28</v>
      </c>
      <c r="K44">
        <v>121881</v>
      </c>
      <c r="L44" t="s">
        <v>22</v>
      </c>
      <c r="M44">
        <v>0.21</v>
      </c>
      <c r="N44">
        <v>0.81</v>
      </c>
      <c r="O44">
        <v>18568.7</v>
      </c>
      <c r="P44">
        <v>0</v>
      </c>
    </row>
    <row r="45" spans="1:16">
      <c r="A45" t="s">
        <v>131</v>
      </c>
      <c r="B45" s="1">
        <v>45152</v>
      </c>
      <c r="C45" t="s">
        <v>132</v>
      </c>
      <c r="D45" t="s">
        <v>40</v>
      </c>
      <c r="E45">
        <v>13112</v>
      </c>
      <c r="F45">
        <v>6.4</v>
      </c>
      <c r="G45">
        <v>60</v>
      </c>
      <c r="H45" t="s">
        <v>19</v>
      </c>
      <c r="I45" t="s">
        <v>27</v>
      </c>
      <c r="J45" t="s">
        <v>37</v>
      </c>
      <c r="K45">
        <v>140300</v>
      </c>
      <c r="L45" t="s">
        <v>22</v>
      </c>
      <c r="M45">
        <v>0.19</v>
      </c>
      <c r="N45">
        <v>0.75</v>
      </c>
      <c r="O45">
        <v>13951.17</v>
      </c>
      <c r="P45">
        <v>0</v>
      </c>
    </row>
    <row r="46" spans="1:16">
      <c r="A46" t="s">
        <v>133</v>
      </c>
      <c r="B46" s="1">
        <v>44705</v>
      </c>
      <c r="C46" t="s">
        <v>134</v>
      </c>
      <c r="D46" t="s">
        <v>76</v>
      </c>
      <c r="E46">
        <v>25058</v>
      </c>
      <c r="F46">
        <v>24.2</v>
      </c>
      <c r="G46">
        <v>36</v>
      </c>
      <c r="H46" t="s">
        <v>26</v>
      </c>
      <c r="I46" t="s">
        <v>20</v>
      </c>
      <c r="J46" t="s">
        <v>47</v>
      </c>
      <c r="K46">
        <v>56946</v>
      </c>
      <c r="L46" t="s">
        <v>33</v>
      </c>
      <c r="M46">
        <v>0.22</v>
      </c>
      <c r="N46">
        <v>0.61</v>
      </c>
      <c r="O46">
        <v>9355.1299999999992</v>
      </c>
      <c r="P46">
        <v>0</v>
      </c>
    </row>
    <row r="47" spans="1:16">
      <c r="A47" t="s">
        <v>135</v>
      </c>
      <c r="B47" s="1">
        <v>44972</v>
      </c>
      <c r="C47" t="s">
        <v>136</v>
      </c>
      <c r="D47" t="s">
        <v>46</v>
      </c>
      <c r="E47">
        <v>39890</v>
      </c>
      <c r="F47">
        <v>14.6</v>
      </c>
      <c r="G47">
        <v>36</v>
      </c>
      <c r="H47" t="s">
        <v>26</v>
      </c>
      <c r="I47" t="s">
        <v>84</v>
      </c>
      <c r="J47" t="s">
        <v>21</v>
      </c>
      <c r="K47">
        <v>109698</v>
      </c>
      <c r="L47" t="s">
        <v>29</v>
      </c>
      <c r="M47">
        <v>0.32</v>
      </c>
      <c r="N47">
        <v>0.69</v>
      </c>
      <c r="O47">
        <v>3304.32</v>
      </c>
      <c r="P47">
        <v>0</v>
      </c>
    </row>
    <row r="48" spans="1:16">
      <c r="A48" t="s">
        <v>137</v>
      </c>
      <c r="B48" s="1">
        <v>44231</v>
      </c>
      <c r="C48" t="s">
        <v>138</v>
      </c>
      <c r="D48" t="s">
        <v>18</v>
      </c>
      <c r="E48">
        <v>1481</v>
      </c>
      <c r="F48">
        <v>22.9</v>
      </c>
      <c r="G48">
        <v>36</v>
      </c>
      <c r="H48" t="s">
        <v>19</v>
      </c>
      <c r="I48" t="s">
        <v>27</v>
      </c>
      <c r="J48" t="s">
        <v>28</v>
      </c>
      <c r="K48">
        <v>144690</v>
      </c>
      <c r="L48" t="s">
        <v>22</v>
      </c>
      <c r="M48">
        <v>0.11</v>
      </c>
      <c r="N48">
        <v>0.94</v>
      </c>
      <c r="O48">
        <v>1820.15</v>
      </c>
      <c r="P48">
        <v>0</v>
      </c>
    </row>
    <row r="49" spans="1:16">
      <c r="A49" t="s">
        <v>139</v>
      </c>
      <c r="B49" s="1">
        <v>44402</v>
      </c>
      <c r="C49" t="s">
        <v>140</v>
      </c>
      <c r="D49" t="s">
        <v>50</v>
      </c>
      <c r="E49">
        <v>33921</v>
      </c>
      <c r="F49">
        <v>11.4</v>
      </c>
      <c r="G49">
        <v>36</v>
      </c>
      <c r="H49" t="s">
        <v>26</v>
      </c>
      <c r="I49" t="s">
        <v>84</v>
      </c>
      <c r="J49" t="s">
        <v>21</v>
      </c>
      <c r="K49">
        <v>142309</v>
      </c>
      <c r="L49" t="s">
        <v>22</v>
      </c>
      <c r="M49">
        <v>0.46</v>
      </c>
      <c r="N49">
        <v>0.8</v>
      </c>
      <c r="O49">
        <v>14230.09</v>
      </c>
      <c r="P49">
        <v>0</v>
      </c>
    </row>
    <row r="50" spans="1:16">
      <c r="A50" t="s">
        <v>141</v>
      </c>
      <c r="B50" s="1">
        <v>45222</v>
      </c>
      <c r="C50" t="s">
        <v>142</v>
      </c>
      <c r="D50" t="s">
        <v>65</v>
      </c>
      <c r="E50">
        <v>2524</v>
      </c>
      <c r="F50">
        <v>7.5</v>
      </c>
      <c r="G50">
        <v>60</v>
      </c>
      <c r="H50" t="s">
        <v>19</v>
      </c>
      <c r="I50" t="s">
        <v>57</v>
      </c>
      <c r="J50" t="s">
        <v>37</v>
      </c>
      <c r="K50">
        <v>103933</v>
      </c>
      <c r="L50" t="s">
        <v>22</v>
      </c>
      <c r="M50">
        <v>0.16</v>
      </c>
      <c r="N50">
        <v>0.75</v>
      </c>
      <c r="O50">
        <v>2713.3</v>
      </c>
      <c r="P50">
        <v>0</v>
      </c>
    </row>
    <row r="51" spans="1:16">
      <c r="A51" t="s">
        <v>143</v>
      </c>
      <c r="B51" s="1">
        <v>45218</v>
      </c>
      <c r="C51" t="s">
        <v>144</v>
      </c>
      <c r="D51" t="s">
        <v>40</v>
      </c>
      <c r="E51">
        <v>35888</v>
      </c>
      <c r="F51">
        <v>14.5</v>
      </c>
      <c r="G51">
        <v>60</v>
      </c>
      <c r="H51" t="s">
        <v>26</v>
      </c>
      <c r="I51" t="s">
        <v>57</v>
      </c>
      <c r="J51" t="s">
        <v>32</v>
      </c>
      <c r="K51">
        <v>52335</v>
      </c>
      <c r="L51" t="s">
        <v>22</v>
      </c>
      <c r="M51">
        <v>0.19</v>
      </c>
      <c r="N51">
        <v>0.92</v>
      </c>
      <c r="O51">
        <v>9756.7199999999993</v>
      </c>
      <c r="P51">
        <v>0</v>
      </c>
    </row>
    <row r="52" spans="1:16">
      <c r="A52" t="s">
        <v>145</v>
      </c>
      <c r="B52" s="1">
        <v>44762</v>
      </c>
      <c r="C52" t="s">
        <v>146</v>
      </c>
      <c r="D52" t="s">
        <v>56</v>
      </c>
      <c r="E52">
        <v>16048</v>
      </c>
      <c r="F52">
        <v>7.3</v>
      </c>
      <c r="G52">
        <v>60</v>
      </c>
      <c r="H52" t="s">
        <v>19</v>
      </c>
      <c r="I52" t="s">
        <v>27</v>
      </c>
      <c r="J52" t="s">
        <v>21</v>
      </c>
      <c r="K52">
        <v>75095</v>
      </c>
      <c r="L52" t="s">
        <v>29</v>
      </c>
      <c r="M52">
        <v>0.31</v>
      </c>
      <c r="N52">
        <v>0.76</v>
      </c>
      <c r="O52">
        <v>17219.5</v>
      </c>
      <c r="P52">
        <v>0</v>
      </c>
    </row>
    <row r="53" spans="1:16">
      <c r="A53" t="s">
        <v>147</v>
      </c>
      <c r="B53" s="1">
        <v>44899</v>
      </c>
      <c r="C53" t="s">
        <v>148</v>
      </c>
      <c r="D53" t="s">
        <v>40</v>
      </c>
      <c r="E53">
        <v>36111</v>
      </c>
      <c r="F53">
        <v>14.7</v>
      </c>
      <c r="G53">
        <v>36</v>
      </c>
      <c r="H53" t="s">
        <v>19</v>
      </c>
      <c r="I53" t="s">
        <v>20</v>
      </c>
      <c r="J53" t="s">
        <v>32</v>
      </c>
      <c r="K53">
        <v>109930</v>
      </c>
      <c r="L53" t="s">
        <v>33</v>
      </c>
      <c r="M53">
        <v>0.38</v>
      </c>
      <c r="N53">
        <v>0.74</v>
      </c>
      <c r="O53">
        <v>41419.32</v>
      </c>
      <c r="P53">
        <v>0</v>
      </c>
    </row>
    <row r="54" spans="1:16">
      <c r="A54" t="s">
        <v>149</v>
      </c>
      <c r="B54" s="1">
        <v>44598</v>
      </c>
      <c r="C54" t="s">
        <v>150</v>
      </c>
      <c r="D54" t="s">
        <v>65</v>
      </c>
      <c r="E54">
        <v>38904</v>
      </c>
      <c r="F54">
        <v>23.4</v>
      </c>
      <c r="G54">
        <v>60</v>
      </c>
      <c r="H54" t="s">
        <v>81</v>
      </c>
      <c r="I54" t="s">
        <v>27</v>
      </c>
      <c r="J54" t="s">
        <v>28</v>
      </c>
      <c r="K54">
        <v>57197</v>
      </c>
      <c r="L54" t="s">
        <v>22</v>
      </c>
      <c r="M54">
        <v>0.14000000000000001</v>
      </c>
      <c r="N54">
        <v>0.84</v>
      </c>
      <c r="O54">
        <v>13773.37</v>
      </c>
      <c r="P54">
        <v>12116.05</v>
      </c>
    </row>
    <row r="55" spans="1:16">
      <c r="A55" t="s">
        <v>151</v>
      </c>
      <c r="B55" s="1">
        <v>44926</v>
      </c>
      <c r="C55" t="s">
        <v>152</v>
      </c>
      <c r="D55" t="s">
        <v>18</v>
      </c>
      <c r="E55">
        <v>35008</v>
      </c>
      <c r="F55">
        <v>15.4</v>
      </c>
      <c r="G55">
        <v>36</v>
      </c>
      <c r="H55" t="s">
        <v>19</v>
      </c>
      <c r="I55" t="s">
        <v>84</v>
      </c>
      <c r="J55" t="s">
        <v>21</v>
      </c>
      <c r="K55">
        <v>52010</v>
      </c>
      <c r="L55" t="s">
        <v>33</v>
      </c>
      <c r="M55">
        <v>0.23</v>
      </c>
      <c r="N55">
        <v>0.82</v>
      </c>
      <c r="O55">
        <v>40399.230000000003</v>
      </c>
      <c r="P55">
        <v>0</v>
      </c>
    </row>
    <row r="56" spans="1:16">
      <c r="A56" t="s">
        <v>153</v>
      </c>
      <c r="B56" s="1">
        <v>44358</v>
      </c>
      <c r="C56" t="s">
        <v>154</v>
      </c>
      <c r="D56" t="s">
        <v>18</v>
      </c>
      <c r="E56">
        <v>1060</v>
      </c>
      <c r="F56">
        <v>17.3</v>
      </c>
      <c r="G56">
        <v>60</v>
      </c>
      <c r="H56" t="s">
        <v>26</v>
      </c>
      <c r="I56" t="s">
        <v>57</v>
      </c>
      <c r="J56" t="s">
        <v>21</v>
      </c>
      <c r="K56">
        <v>54123</v>
      </c>
      <c r="L56" t="s">
        <v>22</v>
      </c>
      <c r="M56">
        <v>0.49</v>
      </c>
      <c r="N56">
        <v>0.59</v>
      </c>
      <c r="O56">
        <v>339.55</v>
      </c>
      <c r="P56">
        <v>0</v>
      </c>
    </row>
    <row r="57" spans="1:16">
      <c r="A57" t="s">
        <v>155</v>
      </c>
      <c r="B57" s="1">
        <v>44398</v>
      </c>
      <c r="C57" t="s">
        <v>156</v>
      </c>
      <c r="D57" t="s">
        <v>46</v>
      </c>
      <c r="E57">
        <v>10130</v>
      </c>
      <c r="F57">
        <v>8.1</v>
      </c>
      <c r="G57">
        <v>60</v>
      </c>
      <c r="H57" t="s">
        <v>19</v>
      </c>
      <c r="I57" t="s">
        <v>27</v>
      </c>
      <c r="J57" t="s">
        <v>28</v>
      </c>
      <c r="K57">
        <v>117923</v>
      </c>
      <c r="L57" t="s">
        <v>29</v>
      </c>
      <c r="M57">
        <v>0.2</v>
      </c>
      <c r="N57">
        <v>0.71</v>
      </c>
      <c r="O57">
        <v>10950.53</v>
      </c>
      <c r="P57">
        <v>0</v>
      </c>
    </row>
    <row r="58" spans="1:16">
      <c r="A58" t="s">
        <v>157</v>
      </c>
      <c r="B58" s="1">
        <v>45192</v>
      </c>
      <c r="C58" t="s">
        <v>158</v>
      </c>
      <c r="D58" t="s">
        <v>53</v>
      </c>
      <c r="E58">
        <v>19023</v>
      </c>
      <c r="F58">
        <v>5.9</v>
      </c>
      <c r="G58">
        <v>60</v>
      </c>
      <c r="H58" t="s">
        <v>26</v>
      </c>
      <c r="I58" t="s">
        <v>20</v>
      </c>
      <c r="J58" t="s">
        <v>28</v>
      </c>
      <c r="K58">
        <v>32890</v>
      </c>
      <c r="L58" t="s">
        <v>33</v>
      </c>
      <c r="M58">
        <v>0.23</v>
      </c>
      <c r="N58">
        <v>0.71</v>
      </c>
      <c r="O58">
        <v>6787.88</v>
      </c>
      <c r="P58">
        <v>0</v>
      </c>
    </row>
    <row r="59" spans="1:16">
      <c r="A59" t="s">
        <v>159</v>
      </c>
      <c r="B59" s="1">
        <v>44466</v>
      </c>
      <c r="C59" t="s">
        <v>160</v>
      </c>
      <c r="D59" t="s">
        <v>56</v>
      </c>
      <c r="E59">
        <v>14350</v>
      </c>
      <c r="F59">
        <v>7.2</v>
      </c>
      <c r="G59">
        <v>60</v>
      </c>
      <c r="H59" t="s">
        <v>81</v>
      </c>
      <c r="I59" t="s">
        <v>57</v>
      </c>
      <c r="J59" t="s">
        <v>47</v>
      </c>
      <c r="K59">
        <v>123305</v>
      </c>
      <c r="L59" t="s">
        <v>29</v>
      </c>
      <c r="M59">
        <v>0.43</v>
      </c>
      <c r="N59">
        <v>0.67</v>
      </c>
      <c r="O59">
        <v>5712.02</v>
      </c>
      <c r="P59">
        <v>3379.84</v>
      </c>
    </row>
    <row r="60" spans="1:16">
      <c r="A60" t="s">
        <v>161</v>
      </c>
      <c r="B60" s="1">
        <v>45012</v>
      </c>
      <c r="C60" t="s">
        <v>162</v>
      </c>
      <c r="D60" t="s">
        <v>46</v>
      </c>
      <c r="E60">
        <v>25354</v>
      </c>
      <c r="F60">
        <v>17</v>
      </c>
      <c r="G60">
        <v>60</v>
      </c>
      <c r="H60" t="s">
        <v>19</v>
      </c>
      <c r="I60" t="s">
        <v>41</v>
      </c>
      <c r="J60" t="s">
        <v>37</v>
      </c>
      <c r="K60">
        <v>139162</v>
      </c>
      <c r="L60" t="s">
        <v>22</v>
      </c>
      <c r="M60">
        <v>0.12</v>
      </c>
      <c r="N60">
        <v>0.73</v>
      </c>
      <c r="O60">
        <v>29664.18</v>
      </c>
      <c r="P60">
        <v>0</v>
      </c>
    </row>
    <row r="61" spans="1:16">
      <c r="A61" t="s">
        <v>163</v>
      </c>
      <c r="B61" s="1">
        <v>44652</v>
      </c>
      <c r="C61" t="s">
        <v>164</v>
      </c>
      <c r="D61" t="s">
        <v>56</v>
      </c>
      <c r="E61">
        <v>29145</v>
      </c>
      <c r="F61">
        <v>6.9</v>
      </c>
      <c r="G61">
        <v>36</v>
      </c>
      <c r="H61" t="s">
        <v>26</v>
      </c>
      <c r="I61" t="s">
        <v>41</v>
      </c>
      <c r="J61" t="s">
        <v>21</v>
      </c>
      <c r="K61">
        <v>38026</v>
      </c>
      <c r="L61" t="s">
        <v>29</v>
      </c>
      <c r="M61">
        <v>0.28999999999999998</v>
      </c>
      <c r="N61">
        <v>0.69</v>
      </c>
      <c r="O61">
        <v>4504.3900000000003</v>
      </c>
      <c r="P61">
        <v>0</v>
      </c>
    </row>
    <row r="62" spans="1:16">
      <c r="A62" t="s">
        <v>165</v>
      </c>
      <c r="B62" s="1">
        <v>45213</v>
      </c>
      <c r="C62" t="s">
        <v>166</v>
      </c>
      <c r="D62" t="s">
        <v>56</v>
      </c>
      <c r="E62">
        <v>35020</v>
      </c>
      <c r="F62">
        <v>12.5</v>
      </c>
      <c r="G62">
        <v>60</v>
      </c>
      <c r="H62" t="s">
        <v>26</v>
      </c>
      <c r="I62" t="s">
        <v>73</v>
      </c>
      <c r="J62" t="s">
        <v>21</v>
      </c>
      <c r="K62">
        <v>94925</v>
      </c>
      <c r="L62" t="s">
        <v>29</v>
      </c>
      <c r="M62">
        <v>0.25</v>
      </c>
      <c r="N62">
        <v>0.59</v>
      </c>
      <c r="O62">
        <v>11583.76</v>
      </c>
      <c r="P62">
        <v>0</v>
      </c>
    </row>
    <row r="63" spans="1:16">
      <c r="A63" t="s">
        <v>167</v>
      </c>
      <c r="B63" s="1">
        <v>44492</v>
      </c>
      <c r="C63" t="s">
        <v>168</v>
      </c>
      <c r="D63" t="s">
        <v>65</v>
      </c>
      <c r="E63">
        <v>21587</v>
      </c>
      <c r="F63">
        <v>16</v>
      </c>
      <c r="G63">
        <v>36</v>
      </c>
      <c r="H63" t="s">
        <v>26</v>
      </c>
      <c r="I63" t="s">
        <v>36</v>
      </c>
      <c r="J63" t="s">
        <v>28</v>
      </c>
      <c r="K63">
        <v>98842</v>
      </c>
      <c r="L63" t="s">
        <v>22</v>
      </c>
      <c r="M63">
        <v>0.23</v>
      </c>
      <c r="N63">
        <v>0.69</v>
      </c>
      <c r="O63">
        <v>5550.98</v>
      </c>
      <c r="P63">
        <v>0</v>
      </c>
    </row>
    <row r="64" spans="1:16">
      <c r="A64" t="s">
        <v>169</v>
      </c>
      <c r="B64" s="1">
        <v>44916</v>
      </c>
      <c r="C64" t="s">
        <v>170</v>
      </c>
      <c r="D64" t="s">
        <v>46</v>
      </c>
      <c r="E64">
        <v>10650</v>
      </c>
      <c r="F64">
        <v>12.8</v>
      </c>
      <c r="G64">
        <v>36</v>
      </c>
      <c r="H64" t="s">
        <v>19</v>
      </c>
      <c r="I64" t="s">
        <v>73</v>
      </c>
      <c r="J64" t="s">
        <v>28</v>
      </c>
      <c r="K64">
        <v>63665</v>
      </c>
      <c r="L64" t="s">
        <v>22</v>
      </c>
      <c r="M64">
        <v>0.21</v>
      </c>
      <c r="N64">
        <v>0.53</v>
      </c>
      <c r="O64">
        <v>12013.2</v>
      </c>
      <c r="P64">
        <v>0</v>
      </c>
    </row>
    <row r="65" spans="1:16">
      <c r="A65" t="s">
        <v>171</v>
      </c>
      <c r="B65" s="1">
        <v>44534</v>
      </c>
      <c r="C65" t="s">
        <v>172</v>
      </c>
      <c r="D65" t="s">
        <v>56</v>
      </c>
      <c r="E65">
        <v>20933</v>
      </c>
      <c r="F65">
        <v>8.3000000000000007</v>
      </c>
      <c r="G65">
        <v>36</v>
      </c>
      <c r="H65" t="s">
        <v>81</v>
      </c>
      <c r="I65" t="s">
        <v>57</v>
      </c>
      <c r="J65" t="s">
        <v>37</v>
      </c>
      <c r="K65">
        <v>39277</v>
      </c>
      <c r="L65" t="s">
        <v>33</v>
      </c>
      <c r="M65">
        <v>0.14000000000000001</v>
      </c>
      <c r="N65">
        <v>0.76</v>
      </c>
      <c r="O65">
        <v>2341.0500000000002</v>
      </c>
      <c r="P65">
        <v>2519.27</v>
      </c>
    </row>
    <row r="66" spans="1:16">
      <c r="A66" t="s">
        <v>173</v>
      </c>
      <c r="B66" s="1">
        <v>45075</v>
      </c>
      <c r="C66" t="s">
        <v>174</v>
      </c>
      <c r="D66" t="s">
        <v>25</v>
      </c>
      <c r="E66">
        <v>21581</v>
      </c>
      <c r="F66">
        <v>10.5</v>
      </c>
      <c r="G66">
        <v>36</v>
      </c>
      <c r="H66" t="s">
        <v>19</v>
      </c>
      <c r="I66" t="s">
        <v>57</v>
      </c>
      <c r="J66" t="s">
        <v>28</v>
      </c>
      <c r="K66">
        <v>72239</v>
      </c>
      <c r="L66" t="s">
        <v>22</v>
      </c>
      <c r="M66">
        <v>0.23</v>
      </c>
      <c r="N66">
        <v>0.88</v>
      </c>
      <c r="O66">
        <v>23847</v>
      </c>
      <c r="P66">
        <v>0</v>
      </c>
    </row>
    <row r="67" spans="1:16">
      <c r="A67" t="s">
        <v>175</v>
      </c>
      <c r="B67" s="1">
        <v>45273</v>
      </c>
      <c r="C67" t="s">
        <v>176</v>
      </c>
      <c r="D67" t="s">
        <v>65</v>
      </c>
      <c r="E67">
        <v>24393</v>
      </c>
      <c r="F67">
        <v>23.6</v>
      </c>
      <c r="G67">
        <v>36</v>
      </c>
      <c r="H67" t="s">
        <v>19</v>
      </c>
      <c r="I67" t="s">
        <v>36</v>
      </c>
      <c r="J67" t="s">
        <v>32</v>
      </c>
      <c r="K67">
        <v>77664</v>
      </c>
      <c r="L67" t="s">
        <v>33</v>
      </c>
      <c r="M67">
        <v>0.12</v>
      </c>
      <c r="N67">
        <v>0.83</v>
      </c>
      <c r="O67">
        <v>30149.75</v>
      </c>
      <c r="P67">
        <v>0</v>
      </c>
    </row>
    <row r="68" spans="1:16">
      <c r="A68" t="s">
        <v>177</v>
      </c>
      <c r="B68" s="1">
        <v>44988</v>
      </c>
      <c r="C68" t="s">
        <v>178</v>
      </c>
      <c r="D68" t="s">
        <v>18</v>
      </c>
      <c r="E68">
        <v>24051</v>
      </c>
      <c r="F68">
        <v>18.5</v>
      </c>
      <c r="G68">
        <v>60</v>
      </c>
      <c r="H68" t="s">
        <v>81</v>
      </c>
      <c r="I68" t="s">
        <v>20</v>
      </c>
      <c r="J68" t="s">
        <v>32</v>
      </c>
      <c r="K68">
        <v>78008</v>
      </c>
      <c r="L68" t="s">
        <v>29</v>
      </c>
      <c r="M68">
        <v>0.41</v>
      </c>
      <c r="N68">
        <v>0.66</v>
      </c>
      <c r="O68">
        <v>2509.5100000000002</v>
      </c>
      <c r="P68">
        <v>11762.86</v>
      </c>
    </row>
    <row r="69" spans="1:16">
      <c r="A69" t="s">
        <v>179</v>
      </c>
      <c r="B69" s="1">
        <v>44413</v>
      </c>
      <c r="C69" t="s">
        <v>180</v>
      </c>
      <c r="D69" t="s">
        <v>65</v>
      </c>
      <c r="E69">
        <v>27212</v>
      </c>
      <c r="F69">
        <v>14.9</v>
      </c>
      <c r="G69">
        <v>60</v>
      </c>
      <c r="H69" t="s">
        <v>26</v>
      </c>
      <c r="I69" t="s">
        <v>73</v>
      </c>
      <c r="J69" t="s">
        <v>32</v>
      </c>
      <c r="K69">
        <v>44683</v>
      </c>
      <c r="L69" t="s">
        <v>29</v>
      </c>
      <c r="M69">
        <v>0.26</v>
      </c>
      <c r="N69">
        <v>0.54</v>
      </c>
      <c r="O69">
        <v>2820.6</v>
      </c>
      <c r="P69">
        <v>0</v>
      </c>
    </row>
    <row r="70" spans="1:16">
      <c r="A70" t="s">
        <v>181</v>
      </c>
      <c r="B70" s="1">
        <v>44960</v>
      </c>
      <c r="C70" t="s">
        <v>182</v>
      </c>
      <c r="D70" t="s">
        <v>76</v>
      </c>
      <c r="E70">
        <v>5090</v>
      </c>
      <c r="F70">
        <v>5.3</v>
      </c>
      <c r="G70">
        <v>60</v>
      </c>
      <c r="H70" t="s">
        <v>19</v>
      </c>
      <c r="I70" t="s">
        <v>73</v>
      </c>
      <c r="J70" t="s">
        <v>32</v>
      </c>
      <c r="K70">
        <v>30670</v>
      </c>
      <c r="L70" t="s">
        <v>33</v>
      </c>
      <c r="M70">
        <v>0.28000000000000003</v>
      </c>
      <c r="N70">
        <v>0.59</v>
      </c>
      <c r="O70">
        <v>5359.77</v>
      </c>
      <c r="P70">
        <v>0</v>
      </c>
    </row>
    <row r="71" spans="1:16">
      <c r="A71" t="s">
        <v>183</v>
      </c>
      <c r="B71" s="1">
        <v>44384</v>
      </c>
      <c r="C71" t="s">
        <v>184</v>
      </c>
      <c r="D71" t="s">
        <v>76</v>
      </c>
      <c r="E71">
        <v>7960</v>
      </c>
      <c r="F71">
        <v>24.8</v>
      </c>
      <c r="G71">
        <v>60</v>
      </c>
      <c r="H71" t="s">
        <v>19</v>
      </c>
      <c r="I71" t="s">
        <v>27</v>
      </c>
      <c r="J71" t="s">
        <v>37</v>
      </c>
      <c r="K71">
        <v>119211</v>
      </c>
      <c r="L71" t="s">
        <v>22</v>
      </c>
      <c r="M71">
        <v>0.46</v>
      </c>
      <c r="N71">
        <v>0.75</v>
      </c>
      <c r="O71">
        <v>9934.08</v>
      </c>
      <c r="P71">
        <v>0</v>
      </c>
    </row>
    <row r="72" spans="1:16">
      <c r="A72" t="s">
        <v>185</v>
      </c>
      <c r="B72" s="1">
        <v>44576</v>
      </c>
      <c r="C72" t="s">
        <v>186</v>
      </c>
      <c r="D72" t="s">
        <v>56</v>
      </c>
      <c r="E72">
        <v>36772</v>
      </c>
      <c r="F72">
        <v>18.399999999999999</v>
      </c>
      <c r="G72">
        <v>36</v>
      </c>
      <c r="H72" t="s">
        <v>19</v>
      </c>
      <c r="I72" t="s">
        <v>73</v>
      </c>
      <c r="J72" t="s">
        <v>21</v>
      </c>
      <c r="K72">
        <v>47889</v>
      </c>
      <c r="L72" t="s">
        <v>22</v>
      </c>
      <c r="M72">
        <v>0.36</v>
      </c>
      <c r="N72">
        <v>0.59</v>
      </c>
      <c r="O72">
        <v>43538.05</v>
      </c>
      <c r="P72">
        <v>0</v>
      </c>
    </row>
    <row r="73" spans="1:16">
      <c r="A73" t="s">
        <v>187</v>
      </c>
      <c r="B73" s="1">
        <v>44689</v>
      </c>
      <c r="C73" t="s">
        <v>188</v>
      </c>
      <c r="D73" t="s">
        <v>46</v>
      </c>
      <c r="E73">
        <v>22520</v>
      </c>
      <c r="F73">
        <v>11.3</v>
      </c>
      <c r="G73">
        <v>60</v>
      </c>
      <c r="H73" t="s">
        <v>19</v>
      </c>
      <c r="I73" t="s">
        <v>57</v>
      </c>
      <c r="J73" t="s">
        <v>32</v>
      </c>
      <c r="K73">
        <v>85612</v>
      </c>
      <c r="L73" t="s">
        <v>29</v>
      </c>
      <c r="M73">
        <v>0.1</v>
      </c>
      <c r="N73">
        <v>0.74</v>
      </c>
      <c r="O73">
        <v>25064.76</v>
      </c>
      <c r="P73">
        <v>0</v>
      </c>
    </row>
    <row r="74" spans="1:16">
      <c r="A74" t="s">
        <v>189</v>
      </c>
      <c r="B74" s="1">
        <v>45261</v>
      </c>
      <c r="C74" t="s">
        <v>190</v>
      </c>
      <c r="D74" t="s">
        <v>18</v>
      </c>
      <c r="E74">
        <v>37408</v>
      </c>
      <c r="F74">
        <v>22.6</v>
      </c>
      <c r="G74">
        <v>60</v>
      </c>
      <c r="H74" t="s">
        <v>19</v>
      </c>
      <c r="I74" t="s">
        <v>20</v>
      </c>
      <c r="J74" t="s">
        <v>28</v>
      </c>
      <c r="K74">
        <v>74535</v>
      </c>
      <c r="L74" t="s">
        <v>33</v>
      </c>
      <c r="M74">
        <v>0.48</v>
      </c>
      <c r="N74">
        <v>0.6</v>
      </c>
      <c r="O74">
        <v>45862.21</v>
      </c>
      <c r="P74">
        <v>0</v>
      </c>
    </row>
    <row r="75" spans="1:16">
      <c r="A75" t="s">
        <v>191</v>
      </c>
      <c r="B75" s="1">
        <v>44211</v>
      </c>
      <c r="C75" t="s">
        <v>192</v>
      </c>
      <c r="D75" t="s">
        <v>65</v>
      </c>
      <c r="E75">
        <v>29470</v>
      </c>
      <c r="F75">
        <v>10.199999999999999</v>
      </c>
      <c r="G75">
        <v>36</v>
      </c>
      <c r="H75" t="s">
        <v>26</v>
      </c>
      <c r="I75" t="s">
        <v>73</v>
      </c>
      <c r="J75" t="s">
        <v>32</v>
      </c>
      <c r="K75">
        <v>108542</v>
      </c>
      <c r="L75" t="s">
        <v>29</v>
      </c>
      <c r="M75">
        <v>0.19</v>
      </c>
      <c r="N75">
        <v>0.88</v>
      </c>
      <c r="O75">
        <v>10081.43</v>
      </c>
      <c r="P75">
        <v>0</v>
      </c>
    </row>
    <row r="76" spans="1:16">
      <c r="A76" t="s">
        <v>193</v>
      </c>
      <c r="B76" s="1">
        <v>44261</v>
      </c>
      <c r="C76" t="s">
        <v>194</v>
      </c>
      <c r="D76" t="s">
        <v>46</v>
      </c>
      <c r="E76">
        <v>21491</v>
      </c>
      <c r="F76">
        <v>15.9</v>
      </c>
      <c r="G76">
        <v>36</v>
      </c>
      <c r="H76" t="s">
        <v>19</v>
      </c>
      <c r="I76" t="s">
        <v>27</v>
      </c>
      <c r="J76" t="s">
        <v>37</v>
      </c>
      <c r="K76">
        <v>84319</v>
      </c>
      <c r="L76" t="s">
        <v>29</v>
      </c>
      <c r="M76">
        <v>0.14000000000000001</v>
      </c>
      <c r="N76">
        <v>0.68</v>
      </c>
      <c r="O76">
        <v>24908.07</v>
      </c>
      <c r="P76">
        <v>0</v>
      </c>
    </row>
    <row r="77" spans="1:16">
      <c r="A77" t="s">
        <v>195</v>
      </c>
      <c r="B77" s="1">
        <v>44717</v>
      </c>
      <c r="C77" t="s">
        <v>196</v>
      </c>
      <c r="D77" t="s">
        <v>65</v>
      </c>
      <c r="E77">
        <v>2341</v>
      </c>
      <c r="F77">
        <v>17.7</v>
      </c>
      <c r="G77">
        <v>60</v>
      </c>
      <c r="H77" t="s">
        <v>26</v>
      </c>
      <c r="I77" t="s">
        <v>73</v>
      </c>
      <c r="J77" t="s">
        <v>28</v>
      </c>
      <c r="K77">
        <v>144072</v>
      </c>
      <c r="L77" t="s">
        <v>22</v>
      </c>
      <c r="M77">
        <v>0.41</v>
      </c>
      <c r="N77">
        <v>0.61</v>
      </c>
      <c r="O77">
        <v>714.53</v>
      </c>
      <c r="P77">
        <v>0</v>
      </c>
    </row>
    <row r="78" spans="1:16">
      <c r="A78" t="s">
        <v>197</v>
      </c>
      <c r="B78" s="1">
        <v>44844</v>
      </c>
      <c r="C78" t="s">
        <v>198</v>
      </c>
      <c r="D78" t="s">
        <v>65</v>
      </c>
      <c r="E78">
        <v>25791</v>
      </c>
      <c r="F78">
        <v>9.4</v>
      </c>
      <c r="G78">
        <v>60</v>
      </c>
      <c r="H78" t="s">
        <v>26</v>
      </c>
      <c r="I78" t="s">
        <v>27</v>
      </c>
      <c r="J78" t="s">
        <v>32</v>
      </c>
      <c r="K78">
        <v>122067</v>
      </c>
      <c r="L78" t="s">
        <v>33</v>
      </c>
      <c r="M78">
        <v>0.3</v>
      </c>
      <c r="N78">
        <v>0.87</v>
      </c>
      <c r="O78">
        <v>7712.63</v>
      </c>
      <c r="P78">
        <v>0</v>
      </c>
    </row>
    <row r="79" spans="1:16">
      <c r="A79" t="s">
        <v>199</v>
      </c>
      <c r="B79" s="1">
        <v>45283</v>
      </c>
      <c r="C79" t="s">
        <v>200</v>
      </c>
      <c r="D79" t="s">
        <v>25</v>
      </c>
      <c r="E79">
        <v>1338</v>
      </c>
      <c r="F79">
        <v>24.6</v>
      </c>
      <c r="G79">
        <v>36</v>
      </c>
      <c r="H79" t="s">
        <v>19</v>
      </c>
      <c r="I79" t="s">
        <v>20</v>
      </c>
      <c r="J79" t="s">
        <v>21</v>
      </c>
      <c r="K79">
        <v>51639</v>
      </c>
      <c r="L79" t="s">
        <v>29</v>
      </c>
      <c r="M79">
        <v>0.27</v>
      </c>
      <c r="N79">
        <v>0.65</v>
      </c>
      <c r="O79">
        <v>1667.15</v>
      </c>
      <c r="P79">
        <v>0</v>
      </c>
    </row>
    <row r="80" spans="1:16">
      <c r="A80" t="s">
        <v>201</v>
      </c>
      <c r="B80" s="1">
        <v>44789</v>
      </c>
      <c r="C80" t="s">
        <v>202</v>
      </c>
      <c r="D80" t="s">
        <v>76</v>
      </c>
      <c r="E80">
        <v>6895</v>
      </c>
      <c r="F80">
        <v>20</v>
      </c>
      <c r="G80">
        <v>60</v>
      </c>
      <c r="H80" t="s">
        <v>19</v>
      </c>
      <c r="I80" t="s">
        <v>36</v>
      </c>
      <c r="J80" t="s">
        <v>28</v>
      </c>
      <c r="K80">
        <v>94712</v>
      </c>
      <c r="L80" t="s">
        <v>22</v>
      </c>
      <c r="M80">
        <v>0.2</v>
      </c>
      <c r="N80">
        <v>0.55000000000000004</v>
      </c>
      <c r="O80">
        <v>8274</v>
      </c>
      <c r="P80">
        <v>0</v>
      </c>
    </row>
    <row r="81" spans="1:16">
      <c r="A81" t="s">
        <v>203</v>
      </c>
      <c r="B81" s="1">
        <v>44588</v>
      </c>
      <c r="C81" t="s">
        <v>204</v>
      </c>
      <c r="D81" t="s">
        <v>65</v>
      </c>
      <c r="E81">
        <v>13254</v>
      </c>
      <c r="F81">
        <v>16.2</v>
      </c>
      <c r="G81">
        <v>60</v>
      </c>
      <c r="H81" t="s">
        <v>19</v>
      </c>
      <c r="I81" t="s">
        <v>73</v>
      </c>
      <c r="J81" t="s">
        <v>28</v>
      </c>
      <c r="K81">
        <v>46633</v>
      </c>
      <c r="L81" t="s">
        <v>29</v>
      </c>
      <c r="M81">
        <v>0.32</v>
      </c>
      <c r="N81">
        <v>0.76</v>
      </c>
      <c r="O81">
        <v>15401.15</v>
      </c>
      <c r="P81">
        <v>0</v>
      </c>
    </row>
    <row r="82" spans="1:16">
      <c r="A82" t="s">
        <v>205</v>
      </c>
      <c r="B82" s="1">
        <v>44615</v>
      </c>
      <c r="C82" t="s">
        <v>206</v>
      </c>
      <c r="D82" t="s">
        <v>25</v>
      </c>
      <c r="E82">
        <v>12344</v>
      </c>
      <c r="F82">
        <v>8.6</v>
      </c>
      <c r="G82">
        <v>60</v>
      </c>
      <c r="H82" t="s">
        <v>19</v>
      </c>
      <c r="I82" t="s">
        <v>20</v>
      </c>
      <c r="J82" t="s">
        <v>21</v>
      </c>
      <c r="K82">
        <v>64660</v>
      </c>
      <c r="L82" t="s">
        <v>29</v>
      </c>
      <c r="M82">
        <v>0.21</v>
      </c>
      <c r="N82">
        <v>0.76</v>
      </c>
      <c r="O82">
        <v>13405.58</v>
      </c>
      <c r="P82">
        <v>0</v>
      </c>
    </row>
    <row r="83" spans="1:16">
      <c r="A83" t="s">
        <v>207</v>
      </c>
      <c r="B83" s="1">
        <v>44485</v>
      </c>
      <c r="C83" t="s">
        <v>208</v>
      </c>
      <c r="D83" t="s">
        <v>76</v>
      </c>
      <c r="E83">
        <v>2750</v>
      </c>
      <c r="F83">
        <v>6.1</v>
      </c>
      <c r="G83">
        <v>60</v>
      </c>
      <c r="H83" t="s">
        <v>26</v>
      </c>
      <c r="I83" t="s">
        <v>73</v>
      </c>
      <c r="J83" t="s">
        <v>28</v>
      </c>
      <c r="K83">
        <v>98975</v>
      </c>
      <c r="L83" t="s">
        <v>22</v>
      </c>
      <c r="M83">
        <v>0.46</v>
      </c>
      <c r="N83">
        <v>0.82</v>
      </c>
      <c r="O83">
        <v>176.92</v>
      </c>
      <c r="P83">
        <v>0</v>
      </c>
    </row>
    <row r="84" spans="1:16">
      <c r="A84" t="s">
        <v>209</v>
      </c>
      <c r="B84" s="1">
        <v>44575</v>
      </c>
      <c r="C84" t="s">
        <v>210</v>
      </c>
      <c r="D84" t="s">
        <v>25</v>
      </c>
      <c r="E84">
        <v>3421</v>
      </c>
      <c r="F84">
        <v>11.4</v>
      </c>
      <c r="G84">
        <v>36</v>
      </c>
      <c r="H84" t="s">
        <v>19</v>
      </c>
      <c r="I84" t="s">
        <v>84</v>
      </c>
      <c r="J84" t="s">
        <v>32</v>
      </c>
      <c r="K84">
        <v>62172</v>
      </c>
      <c r="L84" t="s">
        <v>22</v>
      </c>
      <c r="M84">
        <v>0.19</v>
      </c>
      <c r="N84">
        <v>0.61</v>
      </c>
      <c r="O84">
        <v>3810.99</v>
      </c>
      <c r="P84">
        <v>0</v>
      </c>
    </row>
    <row r="85" spans="1:16">
      <c r="A85" t="s">
        <v>211</v>
      </c>
      <c r="B85" s="1">
        <v>44427</v>
      </c>
      <c r="C85" t="s">
        <v>212</v>
      </c>
      <c r="D85" t="s">
        <v>46</v>
      </c>
      <c r="E85">
        <v>6319</v>
      </c>
      <c r="F85">
        <v>20.100000000000001</v>
      </c>
      <c r="G85">
        <v>36</v>
      </c>
      <c r="H85" t="s">
        <v>26</v>
      </c>
      <c r="I85" t="s">
        <v>36</v>
      </c>
      <c r="J85" t="s">
        <v>28</v>
      </c>
      <c r="K85">
        <v>89197</v>
      </c>
      <c r="L85" t="s">
        <v>33</v>
      </c>
      <c r="M85">
        <v>0.45</v>
      </c>
      <c r="N85">
        <v>0.7</v>
      </c>
      <c r="O85">
        <v>1650.44</v>
      </c>
      <c r="P85">
        <v>0</v>
      </c>
    </row>
    <row r="86" spans="1:16">
      <c r="A86" t="s">
        <v>213</v>
      </c>
      <c r="B86" s="1">
        <v>45214</v>
      </c>
      <c r="C86" t="s">
        <v>214</v>
      </c>
      <c r="D86" t="s">
        <v>53</v>
      </c>
      <c r="E86">
        <v>16896</v>
      </c>
      <c r="F86">
        <v>10.4</v>
      </c>
      <c r="G86">
        <v>36</v>
      </c>
      <c r="H86" t="s">
        <v>19</v>
      </c>
      <c r="I86" t="s">
        <v>57</v>
      </c>
      <c r="J86" t="s">
        <v>32</v>
      </c>
      <c r="K86">
        <v>131158</v>
      </c>
      <c r="L86" t="s">
        <v>29</v>
      </c>
      <c r="M86">
        <v>0.32</v>
      </c>
      <c r="N86">
        <v>0.63</v>
      </c>
      <c r="O86">
        <v>18653.18</v>
      </c>
      <c r="P86">
        <v>0</v>
      </c>
    </row>
    <row r="87" spans="1:16">
      <c r="A87" t="s">
        <v>215</v>
      </c>
      <c r="B87" s="1">
        <v>44237</v>
      </c>
      <c r="C87" t="s">
        <v>216</v>
      </c>
      <c r="D87" t="s">
        <v>76</v>
      </c>
      <c r="E87">
        <v>12918</v>
      </c>
      <c r="F87">
        <v>15.8</v>
      </c>
      <c r="G87">
        <v>60</v>
      </c>
      <c r="H87" t="s">
        <v>19</v>
      </c>
      <c r="I87" t="s">
        <v>27</v>
      </c>
      <c r="J87" t="s">
        <v>21</v>
      </c>
      <c r="K87">
        <v>88847</v>
      </c>
      <c r="L87" t="s">
        <v>33</v>
      </c>
      <c r="M87">
        <v>0.43</v>
      </c>
      <c r="N87">
        <v>0.54</v>
      </c>
      <c r="O87">
        <v>14959.04</v>
      </c>
      <c r="P87">
        <v>0</v>
      </c>
    </row>
    <row r="88" spans="1:16">
      <c r="A88" t="s">
        <v>217</v>
      </c>
      <c r="B88" s="1">
        <v>45248</v>
      </c>
      <c r="C88" t="s">
        <v>218</v>
      </c>
      <c r="D88" t="s">
        <v>50</v>
      </c>
      <c r="E88">
        <v>26064</v>
      </c>
      <c r="F88">
        <v>19.600000000000001</v>
      </c>
      <c r="G88">
        <v>60</v>
      </c>
      <c r="H88" t="s">
        <v>19</v>
      </c>
      <c r="I88" t="s">
        <v>20</v>
      </c>
      <c r="J88" t="s">
        <v>47</v>
      </c>
      <c r="K88">
        <v>41577</v>
      </c>
      <c r="L88" t="s">
        <v>22</v>
      </c>
      <c r="M88">
        <v>0.39</v>
      </c>
      <c r="N88">
        <v>0.89</v>
      </c>
      <c r="O88">
        <v>31172.54</v>
      </c>
      <c r="P88">
        <v>0</v>
      </c>
    </row>
    <row r="89" spans="1:16">
      <c r="A89" t="s">
        <v>219</v>
      </c>
      <c r="B89" s="1">
        <v>44331</v>
      </c>
      <c r="C89" t="s">
        <v>220</v>
      </c>
      <c r="D89" t="s">
        <v>53</v>
      </c>
      <c r="E89">
        <v>28935</v>
      </c>
      <c r="F89">
        <v>7.2</v>
      </c>
      <c r="G89">
        <v>60</v>
      </c>
      <c r="H89" t="s">
        <v>19</v>
      </c>
      <c r="I89" t="s">
        <v>20</v>
      </c>
      <c r="J89" t="s">
        <v>21</v>
      </c>
      <c r="K89">
        <v>107299</v>
      </c>
      <c r="L89" t="s">
        <v>22</v>
      </c>
      <c r="M89">
        <v>0.38</v>
      </c>
      <c r="N89">
        <v>0.83</v>
      </c>
      <c r="O89">
        <v>31018.32</v>
      </c>
      <c r="P89">
        <v>0</v>
      </c>
    </row>
    <row r="90" spans="1:16">
      <c r="A90" t="s">
        <v>221</v>
      </c>
      <c r="B90" s="1">
        <v>44397</v>
      </c>
      <c r="C90" t="s">
        <v>222</v>
      </c>
      <c r="D90" t="s">
        <v>46</v>
      </c>
      <c r="E90">
        <v>38641</v>
      </c>
      <c r="F90">
        <v>18.7</v>
      </c>
      <c r="G90">
        <v>60</v>
      </c>
      <c r="H90" t="s">
        <v>19</v>
      </c>
      <c r="I90" t="s">
        <v>73</v>
      </c>
      <c r="J90" t="s">
        <v>32</v>
      </c>
      <c r="K90">
        <v>50176</v>
      </c>
      <c r="L90" t="s">
        <v>29</v>
      </c>
      <c r="M90">
        <v>0.23</v>
      </c>
      <c r="N90">
        <v>0.64</v>
      </c>
      <c r="O90">
        <v>45866.87</v>
      </c>
      <c r="P90">
        <v>0</v>
      </c>
    </row>
    <row r="91" spans="1:16">
      <c r="A91" t="s">
        <v>223</v>
      </c>
      <c r="B91" s="1">
        <v>44976</v>
      </c>
      <c r="C91" t="s">
        <v>224</v>
      </c>
      <c r="D91" t="s">
        <v>65</v>
      </c>
      <c r="E91">
        <v>30711</v>
      </c>
      <c r="F91">
        <v>6.8</v>
      </c>
      <c r="G91">
        <v>60</v>
      </c>
      <c r="H91" t="s">
        <v>19</v>
      </c>
      <c r="I91" t="s">
        <v>27</v>
      </c>
      <c r="J91" t="s">
        <v>37</v>
      </c>
      <c r="K91">
        <v>74386</v>
      </c>
      <c r="L91" t="s">
        <v>33</v>
      </c>
      <c r="M91">
        <v>0.19</v>
      </c>
      <c r="N91">
        <v>0.77</v>
      </c>
      <c r="O91">
        <v>32799.35</v>
      </c>
      <c r="P91">
        <v>0</v>
      </c>
    </row>
    <row r="92" spans="1:16">
      <c r="A92" t="s">
        <v>225</v>
      </c>
      <c r="B92" s="1">
        <v>45126</v>
      </c>
      <c r="C92" t="s">
        <v>226</v>
      </c>
      <c r="D92" t="s">
        <v>18</v>
      </c>
      <c r="E92">
        <v>5806</v>
      </c>
      <c r="F92">
        <v>24.3</v>
      </c>
      <c r="G92">
        <v>36</v>
      </c>
      <c r="H92" t="s">
        <v>81</v>
      </c>
      <c r="I92" t="s">
        <v>84</v>
      </c>
      <c r="J92" t="s">
        <v>21</v>
      </c>
      <c r="K92">
        <v>93972</v>
      </c>
      <c r="L92" t="s">
        <v>33</v>
      </c>
      <c r="M92">
        <v>0.18</v>
      </c>
      <c r="N92">
        <v>0.59</v>
      </c>
      <c r="O92">
        <v>2191.11</v>
      </c>
      <c r="P92">
        <v>417.13</v>
      </c>
    </row>
    <row r="93" spans="1:16">
      <c r="A93" t="s">
        <v>227</v>
      </c>
      <c r="B93" s="1">
        <v>45253</v>
      </c>
      <c r="C93" t="s">
        <v>228</v>
      </c>
      <c r="D93" t="s">
        <v>46</v>
      </c>
      <c r="E93">
        <v>13182</v>
      </c>
      <c r="F93">
        <v>14.8</v>
      </c>
      <c r="G93">
        <v>60</v>
      </c>
      <c r="H93" t="s">
        <v>26</v>
      </c>
      <c r="I93" t="s">
        <v>57</v>
      </c>
      <c r="J93" t="s">
        <v>37</v>
      </c>
      <c r="K93">
        <v>119791</v>
      </c>
      <c r="L93" t="s">
        <v>29</v>
      </c>
      <c r="M93">
        <v>0.44</v>
      </c>
      <c r="N93">
        <v>0.9</v>
      </c>
      <c r="O93">
        <v>3017.58</v>
      </c>
      <c r="P93">
        <v>0</v>
      </c>
    </row>
    <row r="94" spans="1:16">
      <c r="A94" t="s">
        <v>229</v>
      </c>
      <c r="B94" s="1">
        <v>45268</v>
      </c>
      <c r="C94" t="s">
        <v>230</v>
      </c>
      <c r="D94" t="s">
        <v>25</v>
      </c>
      <c r="E94">
        <v>23297</v>
      </c>
      <c r="F94">
        <v>8</v>
      </c>
      <c r="G94">
        <v>60</v>
      </c>
      <c r="H94" t="s">
        <v>19</v>
      </c>
      <c r="I94" t="s">
        <v>20</v>
      </c>
      <c r="J94" t="s">
        <v>37</v>
      </c>
      <c r="K94">
        <v>71003</v>
      </c>
      <c r="L94" t="s">
        <v>29</v>
      </c>
      <c r="M94">
        <v>0.43</v>
      </c>
      <c r="N94">
        <v>0.55000000000000004</v>
      </c>
      <c r="O94">
        <v>25160.76</v>
      </c>
      <c r="P94">
        <v>0</v>
      </c>
    </row>
    <row r="95" spans="1:16">
      <c r="A95" t="s">
        <v>231</v>
      </c>
      <c r="B95" s="1">
        <v>44699</v>
      </c>
      <c r="C95" t="s">
        <v>232</v>
      </c>
      <c r="D95" t="s">
        <v>25</v>
      </c>
      <c r="E95">
        <v>20541</v>
      </c>
      <c r="F95">
        <v>11.8</v>
      </c>
      <c r="G95">
        <v>36</v>
      </c>
      <c r="H95" t="s">
        <v>19</v>
      </c>
      <c r="I95" t="s">
        <v>73</v>
      </c>
      <c r="J95" t="s">
        <v>32</v>
      </c>
      <c r="K95">
        <v>49996</v>
      </c>
      <c r="L95" t="s">
        <v>33</v>
      </c>
      <c r="M95">
        <v>0.28000000000000003</v>
      </c>
      <c r="N95">
        <v>0.5</v>
      </c>
      <c r="O95">
        <v>22964.84</v>
      </c>
      <c r="P95">
        <v>0</v>
      </c>
    </row>
    <row r="96" spans="1:16">
      <c r="A96" t="s">
        <v>233</v>
      </c>
      <c r="B96" s="1">
        <v>44603</v>
      </c>
      <c r="C96" t="s">
        <v>234</v>
      </c>
      <c r="D96" t="s">
        <v>25</v>
      </c>
      <c r="E96">
        <v>29921</v>
      </c>
      <c r="F96">
        <v>13.3</v>
      </c>
      <c r="G96">
        <v>60</v>
      </c>
      <c r="H96" t="s">
        <v>19</v>
      </c>
      <c r="I96" t="s">
        <v>20</v>
      </c>
      <c r="J96" t="s">
        <v>32</v>
      </c>
      <c r="K96">
        <v>130922</v>
      </c>
      <c r="L96" t="s">
        <v>22</v>
      </c>
      <c r="M96">
        <v>0.15</v>
      </c>
      <c r="N96">
        <v>0.73</v>
      </c>
      <c r="O96">
        <v>33900.49</v>
      </c>
      <c r="P96">
        <v>0</v>
      </c>
    </row>
    <row r="97" spans="1:16">
      <c r="A97" t="s">
        <v>235</v>
      </c>
      <c r="B97" s="1">
        <v>45001</v>
      </c>
      <c r="C97" t="s">
        <v>236</v>
      </c>
      <c r="D97" t="s">
        <v>25</v>
      </c>
      <c r="E97">
        <v>17774</v>
      </c>
      <c r="F97">
        <v>20.2</v>
      </c>
      <c r="G97">
        <v>36</v>
      </c>
      <c r="H97" t="s">
        <v>19</v>
      </c>
      <c r="I97" t="s">
        <v>20</v>
      </c>
      <c r="J97" t="s">
        <v>47</v>
      </c>
      <c r="K97">
        <v>116598</v>
      </c>
      <c r="L97" t="s">
        <v>22</v>
      </c>
      <c r="M97">
        <v>0.25</v>
      </c>
      <c r="N97">
        <v>0.76</v>
      </c>
      <c r="O97">
        <v>21364.35</v>
      </c>
      <c r="P97">
        <v>0</v>
      </c>
    </row>
    <row r="98" spans="1:16">
      <c r="A98" t="s">
        <v>237</v>
      </c>
      <c r="B98" s="1">
        <v>44295</v>
      </c>
      <c r="C98" t="s">
        <v>238</v>
      </c>
      <c r="D98" t="s">
        <v>46</v>
      </c>
      <c r="E98">
        <v>38198</v>
      </c>
      <c r="F98">
        <v>19.899999999999999</v>
      </c>
      <c r="G98">
        <v>36</v>
      </c>
      <c r="H98" t="s">
        <v>19</v>
      </c>
      <c r="I98" t="s">
        <v>57</v>
      </c>
      <c r="J98" t="s">
        <v>28</v>
      </c>
      <c r="K98">
        <v>65931</v>
      </c>
      <c r="L98" t="s">
        <v>29</v>
      </c>
      <c r="M98">
        <v>0.35</v>
      </c>
      <c r="N98">
        <v>0.76</v>
      </c>
      <c r="O98">
        <v>45799.4</v>
      </c>
      <c r="P98">
        <v>0</v>
      </c>
    </row>
    <row r="99" spans="1:16">
      <c r="A99" t="s">
        <v>239</v>
      </c>
      <c r="B99" s="1">
        <v>44880</v>
      </c>
      <c r="C99" t="s">
        <v>240</v>
      </c>
      <c r="D99" t="s">
        <v>18</v>
      </c>
      <c r="E99">
        <v>9820</v>
      </c>
      <c r="F99">
        <v>17.2</v>
      </c>
      <c r="G99">
        <v>36</v>
      </c>
      <c r="H99" t="s">
        <v>19</v>
      </c>
      <c r="I99" t="s">
        <v>57</v>
      </c>
      <c r="J99" t="s">
        <v>21</v>
      </c>
      <c r="K99">
        <v>65710</v>
      </c>
      <c r="L99" t="s">
        <v>33</v>
      </c>
      <c r="M99">
        <v>0.28000000000000003</v>
      </c>
      <c r="N99">
        <v>0.52</v>
      </c>
      <c r="O99">
        <v>11509.04</v>
      </c>
      <c r="P99">
        <v>0</v>
      </c>
    </row>
    <row r="100" spans="1:16">
      <c r="A100" t="s">
        <v>241</v>
      </c>
      <c r="B100" s="1">
        <v>44922</v>
      </c>
      <c r="C100" t="s">
        <v>242</v>
      </c>
      <c r="D100" t="s">
        <v>40</v>
      </c>
      <c r="E100">
        <v>25070</v>
      </c>
      <c r="F100">
        <v>7.1</v>
      </c>
      <c r="G100">
        <v>36</v>
      </c>
      <c r="H100" t="s">
        <v>19</v>
      </c>
      <c r="I100" t="s">
        <v>57</v>
      </c>
      <c r="J100" t="s">
        <v>32</v>
      </c>
      <c r="K100">
        <v>64693</v>
      </c>
      <c r="L100" t="s">
        <v>33</v>
      </c>
      <c r="M100">
        <v>0.41</v>
      </c>
      <c r="N100">
        <v>0.64</v>
      </c>
      <c r="O100">
        <v>26849.97</v>
      </c>
      <c r="P100">
        <v>0</v>
      </c>
    </row>
    <row r="101" spans="1:16">
      <c r="A101" t="s">
        <v>243</v>
      </c>
      <c r="B101" s="1">
        <v>45157</v>
      </c>
      <c r="C101" t="s">
        <v>244</v>
      </c>
      <c r="D101" t="s">
        <v>25</v>
      </c>
      <c r="E101">
        <v>5232</v>
      </c>
      <c r="F101">
        <v>8</v>
      </c>
      <c r="G101">
        <v>36</v>
      </c>
      <c r="H101" t="s">
        <v>19</v>
      </c>
      <c r="I101" t="s">
        <v>73</v>
      </c>
      <c r="J101" t="s">
        <v>21</v>
      </c>
      <c r="K101">
        <v>65740</v>
      </c>
      <c r="L101" t="s">
        <v>33</v>
      </c>
      <c r="M101">
        <v>0.5</v>
      </c>
      <c r="N101">
        <v>0.72</v>
      </c>
      <c r="O101">
        <v>5650.56</v>
      </c>
      <c r="P101">
        <v>0</v>
      </c>
    </row>
    <row r="102" spans="1:16">
      <c r="A102" t="s">
        <v>245</v>
      </c>
      <c r="B102" s="1">
        <v>44809</v>
      </c>
      <c r="C102" t="s">
        <v>246</v>
      </c>
      <c r="D102" t="s">
        <v>40</v>
      </c>
      <c r="E102">
        <v>12122</v>
      </c>
      <c r="F102">
        <v>6.9</v>
      </c>
      <c r="G102">
        <v>60</v>
      </c>
      <c r="H102" t="s">
        <v>19</v>
      </c>
      <c r="I102" t="s">
        <v>20</v>
      </c>
      <c r="J102" t="s">
        <v>37</v>
      </c>
      <c r="K102">
        <v>107241</v>
      </c>
      <c r="L102" t="s">
        <v>22</v>
      </c>
      <c r="M102">
        <v>0.18</v>
      </c>
      <c r="N102">
        <v>0.6</v>
      </c>
      <c r="O102">
        <v>12958.42</v>
      </c>
      <c r="P102">
        <v>0</v>
      </c>
    </row>
    <row r="103" spans="1:16">
      <c r="A103" t="s">
        <v>247</v>
      </c>
      <c r="B103" s="1">
        <v>44839</v>
      </c>
      <c r="C103" t="s">
        <v>248</v>
      </c>
      <c r="D103" t="s">
        <v>18</v>
      </c>
      <c r="E103">
        <v>16023</v>
      </c>
      <c r="F103">
        <v>16.5</v>
      </c>
      <c r="G103">
        <v>36</v>
      </c>
      <c r="H103" t="s">
        <v>19</v>
      </c>
      <c r="I103" t="s">
        <v>20</v>
      </c>
      <c r="J103" t="s">
        <v>28</v>
      </c>
      <c r="K103">
        <v>138944</v>
      </c>
      <c r="L103" t="s">
        <v>22</v>
      </c>
      <c r="M103">
        <v>0.28000000000000003</v>
      </c>
      <c r="N103">
        <v>0.89</v>
      </c>
      <c r="O103">
        <v>18666.8</v>
      </c>
      <c r="P103">
        <v>0</v>
      </c>
    </row>
    <row r="104" spans="1:16">
      <c r="A104" t="s">
        <v>249</v>
      </c>
      <c r="B104" s="1">
        <v>45225</v>
      </c>
      <c r="C104" t="s">
        <v>250</v>
      </c>
      <c r="D104" t="s">
        <v>18</v>
      </c>
      <c r="E104">
        <v>9007</v>
      </c>
      <c r="F104">
        <v>22.5</v>
      </c>
      <c r="G104">
        <v>36</v>
      </c>
      <c r="H104" t="s">
        <v>26</v>
      </c>
      <c r="I104" t="s">
        <v>27</v>
      </c>
      <c r="J104" t="s">
        <v>47</v>
      </c>
      <c r="K104">
        <v>123583</v>
      </c>
      <c r="L104" t="s">
        <v>33</v>
      </c>
      <c r="M104">
        <v>0.27</v>
      </c>
      <c r="N104">
        <v>0.54</v>
      </c>
      <c r="O104">
        <v>2983.25</v>
      </c>
      <c r="P104">
        <v>0</v>
      </c>
    </row>
    <row r="105" spans="1:16">
      <c r="A105" t="s">
        <v>251</v>
      </c>
      <c r="B105" s="1">
        <v>44699</v>
      </c>
      <c r="C105" t="s">
        <v>252</v>
      </c>
      <c r="D105" t="s">
        <v>53</v>
      </c>
      <c r="E105">
        <v>18905</v>
      </c>
      <c r="F105">
        <v>13.7</v>
      </c>
      <c r="G105">
        <v>60</v>
      </c>
      <c r="H105" t="s">
        <v>19</v>
      </c>
      <c r="I105" t="s">
        <v>20</v>
      </c>
      <c r="J105" t="s">
        <v>21</v>
      </c>
      <c r="K105">
        <v>106502</v>
      </c>
      <c r="L105" t="s">
        <v>33</v>
      </c>
      <c r="M105">
        <v>0.22</v>
      </c>
      <c r="N105">
        <v>0.72</v>
      </c>
      <c r="O105">
        <v>21494.98</v>
      </c>
      <c r="P105">
        <v>0</v>
      </c>
    </row>
    <row r="106" spans="1:16">
      <c r="A106" t="s">
        <v>253</v>
      </c>
      <c r="B106" s="1">
        <v>44963</v>
      </c>
      <c r="C106" t="s">
        <v>254</v>
      </c>
      <c r="D106" t="s">
        <v>76</v>
      </c>
      <c r="E106">
        <v>30398</v>
      </c>
      <c r="F106">
        <v>8.1999999999999993</v>
      </c>
      <c r="G106">
        <v>60</v>
      </c>
      <c r="H106" t="s">
        <v>19</v>
      </c>
      <c r="I106" t="s">
        <v>27</v>
      </c>
      <c r="J106" t="s">
        <v>28</v>
      </c>
      <c r="K106">
        <v>47374</v>
      </c>
      <c r="L106" t="s">
        <v>29</v>
      </c>
      <c r="M106">
        <v>0.18</v>
      </c>
      <c r="N106">
        <v>0.81</v>
      </c>
      <c r="O106">
        <v>32890.639999999999</v>
      </c>
      <c r="P106">
        <v>0</v>
      </c>
    </row>
    <row r="107" spans="1:16">
      <c r="A107" t="s">
        <v>255</v>
      </c>
      <c r="B107" s="1">
        <v>44594</v>
      </c>
      <c r="C107" t="s">
        <v>256</v>
      </c>
      <c r="D107" t="s">
        <v>50</v>
      </c>
      <c r="E107">
        <v>35268</v>
      </c>
      <c r="F107">
        <v>16.2</v>
      </c>
      <c r="G107">
        <v>36</v>
      </c>
      <c r="H107" t="s">
        <v>26</v>
      </c>
      <c r="I107" t="s">
        <v>20</v>
      </c>
      <c r="J107" t="s">
        <v>47</v>
      </c>
      <c r="K107">
        <v>106674</v>
      </c>
      <c r="L107" t="s">
        <v>29</v>
      </c>
      <c r="M107">
        <v>0.13</v>
      </c>
      <c r="N107">
        <v>0.62</v>
      </c>
      <c r="O107">
        <v>14139.59</v>
      </c>
      <c r="P107">
        <v>0</v>
      </c>
    </row>
    <row r="108" spans="1:16">
      <c r="A108" t="s">
        <v>257</v>
      </c>
      <c r="B108" s="1">
        <v>45067</v>
      </c>
      <c r="C108" t="s">
        <v>258</v>
      </c>
      <c r="D108" t="s">
        <v>56</v>
      </c>
      <c r="E108">
        <v>7737</v>
      </c>
      <c r="F108">
        <v>21.2</v>
      </c>
      <c r="G108">
        <v>60</v>
      </c>
      <c r="H108" t="s">
        <v>81</v>
      </c>
      <c r="I108" t="s">
        <v>57</v>
      </c>
      <c r="J108" t="s">
        <v>21</v>
      </c>
      <c r="K108">
        <v>146500</v>
      </c>
      <c r="L108" t="s">
        <v>33</v>
      </c>
      <c r="M108">
        <v>0.45</v>
      </c>
      <c r="N108">
        <v>0.78</v>
      </c>
      <c r="O108">
        <v>2593.27</v>
      </c>
      <c r="P108">
        <v>2439.15</v>
      </c>
    </row>
    <row r="109" spans="1:16">
      <c r="A109" t="s">
        <v>259</v>
      </c>
      <c r="B109" s="1">
        <v>44991</v>
      </c>
      <c r="C109" t="s">
        <v>260</v>
      </c>
      <c r="D109" t="s">
        <v>50</v>
      </c>
      <c r="E109">
        <v>37062</v>
      </c>
      <c r="F109">
        <v>19.8</v>
      </c>
      <c r="G109">
        <v>60</v>
      </c>
      <c r="H109" t="s">
        <v>81</v>
      </c>
      <c r="I109" t="s">
        <v>20</v>
      </c>
      <c r="J109" t="s">
        <v>28</v>
      </c>
      <c r="K109">
        <v>111471</v>
      </c>
      <c r="L109" t="s">
        <v>33</v>
      </c>
      <c r="M109">
        <v>0.27</v>
      </c>
      <c r="N109">
        <v>0.87</v>
      </c>
      <c r="O109">
        <v>9479.8700000000008</v>
      </c>
      <c r="P109">
        <v>13222.79</v>
      </c>
    </row>
    <row r="110" spans="1:16">
      <c r="A110" t="s">
        <v>261</v>
      </c>
      <c r="B110" s="1">
        <v>44589</v>
      </c>
      <c r="C110" t="s">
        <v>262</v>
      </c>
      <c r="D110" t="s">
        <v>46</v>
      </c>
      <c r="E110">
        <v>26510</v>
      </c>
      <c r="F110">
        <v>22.6</v>
      </c>
      <c r="G110">
        <v>36</v>
      </c>
      <c r="H110" t="s">
        <v>26</v>
      </c>
      <c r="I110" t="s">
        <v>20</v>
      </c>
      <c r="J110" t="s">
        <v>32</v>
      </c>
      <c r="K110">
        <v>75913</v>
      </c>
      <c r="L110" t="s">
        <v>22</v>
      </c>
      <c r="M110">
        <v>0.3</v>
      </c>
      <c r="N110">
        <v>0.59</v>
      </c>
      <c r="O110">
        <v>11560.44</v>
      </c>
      <c r="P110">
        <v>0</v>
      </c>
    </row>
    <row r="111" spans="1:16">
      <c r="A111" t="s">
        <v>263</v>
      </c>
      <c r="B111" s="1">
        <v>44403</v>
      </c>
      <c r="C111" t="s">
        <v>264</v>
      </c>
      <c r="D111" t="s">
        <v>56</v>
      </c>
      <c r="E111">
        <v>20426</v>
      </c>
      <c r="F111">
        <v>10.6</v>
      </c>
      <c r="G111">
        <v>36</v>
      </c>
      <c r="H111" t="s">
        <v>19</v>
      </c>
      <c r="I111" t="s">
        <v>73</v>
      </c>
      <c r="J111" t="s">
        <v>21</v>
      </c>
      <c r="K111">
        <v>96025</v>
      </c>
      <c r="L111" t="s">
        <v>33</v>
      </c>
      <c r="M111">
        <v>0.47</v>
      </c>
      <c r="N111">
        <v>0.91</v>
      </c>
      <c r="O111">
        <v>22591.16</v>
      </c>
      <c r="P111">
        <v>0</v>
      </c>
    </row>
    <row r="112" spans="1:16">
      <c r="A112" t="s">
        <v>265</v>
      </c>
      <c r="B112" s="1">
        <v>45235</v>
      </c>
      <c r="C112" t="s">
        <v>266</v>
      </c>
      <c r="D112" t="s">
        <v>18</v>
      </c>
      <c r="E112">
        <v>38265</v>
      </c>
      <c r="F112">
        <v>8.9</v>
      </c>
      <c r="G112">
        <v>60</v>
      </c>
      <c r="H112" t="s">
        <v>26</v>
      </c>
      <c r="I112" t="s">
        <v>36</v>
      </c>
      <c r="J112" t="s">
        <v>28</v>
      </c>
      <c r="K112">
        <v>74516</v>
      </c>
      <c r="L112" t="s">
        <v>29</v>
      </c>
      <c r="M112">
        <v>0.41</v>
      </c>
      <c r="N112">
        <v>0.75</v>
      </c>
      <c r="O112">
        <v>8652.49</v>
      </c>
      <c r="P112">
        <v>0</v>
      </c>
    </row>
    <row r="113" spans="1:16">
      <c r="A113" t="s">
        <v>267</v>
      </c>
      <c r="B113" s="1">
        <v>45088</v>
      </c>
      <c r="C113" t="s">
        <v>268</v>
      </c>
      <c r="D113" t="s">
        <v>50</v>
      </c>
      <c r="E113">
        <v>18850</v>
      </c>
      <c r="F113">
        <v>22.6</v>
      </c>
      <c r="G113">
        <v>36</v>
      </c>
      <c r="H113" t="s">
        <v>26</v>
      </c>
      <c r="I113" t="s">
        <v>20</v>
      </c>
      <c r="J113" t="s">
        <v>47</v>
      </c>
      <c r="K113">
        <v>117796</v>
      </c>
      <c r="L113" t="s">
        <v>22</v>
      </c>
      <c r="M113">
        <v>0.15</v>
      </c>
      <c r="N113">
        <v>0.63</v>
      </c>
      <c r="O113">
        <v>8480.84</v>
      </c>
      <c r="P113">
        <v>0</v>
      </c>
    </row>
    <row r="114" spans="1:16">
      <c r="A114" t="s">
        <v>269</v>
      </c>
      <c r="B114" s="1">
        <v>45060</v>
      </c>
      <c r="C114" t="s">
        <v>270</v>
      </c>
      <c r="D114" t="s">
        <v>72</v>
      </c>
      <c r="E114">
        <v>1614</v>
      </c>
      <c r="F114">
        <v>18.2</v>
      </c>
      <c r="G114">
        <v>36</v>
      </c>
      <c r="H114" t="s">
        <v>19</v>
      </c>
      <c r="I114" t="s">
        <v>57</v>
      </c>
      <c r="J114" t="s">
        <v>28</v>
      </c>
      <c r="K114">
        <v>56069</v>
      </c>
      <c r="L114" t="s">
        <v>29</v>
      </c>
      <c r="M114">
        <v>0.33</v>
      </c>
      <c r="N114">
        <v>0.69</v>
      </c>
      <c r="O114">
        <v>1907.75</v>
      </c>
      <c r="P114">
        <v>0</v>
      </c>
    </row>
    <row r="115" spans="1:16">
      <c r="A115" t="s">
        <v>271</v>
      </c>
      <c r="B115" s="1">
        <v>44939</v>
      </c>
      <c r="C115" t="s">
        <v>272</v>
      </c>
      <c r="D115" t="s">
        <v>76</v>
      </c>
      <c r="E115">
        <v>22776</v>
      </c>
      <c r="F115">
        <v>11.2</v>
      </c>
      <c r="G115">
        <v>60</v>
      </c>
      <c r="H115" t="s">
        <v>19</v>
      </c>
      <c r="I115" t="s">
        <v>27</v>
      </c>
      <c r="J115" t="s">
        <v>32</v>
      </c>
      <c r="K115">
        <v>148333</v>
      </c>
      <c r="L115" t="s">
        <v>29</v>
      </c>
      <c r="M115">
        <v>0.28000000000000003</v>
      </c>
      <c r="N115">
        <v>0.64</v>
      </c>
      <c r="O115">
        <v>25326.91</v>
      </c>
      <c r="P115">
        <v>0</v>
      </c>
    </row>
    <row r="116" spans="1:16">
      <c r="A116" t="s">
        <v>273</v>
      </c>
      <c r="B116" s="1">
        <v>44760</v>
      </c>
      <c r="C116" t="s">
        <v>274</v>
      </c>
      <c r="D116" t="s">
        <v>50</v>
      </c>
      <c r="E116">
        <v>25077</v>
      </c>
      <c r="F116">
        <v>19.8</v>
      </c>
      <c r="G116">
        <v>36</v>
      </c>
      <c r="H116" t="s">
        <v>81</v>
      </c>
      <c r="I116" t="s">
        <v>73</v>
      </c>
      <c r="J116" t="s">
        <v>21</v>
      </c>
      <c r="K116">
        <v>86233</v>
      </c>
      <c r="L116" t="s">
        <v>22</v>
      </c>
      <c r="M116">
        <v>0.42</v>
      </c>
      <c r="N116">
        <v>0.83</v>
      </c>
      <c r="O116">
        <v>4314.95</v>
      </c>
      <c r="P116">
        <v>11970.48</v>
      </c>
    </row>
    <row r="117" spans="1:16">
      <c r="A117" t="s">
        <v>275</v>
      </c>
      <c r="B117" s="1">
        <v>45217</v>
      </c>
      <c r="C117" t="s">
        <v>276</v>
      </c>
      <c r="D117" t="s">
        <v>76</v>
      </c>
      <c r="E117">
        <v>10374</v>
      </c>
      <c r="F117">
        <v>21.3</v>
      </c>
      <c r="G117">
        <v>36</v>
      </c>
      <c r="H117" t="s">
        <v>19</v>
      </c>
      <c r="I117" t="s">
        <v>84</v>
      </c>
      <c r="J117" t="s">
        <v>21</v>
      </c>
      <c r="K117">
        <v>114811</v>
      </c>
      <c r="L117" t="s">
        <v>29</v>
      </c>
      <c r="M117">
        <v>0.39</v>
      </c>
      <c r="N117">
        <v>0.86</v>
      </c>
      <c r="O117">
        <v>12583.66</v>
      </c>
      <c r="P117">
        <v>0</v>
      </c>
    </row>
    <row r="118" spans="1:16">
      <c r="A118" t="s">
        <v>277</v>
      </c>
      <c r="B118" s="1">
        <v>44292</v>
      </c>
      <c r="C118" t="s">
        <v>278</v>
      </c>
      <c r="D118" t="s">
        <v>40</v>
      </c>
      <c r="E118">
        <v>36435</v>
      </c>
      <c r="F118">
        <v>17.3</v>
      </c>
      <c r="G118">
        <v>36</v>
      </c>
      <c r="H118" t="s">
        <v>19</v>
      </c>
      <c r="I118" t="s">
        <v>20</v>
      </c>
      <c r="J118" t="s">
        <v>21</v>
      </c>
      <c r="K118">
        <v>89049</v>
      </c>
      <c r="L118" t="s">
        <v>33</v>
      </c>
      <c r="M118">
        <v>0.38</v>
      </c>
      <c r="N118">
        <v>0.87</v>
      </c>
      <c r="O118">
        <v>42738.26</v>
      </c>
      <c r="P118">
        <v>0</v>
      </c>
    </row>
    <row r="119" spans="1:16">
      <c r="A119" t="s">
        <v>279</v>
      </c>
      <c r="B119" s="1">
        <v>44681</v>
      </c>
      <c r="C119" t="s">
        <v>280</v>
      </c>
      <c r="D119" t="s">
        <v>46</v>
      </c>
      <c r="E119">
        <v>31907</v>
      </c>
      <c r="F119">
        <v>18.8</v>
      </c>
      <c r="G119">
        <v>36</v>
      </c>
      <c r="H119" t="s">
        <v>19</v>
      </c>
      <c r="I119" t="s">
        <v>36</v>
      </c>
      <c r="J119" t="s">
        <v>32</v>
      </c>
      <c r="K119">
        <v>131820</v>
      </c>
      <c r="L119" t="s">
        <v>29</v>
      </c>
      <c r="M119">
        <v>0.24</v>
      </c>
      <c r="N119">
        <v>0.94</v>
      </c>
      <c r="O119">
        <v>37905.519999999997</v>
      </c>
      <c r="P119">
        <v>0</v>
      </c>
    </row>
    <row r="120" spans="1:16">
      <c r="A120" t="s">
        <v>281</v>
      </c>
      <c r="B120" s="1">
        <v>44427</v>
      </c>
      <c r="C120" t="s">
        <v>282</v>
      </c>
      <c r="D120" t="s">
        <v>76</v>
      </c>
      <c r="E120">
        <v>14409</v>
      </c>
      <c r="F120">
        <v>12.5</v>
      </c>
      <c r="G120">
        <v>36</v>
      </c>
      <c r="H120" t="s">
        <v>19</v>
      </c>
      <c r="I120" t="s">
        <v>57</v>
      </c>
      <c r="J120" t="s">
        <v>47</v>
      </c>
      <c r="K120">
        <v>148028</v>
      </c>
      <c r="L120" t="s">
        <v>22</v>
      </c>
      <c r="M120">
        <v>0.42</v>
      </c>
      <c r="N120">
        <v>0.86</v>
      </c>
      <c r="O120">
        <v>16210.12</v>
      </c>
      <c r="P120">
        <v>0</v>
      </c>
    </row>
    <row r="121" spans="1:16">
      <c r="A121" t="s">
        <v>283</v>
      </c>
      <c r="B121" s="1">
        <v>44945</v>
      </c>
      <c r="C121" t="s">
        <v>284</v>
      </c>
      <c r="D121" t="s">
        <v>40</v>
      </c>
      <c r="E121">
        <v>17514</v>
      </c>
      <c r="F121">
        <v>15.8</v>
      </c>
      <c r="G121">
        <v>60</v>
      </c>
      <c r="H121" t="s">
        <v>19</v>
      </c>
      <c r="I121" t="s">
        <v>57</v>
      </c>
      <c r="J121" t="s">
        <v>21</v>
      </c>
      <c r="K121">
        <v>69178</v>
      </c>
      <c r="L121" t="s">
        <v>22</v>
      </c>
      <c r="M121">
        <v>0.12</v>
      </c>
      <c r="N121">
        <v>0.77</v>
      </c>
      <c r="O121">
        <v>20281.21</v>
      </c>
      <c r="P121">
        <v>0</v>
      </c>
    </row>
    <row r="122" spans="1:16">
      <c r="A122" t="s">
        <v>285</v>
      </c>
      <c r="B122" s="1">
        <v>44737</v>
      </c>
      <c r="C122" t="s">
        <v>286</v>
      </c>
      <c r="D122" t="s">
        <v>25</v>
      </c>
      <c r="E122">
        <v>30866</v>
      </c>
      <c r="F122">
        <v>15.5</v>
      </c>
      <c r="G122">
        <v>60</v>
      </c>
      <c r="H122" t="s">
        <v>26</v>
      </c>
      <c r="I122" t="s">
        <v>84</v>
      </c>
      <c r="J122" t="s">
        <v>47</v>
      </c>
      <c r="K122">
        <v>62821</v>
      </c>
      <c r="L122" t="s">
        <v>22</v>
      </c>
      <c r="M122">
        <v>0.16</v>
      </c>
      <c r="N122">
        <v>0.65</v>
      </c>
      <c r="O122">
        <v>5435.42</v>
      </c>
      <c r="P122">
        <v>0</v>
      </c>
    </row>
    <row r="123" spans="1:16">
      <c r="A123" t="s">
        <v>287</v>
      </c>
      <c r="B123" s="1">
        <v>45256</v>
      </c>
      <c r="C123" t="s">
        <v>288</v>
      </c>
      <c r="D123" t="s">
        <v>40</v>
      </c>
      <c r="E123">
        <v>3983</v>
      </c>
      <c r="F123">
        <v>22</v>
      </c>
      <c r="G123">
        <v>36</v>
      </c>
      <c r="H123" t="s">
        <v>26</v>
      </c>
      <c r="I123" t="s">
        <v>73</v>
      </c>
      <c r="J123" t="s">
        <v>28</v>
      </c>
      <c r="K123">
        <v>81727</v>
      </c>
      <c r="L123" t="s">
        <v>29</v>
      </c>
      <c r="M123">
        <v>0.23</v>
      </c>
      <c r="N123">
        <v>0.75</v>
      </c>
      <c r="O123">
        <v>294.36</v>
      </c>
      <c r="P123">
        <v>0</v>
      </c>
    </row>
    <row r="124" spans="1:16">
      <c r="A124" t="s">
        <v>289</v>
      </c>
      <c r="B124" s="1">
        <v>44721</v>
      </c>
      <c r="C124" t="s">
        <v>290</v>
      </c>
      <c r="D124" t="s">
        <v>46</v>
      </c>
      <c r="E124">
        <v>32705</v>
      </c>
      <c r="F124">
        <v>21.8</v>
      </c>
      <c r="G124">
        <v>60</v>
      </c>
      <c r="H124" t="s">
        <v>19</v>
      </c>
      <c r="I124" t="s">
        <v>73</v>
      </c>
      <c r="J124" t="s">
        <v>47</v>
      </c>
      <c r="K124">
        <v>90935</v>
      </c>
      <c r="L124" t="s">
        <v>33</v>
      </c>
      <c r="M124">
        <v>0.13</v>
      </c>
      <c r="N124">
        <v>0.52</v>
      </c>
      <c r="O124">
        <v>39834.69</v>
      </c>
      <c r="P124">
        <v>0</v>
      </c>
    </row>
    <row r="125" spans="1:16">
      <c r="A125" t="s">
        <v>291</v>
      </c>
      <c r="B125" s="1">
        <v>44774</v>
      </c>
      <c r="C125" t="s">
        <v>292</v>
      </c>
      <c r="D125" t="s">
        <v>53</v>
      </c>
      <c r="E125">
        <v>21662</v>
      </c>
      <c r="F125">
        <v>21.7</v>
      </c>
      <c r="G125">
        <v>36</v>
      </c>
      <c r="H125" t="s">
        <v>81</v>
      </c>
      <c r="I125" t="s">
        <v>27</v>
      </c>
      <c r="J125" t="s">
        <v>47</v>
      </c>
      <c r="K125">
        <v>46999</v>
      </c>
      <c r="L125" t="s">
        <v>22</v>
      </c>
      <c r="M125">
        <v>0.19</v>
      </c>
      <c r="N125">
        <v>0.84</v>
      </c>
      <c r="O125">
        <v>7336.37</v>
      </c>
      <c r="P125">
        <v>1820.32</v>
      </c>
    </row>
    <row r="126" spans="1:16">
      <c r="A126" t="s">
        <v>293</v>
      </c>
      <c r="B126" s="1">
        <v>44878</v>
      </c>
      <c r="C126" t="s">
        <v>294</v>
      </c>
      <c r="D126" t="s">
        <v>25</v>
      </c>
      <c r="E126">
        <v>24510</v>
      </c>
      <c r="F126">
        <v>5.2</v>
      </c>
      <c r="G126">
        <v>36</v>
      </c>
      <c r="H126" t="s">
        <v>19</v>
      </c>
      <c r="I126" t="s">
        <v>73</v>
      </c>
      <c r="J126" t="s">
        <v>21</v>
      </c>
      <c r="K126">
        <v>92522</v>
      </c>
      <c r="L126" t="s">
        <v>33</v>
      </c>
      <c r="M126">
        <v>0.43</v>
      </c>
      <c r="N126">
        <v>0.7</v>
      </c>
      <c r="O126">
        <v>25784.52</v>
      </c>
      <c r="P126">
        <v>0</v>
      </c>
    </row>
    <row r="127" spans="1:16">
      <c r="A127" t="s">
        <v>295</v>
      </c>
      <c r="B127" s="1">
        <v>44753</v>
      </c>
      <c r="C127" t="s">
        <v>296</v>
      </c>
      <c r="D127" t="s">
        <v>18</v>
      </c>
      <c r="E127">
        <v>13651</v>
      </c>
      <c r="F127">
        <v>20</v>
      </c>
      <c r="G127">
        <v>36</v>
      </c>
      <c r="H127" t="s">
        <v>19</v>
      </c>
      <c r="I127" t="s">
        <v>20</v>
      </c>
      <c r="J127" t="s">
        <v>37</v>
      </c>
      <c r="K127">
        <v>68712</v>
      </c>
      <c r="L127" t="s">
        <v>22</v>
      </c>
      <c r="M127">
        <v>0.48</v>
      </c>
      <c r="N127">
        <v>0.51</v>
      </c>
      <c r="O127">
        <v>16381.2</v>
      </c>
      <c r="P127">
        <v>0</v>
      </c>
    </row>
    <row r="128" spans="1:16">
      <c r="A128" t="s">
        <v>297</v>
      </c>
      <c r="B128" s="1">
        <v>45209</v>
      </c>
      <c r="C128" t="s">
        <v>298</v>
      </c>
      <c r="D128" t="s">
        <v>65</v>
      </c>
      <c r="E128">
        <v>29535</v>
      </c>
      <c r="F128">
        <v>20.2</v>
      </c>
      <c r="G128">
        <v>36</v>
      </c>
      <c r="H128" t="s">
        <v>26</v>
      </c>
      <c r="I128" t="s">
        <v>27</v>
      </c>
      <c r="J128" t="s">
        <v>37</v>
      </c>
      <c r="K128">
        <v>94551</v>
      </c>
      <c r="L128" t="s">
        <v>33</v>
      </c>
      <c r="M128">
        <v>0.22</v>
      </c>
      <c r="N128">
        <v>0.53</v>
      </c>
      <c r="O128">
        <v>7019.73</v>
      </c>
      <c r="P128">
        <v>0</v>
      </c>
    </row>
    <row r="129" spans="1:16">
      <c r="A129" t="s">
        <v>299</v>
      </c>
      <c r="B129" s="1">
        <v>44842</v>
      </c>
      <c r="C129" t="s">
        <v>300</v>
      </c>
      <c r="D129" t="s">
        <v>40</v>
      </c>
      <c r="E129">
        <v>7640</v>
      </c>
      <c r="F129">
        <v>18.600000000000001</v>
      </c>
      <c r="G129">
        <v>36</v>
      </c>
      <c r="H129" t="s">
        <v>26</v>
      </c>
      <c r="I129" t="s">
        <v>20</v>
      </c>
      <c r="J129" t="s">
        <v>32</v>
      </c>
      <c r="K129">
        <v>70172</v>
      </c>
      <c r="L129" t="s">
        <v>33</v>
      </c>
      <c r="M129">
        <v>0.21</v>
      </c>
      <c r="N129">
        <v>0.67</v>
      </c>
      <c r="O129">
        <v>1169.7</v>
      </c>
      <c r="P129">
        <v>0</v>
      </c>
    </row>
    <row r="130" spans="1:16">
      <c r="A130" t="s">
        <v>301</v>
      </c>
      <c r="B130" s="1">
        <v>44992</v>
      </c>
      <c r="C130" t="s">
        <v>302</v>
      </c>
      <c r="D130" t="s">
        <v>40</v>
      </c>
      <c r="E130">
        <v>16317</v>
      </c>
      <c r="F130">
        <v>20.100000000000001</v>
      </c>
      <c r="G130">
        <v>60</v>
      </c>
      <c r="H130" t="s">
        <v>26</v>
      </c>
      <c r="I130" t="s">
        <v>84</v>
      </c>
      <c r="J130" t="s">
        <v>32</v>
      </c>
      <c r="K130">
        <v>63722</v>
      </c>
      <c r="L130" t="s">
        <v>33</v>
      </c>
      <c r="M130">
        <v>0.21</v>
      </c>
      <c r="N130">
        <v>0.76</v>
      </c>
      <c r="O130">
        <v>2517.8000000000002</v>
      </c>
      <c r="P130">
        <v>0</v>
      </c>
    </row>
    <row r="131" spans="1:16">
      <c r="A131" t="s">
        <v>303</v>
      </c>
      <c r="B131" s="1">
        <v>45248</v>
      </c>
      <c r="C131" t="s">
        <v>304</v>
      </c>
      <c r="D131" t="s">
        <v>76</v>
      </c>
      <c r="E131">
        <v>8564</v>
      </c>
      <c r="F131">
        <v>21.8</v>
      </c>
      <c r="G131">
        <v>60</v>
      </c>
      <c r="H131" t="s">
        <v>81</v>
      </c>
      <c r="I131" t="s">
        <v>41</v>
      </c>
      <c r="J131" t="s">
        <v>37</v>
      </c>
      <c r="K131">
        <v>40625</v>
      </c>
      <c r="L131" t="s">
        <v>22</v>
      </c>
      <c r="M131">
        <v>0.21</v>
      </c>
      <c r="N131">
        <v>0.71</v>
      </c>
      <c r="O131">
        <v>3172.28</v>
      </c>
      <c r="P131">
        <v>2148.21</v>
      </c>
    </row>
    <row r="132" spans="1:16">
      <c r="A132" t="s">
        <v>305</v>
      </c>
      <c r="B132" s="1">
        <v>44386</v>
      </c>
      <c r="C132" t="s">
        <v>306</v>
      </c>
      <c r="D132" t="s">
        <v>18</v>
      </c>
      <c r="E132">
        <v>28345</v>
      </c>
      <c r="F132">
        <v>14.4</v>
      </c>
      <c r="G132">
        <v>36</v>
      </c>
      <c r="H132" t="s">
        <v>26</v>
      </c>
      <c r="I132" t="s">
        <v>57</v>
      </c>
      <c r="J132" t="s">
        <v>28</v>
      </c>
      <c r="K132">
        <v>97165</v>
      </c>
      <c r="L132" t="s">
        <v>29</v>
      </c>
      <c r="M132">
        <v>0.11</v>
      </c>
      <c r="N132">
        <v>0.78</v>
      </c>
      <c r="O132">
        <v>12054.06</v>
      </c>
      <c r="P132">
        <v>0</v>
      </c>
    </row>
    <row r="133" spans="1:16">
      <c r="A133" t="s">
        <v>307</v>
      </c>
      <c r="B133" s="1">
        <v>44829</v>
      </c>
      <c r="C133" t="s">
        <v>308</v>
      </c>
      <c r="D133" t="s">
        <v>50</v>
      </c>
      <c r="E133">
        <v>29687</v>
      </c>
      <c r="F133">
        <v>15</v>
      </c>
      <c r="G133">
        <v>60</v>
      </c>
      <c r="H133" t="s">
        <v>81</v>
      </c>
      <c r="I133" t="s">
        <v>57</v>
      </c>
      <c r="J133" t="s">
        <v>21</v>
      </c>
      <c r="K133">
        <v>106509</v>
      </c>
      <c r="L133" t="s">
        <v>29</v>
      </c>
      <c r="M133">
        <v>0.47</v>
      </c>
      <c r="N133">
        <v>0.72</v>
      </c>
      <c r="O133">
        <v>7898.5</v>
      </c>
      <c r="P133">
        <v>6839.85</v>
      </c>
    </row>
    <row r="134" spans="1:16">
      <c r="A134" t="s">
        <v>309</v>
      </c>
      <c r="B134" s="1">
        <v>44824</v>
      </c>
      <c r="C134" t="s">
        <v>310</v>
      </c>
      <c r="D134" t="s">
        <v>72</v>
      </c>
      <c r="E134">
        <v>14737</v>
      </c>
      <c r="F134">
        <v>7.5</v>
      </c>
      <c r="G134">
        <v>36</v>
      </c>
      <c r="H134" t="s">
        <v>19</v>
      </c>
      <c r="I134" t="s">
        <v>20</v>
      </c>
      <c r="J134" t="s">
        <v>21</v>
      </c>
      <c r="K134">
        <v>36859</v>
      </c>
      <c r="L134" t="s">
        <v>29</v>
      </c>
      <c r="M134">
        <v>0.19</v>
      </c>
      <c r="N134">
        <v>0.8</v>
      </c>
      <c r="O134">
        <v>15842.28</v>
      </c>
      <c r="P134">
        <v>0</v>
      </c>
    </row>
    <row r="135" spans="1:16">
      <c r="A135" t="s">
        <v>311</v>
      </c>
      <c r="B135" s="1">
        <v>45169</v>
      </c>
      <c r="C135" t="s">
        <v>312</v>
      </c>
      <c r="D135" t="s">
        <v>56</v>
      </c>
      <c r="E135">
        <v>10323</v>
      </c>
      <c r="F135">
        <v>12.7</v>
      </c>
      <c r="G135">
        <v>60</v>
      </c>
      <c r="H135" t="s">
        <v>26</v>
      </c>
      <c r="I135" t="s">
        <v>20</v>
      </c>
      <c r="J135" t="s">
        <v>28</v>
      </c>
      <c r="K135">
        <v>71609</v>
      </c>
      <c r="L135" t="s">
        <v>33</v>
      </c>
      <c r="M135">
        <v>0.27</v>
      </c>
      <c r="N135">
        <v>0.6</v>
      </c>
      <c r="O135">
        <v>3378.2</v>
      </c>
      <c r="P135">
        <v>0</v>
      </c>
    </row>
    <row r="136" spans="1:16">
      <c r="A136" t="s">
        <v>313</v>
      </c>
      <c r="B136" s="1">
        <v>44906</v>
      </c>
      <c r="C136" t="s">
        <v>314</v>
      </c>
      <c r="D136" t="s">
        <v>40</v>
      </c>
      <c r="E136">
        <v>16229</v>
      </c>
      <c r="F136">
        <v>17.899999999999999</v>
      </c>
      <c r="G136">
        <v>36</v>
      </c>
      <c r="H136" t="s">
        <v>315</v>
      </c>
      <c r="I136" t="s">
        <v>36</v>
      </c>
      <c r="J136" t="s">
        <v>28</v>
      </c>
      <c r="K136">
        <v>73307</v>
      </c>
      <c r="L136" t="s">
        <v>22</v>
      </c>
      <c r="M136">
        <v>0.1</v>
      </c>
      <c r="N136">
        <v>0.55000000000000004</v>
      </c>
      <c r="O136">
        <v>0</v>
      </c>
      <c r="P136">
        <v>0</v>
      </c>
    </row>
    <row r="137" spans="1:16">
      <c r="A137" t="s">
        <v>316</v>
      </c>
      <c r="B137" s="1">
        <v>44845</v>
      </c>
      <c r="C137" t="s">
        <v>317</v>
      </c>
      <c r="D137" t="s">
        <v>50</v>
      </c>
      <c r="E137">
        <v>9502</v>
      </c>
      <c r="F137">
        <v>20.6</v>
      </c>
      <c r="G137">
        <v>60</v>
      </c>
      <c r="H137" t="s">
        <v>26</v>
      </c>
      <c r="I137" t="s">
        <v>20</v>
      </c>
      <c r="J137" t="s">
        <v>37</v>
      </c>
      <c r="K137">
        <v>140986</v>
      </c>
      <c r="L137" t="s">
        <v>33</v>
      </c>
      <c r="M137">
        <v>0.44</v>
      </c>
      <c r="N137">
        <v>0.77</v>
      </c>
      <c r="O137">
        <v>2503.27</v>
      </c>
      <c r="P137">
        <v>0</v>
      </c>
    </row>
    <row r="138" spans="1:16">
      <c r="A138" t="s">
        <v>318</v>
      </c>
      <c r="B138" s="1">
        <v>44514</v>
      </c>
      <c r="C138" t="s">
        <v>319</v>
      </c>
      <c r="D138" t="s">
        <v>72</v>
      </c>
      <c r="E138">
        <v>1545</v>
      </c>
      <c r="F138">
        <v>9.3000000000000007</v>
      </c>
      <c r="G138">
        <v>36</v>
      </c>
      <c r="H138" t="s">
        <v>19</v>
      </c>
      <c r="I138" t="s">
        <v>57</v>
      </c>
      <c r="J138" t="s">
        <v>32</v>
      </c>
      <c r="K138">
        <v>131582</v>
      </c>
      <c r="L138" t="s">
        <v>22</v>
      </c>
      <c r="M138">
        <v>0.39</v>
      </c>
      <c r="N138">
        <v>0.72</v>
      </c>
      <c r="O138">
        <v>1688.68</v>
      </c>
      <c r="P138">
        <v>0</v>
      </c>
    </row>
    <row r="139" spans="1:16">
      <c r="A139" t="s">
        <v>320</v>
      </c>
      <c r="B139" s="1">
        <v>44880</v>
      </c>
      <c r="C139" t="s">
        <v>321</v>
      </c>
      <c r="D139" t="s">
        <v>56</v>
      </c>
      <c r="E139">
        <v>38114</v>
      </c>
      <c r="F139">
        <v>7.8</v>
      </c>
      <c r="G139">
        <v>36</v>
      </c>
      <c r="H139" t="s">
        <v>19</v>
      </c>
      <c r="I139" t="s">
        <v>84</v>
      </c>
      <c r="J139" t="s">
        <v>28</v>
      </c>
      <c r="K139">
        <v>51839</v>
      </c>
      <c r="L139" t="s">
        <v>33</v>
      </c>
      <c r="M139">
        <v>0.48</v>
      </c>
      <c r="N139">
        <v>0.51</v>
      </c>
      <c r="O139">
        <v>41086.89</v>
      </c>
      <c r="P139">
        <v>0</v>
      </c>
    </row>
    <row r="140" spans="1:16">
      <c r="A140" t="s">
        <v>322</v>
      </c>
      <c r="B140" s="1">
        <v>44860</v>
      </c>
      <c r="C140" t="s">
        <v>323</v>
      </c>
      <c r="D140" t="s">
        <v>65</v>
      </c>
      <c r="E140">
        <v>30430</v>
      </c>
      <c r="F140">
        <v>18.3</v>
      </c>
      <c r="G140">
        <v>60</v>
      </c>
      <c r="H140" t="s">
        <v>26</v>
      </c>
      <c r="I140" t="s">
        <v>36</v>
      </c>
      <c r="J140" t="s">
        <v>32</v>
      </c>
      <c r="K140">
        <v>57216</v>
      </c>
      <c r="L140" t="s">
        <v>22</v>
      </c>
      <c r="M140">
        <v>0.41</v>
      </c>
      <c r="N140">
        <v>0.67</v>
      </c>
      <c r="O140">
        <v>6884.79</v>
      </c>
      <c r="P140">
        <v>0</v>
      </c>
    </row>
    <row r="141" spans="1:16">
      <c r="A141" t="s">
        <v>324</v>
      </c>
      <c r="B141" s="1">
        <v>44638</v>
      </c>
      <c r="C141" t="s">
        <v>325</v>
      </c>
      <c r="D141" t="s">
        <v>76</v>
      </c>
      <c r="E141">
        <v>10996</v>
      </c>
      <c r="F141">
        <v>5</v>
      </c>
      <c r="G141">
        <v>60</v>
      </c>
      <c r="H141" t="s">
        <v>19</v>
      </c>
      <c r="I141" t="s">
        <v>73</v>
      </c>
      <c r="J141" t="s">
        <v>47</v>
      </c>
      <c r="K141">
        <v>82953</v>
      </c>
      <c r="L141" t="s">
        <v>22</v>
      </c>
      <c r="M141">
        <v>0.23</v>
      </c>
      <c r="N141">
        <v>0.55000000000000004</v>
      </c>
      <c r="O141">
        <v>11545.8</v>
      </c>
      <c r="P141">
        <v>0</v>
      </c>
    </row>
    <row r="142" spans="1:16">
      <c r="A142" t="s">
        <v>326</v>
      </c>
      <c r="B142" s="1">
        <v>44760</v>
      </c>
      <c r="C142" t="s">
        <v>327</v>
      </c>
      <c r="D142" t="s">
        <v>50</v>
      </c>
      <c r="E142">
        <v>28788</v>
      </c>
      <c r="F142">
        <v>8.6</v>
      </c>
      <c r="G142">
        <v>36</v>
      </c>
      <c r="H142" t="s">
        <v>60</v>
      </c>
      <c r="I142" t="s">
        <v>73</v>
      </c>
      <c r="J142" t="s">
        <v>21</v>
      </c>
      <c r="K142">
        <v>114481</v>
      </c>
      <c r="L142" t="s">
        <v>22</v>
      </c>
      <c r="M142">
        <v>0.2</v>
      </c>
      <c r="N142">
        <v>0.74</v>
      </c>
      <c r="O142">
        <v>0</v>
      </c>
      <c r="P142">
        <v>0</v>
      </c>
    </row>
    <row r="143" spans="1:16">
      <c r="A143" t="s">
        <v>328</v>
      </c>
      <c r="B143" s="1">
        <v>45148</v>
      </c>
      <c r="C143" t="s">
        <v>329</v>
      </c>
      <c r="D143" t="s">
        <v>76</v>
      </c>
      <c r="E143">
        <v>30969</v>
      </c>
      <c r="F143">
        <v>5.6</v>
      </c>
      <c r="G143">
        <v>60</v>
      </c>
      <c r="H143" t="s">
        <v>19</v>
      </c>
      <c r="I143" t="s">
        <v>27</v>
      </c>
      <c r="J143" t="s">
        <v>37</v>
      </c>
      <c r="K143">
        <v>90593</v>
      </c>
      <c r="L143" t="s">
        <v>33</v>
      </c>
      <c r="M143">
        <v>0.38</v>
      </c>
      <c r="N143">
        <v>0.68</v>
      </c>
      <c r="O143">
        <v>32703.26</v>
      </c>
      <c r="P143">
        <v>0</v>
      </c>
    </row>
    <row r="144" spans="1:16">
      <c r="A144" t="s">
        <v>330</v>
      </c>
      <c r="B144" s="1">
        <v>44895</v>
      </c>
      <c r="C144" t="s">
        <v>331</v>
      </c>
      <c r="D144" t="s">
        <v>56</v>
      </c>
      <c r="E144">
        <v>14919</v>
      </c>
      <c r="F144">
        <v>8.3000000000000007</v>
      </c>
      <c r="G144">
        <v>36</v>
      </c>
      <c r="H144" t="s">
        <v>19</v>
      </c>
      <c r="I144" t="s">
        <v>41</v>
      </c>
      <c r="J144" t="s">
        <v>21</v>
      </c>
      <c r="K144">
        <v>102075</v>
      </c>
      <c r="L144" t="s">
        <v>29</v>
      </c>
      <c r="M144">
        <v>0.25</v>
      </c>
      <c r="N144">
        <v>0.78</v>
      </c>
      <c r="O144">
        <v>16157.28</v>
      </c>
      <c r="P144">
        <v>0</v>
      </c>
    </row>
    <row r="145" spans="1:16">
      <c r="A145" t="s">
        <v>332</v>
      </c>
      <c r="B145" s="1">
        <v>44309</v>
      </c>
      <c r="C145" t="s">
        <v>333</v>
      </c>
      <c r="D145" t="s">
        <v>53</v>
      </c>
      <c r="E145">
        <v>4810</v>
      </c>
      <c r="F145">
        <v>8.6</v>
      </c>
      <c r="G145">
        <v>60</v>
      </c>
      <c r="H145" t="s">
        <v>81</v>
      </c>
      <c r="I145" t="s">
        <v>73</v>
      </c>
      <c r="J145" t="s">
        <v>37</v>
      </c>
      <c r="K145">
        <v>79522</v>
      </c>
      <c r="L145" t="s">
        <v>33</v>
      </c>
      <c r="M145">
        <v>0.33</v>
      </c>
      <c r="N145">
        <v>0.86</v>
      </c>
      <c r="O145">
        <v>1802.03</v>
      </c>
      <c r="P145">
        <v>798.06</v>
      </c>
    </row>
    <row r="146" spans="1:16">
      <c r="A146" t="s">
        <v>334</v>
      </c>
      <c r="B146" s="1">
        <v>44198</v>
      </c>
      <c r="C146" t="s">
        <v>335</v>
      </c>
      <c r="D146" t="s">
        <v>40</v>
      </c>
      <c r="E146">
        <v>31586</v>
      </c>
      <c r="F146">
        <v>12.8</v>
      </c>
      <c r="G146">
        <v>60</v>
      </c>
      <c r="H146" t="s">
        <v>19</v>
      </c>
      <c r="I146" t="s">
        <v>73</v>
      </c>
      <c r="J146" t="s">
        <v>47</v>
      </c>
      <c r="K146">
        <v>129161</v>
      </c>
      <c r="L146" t="s">
        <v>33</v>
      </c>
      <c r="M146">
        <v>0.1</v>
      </c>
      <c r="N146">
        <v>0.63</v>
      </c>
      <c r="O146">
        <v>35629.01</v>
      </c>
      <c r="P146">
        <v>0</v>
      </c>
    </row>
    <row r="147" spans="1:16">
      <c r="A147" t="s">
        <v>336</v>
      </c>
      <c r="B147" s="1">
        <v>44838</v>
      </c>
      <c r="C147" t="s">
        <v>337</v>
      </c>
      <c r="D147" t="s">
        <v>25</v>
      </c>
      <c r="E147">
        <v>17371</v>
      </c>
      <c r="F147">
        <v>13</v>
      </c>
      <c r="G147">
        <v>36</v>
      </c>
      <c r="H147" t="s">
        <v>19</v>
      </c>
      <c r="I147" t="s">
        <v>20</v>
      </c>
      <c r="J147" t="s">
        <v>21</v>
      </c>
      <c r="K147">
        <v>34886</v>
      </c>
      <c r="L147" t="s">
        <v>22</v>
      </c>
      <c r="M147">
        <v>0.12</v>
      </c>
      <c r="N147">
        <v>0.93</v>
      </c>
      <c r="O147">
        <v>19629.23</v>
      </c>
      <c r="P147">
        <v>0</v>
      </c>
    </row>
    <row r="148" spans="1:16">
      <c r="A148" t="s">
        <v>338</v>
      </c>
      <c r="B148" s="1">
        <v>44416</v>
      </c>
      <c r="C148" t="s">
        <v>339</v>
      </c>
      <c r="D148" t="s">
        <v>72</v>
      </c>
      <c r="E148">
        <v>30629</v>
      </c>
      <c r="F148">
        <v>22.5</v>
      </c>
      <c r="G148">
        <v>60</v>
      </c>
      <c r="H148" t="s">
        <v>26</v>
      </c>
      <c r="I148" t="s">
        <v>20</v>
      </c>
      <c r="J148" t="s">
        <v>47</v>
      </c>
      <c r="K148">
        <v>141249</v>
      </c>
      <c r="L148" t="s">
        <v>22</v>
      </c>
      <c r="M148">
        <v>0.31</v>
      </c>
      <c r="N148">
        <v>0.74</v>
      </c>
      <c r="O148">
        <v>3262.78</v>
      </c>
      <c r="P148">
        <v>0</v>
      </c>
    </row>
    <row r="149" spans="1:16">
      <c r="A149" t="s">
        <v>340</v>
      </c>
      <c r="B149" s="1">
        <v>45051</v>
      </c>
      <c r="C149" t="s">
        <v>341</v>
      </c>
      <c r="D149" t="s">
        <v>18</v>
      </c>
      <c r="E149">
        <v>9436</v>
      </c>
      <c r="F149">
        <v>15.2</v>
      </c>
      <c r="G149">
        <v>60</v>
      </c>
      <c r="H149" t="s">
        <v>26</v>
      </c>
      <c r="I149" t="s">
        <v>73</v>
      </c>
      <c r="J149" t="s">
        <v>37</v>
      </c>
      <c r="K149">
        <v>37485</v>
      </c>
      <c r="L149" t="s">
        <v>29</v>
      </c>
      <c r="M149">
        <v>0.33</v>
      </c>
      <c r="N149">
        <v>0.78</v>
      </c>
      <c r="O149">
        <v>2248.61</v>
      </c>
      <c r="P149">
        <v>0</v>
      </c>
    </row>
    <row r="150" spans="1:16">
      <c r="A150" t="s">
        <v>342</v>
      </c>
      <c r="B150" s="1">
        <v>44581</v>
      </c>
      <c r="C150" t="s">
        <v>343</v>
      </c>
      <c r="D150" t="s">
        <v>46</v>
      </c>
      <c r="E150">
        <v>13984</v>
      </c>
      <c r="F150">
        <v>19.5</v>
      </c>
      <c r="G150">
        <v>36</v>
      </c>
      <c r="H150" t="s">
        <v>19</v>
      </c>
      <c r="I150" t="s">
        <v>36</v>
      </c>
      <c r="J150" t="s">
        <v>28</v>
      </c>
      <c r="K150">
        <v>61455</v>
      </c>
      <c r="L150" t="s">
        <v>29</v>
      </c>
      <c r="M150">
        <v>0.4</v>
      </c>
      <c r="N150">
        <v>0.81</v>
      </c>
      <c r="O150">
        <v>16710.88</v>
      </c>
      <c r="P150">
        <v>0</v>
      </c>
    </row>
    <row r="151" spans="1:16">
      <c r="A151" t="s">
        <v>344</v>
      </c>
      <c r="B151" s="1">
        <v>45273</v>
      </c>
      <c r="C151" t="s">
        <v>345</v>
      </c>
      <c r="D151" t="s">
        <v>40</v>
      </c>
      <c r="E151">
        <v>34039</v>
      </c>
      <c r="F151">
        <v>7.1</v>
      </c>
      <c r="G151">
        <v>60</v>
      </c>
      <c r="H151" t="s">
        <v>60</v>
      </c>
      <c r="I151" t="s">
        <v>84</v>
      </c>
      <c r="J151" t="s">
        <v>21</v>
      </c>
      <c r="K151">
        <v>141984</v>
      </c>
      <c r="L151" t="s">
        <v>22</v>
      </c>
      <c r="M151">
        <v>0.15</v>
      </c>
      <c r="N151">
        <v>0.8</v>
      </c>
      <c r="O151">
        <v>0</v>
      </c>
      <c r="P151">
        <v>0</v>
      </c>
    </row>
    <row r="152" spans="1:16">
      <c r="A152" t="s">
        <v>346</v>
      </c>
      <c r="B152" s="1">
        <v>44926</v>
      </c>
      <c r="C152" t="s">
        <v>347</v>
      </c>
      <c r="D152" t="s">
        <v>25</v>
      </c>
      <c r="E152">
        <v>20895</v>
      </c>
      <c r="F152">
        <v>9.5</v>
      </c>
      <c r="G152">
        <v>36</v>
      </c>
      <c r="H152" t="s">
        <v>19</v>
      </c>
      <c r="I152" t="s">
        <v>41</v>
      </c>
      <c r="J152" t="s">
        <v>47</v>
      </c>
      <c r="K152">
        <v>46767</v>
      </c>
      <c r="L152" t="s">
        <v>29</v>
      </c>
      <c r="M152">
        <v>0.31</v>
      </c>
      <c r="N152">
        <v>0.73</v>
      </c>
      <c r="O152">
        <v>22880.02</v>
      </c>
      <c r="P152">
        <v>0</v>
      </c>
    </row>
    <row r="153" spans="1:16">
      <c r="A153" t="s">
        <v>348</v>
      </c>
      <c r="B153" s="1">
        <v>44443</v>
      </c>
      <c r="C153" t="s">
        <v>349</v>
      </c>
      <c r="D153" t="s">
        <v>46</v>
      </c>
      <c r="E153">
        <v>19155</v>
      </c>
      <c r="F153">
        <v>19.100000000000001</v>
      </c>
      <c r="G153">
        <v>36</v>
      </c>
      <c r="H153" t="s">
        <v>26</v>
      </c>
      <c r="I153" t="s">
        <v>73</v>
      </c>
      <c r="J153" t="s">
        <v>21</v>
      </c>
      <c r="K153">
        <v>142701</v>
      </c>
      <c r="L153" t="s">
        <v>29</v>
      </c>
      <c r="M153">
        <v>0.18</v>
      </c>
      <c r="N153">
        <v>0.69</v>
      </c>
      <c r="O153">
        <v>3927.79</v>
      </c>
      <c r="P153">
        <v>0</v>
      </c>
    </row>
    <row r="154" spans="1:16">
      <c r="A154" t="s">
        <v>350</v>
      </c>
      <c r="B154" s="1">
        <v>45032</v>
      </c>
      <c r="C154" t="s">
        <v>351</v>
      </c>
      <c r="D154" t="s">
        <v>50</v>
      </c>
      <c r="E154">
        <v>11616</v>
      </c>
      <c r="F154">
        <v>6.1</v>
      </c>
      <c r="G154">
        <v>36</v>
      </c>
      <c r="H154" t="s">
        <v>19</v>
      </c>
      <c r="I154" t="s">
        <v>84</v>
      </c>
      <c r="J154" t="s">
        <v>21</v>
      </c>
      <c r="K154">
        <v>58453</v>
      </c>
      <c r="L154" t="s">
        <v>22</v>
      </c>
      <c r="M154">
        <v>0.14000000000000001</v>
      </c>
      <c r="N154">
        <v>0.52</v>
      </c>
      <c r="O154">
        <v>12324.58</v>
      </c>
      <c r="P154">
        <v>0</v>
      </c>
    </row>
    <row r="155" spans="1:16">
      <c r="A155" t="s">
        <v>352</v>
      </c>
      <c r="B155" s="1">
        <v>44399</v>
      </c>
      <c r="C155" t="s">
        <v>353</v>
      </c>
      <c r="D155" t="s">
        <v>46</v>
      </c>
      <c r="E155">
        <v>38129</v>
      </c>
      <c r="F155">
        <v>14.7</v>
      </c>
      <c r="G155">
        <v>36</v>
      </c>
      <c r="H155" t="s">
        <v>26</v>
      </c>
      <c r="I155" t="s">
        <v>84</v>
      </c>
      <c r="J155" t="s">
        <v>21</v>
      </c>
      <c r="K155">
        <v>106280</v>
      </c>
      <c r="L155" t="s">
        <v>33</v>
      </c>
      <c r="M155">
        <v>0.26</v>
      </c>
      <c r="N155">
        <v>0.51</v>
      </c>
      <c r="O155">
        <v>10453.74</v>
      </c>
      <c r="P155">
        <v>0</v>
      </c>
    </row>
    <row r="156" spans="1:16">
      <c r="A156" t="s">
        <v>354</v>
      </c>
      <c r="B156" s="1">
        <v>44319</v>
      </c>
      <c r="C156" t="s">
        <v>355</v>
      </c>
      <c r="D156" t="s">
        <v>65</v>
      </c>
      <c r="E156">
        <v>25574</v>
      </c>
      <c r="F156">
        <v>17</v>
      </c>
      <c r="G156">
        <v>36</v>
      </c>
      <c r="H156" t="s">
        <v>19</v>
      </c>
      <c r="I156" t="s">
        <v>27</v>
      </c>
      <c r="J156" t="s">
        <v>32</v>
      </c>
      <c r="K156">
        <v>132638</v>
      </c>
      <c r="L156" t="s">
        <v>29</v>
      </c>
      <c r="M156">
        <v>0.17</v>
      </c>
      <c r="N156">
        <v>0.66</v>
      </c>
      <c r="O156">
        <v>29921.58</v>
      </c>
      <c r="P156">
        <v>0</v>
      </c>
    </row>
    <row r="157" spans="1:16">
      <c r="A157" t="s">
        <v>356</v>
      </c>
      <c r="B157" s="1">
        <v>44597</v>
      </c>
      <c r="C157" t="s">
        <v>357</v>
      </c>
      <c r="D157" t="s">
        <v>40</v>
      </c>
      <c r="E157">
        <v>4430</v>
      </c>
      <c r="F157">
        <v>17</v>
      </c>
      <c r="G157">
        <v>60</v>
      </c>
      <c r="H157" t="s">
        <v>19</v>
      </c>
      <c r="I157" t="s">
        <v>57</v>
      </c>
      <c r="J157" t="s">
        <v>47</v>
      </c>
      <c r="K157">
        <v>83442</v>
      </c>
      <c r="L157" t="s">
        <v>22</v>
      </c>
      <c r="M157">
        <v>0.19</v>
      </c>
      <c r="N157">
        <v>0.65</v>
      </c>
      <c r="O157">
        <v>5183.1000000000004</v>
      </c>
      <c r="P157">
        <v>0</v>
      </c>
    </row>
    <row r="158" spans="1:16">
      <c r="A158" t="s">
        <v>358</v>
      </c>
      <c r="B158" s="1">
        <v>44963</v>
      </c>
      <c r="C158" t="s">
        <v>359</v>
      </c>
      <c r="D158" t="s">
        <v>76</v>
      </c>
      <c r="E158">
        <v>13676</v>
      </c>
      <c r="F158">
        <v>5.5</v>
      </c>
      <c r="G158">
        <v>36</v>
      </c>
      <c r="H158" t="s">
        <v>19</v>
      </c>
      <c r="I158" t="s">
        <v>73</v>
      </c>
      <c r="J158" t="s">
        <v>47</v>
      </c>
      <c r="K158">
        <v>81877</v>
      </c>
      <c r="L158" t="s">
        <v>29</v>
      </c>
      <c r="M158">
        <v>0.23</v>
      </c>
      <c r="N158">
        <v>0.67</v>
      </c>
      <c r="O158">
        <v>14428.18</v>
      </c>
      <c r="P158">
        <v>0</v>
      </c>
    </row>
    <row r="159" spans="1:16">
      <c r="A159" t="s">
        <v>360</v>
      </c>
      <c r="B159" s="1">
        <v>44490</v>
      </c>
      <c r="C159" t="s">
        <v>361</v>
      </c>
      <c r="D159" t="s">
        <v>53</v>
      </c>
      <c r="E159">
        <v>11816</v>
      </c>
      <c r="F159">
        <v>11.4</v>
      </c>
      <c r="G159">
        <v>36</v>
      </c>
      <c r="H159" t="s">
        <v>26</v>
      </c>
      <c r="I159" t="s">
        <v>84</v>
      </c>
      <c r="J159" t="s">
        <v>21</v>
      </c>
      <c r="K159">
        <v>42226</v>
      </c>
      <c r="L159" t="s">
        <v>29</v>
      </c>
      <c r="M159">
        <v>0.2</v>
      </c>
      <c r="N159">
        <v>0.56000000000000005</v>
      </c>
      <c r="O159">
        <v>3024.12</v>
      </c>
      <c r="P159">
        <v>0</v>
      </c>
    </row>
    <row r="160" spans="1:16">
      <c r="A160" t="s">
        <v>362</v>
      </c>
      <c r="B160" s="1">
        <v>44476</v>
      </c>
      <c r="C160" t="s">
        <v>363</v>
      </c>
      <c r="D160" t="s">
        <v>18</v>
      </c>
      <c r="E160">
        <v>33733</v>
      </c>
      <c r="F160">
        <v>17.7</v>
      </c>
      <c r="G160">
        <v>60</v>
      </c>
      <c r="H160" t="s">
        <v>19</v>
      </c>
      <c r="I160" t="s">
        <v>57</v>
      </c>
      <c r="J160" t="s">
        <v>28</v>
      </c>
      <c r="K160">
        <v>123405</v>
      </c>
      <c r="L160" t="s">
        <v>22</v>
      </c>
      <c r="M160">
        <v>0.14000000000000001</v>
      </c>
      <c r="N160">
        <v>0.83</v>
      </c>
      <c r="O160">
        <v>39703.74</v>
      </c>
      <c r="P160">
        <v>0</v>
      </c>
    </row>
    <row r="161" spans="1:16">
      <c r="A161" t="s">
        <v>364</v>
      </c>
      <c r="B161" s="1">
        <v>45080</v>
      </c>
      <c r="C161" t="s">
        <v>365</v>
      </c>
      <c r="D161" t="s">
        <v>76</v>
      </c>
      <c r="E161">
        <v>21144</v>
      </c>
      <c r="F161">
        <v>8</v>
      </c>
      <c r="G161">
        <v>60</v>
      </c>
      <c r="H161" t="s">
        <v>26</v>
      </c>
      <c r="I161" t="s">
        <v>36</v>
      </c>
      <c r="J161" t="s">
        <v>21</v>
      </c>
      <c r="K161">
        <v>52588</v>
      </c>
      <c r="L161" t="s">
        <v>29</v>
      </c>
      <c r="M161">
        <v>0.14000000000000001</v>
      </c>
      <c r="N161">
        <v>0.89</v>
      </c>
      <c r="O161">
        <v>5994.33</v>
      </c>
      <c r="P161">
        <v>0</v>
      </c>
    </row>
    <row r="162" spans="1:16">
      <c r="A162" t="s">
        <v>366</v>
      </c>
      <c r="B162" s="1">
        <v>44394</v>
      </c>
      <c r="C162" t="s">
        <v>367</v>
      </c>
      <c r="D162" t="s">
        <v>25</v>
      </c>
      <c r="E162">
        <v>3050</v>
      </c>
      <c r="F162">
        <v>18.899999999999999</v>
      </c>
      <c r="G162">
        <v>60</v>
      </c>
      <c r="H162" t="s">
        <v>26</v>
      </c>
      <c r="I162" t="s">
        <v>20</v>
      </c>
      <c r="J162" t="s">
        <v>32</v>
      </c>
      <c r="K162">
        <v>108976</v>
      </c>
      <c r="L162" t="s">
        <v>29</v>
      </c>
      <c r="M162">
        <v>0.18</v>
      </c>
      <c r="N162">
        <v>0.92</v>
      </c>
      <c r="O162">
        <v>344.54</v>
      </c>
      <c r="P162">
        <v>0</v>
      </c>
    </row>
    <row r="163" spans="1:16">
      <c r="A163" t="s">
        <v>368</v>
      </c>
      <c r="B163" s="1">
        <v>45178</v>
      </c>
      <c r="C163" t="s">
        <v>369</v>
      </c>
      <c r="D163" t="s">
        <v>40</v>
      </c>
      <c r="E163">
        <v>34933</v>
      </c>
      <c r="F163">
        <v>19.899999999999999</v>
      </c>
      <c r="G163">
        <v>36</v>
      </c>
      <c r="H163" t="s">
        <v>19</v>
      </c>
      <c r="I163" t="s">
        <v>27</v>
      </c>
      <c r="J163" t="s">
        <v>37</v>
      </c>
      <c r="K163">
        <v>61709</v>
      </c>
      <c r="L163" t="s">
        <v>29</v>
      </c>
      <c r="M163">
        <v>0.12</v>
      </c>
      <c r="N163">
        <v>0.72</v>
      </c>
      <c r="O163">
        <v>41884.67</v>
      </c>
      <c r="P163">
        <v>0</v>
      </c>
    </row>
    <row r="164" spans="1:16">
      <c r="A164" t="s">
        <v>370</v>
      </c>
      <c r="B164" s="1">
        <v>44948</v>
      </c>
      <c r="C164" t="s">
        <v>371</v>
      </c>
      <c r="D164" t="s">
        <v>53</v>
      </c>
      <c r="E164">
        <v>25951</v>
      </c>
      <c r="F164">
        <v>24.6</v>
      </c>
      <c r="G164">
        <v>36</v>
      </c>
      <c r="H164" t="s">
        <v>19</v>
      </c>
      <c r="I164" t="s">
        <v>27</v>
      </c>
      <c r="J164" t="s">
        <v>32</v>
      </c>
      <c r="K164">
        <v>77788</v>
      </c>
      <c r="L164" t="s">
        <v>33</v>
      </c>
      <c r="M164">
        <v>0.35</v>
      </c>
      <c r="N164">
        <v>0.82</v>
      </c>
      <c r="O164">
        <v>32334.95</v>
      </c>
      <c r="P164">
        <v>0</v>
      </c>
    </row>
    <row r="165" spans="1:16">
      <c r="A165" t="s">
        <v>372</v>
      </c>
      <c r="B165" s="1">
        <v>44340</v>
      </c>
      <c r="C165" t="s">
        <v>373</v>
      </c>
      <c r="D165" t="s">
        <v>46</v>
      </c>
      <c r="E165">
        <v>33413</v>
      </c>
      <c r="F165">
        <v>9.1999999999999993</v>
      </c>
      <c r="G165">
        <v>36</v>
      </c>
      <c r="H165" t="s">
        <v>19</v>
      </c>
      <c r="I165" t="s">
        <v>27</v>
      </c>
      <c r="J165" t="s">
        <v>28</v>
      </c>
      <c r="K165">
        <v>118031</v>
      </c>
      <c r="L165" t="s">
        <v>33</v>
      </c>
      <c r="M165">
        <v>0.21</v>
      </c>
      <c r="N165">
        <v>0.88</v>
      </c>
      <c r="O165">
        <v>36487</v>
      </c>
      <c r="P165">
        <v>0</v>
      </c>
    </row>
    <row r="166" spans="1:16">
      <c r="A166" t="s">
        <v>374</v>
      </c>
      <c r="B166" s="1">
        <v>44805</v>
      </c>
      <c r="C166" t="s">
        <v>375</v>
      </c>
      <c r="D166" t="s">
        <v>40</v>
      </c>
      <c r="E166">
        <v>35801</v>
      </c>
      <c r="F166">
        <v>21.5</v>
      </c>
      <c r="G166">
        <v>60</v>
      </c>
      <c r="H166" t="s">
        <v>26</v>
      </c>
      <c r="I166" t="s">
        <v>57</v>
      </c>
      <c r="J166" t="s">
        <v>21</v>
      </c>
      <c r="K166">
        <v>67019</v>
      </c>
      <c r="L166" t="s">
        <v>29</v>
      </c>
      <c r="M166">
        <v>0.21</v>
      </c>
      <c r="N166">
        <v>0.69</v>
      </c>
      <c r="O166">
        <v>10056.99</v>
      </c>
      <c r="P166">
        <v>0</v>
      </c>
    </row>
    <row r="167" spans="1:16">
      <c r="A167" t="s">
        <v>376</v>
      </c>
      <c r="B167" s="1">
        <v>44383</v>
      </c>
      <c r="C167" t="s">
        <v>377</v>
      </c>
      <c r="D167" t="s">
        <v>46</v>
      </c>
      <c r="E167">
        <v>33913</v>
      </c>
      <c r="F167">
        <v>15.4</v>
      </c>
      <c r="G167">
        <v>36</v>
      </c>
      <c r="H167" t="s">
        <v>19</v>
      </c>
      <c r="I167" t="s">
        <v>36</v>
      </c>
      <c r="J167" t="s">
        <v>47</v>
      </c>
      <c r="K167">
        <v>74948</v>
      </c>
      <c r="L167" t="s">
        <v>22</v>
      </c>
      <c r="M167">
        <v>0.23</v>
      </c>
      <c r="N167">
        <v>0.64</v>
      </c>
      <c r="O167">
        <v>39135.599999999999</v>
      </c>
      <c r="P167">
        <v>0</v>
      </c>
    </row>
    <row r="168" spans="1:16">
      <c r="A168" t="s">
        <v>378</v>
      </c>
      <c r="B168" s="1">
        <v>44660</v>
      </c>
      <c r="C168" t="s">
        <v>379</v>
      </c>
      <c r="D168" t="s">
        <v>50</v>
      </c>
      <c r="E168">
        <v>26280</v>
      </c>
      <c r="F168">
        <v>12.5</v>
      </c>
      <c r="G168">
        <v>60</v>
      </c>
      <c r="H168" t="s">
        <v>19</v>
      </c>
      <c r="I168" t="s">
        <v>27</v>
      </c>
      <c r="J168" t="s">
        <v>21</v>
      </c>
      <c r="K168">
        <v>95133</v>
      </c>
      <c r="L168" t="s">
        <v>29</v>
      </c>
      <c r="M168">
        <v>0.37</v>
      </c>
      <c r="N168">
        <v>0.92</v>
      </c>
      <c r="O168">
        <v>29565</v>
      </c>
      <c r="P168">
        <v>0</v>
      </c>
    </row>
    <row r="169" spans="1:16">
      <c r="A169" t="s">
        <v>380</v>
      </c>
      <c r="B169" s="1">
        <v>44856</v>
      </c>
      <c r="C169" t="s">
        <v>381</v>
      </c>
      <c r="D169" t="s">
        <v>65</v>
      </c>
      <c r="E169">
        <v>25557</v>
      </c>
      <c r="F169">
        <v>7.4</v>
      </c>
      <c r="G169">
        <v>36</v>
      </c>
      <c r="H169" t="s">
        <v>26</v>
      </c>
      <c r="I169" t="s">
        <v>57</v>
      </c>
      <c r="J169" t="s">
        <v>28</v>
      </c>
      <c r="K169">
        <v>144444</v>
      </c>
      <c r="L169" t="s">
        <v>29</v>
      </c>
      <c r="M169">
        <v>0.45</v>
      </c>
      <c r="N169">
        <v>0.73</v>
      </c>
      <c r="O169">
        <v>4065.82</v>
      </c>
      <c r="P169">
        <v>0</v>
      </c>
    </row>
    <row r="170" spans="1:16">
      <c r="A170" t="s">
        <v>382</v>
      </c>
      <c r="B170" s="1">
        <v>44960</v>
      </c>
      <c r="C170" t="s">
        <v>383</v>
      </c>
      <c r="D170" t="s">
        <v>56</v>
      </c>
      <c r="E170">
        <v>36400</v>
      </c>
      <c r="F170">
        <v>19.7</v>
      </c>
      <c r="G170">
        <v>60</v>
      </c>
      <c r="H170" t="s">
        <v>26</v>
      </c>
      <c r="I170" t="s">
        <v>27</v>
      </c>
      <c r="J170" t="s">
        <v>47</v>
      </c>
      <c r="K170">
        <v>96458</v>
      </c>
      <c r="L170" t="s">
        <v>33</v>
      </c>
      <c r="M170">
        <v>0.4</v>
      </c>
      <c r="N170">
        <v>0.72</v>
      </c>
      <c r="O170">
        <v>4839.3500000000004</v>
      </c>
      <c r="P170">
        <v>0</v>
      </c>
    </row>
    <row r="171" spans="1:16">
      <c r="A171" t="s">
        <v>384</v>
      </c>
      <c r="B171" s="1">
        <v>45151</v>
      </c>
      <c r="C171" t="s">
        <v>385</v>
      </c>
      <c r="D171" t="s">
        <v>40</v>
      </c>
      <c r="E171">
        <v>5494</v>
      </c>
      <c r="F171">
        <v>9.6999999999999993</v>
      </c>
      <c r="G171">
        <v>36</v>
      </c>
      <c r="H171" t="s">
        <v>19</v>
      </c>
      <c r="I171" t="s">
        <v>57</v>
      </c>
      <c r="J171" t="s">
        <v>32</v>
      </c>
      <c r="K171">
        <v>147603</v>
      </c>
      <c r="L171" t="s">
        <v>33</v>
      </c>
      <c r="M171">
        <v>0.39</v>
      </c>
      <c r="N171">
        <v>0.57999999999999996</v>
      </c>
      <c r="O171">
        <v>6026.92</v>
      </c>
      <c r="P171">
        <v>0</v>
      </c>
    </row>
    <row r="172" spans="1:16">
      <c r="A172" t="s">
        <v>386</v>
      </c>
      <c r="B172" s="1">
        <v>44599</v>
      </c>
      <c r="C172" t="s">
        <v>387</v>
      </c>
      <c r="D172" t="s">
        <v>25</v>
      </c>
      <c r="E172">
        <v>16152</v>
      </c>
      <c r="F172">
        <v>12.4</v>
      </c>
      <c r="G172">
        <v>36</v>
      </c>
      <c r="H172" t="s">
        <v>19</v>
      </c>
      <c r="I172" t="s">
        <v>57</v>
      </c>
      <c r="J172" t="s">
        <v>37</v>
      </c>
      <c r="K172">
        <v>57526</v>
      </c>
      <c r="L172" t="s">
        <v>33</v>
      </c>
      <c r="M172">
        <v>0.28999999999999998</v>
      </c>
      <c r="N172">
        <v>0.55000000000000004</v>
      </c>
      <c r="O172">
        <v>18154.849999999999</v>
      </c>
      <c r="P172">
        <v>0</v>
      </c>
    </row>
    <row r="173" spans="1:16">
      <c r="A173" t="s">
        <v>388</v>
      </c>
      <c r="B173" s="1">
        <v>44343</v>
      </c>
      <c r="C173" t="s">
        <v>389</v>
      </c>
      <c r="D173" t="s">
        <v>46</v>
      </c>
      <c r="E173">
        <v>24895</v>
      </c>
      <c r="F173">
        <v>6.3</v>
      </c>
      <c r="G173">
        <v>36</v>
      </c>
      <c r="H173" t="s">
        <v>26</v>
      </c>
      <c r="I173" t="s">
        <v>57</v>
      </c>
      <c r="J173" t="s">
        <v>37</v>
      </c>
      <c r="K173">
        <v>103493</v>
      </c>
      <c r="L173" t="s">
        <v>29</v>
      </c>
      <c r="M173">
        <v>0.38</v>
      </c>
      <c r="N173">
        <v>0.88</v>
      </c>
      <c r="O173">
        <v>1971.07</v>
      </c>
      <c r="P173">
        <v>0</v>
      </c>
    </row>
    <row r="174" spans="1:16">
      <c r="A174" t="s">
        <v>390</v>
      </c>
      <c r="B174" s="1">
        <v>45060</v>
      </c>
      <c r="C174" t="s">
        <v>391</v>
      </c>
      <c r="D174" t="s">
        <v>76</v>
      </c>
      <c r="E174">
        <v>10155</v>
      </c>
      <c r="F174">
        <v>21</v>
      </c>
      <c r="G174">
        <v>60</v>
      </c>
      <c r="H174" t="s">
        <v>81</v>
      </c>
      <c r="I174" t="s">
        <v>84</v>
      </c>
      <c r="J174" t="s">
        <v>21</v>
      </c>
      <c r="K174">
        <v>82198</v>
      </c>
      <c r="L174" t="s">
        <v>29</v>
      </c>
      <c r="M174">
        <v>0.32</v>
      </c>
      <c r="N174">
        <v>0.78</v>
      </c>
      <c r="O174">
        <v>3338.92</v>
      </c>
      <c r="P174">
        <v>989.42</v>
      </c>
    </row>
    <row r="175" spans="1:16">
      <c r="A175" t="s">
        <v>392</v>
      </c>
      <c r="B175" s="1">
        <v>44685</v>
      </c>
      <c r="C175" t="s">
        <v>393</v>
      </c>
      <c r="D175" t="s">
        <v>50</v>
      </c>
      <c r="E175">
        <v>32883</v>
      </c>
      <c r="F175">
        <v>20.3</v>
      </c>
      <c r="G175">
        <v>60</v>
      </c>
      <c r="H175" t="s">
        <v>81</v>
      </c>
      <c r="I175" t="s">
        <v>73</v>
      </c>
      <c r="J175" t="s">
        <v>32</v>
      </c>
      <c r="K175">
        <v>144100</v>
      </c>
      <c r="L175" t="s">
        <v>22</v>
      </c>
      <c r="M175">
        <v>0.19</v>
      </c>
      <c r="N175">
        <v>0.65</v>
      </c>
      <c r="O175">
        <v>7504.97</v>
      </c>
      <c r="P175">
        <v>9677.33</v>
      </c>
    </row>
    <row r="176" spans="1:16">
      <c r="A176" t="s">
        <v>394</v>
      </c>
      <c r="B176" s="1">
        <v>45125</v>
      </c>
      <c r="C176" t="s">
        <v>395</v>
      </c>
      <c r="D176" t="s">
        <v>25</v>
      </c>
      <c r="E176">
        <v>2828</v>
      </c>
      <c r="F176">
        <v>19.7</v>
      </c>
      <c r="G176">
        <v>36</v>
      </c>
      <c r="H176" t="s">
        <v>26</v>
      </c>
      <c r="I176" t="s">
        <v>27</v>
      </c>
      <c r="J176" t="s">
        <v>28</v>
      </c>
      <c r="K176">
        <v>129534</v>
      </c>
      <c r="L176" t="s">
        <v>29</v>
      </c>
      <c r="M176">
        <v>0.18</v>
      </c>
      <c r="N176">
        <v>0.59</v>
      </c>
      <c r="O176">
        <v>938.87</v>
      </c>
      <c r="P176">
        <v>0</v>
      </c>
    </row>
    <row r="177" spans="1:16">
      <c r="A177" t="s">
        <v>396</v>
      </c>
      <c r="B177" s="1">
        <v>44747</v>
      </c>
      <c r="C177" t="s">
        <v>397</v>
      </c>
      <c r="D177" t="s">
        <v>18</v>
      </c>
      <c r="E177">
        <v>33123</v>
      </c>
      <c r="F177">
        <v>11</v>
      </c>
      <c r="G177">
        <v>36</v>
      </c>
      <c r="H177" t="s">
        <v>19</v>
      </c>
      <c r="I177" t="s">
        <v>57</v>
      </c>
      <c r="J177" t="s">
        <v>37</v>
      </c>
      <c r="K177">
        <v>73395</v>
      </c>
      <c r="L177" t="s">
        <v>29</v>
      </c>
      <c r="M177">
        <v>0.22</v>
      </c>
      <c r="N177">
        <v>0.75</v>
      </c>
      <c r="O177">
        <v>36766.53</v>
      </c>
      <c r="P177">
        <v>0</v>
      </c>
    </row>
    <row r="178" spans="1:16">
      <c r="A178" t="s">
        <v>398</v>
      </c>
      <c r="B178" s="1">
        <v>44534</v>
      </c>
      <c r="C178" t="s">
        <v>399</v>
      </c>
      <c r="D178" t="s">
        <v>56</v>
      </c>
      <c r="E178">
        <v>38573</v>
      </c>
      <c r="F178">
        <v>8.5</v>
      </c>
      <c r="G178">
        <v>36</v>
      </c>
      <c r="H178" t="s">
        <v>19</v>
      </c>
      <c r="I178" t="s">
        <v>57</v>
      </c>
      <c r="J178" t="s">
        <v>32</v>
      </c>
      <c r="K178">
        <v>54031</v>
      </c>
      <c r="L178" t="s">
        <v>33</v>
      </c>
      <c r="M178">
        <v>0.46</v>
      </c>
      <c r="N178">
        <v>0.76</v>
      </c>
      <c r="O178">
        <v>41851.699999999997</v>
      </c>
      <c r="P178">
        <v>0</v>
      </c>
    </row>
    <row r="179" spans="1:16">
      <c r="A179" t="s">
        <v>400</v>
      </c>
      <c r="B179" s="1">
        <v>45068</v>
      </c>
      <c r="C179" t="s">
        <v>401</v>
      </c>
      <c r="D179" t="s">
        <v>50</v>
      </c>
      <c r="E179">
        <v>1806</v>
      </c>
      <c r="F179">
        <v>17.8</v>
      </c>
      <c r="G179">
        <v>60</v>
      </c>
      <c r="H179" t="s">
        <v>19</v>
      </c>
      <c r="I179" t="s">
        <v>36</v>
      </c>
      <c r="J179" t="s">
        <v>21</v>
      </c>
      <c r="K179">
        <v>105542</v>
      </c>
      <c r="L179" t="s">
        <v>33</v>
      </c>
      <c r="M179">
        <v>0.32</v>
      </c>
      <c r="N179">
        <v>0.59</v>
      </c>
      <c r="O179">
        <v>2127.4699999999998</v>
      </c>
      <c r="P179">
        <v>0</v>
      </c>
    </row>
    <row r="180" spans="1:16">
      <c r="A180" t="s">
        <v>402</v>
      </c>
      <c r="B180" s="1">
        <v>44837</v>
      </c>
      <c r="C180" t="s">
        <v>403</v>
      </c>
      <c r="D180" t="s">
        <v>65</v>
      </c>
      <c r="E180">
        <v>30757</v>
      </c>
      <c r="F180">
        <v>14.9</v>
      </c>
      <c r="G180">
        <v>36</v>
      </c>
      <c r="H180" t="s">
        <v>19</v>
      </c>
      <c r="I180" t="s">
        <v>73</v>
      </c>
      <c r="J180" t="s">
        <v>47</v>
      </c>
      <c r="K180">
        <v>67701</v>
      </c>
      <c r="L180" t="s">
        <v>33</v>
      </c>
      <c r="M180">
        <v>0.39</v>
      </c>
      <c r="N180">
        <v>0.88</v>
      </c>
      <c r="O180">
        <v>35339.79</v>
      </c>
      <c r="P180">
        <v>0</v>
      </c>
    </row>
    <row r="181" spans="1:16">
      <c r="A181" t="s">
        <v>404</v>
      </c>
      <c r="B181" s="1">
        <v>44669</v>
      </c>
      <c r="C181" t="s">
        <v>405</v>
      </c>
      <c r="D181" t="s">
        <v>56</v>
      </c>
      <c r="E181">
        <v>35636</v>
      </c>
      <c r="F181">
        <v>8.6</v>
      </c>
      <c r="G181">
        <v>36</v>
      </c>
      <c r="H181" t="s">
        <v>26</v>
      </c>
      <c r="I181" t="s">
        <v>36</v>
      </c>
      <c r="J181" t="s">
        <v>21</v>
      </c>
      <c r="K181">
        <v>142599</v>
      </c>
      <c r="L181" t="s">
        <v>33</v>
      </c>
      <c r="M181">
        <v>0.24</v>
      </c>
      <c r="N181">
        <v>0.54</v>
      </c>
      <c r="O181">
        <v>13449.63</v>
      </c>
      <c r="P181">
        <v>0</v>
      </c>
    </row>
    <row r="182" spans="1:16">
      <c r="A182" t="s">
        <v>406</v>
      </c>
      <c r="B182" s="1">
        <v>44347</v>
      </c>
      <c r="C182" t="s">
        <v>407</v>
      </c>
      <c r="D182" t="s">
        <v>46</v>
      </c>
      <c r="E182">
        <v>15561</v>
      </c>
      <c r="F182">
        <v>18.7</v>
      </c>
      <c r="G182">
        <v>36</v>
      </c>
      <c r="H182" t="s">
        <v>19</v>
      </c>
      <c r="I182" t="s">
        <v>20</v>
      </c>
      <c r="J182" t="s">
        <v>21</v>
      </c>
      <c r="K182">
        <v>55939</v>
      </c>
      <c r="L182" t="s">
        <v>33</v>
      </c>
      <c r="M182">
        <v>0.26</v>
      </c>
      <c r="N182">
        <v>0.66</v>
      </c>
      <c r="O182">
        <v>18470.91</v>
      </c>
      <c r="P182">
        <v>0</v>
      </c>
    </row>
    <row r="183" spans="1:16">
      <c r="A183" t="s">
        <v>408</v>
      </c>
      <c r="B183" s="1">
        <v>44459</v>
      </c>
      <c r="C183" t="s">
        <v>409</v>
      </c>
      <c r="D183" t="s">
        <v>25</v>
      </c>
      <c r="E183">
        <v>25262</v>
      </c>
      <c r="F183">
        <v>24.8</v>
      </c>
      <c r="G183">
        <v>36</v>
      </c>
      <c r="H183" t="s">
        <v>19</v>
      </c>
      <c r="I183" t="s">
        <v>20</v>
      </c>
      <c r="J183" t="s">
        <v>32</v>
      </c>
      <c r="K183">
        <v>79145</v>
      </c>
      <c r="L183" t="s">
        <v>22</v>
      </c>
      <c r="M183">
        <v>0.15</v>
      </c>
      <c r="N183">
        <v>0.81</v>
      </c>
      <c r="O183">
        <v>31526.98</v>
      </c>
      <c r="P183">
        <v>0</v>
      </c>
    </row>
    <row r="184" spans="1:16">
      <c r="A184" t="s">
        <v>410</v>
      </c>
      <c r="B184" s="1">
        <v>44340</v>
      </c>
      <c r="C184" t="s">
        <v>411</v>
      </c>
      <c r="D184" t="s">
        <v>18</v>
      </c>
      <c r="E184">
        <v>15899</v>
      </c>
      <c r="F184">
        <v>19.899999999999999</v>
      </c>
      <c r="G184">
        <v>60</v>
      </c>
      <c r="H184" t="s">
        <v>315</v>
      </c>
      <c r="I184" t="s">
        <v>84</v>
      </c>
      <c r="J184" t="s">
        <v>37</v>
      </c>
      <c r="K184">
        <v>50324</v>
      </c>
      <c r="L184" t="s">
        <v>22</v>
      </c>
      <c r="M184">
        <v>0.17</v>
      </c>
      <c r="N184">
        <v>0.62</v>
      </c>
      <c r="O184">
        <v>0</v>
      </c>
      <c r="P184">
        <v>0</v>
      </c>
    </row>
    <row r="185" spans="1:16">
      <c r="A185" t="s">
        <v>412</v>
      </c>
      <c r="B185" s="1">
        <v>44542</v>
      </c>
      <c r="C185" t="s">
        <v>413</v>
      </c>
      <c r="D185" t="s">
        <v>72</v>
      </c>
      <c r="E185">
        <v>16934</v>
      </c>
      <c r="F185">
        <v>19.8</v>
      </c>
      <c r="G185">
        <v>60</v>
      </c>
      <c r="H185" t="s">
        <v>19</v>
      </c>
      <c r="I185" t="s">
        <v>27</v>
      </c>
      <c r="J185" t="s">
        <v>32</v>
      </c>
      <c r="K185">
        <v>52867</v>
      </c>
      <c r="L185" t="s">
        <v>22</v>
      </c>
      <c r="M185">
        <v>0.43</v>
      </c>
      <c r="N185">
        <v>0.87</v>
      </c>
      <c r="O185">
        <v>20286.93</v>
      </c>
      <c r="P185">
        <v>0</v>
      </c>
    </row>
    <row r="186" spans="1:16">
      <c r="A186" t="s">
        <v>414</v>
      </c>
      <c r="B186" s="1">
        <v>44820</v>
      </c>
      <c r="C186" t="s">
        <v>415</v>
      </c>
      <c r="D186" t="s">
        <v>65</v>
      </c>
      <c r="E186">
        <v>39197</v>
      </c>
      <c r="F186">
        <v>24</v>
      </c>
      <c r="G186">
        <v>36</v>
      </c>
      <c r="H186" t="s">
        <v>19</v>
      </c>
      <c r="I186" t="s">
        <v>20</v>
      </c>
      <c r="J186" t="s">
        <v>47</v>
      </c>
      <c r="K186">
        <v>30203</v>
      </c>
      <c r="L186" t="s">
        <v>33</v>
      </c>
      <c r="M186">
        <v>0.33</v>
      </c>
      <c r="N186">
        <v>0.83</v>
      </c>
      <c r="O186">
        <v>48604.28</v>
      </c>
      <c r="P186">
        <v>0</v>
      </c>
    </row>
    <row r="187" spans="1:16">
      <c r="A187" t="s">
        <v>416</v>
      </c>
      <c r="B187" s="1">
        <v>45213</v>
      </c>
      <c r="C187" t="s">
        <v>417</v>
      </c>
      <c r="D187" t="s">
        <v>53</v>
      </c>
      <c r="E187">
        <v>37332</v>
      </c>
      <c r="F187">
        <v>9.1</v>
      </c>
      <c r="G187">
        <v>36</v>
      </c>
      <c r="H187" t="s">
        <v>19</v>
      </c>
      <c r="I187" t="s">
        <v>57</v>
      </c>
      <c r="J187" t="s">
        <v>32</v>
      </c>
      <c r="K187">
        <v>46544</v>
      </c>
      <c r="L187" t="s">
        <v>33</v>
      </c>
      <c r="M187">
        <v>0.24</v>
      </c>
      <c r="N187">
        <v>0.86</v>
      </c>
      <c r="O187">
        <v>40729.21</v>
      </c>
      <c r="P187">
        <v>0</v>
      </c>
    </row>
    <row r="188" spans="1:16">
      <c r="A188" t="s">
        <v>418</v>
      </c>
      <c r="B188" s="1">
        <v>45077</v>
      </c>
      <c r="C188" t="s">
        <v>419</v>
      </c>
      <c r="D188" t="s">
        <v>46</v>
      </c>
      <c r="E188">
        <v>35157</v>
      </c>
      <c r="F188">
        <v>16.3</v>
      </c>
      <c r="G188">
        <v>60</v>
      </c>
      <c r="H188" t="s">
        <v>26</v>
      </c>
      <c r="I188" t="s">
        <v>84</v>
      </c>
      <c r="J188" t="s">
        <v>28</v>
      </c>
      <c r="K188">
        <v>45899</v>
      </c>
      <c r="L188" t="s">
        <v>33</v>
      </c>
      <c r="M188">
        <v>0.42</v>
      </c>
      <c r="N188">
        <v>0.55000000000000004</v>
      </c>
      <c r="O188">
        <v>12505.08</v>
      </c>
      <c r="P188">
        <v>0</v>
      </c>
    </row>
    <row r="189" spans="1:16">
      <c r="A189" t="s">
        <v>420</v>
      </c>
      <c r="B189" s="1">
        <v>44198</v>
      </c>
      <c r="C189" t="s">
        <v>421</v>
      </c>
      <c r="D189" t="s">
        <v>72</v>
      </c>
      <c r="E189">
        <v>12593</v>
      </c>
      <c r="F189">
        <v>24.6</v>
      </c>
      <c r="G189">
        <v>60</v>
      </c>
      <c r="H189" t="s">
        <v>26</v>
      </c>
      <c r="I189" t="s">
        <v>73</v>
      </c>
      <c r="J189" t="s">
        <v>21</v>
      </c>
      <c r="K189">
        <v>59063</v>
      </c>
      <c r="L189" t="s">
        <v>22</v>
      </c>
      <c r="M189">
        <v>0.2</v>
      </c>
      <c r="N189">
        <v>0.56000000000000005</v>
      </c>
      <c r="O189">
        <v>3295.91</v>
      </c>
      <c r="P189">
        <v>0</v>
      </c>
    </row>
    <row r="190" spans="1:16">
      <c r="A190" t="s">
        <v>422</v>
      </c>
      <c r="B190" s="1">
        <v>45093</v>
      </c>
      <c r="C190" t="s">
        <v>423</v>
      </c>
      <c r="D190" t="s">
        <v>40</v>
      </c>
      <c r="E190">
        <v>18320</v>
      </c>
      <c r="F190">
        <v>8.3000000000000007</v>
      </c>
      <c r="G190">
        <v>36</v>
      </c>
      <c r="H190" t="s">
        <v>19</v>
      </c>
      <c r="I190" t="s">
        <v>27</v>
      </c>
      <c r="J190" t="s">
        <v>37</v>
      </c>
      <c r="K190">
        <v>120880</v>
      </c>
      <c r="L190" t="s">
        <v>33</v>
      </c>
      <c r="M190">
        <v>0.49</v>
      </c>
      <c r="N190">
        <v>0.63</v>
      </c>
      <c r="O190">
        <v>19840.560000000001</v>
      </c>
      <c r="P190">
        <v>0</v>
      </c>
    </row>
    <row r="191" spans="1:16">
      <c r="A191" t="s">
        <v>424</v>
      </c>
      <c r="B191" s="1">
        <v>44450</v>
      </c>
      <c r="C191" t="s">
        <v>425</v>
      </c>
      <c r="D191" t="s">
        <v>18</v>
      </c>
      <c r="E191">
        <v>28376</v>
      </c>
      <c r="F191">
        <v>19</v>
      </c>
      <c r="G191">
        <v>60</v>
      </c>
      <c r="H191" t="s">
        <v>19</v>
      </c>
      <c r="I191" t="s">
        <v>57</v>
      </c>
      <c r="J191" t="s">
        <v>47</v>
      </c>
      <c r="K191">
        <v>33748</v>
      </c>
      <c r="L191" t="s">
        <v>22</v>
      </c>
      <c r="M191">
        <v>0.24</v>
      </c>
      <c r="N191">
        <v>0.73</v>
      </c>
      <c r="O191">
        <v>33767.440000000002</v>
      </c>
      <c r="P191">
        <v>0</v>
      </c>
    </row>
    <row r="192" spans="1:16">
      <c r="A192" t="s">
        <v>426</v>
      </c>
      <c r="B192" s="1">
        <v>44649</v>
      </c>
      <c r="C192" t="s">
        <v>427</v>
      </c>
      <c r="D192" t="s">
        <v>76</v>
      </c>
      <c r="E192">
        <v>15199</v>
      </c>
      <c r="F192">
        <v>16.7</v>
      </c>
      <c r="G192">
        <v>60</v>
      </c>
      <c r="H192" t="s">
        <v>26</v>
      </c>
      <c r="I192" t="s">
        <v>57</v>
      </c>
      <c r="J192" t="s">
        <v>21</v>
      </c>
      <c r="K192">
        <v>135022</v>
      </c>
      <c r="L192" t="s">
        <v>33</v>
      </c>
      <c r="M192">
        <v>0.23</v>
      </c>
      <c r="N192">
        <v>0.84</v>
      </c>
      <c r="O192">
        <v>3413</v>
      </c>
      <c r="P192">
        <v>0</v>
      </c>
    </row>
    <row r="193" spans="1:16">
      <c r="A193" t="s">
        <v>428</v>
      </c>
      <c r="B193" s="1">
        <v>45257</v>
      </c>
      <c r="C193" t="s">
        <v>429</v>
      </c>
      <c r="D193" t="s">
        <v>53</v>
      </c>
      <c r="E193">
        <v>16876</v>
      </c>
      <c r="F193">
        <v>16.7</v>
      </c>
      <c r="G193">
        <v>36</v>
      </c>
      <c r="H193" t="s">
        <v>26</v>
      </c>
      <c r="I193" t="s">
        <v>41</v>
      </c>
      <c r="J193" t="s">
        <v>32</v>
      </c>
      <c r="K193">
        <v>147269</v>
      </c>
      <c r="L193" t="s">
        <v>29</v>
      </c>
      <c r="M193">
        <v>0.22</v>
      </c>
      <c r="N193">
        <v>0.88</v>
      </c>
      <c r="O193">
        <v>3698.91</v>
      </c>
      <c r="P193">
        <v>0</v>
      </c>
    </row>
    <row r="194" spans="1:16">
      <c r="A194" t="s">
        <v>430</v>
      </c>
      <c r="B194" s="1">
        <v>45211</v>
      </c>
      <c r="C194" t="s">
        <v>431</v>
      </c>
      <c r="D194" t="s">
        <v>25</v>
      </c>
      <c r="E194">
        <v>9245</v>
      </c>
      <c r="F194">
        <v>19</v>
      </c>
      <c r="G194">
        <v>60</v>
      </c>
      <c r="H194" t="s">
        <v>60</v>
      </c>
      <c r="I194" t="s">
        <v>20</v>
      </c>
      <c r="J194" t="s">
        <v>28</v>
      </c>
      <c r="K194">
        <v>96629</v>
      </c>
      <c r="L194" t="s">
        <v>22</v>
      </c>
      <c r="M194">
        <v>0.15</v>
      </c>
      <c r="N194">
        <v>0.82</v>
      </c>
      <c r="O194">
        <v>0</v>
      </c>
      <c r="P194">
        <v>0</v>
      </c>
    </row>
    <row r="195" spans="1:16">
      <c r="A195" t="s">
        <v>432</v>
      </c>
      <c r="B195" s="1">
        <v>44205</v>
      </c>
      <c r="C195" t="s">
        <v>433</v>
      </c>
      <c r="D195" t="s">
        <v>18</v>
      </c>
      <c r="E195">
        <v>8214</v>
      </c>
      <c r="F195">
        <v>23.6</v>
      </c>
      <c r="G195">
        <v>60</v>
      </c>
      <c r="H195" t="s">
        <v>26</v>
      </c>
      <c r="I195" t="s">
        <v>73</v>
      </c>
      <c r="J195" t="s">
        <v>32</v>
      </c>
      <c r="K195">
        <v>110764</v>
      </c>
      <c r="L195" t="s">
        <v>29</v>
      </c>
      <c r="M195">
        <v>0.14000000000000001</v>
      </c>
      <c r="N195">
        <v>0.92</v>
      </c>
      <c r="O195">
        <v>2776.51</v>
      </c>
      <c r="P195">
        <v>0</v>
      </c>
    </row>
    <row r="196" spans="1:16">
      <c r="A196" t="s">
        <v>434</v>
      </c>
      <c r="B196" s="1">
        <v>45012</v>
      </c>
      <c r="C196" t="s">
        <v>435</v>
      </c>
      <c r="D196" t="s">
        <v>56</v>
      </c>
      <c r="E196">
        <v>1726</v>
      </c>
      <c r="F196">
        <v>20.7</v>
      </c>
      <c r="G196">
        <v>36</v>
      </c>
      <c r="H196" t="s">
        <v>26</v>
      </c>
      <c r="I196" t="s">
        <v>84</v>
      </c>
      <c r="J196" t="s">
        <v>21</v>
      </c>
      <c r="K196">
        <v>50884</v>
      </c>
      <c r="L196" t="s">
        <v>22</v>
      </c>
      <c r="M196">
        <v>0.36</v>
      </c>
      <c r="N196">
        <v>0.83</v>
      </c>
      <c r="O196">
        <v>470.61</v>
      </c>
      <c r="P196">
        <v>0</v>
      </c>
    </row>
    <row r="197" spans="1:16">
      <c r="A197" t="s">
        <v>436</v>
      </c>
      <c r="B197" s="1">
        <v>44404</v>
      </c>
      <c r="C197" t="s">
        <v>437</v>
      </c>
      <c r="D197" t="s">
        <v>50</v>
      </c>
      <c r="E197">
        <v>12362</v>
      </c>
      <c r="F197">
        <v>6.1</v>
      </c>
      <c r="G197">
        <v>36</v>
      </c>
      <c r="H197" t="s">
        <v>19</v>
      </c>
      <c r="I197" t="s">
        <v>20</v>
      </c>
      <c r="J197" t="s">
        <v>47</v>
      </c>
      <c r="K197">
        <v>55183</v>
      </c>
      <c r="L197" t="s">
        <v>33</v>
      </c>
      <c r="M197">
        <v>0.45</v>
      </c>
      <c r="N197">
        <v>0.64</v>
      </c>
      <c r="O197">
        <v>13116.08</v>
      </c>
      <c r="P197">
        <v>0</v>
      </c>
    </row>
    <row r="198" spans="1:16">
      <c r="A198" t="s">
        <v>438</v>
      </c>
      <c r="B198" s="1">
        <v>44600</v>
      </c>
      <c r="C198" t="s">
        <v>439</v>
      </c>
      <c r="D198" t="s">
        <v>56</v>
      </c>
      <c r="E198">
        <v>19297</v>
      </c>
      <c r="F198">
        <v>22.1</v>
      </c>
      <c r="G198">
        <v>60</v>
      </c>
      <c r="H198" t="s">
        <v>19</v>
      </c>
      <c r="I198" t="s">
        <v>57</v>
      </c>
      <c r="J198" t="s">
        <v>37</v>
      </c>
      <c r="K198">
        <v>111570</v>
      </c>
      <c r="L198" t="s">
        <v>33</v>
      </c>
      <c r="M198">
        <v>0.42</v>
      </c>
      <c r="N198">
        <v>0.62</v>
      </c>
      <c r="O198">
        <v>23561.64</v>
      </c>
      <c r="P198">
        <v>0</v>
      </c>
    </row>
    <row r="199" spans="1:16">
      <c r="A199" t="s">
        <v>440</v>
      </c>
      <c r="B199" s="1">
        <v>44348</v>
      </c>
      <c r="C199" t="s">
        <v>441</v>
      </c>
      <c r="D199" t="s">
        <v>56</v>
      </c>
      <c r="E199">
        <v>31448</v>
      </c>
      <c r="F199">
        <v>9.5</v>
      </c>
      <c r="G199">
        <v>36</v>
      </c>
      <c r="H199" t="s">
        <v>19</v>
      </c>
      <c r="I199" t="s">
        <v>73</v>
      </c>
      <c r="J199" t="s">
        <v>21</v>
      </c>
      <c r="K199">
        <v>101246</v>
      </c>
      <c r="L199" t="s">
        <v>29</v>
      </c>
      <c r="M199">
        <v>0.16</v>
      </c>
      <c r="N199">
        <v>0.81</v>
      </c>
      <c r="O199">
        <v>34435.56</v>
      </c>
      <c r="P199">
        <v>0</v>
      </c>
    </row>
    <row r="200" spans="1:16">
      <c r="A200" t="s">
        <v>442</v>
      </c>
      <c r="B200" s="1">
        <v>44250</v>
      </c>
      <c r="C200" t="s">
        <v>443</v>
      </c>
      <c r="D200" t="s">
        <v>40</v>
      </c>
      <c r="E200">
        <v>27172</v>
      </c>
      <c r="F200">
        <v>12.5</v>
      </c>
      <c r="G200">
        <v>60</v>
      </c>
      <c r="H200" t="s">
        <v>26</v>
      </c>
      <c r="I200" t="s">
        <v>73</v>
      </c>
      <c r="J200" t="s">
        <v>47</v>
      </c>
      <c r="K200">
        <v>138036</v>
      </c>
      <c r="L200" t="s">
        <v>33</v>
      </c>
      <c r="M200">
        <v>0.32</v>
      </c>
      <c r="N200">
        <v>0.59</v>
      </c>
      <c r="O200">
        <v>11741.28</v>
      </c>
      <c r="P200">
        <v>0</v>
      </c>
    </row>
    <row r="201" spans="1:16">
      <c r="A201" t="s">
        <v>444</v>
      </c>
      <c r="B201" s="1">
        <v>44824</v>
      </c>
      <c r="C201" t="s">
        <v>445</v>
      </c>
      <c r="D201" t="s">
        <v>65</v>
      </c>
      <c r="E201">
        <v>8657</v>
      </c>
      <c r="F201">
        <v>14.2</v>
      </c>
      <c r="G201">
        <v>36</v>
      </c>
      <c r="H201" t="s">
        <v>26</v>
      </c>
      <c r="I201" t="s">
        <v>73</v>
      </c>
      <c r="J201" t="s">
        <v>21</v>
      </c>
      <c r="K201">
        <v>49259</v>
      </c>
      <c r="L201" t="s">
        <v>22</v>
      </c>
      <c r="M201">
        <v>0.14000000000000001</v>
      </c>
      <c r="N201">
        <v>0.54</v>
      </c>
      <c r="O201">
        <v>3840.38</v>
      </c>
      <c r="P201">
        <v>0</v>
      </c>
    </row>
    <row r="202" spans="1:16">
      <c r="A202" t="s">
        <v>446</v>
      </c>
      <c r="B202" s="1">
        <v>44783</v>
      </c>
      <c r="C202" t="s">
        <v>447</v>
      </c>
      <c r="D202" t="s">
        <v>76</v>
      </c>
      <c r="E202">
        <v>19850</v>
      </c>
      <c r="F202">
        <v>14.6</v>
      </c>
      <c r="G202">
        <v>60</v>
      </c>
      <c r="H202" t="s">
        <v>19</v>
      </c>
      <c r="I202" t="s">
        <v>57</v>
      </c>
      <c r="J202" t="s">
        <v>28</v>
      </c>
      <c r="K202">
        <v>65959</v>
      </c>
      <c r="L202" t="s">
        <v>33</v>
      </c>
      <c r="M202">
        <v>0.12</v>
      </c>
      <c r="N202">
        <v>0.74</v>
      </c>
      <c r="O202">
        <v>22748.1</v>
      </c>
      <c r="P202">
        <v>0</v>
      </c>
    </row>
    <row r="203" spans="1:16">
      <c r="A203" t="s">
        <v>448</v>
      </c>
      <c r="B203" s="1">
        <v>44300</v>
      </c>
      <c r="C203" t="s">
        <v>449</v>
      </c>
      <c r="D203" t="s">
        <v>53</v>
      </c>
      <c r="E203">
        <v>26425</v>
      </c>
      <c r="F203">
        <v>13.7</v>
      </c>
      <c r="G203">
        <v>36</v>
      </c>
      <c r="H203" t="s">
        <v>19</v>
      </c>
      <c r="I203" t="s">
        <v>73</v>
      </c>
      <c r="J203" t="s">
        <v>32</v>
      </c>
      <c r="K203">
        <v>146525</v>
      </c>
      <c r="L203" t="s">
        <v>33</v>
      </c>
      <c r="M203">
        <v>0.36</v>
      </c>
      <c r="N203">
        <v>0.87</v>
      </c>
      <c r="O203">
        <v>30045.22</v>
      </c>
      <c r="P203">
        <v>0</v>
      </c>
    </row>
    <row r="204" spans="1:16">
      <c r="A204" t="s">
        <v>450</v>
      </c>
      <c r="B204" s="1">
        <v>44450</v>
      </c>
      <c r="C204" t="s">
        <v>451</v>
      </c>
      <c r="D204" t="s">
        <v>65</v>
      </c>
      <c r="E204">
        <v>27685</v>
      </c>
      <c r="F204">
        <v>23.7</v>
      </c>
      <c r="G204">
        <v>60</v>
      </c>
      <c r="H204" t="s">
        <v>19</v>
      </c>
      <c r="I204" t="s">
        <v>73</v>
      </c>
      <c r="J204" t="s">
        <v>37</v>
      </c>
      <c r="K204">
        <v>63457</v>
      </c>
      <c r="L204" t="s">
        <v>22</v>
      </c>
      <c r="M204">
        <v>0.31</v>
      </c>
      <c r="N204">
        <v>0.55000000000000004</v>
      </c>
      <c r="O204">
        <v>34246.339999999997</v>
      </c>
      <c r="P204">
        <v>0</v>
      </c>
    </row>
    <row r="205" spans="1:16">
      <c r="A205" t="s">
        <v>452</v>
      </c>
      <c r="B205" s="1">
        <v>44706</v>
      </c>
      <c r="C205" t="s">
        <v>453</v>
      </c>
      <c r="D205" t="s">
        <v>18</v>
      </c>
      <c r="E205">
        <v>25578</v>
      </c>
      <c r="F205">
        <v>19.100000000000001</v>
      </c>
      <c r="G205">
        <v>60</v>
      </c>
      <c r="H205" t="s">
        <v>81</v>
      </c>
      <c r="I205" t="s">
        <v>27</v>
      </c>
      <c r="J205" t="s">
        <v>47</v>
      </c>
      <c r="K205">
        <v>115679</v>
      </c>
      <c r="L205" t="s">
        <v>29</v>
      </c>
      <c r="M205">
        <v>0.13</v>
      </c>
      <c r="N205">
        <v>0.86</v>
      </c>
      <c r="O205">
        <v>3866.58</v>
      </c>
      <c r="P205">
        <v>7371.47</v>
      </c>
    </row>
    <row r="206" spans="1:16">
      <c r="A206" t="s">
        <v>454</v>
      </c>
      <c r="B206" s="1">
        <v>44295</v>
      </c>
      <c r="C206" t="s">
        <v>455</v>
      </c>
      <c r="D206" t="s">
        <v>56</v>
      </c>
      <c r="E206">
        <v>29831</v>
      </c>
      <c r="F206">
        <v>17.600000000000001</v>
      </c>
      <c r="G206">
        <v>60</v>
      </c>
      <c r="H206" t="s">
        <v>26</v>
      </c>
      <c r="I206" t="s">
        <v>20</v>
      </c>
      <c r="J206" t="s">
        <v>37</v>
      </c>
      <c r="K206">
        <v>32103</v>
      </c>
      <c r="L206" t="s">
        <v>29</v>
      </c>
      <c r="M206">
        <v>0.11</v>
      </c>
      <c r="N206">
        <v>0.87</v>
      </c>
      <c r="O206">
        <v>3320.34</v>
      </c>
      <c r="P206">
        <v>0</v>
      </c>
    </row>
    <row r="207" spans="1:16">
      <c r="A207" t="s">
        <v>456</v>
      </c>
      <c r="B207" s="1">
        <v>44349</v>
      </c>
      <c r="C207" t="s">
        <v>457</v>
      </c>
      <c r="D207" t="s">
        <v>40</v>
      </c>
      <c r="E207">
        <v>8906</v>
      </c>
      <c r="F207">
        <v>6</v>
      </c>
      <c r="G207">
        <v>36</v>
      </c>
      <c r="H207" t="s">
        <v>26</v>
      </c>
      <c r="I207" t="s">
        <v>27</v>
      </c>
      <c r="J207" t="s">
        <v>37</v>
      </c>
      <c r="K207">
        <v>95901</v>
      </c>
      <c r="L207" t="s">
        <v>33</v>
      </c>
      <c r="M207">
        <v>0.5</v>
      </c>
      <c r="N207">
        <v>0.72</v>
      </c>
      <c r="O207">
        <v>2971.76</v>
      </c>
      <c r="P207">
        <v>0</v>
      </c>
    </row>
    <row r="208" spans="1:16">
      <c r="A208" t="s">
        <v>458</v>
      </c>
      <c r="B208" s="1">
        <v>45110</v>
      </c>
      <c r="C208" t="s">
        <v>459</v>
      </c>
      <c r="D208" t="s">
        <v>18</v>
      </c>
      <c r="E208">
        <v>8287</v>
      </c>
      <c r="F208">
        <v>23.1</v>
      </c>
      <c r="G208">
        <v>36</v>
      </c>
      <c r="H208" t="s">
        <v>26</v>
      </c>
      <c r="I208" t="s">
        <v>36</v>
      </c>
      <c r="J208" t="s">
        <v>37</v>
      </c>
      <c r="K208">
        <v>142314</v>
      </c>
      <c r="L208" t="s">
        <v>22</v>
      </c>
      <c r="M208">
        <v>0.11</v>
      </c>
      <c r="N208">
        <v>0.53</v>
      </c>
      <c r="O208">
        <v>1537.67</v>
      </c>
      <c r="P208">
        <v>0</v>
      </c>
    </row>
    <row r="209" spans="1:16">
      <c r="A209" t="s">
        <v>460</v>
      </c>
      <c r="B209" s="1">
        <v>45074</v>
      </c>
      <c r="C209" t="s">
        <v>461</v>
      </c>
      <c r="D209" t="s">
        <v>50</v>
      </c>
      <c r="E209">
        <v>34660</v>
      </c>
      <c r="F209">
        <v>23.2</v>
      </c>
      <c r="G209">
        <v>60</v>
      </c>
      <c r="H209" t="s">
        <v>81</v>
      </c>
      <c r="I209" t="s">
        <v>73</v>
      </c>
      <c r="J209" t="s">
        <v>47</v>
      </c>
      <c r="K209">
        <v>74535</v>
      </c>
      <c r="L209" t="s">
        <v>29</v>
      </c>
      <c r="M209">
        <v>0.28000000000000003</v>
      </c>
      <c r="N209">
        <v>0.57999999999999996</v>
      </c>
      <c r="O209">
        <v>3659.1</v>
      </c>
      <c r="P209">
        <v>4720.7299999999996</v>
      </c>
    </row>
    <row r="210" spans="1:16">
      <c r="A210" t="s">
        <v>462</v>
      </c>
      <c r="B210" s="1">
        <v>44534</v>
      </c>
      <c r="C210" t="s">
        <v>463</v>
      </c>
      <c r="D210" t="s">
        <v>76</v>
      </c>
      <c r="E210">
        <v>11222</v>
      </c>
      <c r="F210">
        <v>20.6</v>
      </c>
      <c r="G210">
        <v>60</v>
      </c>
      <c r="H210" t="s">
        <v>26</v>
      </c>
      <c r="I210" t="s">
        <v>27</v>
      </c>
      <c r="J210" t="s">
        <v>47</v>
      </c>
      <c r="K210">
        <v>46103</v>
      </c>
      <c r="L210" t="s">
        <v>29</v>
      </c>
      <c r="M210">
        <v>0.3</v>
      </c>
      <c r="N210">
        <v>0.82</v>
      </c>
      <c r="O210">
        <v>5048.66</v>
      </c>
      <c r="P210">
        <v>0</v>
      </c>
    </row>
    <row r="211" spans="1:16">
      <c r="A211" t="s">
        <v>464</v>
      </c>
      <c r="B211" s="1">
        <v>45018</v>
      </c>
      <c r="C211" t="s">
        <v>465</v>
      </c>
      <c r="D211" t="s">
        <v>53</v>
      </c>
      <c r="E211">
        <v>38443</v>
      </c>
      <c r="F211">
        <v>5.0999999999999996</v>
      </c>
      <c r="G211">
        <v>36</v>
      </c>
      <c r="H211" t="s">
        <v>26</v>
      </c>
      <c r="I211" t="s">
        <v>73</v>
      </c>
      <c r="J211" t="s">
        <v>37</v>
      </c>
      <c r="K211">
        <v>128046</v>
      </c>
      <c r="L211" t="s">
        <v>33</v>
      </c>
      <c r="M211">
        <v>0.15</v>
      </c>
      <c r="N211">
        <v>0.82</v>
      </c>
      <c r="O211">
        <v>5847.39</v>
      </c>
      <c r="P211">
        <v>0</v>
      </c>
    </row>
    <row r="212" spans="1:16">
      <c r="A212" t="s">
        <v>466</v>
      </c>
      <c r="B212" s="1">
        <v>45153</v>
      </c>
      <c r="C212" t="s">
        <v>467</v>
      </c>
      <c r="D212" t="s">
        <v>50</v>
      </c>
      <c r="E212">
        <v>35701</v>
      </c>
      <c r="F212">
        <v>6.1</v>
      </c>
      <c r="G212">
        <v>36</v>
      </c>
      <c r="H212" t="s">
        <v>19</v>
      </c>
      <c r="I212" t="s">
        <v>84</v>
      </c>
      <c r="J212" t="s">
        <v>32</v>
      </c>
      <c r="K212">
        <v>120012</v>
      </c>
      <c r="L212" t="s">
        <v>22</v>
      </c>
      <c r="M212">
        <v>0.17</v>
      </c>
      <c r="N212">
        <v>0.9</v>
      </c>
      <c r="O212">
        <v>37878.76</v>
      </c>
      <c r="P212">
        <v>0</v>
      </c>
    </row>
    <row r="213" spans="1:16">
      <c r="A213" t="s">
        <v>468</v>
      </c>
      <c r="B213" s="1">
        <v>44357</v>
      </c>
      <c r="C213" t="s">
        <v>469</v>
      </c>
      <c r="D213" t="s">
        <v>40</v>
      </c>
      <c r="E213">
        <v>18764</v>
      </c>
      <c r="F213">
        <v>9.5</v>
      </c>
      <c r="G213">
        <v>36</v>
      </c>
      <c r="H213" t="s">
        <v>19</v>
      </c>
      <c r="I213" t="s">
        <v>36</v>
      </c>
      <c r="J213" t="s">
        <v>21</v>
      </c>
      <c r="K213">
        <v>108278</v>
      </c>
      <c r="L213" t="s">
        <v>29</v>
      </c>
      <c r="M213">
        <v>0.24</v>
      </c>
      <c r="N213">
        <v>0.76</v>
      </c>
      <c r="O213">
        <v>20546.580000000002</v>
      </c>
      <c r="P213">
        <v>0</v>
      </c>
    </row>
    <row r="214" spans="1:16">
      <c r="A214" t="s">
        <v>470</v>
      </c>
      <c r="B214" s="1">
        <v>44997</v>
      </c>
      <c r="C214" t="s">
        <v>471</v>
      </c>
      <c r="D214" t="s">
        <v>76</v>
      </c>
      <c r="E214">
        <v>18674</v>
      </c>
      <c r="F214">
        <v>7.6</v>
      </c>
      <c r="G214">
        <v>36</v>
      </c>
      <c r="H214" t="s">
        <v>19</v>
      </c>
      <c r="I214" t="s">
        <v>20</v>
      </c>
      <c r="J214" t="s">
        <v>37</v>
      </c>
      <c r="K214">
        <v>42391</v>
      </c>
      <c r="L214" t="s">
        <v>33</v>
      </c>
      <c r="M214">
        <v>0.4</v>
      </c>
      <c r="N214">
        <v>0.56000000000000005</v>
      </c>
      <c r="O214">
        <v>20093.22</v>
      </c>
      <c r="P214">
        <v>0</v>
      </c>
    </row>
    <row r="215" spans="1:16">
      <c r="A215" t="s">
        <v>472</v>
      </c>
      <c r="B215" s="1">
        <v>44594</v>
      </c>
      <c r="C215" t="s">
        <v>473</v>
      </c>
      <c r="D215" t="s">
        <v>18</v>
      </c>
      <c r="E215">
        <v>19024</v>
      </c>
      <c r="F215">
        <v>13</v>
      </c>
      <c r="G215">
        <v>36</v>
      </c>
      <c r="H215" t="s">
        <v>19</v>
      </c>
      <c r="I215" t="s">
        <v>57</v>
      </c>
      <c r="J215" t="s">
        <v>28</v>
      </c>
      <c r="K215">
        <v>132476</v>
      </c>
      <c r="L215" t="s">
        <v>33</v>
      </c>
      <c r="M215">
        <v>0.3</v>
      </c>
      <c r="N215">
        <v>0.55000000000000004</v>
      </c>
      <c r="O215">
        <v>21497.119999999999</v>
      </c>
      <c r="P215">
        <v>0</v>
      </c>
    </row>
    <row r="216" spans="1:16">
      <c r="A216" t="s">
        <v>474</v>
      </c>
      <c r="B216" s="1">
        <v>45012</v>
      </c>
      <c r="C216" t="s">
        <v>475</v>
      </c>
      <c r="D216" t="s">
        <v>56</v>
      </c>
      <c r="E216">
        <v>24874</v>
      </c>
      <c r="F216">
        <v>23.5</v>
      </c>
      <c r="G216">
        <v>36</v>
      </c>
      <c r="H216" t="s">
        <v>60</v>
      </c>
      <c r="I216" t="s">
        <v>57</v>
      </c>
      <c r="J216" t="s">
        <v>37</v>
      </c>
      <c r="K216">
        <v>58901</v>
      </c>
      <c r="L216" t="s">
        <v>33</v>
      </c>
      <c r="M216">
        <v>0.36</v>
      </c>
      <c r="N216">
        <v>0.82</v>
      </c>
      <c r="O216">
        <v>0</v>
      </c>
      <c r="P216">
        <v>0</v>
      </c>
    </row>
    <row r="217" spans="1:16">
      <c r="A217" t="s">
        <v>476</v>
      </c>
      <c r="B217" s="1">
        <v>44597</v>
      </c>
      <c r="C217" t="s">
        <v>477</v>
      </c>
      <c r="D217" t="s">
        <v>56</v>
      </c>
      <c r="E217">
        <v>33284</v>
      </c>
      <c r="F217">
        <v>14.4</v>
      </c>
      <c r="G217">
        <v>60</v>
      </c>
      <c r="H217" t="s">
        <v>19</v>
      </c>
      <c r="I217" t="s">
        <v>57</v>
      </c>
      <c r="J217" t="s">
        <v>47</v>
      </c>
      <c r="K217">
        <v>127537</v>
      </c>
      <c r="L217" t="s">
        <v>33</v>
      </c>
      <c r="M217">
        <v>0.49</v>
      </c>
      <c r="N217">
        <v>0.57999999999999996</v>
      </c>
      <c r="O217">
        <v>38076.9</v>
      </c>
      <c r="P217">
        <v>0</v>
      </c>
    </row>
    <row r="218" spans="1:16">
      <c r="A218" t="s">
        <v>478</v>
      </c>
      <c r="B218" s="1">
        <v>44836</v>
      </c>
      <c r="C218" t="s">
        <v>479</v>
      </c>
      <c r="D218" t="s">
        <v>46</v>
      </c>
      <c r="E218">
        <v>18602</v>
      </c>
      <c r="F218">
        <v>5.3</v>
      </c>
      <c r="G218">
        <v>36</v>
      </c>
      <c r="H218" t="s">
        <v>81</v>
      </c>
      <c r="I218" t="s">
        <v>20</v>
      </c>
      <c r="J218" t="s">
        <v>21</v>
      </c>
      <c r="K218">
        <v>111159</v>
      </c>
      <c r="L218" t="s">
        <v>29</v>
      </c>
      <c r="M218">
        <v>0.41</v>
      </c>
      <c r="N218">
        <v>0.65</v>
      </c>
      <c r="O218">
        <v>7046.14</v>
      </c>
      <c r="P218">
        <v>4694.51</v>
      </c>
    </row>
    <row r="219" spans="1:16">
      <c r="A219" t="s">
        <v>480</v>
      </c>
      <c r="B219" s="1">
        <v>45253</v>
      </c>
      <c r="C219" t="s">
        <v>481</v>
      </c>
      <c r="D219" t="s">
        <v>56</v>
      </c>
      <c r="E219">
        <v>38784</v>
      </c>
      <c r="F219">
        <v>10.7</v>
      </c>
      <c r="G219">
        <v>60</v>
      </c>
      <c r="H219" t="s">
        <v>19</v>
      </c>
      <c r="I219" t="s">
        <v>84</v>
      </c>
      <c r="J219" t="s">
        <v>28</v>
      </c>
      <c r="K219">
        <v>97914</v>
      </c>
      <c r="L219" t="s">
        <v>22</v>
      </c>
      <c r="M219">
        <v>0.27</v>
      </c>
      <c r="N219">
        <v>0.72</v>
      </c>
      <c r="O219">
        <v>42933.89</v>
      </c>
      <c r="P219">
        <v>0</v>
      </c>
    </row>
    <row r="220" spans="1:16">
      <c r="A220" t="s">
        <v>482</v>
      </c>
      <c r="B220" s="1">
        <v>44884</v>
      </c>
      <c r="C220" t="s">
        <v>483</v>
      </c>
      <c r="D220" t="s">
        <v>72</v>
      </c>
      <c r="E220">
        <v>24265</v>
      </c>
      <c r="F220">
        <v>5.9</v>
      </c>
      <c r="G220">
        <v>36</v>
      </c>
      <c r="H220" t="s">
        <v>19</v>
      </c>
      <c r="I220" t="s">
        <v>20</v>
      </c>
      <c r="J220" t="s">
        <v>21</v>
      </c>
      <c r="K220">
        <v>80357</v>
      </c>
      <c r="L220" t="s">
        <v>33</v>
      </c>
      <c r="M220">
        <v>0.28000000000000003</v>
      </c>
      <c r="N220">
        <v>0.51</v>
      </c>
      <c r="O220">
        <v>25696.639999999999</v>
      </c>
      <c r="P220">
        <v>0</v>
      </c>
    </row>
    <row r="221" spans="1:16">
      <c r="A221" t="s">
        <v>484</v>
      </c>
      <c r="B221" s="1">
        <v>44656</v>
      </c>
      <c r="C221" t="s">
        <v>485</v>
      </c>
      <c r="D221" t="s">
        <v>56</v>
      </c>
      <c r="E221">
        <v>26931</v>
      </c>
      <c r="F221">
        <v>5.7</v>
      </c>
      <c r="G221">
        <v>36</v>
      </c>
      <c r="H221" t="s">
        <v>81</v>
      </c>
      <c r="I221" t="s">
        <v>73</v>
      </c>
      <c r="J221" t="s">
        <v>21</v>
      </c>
      <c r="K221">
        <v>116908</v>
      </c>
      <c r="L221" t="s">
        <v>33</v>
      </c>
      <c r="M221">
        <v>0.35</v>
      </c>
      <c r="N221">
        <v>0.61</v>
      </c>
      <c r="O221">
        <v>8489.4699999999993</v>
      </c>
      <c r="P221">
        <v>8648.65</v>
      </c>
    </row>
    <row r="222" spans="1:16">
      <c r="A222" t="s">
        <v>486</v>
      </c>
      <c r="B222" s="1">
        <v>45151</v>
      </c>
      <c r="C222" t="s">
        <v>487</v>
      </c>
      <c r="D222" t="s">
        <v>72</v>
      </c>
      <c r="E222">
        <v>29841</v>
      </c>
      <c r="F222">
        <v>10.5</v>
      </c>
      <c r="G222">
        <v>60</v>
      </c>
      <c r="H222" t="s">
        <v>19</v>
      </c>
      <c r="I222" t="s">
        <v>27</v>
      </c>
      <c r="J222" t="s">
        <v>28</v>
      </c>
      <c r="K222">
        <v>140335</v>
      </c>
      <c r="L222" t="s">
        <v>29</v>
      </c>
      <c r="M222">
        <v>0.37</v>
      </c>
      <c r="N222">
        <v>0.68</v>
      </c>
      <c r="O222">
        <v>32974.300000000003</v>
      </c>
      <c r="P222">
        <v>0</v>
      </c>
    </row>
    <row r="223" spans="1:16">
      <c r="A223" t="s">
        <v>488</v>
      </c>
      <c r="B223" s="1">
        <v>44666</v>
      </c>
      <c r="C223" t="s">
        <v>489</v>
      </c>
      <c r="D223" t="s">
        <v>25</v>
      </c>
      <c r="E223">
        <v>30192</v>
      </c>
      <c r="F223">
        <v>10.5</v>
      </c>
      <c r="G223">
        <v>60</v>
      </c>
      <c r="H223" t="s">
        <v>19</v>
      </c>
      <c r="I223" t="s">
        <v>20</v>
      </c>
      <c r="J223" t="s">
        <v>37</v>
      </c>
      <c r="K223">
        <v>68437</v>
      </c>
      <c r="L223" t="s">
        <v>33</v>
      </c>
      <c r="M223">
        <v>0.3</v>
      </c>
      <c r="N223">
        <v>0.63</v>
      </c>
      <c r="O223">
        <v>33362.160000000003</v>
      </c>
      <c r="P223">
        <v>0</v>
      </c>
    </row>
    <row r="224" spans="1:16">
      <c r="A224" t="s">
        <v>490</v>
      </c>
      <c r="B224" s="1">
        <v>45242</v>
      </c>
      <c r="C224" t="s">
        <v>491</v>
      </c>
      <c r="D224" t="s">
        <v>72</v>
      </c>
      <c r="E224">
        <v>16585</v>
      </c>
      <c r="F224">
        <v>20.7</v>
      </c>
      <c r="G224">
        <v>36</v>
      </c>
      <c r="H224" t="s">
        <v>19</v>
      </c>
      <c r="I224" t="s">
        <v>36</v>
      </c>
      <c r="J224" t="s">
        <v>37</v>
      </c>
      <c r="K224">
        <v>65503</v>
      </c>
      <c r="L224" t="s">
        <v>33</v>
      </c>
      <c r="M224">
        <v>0.36</v>
      </c>
      <c r="N224">
        <v>0.56000000000000005</v>
      </c>
      <c r="O224">
        <v>20018.099999999999</v>
      </c>
      <c r="P224">
        <v>0</v>
      </c>
    </row>
    <row r="225" spans="1:16">
      <c r="A225" t="s">
        <v>492</v>
      </c>
      <c r="B225" s="1">
        <v>44946</v>
      </c>
      <c r="C225" t="s">
        <v>493</v>
      </c>
      <c r="D225" t="s">
        <v>76</v>
      </c>
      <c r="E225">
        <v>26559</v>
      </c>
      <c r="F225">
        <v>24.5</v>
      </c>
      <c r="G225">
        <v>60</v>
      </c>
      <c r="H225" t="s">
        <v>26</v>
      </c>
      <c r="I225" t="s">
        <v>84</v>
      </c>
      <c r="J225" t="s">
        <v>37</v>
      </c>
      <c r="K225">
        <v>126282</v>
      </c>
      <c r="L225" t="s">
        <v>22</v>
      </c>
      <c r="M225">
        <v>0.11</v>
      </c>
      <c r="N225">
        <v>0.83</v>
      </c>
      <c r="O225">
        <v>10442.84</v>
      </c>
      <c r="P225">
        <v>0</v>
      </c>
    </row>
    <row r="226" spans="1:16">
      <c r="A226" t="s">
        <v>494</v>
      </c>
      <c r="B226" s="1">
        <v>44234</v>
      </c>
      <c r="C226" t="s">
        <v>495</v>
      </c>
      <c r="D226" t="s">
        <v>50</v>
      </c>
      <c r="E226">
        <v>34742</v>
      </c>
      <c r="F226">
        <v>12.4</v>
      </c>
      <c r="G226">
        <v>60</v>
      </c>
      <c r="H226" t="s">
        <v>19</v>
      </c>
      <c r="I226" t="s">
        <v>73</v>
      </c>
      <c r="J226" t="s">
        <v>32</v>
      </c>
      <c r="K226">
        <v>123459</v>
      </c>
      <c r="L226" t="s">
        <v>33</v>
      </c>
      <c r="M226">
        <v>0.27</v>
      </c>
      <c r="N226">
        <v>0.87</v>
      </c>
      <c r="O226">
        <v>39050.01</v>
      </c>
      <c r="P226">
        <v>0</v>
      </c>
    </row>
    <row r="227" spans="1:16">
      <c r="A227" t="s">
        <v>496</v>
      </c>
      <c r="B227" s="1">
        <v>44426</v>
      </c>
      <c r="C227" t="s">
        <v>497</v>
      </c>
      <c r="D227" t="s">
        <v>76</v>
      </c>
      <c r="E227">
        <v>5133</v>
      </c>
      <c r="F227">
        <v>13.6</v>
      </c>
      <c r="G227">
        <v>60</v>
      </c>
      <c r="H227" t="s">
        <v>26</v>
      </c>
      <c r="I227" t="s">
        <v>57</v>
      </c>
      <c r="J227" t="s">
        <v>37</v>
      </c>
      <c r="K227">
        <v>105403</v>
      </c>
      <c r="L227" t="s">
        <v>29</v>
      </c>
      <c r="M227">
        <v>0.21</v>
      </c>
      <c r="N227">
        <v>0.62</v>
      </c>
      <c r="O227">
        <v>722</v>
      </c>
      <c r="P227">
        <v>0</v>
      </c>
    </row>
    <row r="228" spans="1:16">
      <c r="A228" t="s">
        <v>498</v>
      </c>
      <c r="B228" s="1">
        <v>44759</v>
      </c>
      <c r="C228" t="s">
        <v>499</v>
      </c>
      <c r="D228" t="s">
        <v>50</v>
      </c>
      <c r="E228">
        <v>15663</v>
      </c>
      <c r="F228">
        <v>21.9</v>
      </c>
      <c r="G228">
        <v>60</v>
      </c>
      <c r="H228" t="s">
        <v>26</v>
      </c>
      <c r="I228" t="s">
        <v>20</v>
      </c>
      <c r="J228" t="s">
        <v>28</v>
      </c>
      <c r="K228">
        <v>71258</v>
      </c>
      <c r="L228" t="s">
        <v>22</v>
      </c>
      <c r="M228">
        <v>0.15</v>
      </c>
      <c r="N228">
        <v>0.85</v>
      </c>
      <c r="O228">
        <v>2433.83</v>
      </c>
      <c r="P228">
        <v>0</v>
      </c>
    </row>
    <row r="229" spans="1:16">
      <c r="A229" t="s">
        <v>500</v>
      </c>
      <c r="B229" s="1">
        <v>44634</v>
      </c>
      <c r="C229" t="s">
        <v>501</v>
      </c>
      <c r="D229" t="s">
        <v>46</v>
      </c>
      <c r="E229">
        <v>22754</v>
      </c>
      <c r="F229">
        <v>10.4</v>
      </c>
      <c r="G229">
        <v>36</v>
      </c>
      <c r="H229" t="s">
        <v>26</v>
      </c>
      <c r="I229" t="s">
        <v>27</v>
      </c>
      <c r="J229" t="s">
        <v>32</v>
      </c>
      <c r="K229">
        <v>63724</v>
      </c>
      <c r="L229" t="s">
        <v>29</v>
      </c>
      <c r="M229">
        <v>0.14000000000000001</v>
      </c>
      <c r="N229">
        <v>0.67</v>
      </c>
      <c r="O229">
        <v>6475.12</v>
      </c>
      <c r="P229">
        <v>0</v>
      </c>
    </row>
    <row r="230" spans="1:16">
      <c r="A230" t="s">
        <v>502</v>
      </c>
      <c r="B230" s="1">
        <v>44223</v>
      </c>
      <c r="C230" t="s">
        <v>503</v>
      </c>
      <c r="D230" t="s">
        <v>25</v>
      </c>
      <c r="E230">
        <v>4972</v>
      </c>
      <c r="F230">
        <v>8.1</v>
      </c>
      <c r="G230">
        <v>60</v>
      </c>
      <c r="H230" t="s">
        <v>26</v>
      </c>
      <c r="I230" t="s">
        <v>20</v>
      </c>
      <c r="J230" t="s">
        <v>37</v>
      </c>
      <c r="K230">
        <v>94286</v>
      </c>
      <c r="L230" t="s">
        <v>22</v>
      </c>
      <c r="M230">
        <v>0.34</v>
      </c>
      <c r="N230">
        <v>0.73</v>
      </c>
      <c r="O230">
        <v>633.66</v>
      </c>
      <c r="P230">
        <v>0</v>
      </c>
    </row>
    <row r="231" spans="1:16">
      <c r="A231" t="s">
        <v>504</v>
      </c>
      <c r="B231" s="1">
        <v>44422</v>
      </c>
      <c r="C231" t="s">
        <v>505</v>
      </c>
      <c r="D231" t="s">
        <v>50</v>
      </c>
      <c r="E231">
        <v>6295</v>
      </c>
      <c r="F231">
        <v>22.1</v>
      </c>
      <c r="G231">
        <v>36</v>
      </c>
      <c r="H231" t="s">
        <v>19</v>
      </c>
      <c r="I231" t="s">
        <v>27</v>
      </c>
      <c r="J231" t="s">
        <v>32</v>
      </c>
      <c r="K231">
        <v>104842</v>
      </c>
      <c r="L231" t="s">
        <v>22</v>
      </c>
      <c r="M231">
        <v>0.31</v>
      </c>
      <c r="N231">
        <v>0.89</v>
      </c>
      <c r="O231">
        <v>7686.2</v>
      </c>
      <c r="P231">
        <v>0</v>
      </c>
    </row>
    <row r="232" spans="1:16">
      <c r="A232" t="s">
        <v>506</v>
      </c>
      <c r="B232" s="1">
        <v>44994</v>
      </c>
      <c r="C232" t="s">
        <v>507</v>
      </c>
      <c r="D232" t="s">
        <v>50</v>
      </c>
      <c r="E232">
        <v>30125</v>
      </c>
      <c r="F232">
        <v>5.9</v>
      </c>
      <c r="G232">
        <v>36</v>
      </c>
      <c r="H232" t="s">
        <v>19</v>
      </c>
      <c r="I232" t="s">
        <v>84</v>
      </c>
      <c r="J232" t="s">
        <v>28</v>
      </c>
      <c r="K232">
        <v>134927</v>
      </c>
      <c r="L232" t="s">
        <v>33</v>
      </c>
      <c r="M232">
        <v>0.2</v>
      </c>
      <c r="N232">
        <v>0.84</v>
      </c>
      <c r="O232">
        <v>31902.38</v>
      </c>
      <c r="P232">
        <v>0</v>
      </c>
    </row>
    <row r="233" spans="1:16">
      <c r="A233" t="s">
        <v>508</v>
      </c>
      <c r="B233" s="1">
        <v>44480</v>
      </c>
      <c r="C233" t="s">
        <v>509</v>
      </c>
      <c r="D233" t="s">
        <v>40</v>
      </c>
      <c r="E233">
        <v>10903</v>
      </c>
      <c r="F233">
        <v>17.399999999999999</v>
      </c>
      <c r="G233">
        <v>36</v>
      </c>
      <c r="H233" t="s">
        <v>26</v>
      </c>
      <c r="I233" t="s">
        <v>20</v>
      </c>
      <c r="J233" t="s">
        <v>37</v>
      </c>
      <c r="K233">
        <v>44908</v>
      </c>
      <c r="L233" t="s">
        <v>33</v>
      </c>
      <c r="M233">
        <v>0.28999999999999998</v>
      </c>
      <c r="N233">
        <v>0.86</v>
      </c>
      <c r="O233">
        <v>2043.7</v>
      </c>
      <c r="P233">
        <v>0</v>
      </c>
    </row>
    <row r="234" spans="1:16">
      <c r="A234" t="s">
        <v>510</v>
      </c>
      <c r="B234" s="1">
        <v>45075</v>
      </c>
      <c r="C234" t="s">
        <v>511</v>
      </c>
      <c r="D234" t="s">
        <v>65</v>
      </c>
      <c r="E234">
        <v>4020</v>
      </c>
      <c r="F234">
        <v>16.2</v>
      </c>
      <c r="G234">
        <v>36</v>
      </c>
      <c r="H234" t="s">
        <v>19</v>
      </c>
      <c r="I234" t="s">
        <v>84</v>
      </c>
      <c r="J234" t="s">
        <v>47</v>
      </c>
      <c r="K234">
        <v>122617</v>
      </c>
      <c r="L234" t="s">
        <v>33</v>
      </c>
      <c r="M234">
        <v>0.3</v>
      </c>
      <c r="N234">
        <v>0.56000000000000005</v>
      </c>
      <c r="O234">
        <v>4671.24</v>
      </c>
      <c r="P234">
        <v>0</v>
      </c>
    </row>
    <row r="235" spans="1:16">
      <c r="A235" t="s">
        <v>512</v>
      </c>
      <c r="B235" s="1">
        <v>45156</v>
      </c>
      <c r="C235" t="s">
        <v>513</v>
      </c>
      <c r="D235" t="s">
        <v>65</v>
      </c>
      <c r="E235">
        <v>21420</v>
      </c>
      <c r="F235">
        <v>11.9</v>
      </c>
      <c r="G235">
        <v>60</v>
      </c>
      <c r="H235" t="s">
        <v>19</v>
      </c>
      <c r="I235" t="s">
        <v>20</v>
      </c>
      <c r="J235" t="s">
        <v>28</v>
      </c>
      <c r="K235">
        <v>80626</v>
      </c>
      <c r="L235" t="s">
        <v>29</v>
      </c>
      <c r="M235">
        <v>0.18</v>
      </c>
      <c r="N235">
        <v>0.53</v>
      </c>
      <c r="O235">
        <v>23968.98</v>
      </c>
      <c r="P235">
        <v>0</v>
      </c>
    </row>
    <row r="236" spans="1:16">
      <c r="A236" t="s">
        <v>514</v>
      </c>
      <c r="B236" s="1">
        <v>44649</v>
      </c>
      <c r="C236" t="s">
        <v>515</v>
      </c>
      <c r="D236" t="s">
        <v>40</v>
      </c>
      <c r="E236">
        <v>22452</v>
      </c>
      <c r="F236">
        <v>11.3</v>
      </c>
      <c r="G236">
        <v>60</v>
      </c>
      <c r="H236" t="s">
        <v>19</v>
      </c>
      <c r="I236" t="s">
        <v>36</v>
      </c>
      <c r="J236" t="s">
        <v>21</v>
      </c>
      <c r="K236">
        <v>67228</v>
      </c>
      <c r="L236" t="s">
        <v>33</v>
      </c>
      <c r="M236">
        <v>0.36</v>
      </c>
      <c r="N236">
        <v>0.9</v>
      </c>
      <c r="O236">
        <v>24989.08</v>
      </c>
      <c r="P236">
        <v>0</v>
      </c>
    </row>
    <row r="237" spans="1:16">
      <c r="A237" t="s">
        <v>516</v>
      </c>
      <c r="B237" s="1">
        <v>45216</v>
      </c>
      <c r="C237" t="s">
        <v>517</v>
      </c>
      <c r="D237" t="s">
        <v>56</v>
      </c>
      <c r="E237">
        <v>39001</v>
      </c>
      <c r="F237">
        <v>20.399999999999999</v>
      </c>
      <c r="G237">
        <v>36</v>
      </c>
      <c r="H237" t="s">
        <v>81</v>
      </c>
      <c r="I237" t="s">
        <v>20</v>
      </c>
      <c r="J237" t="s">
        <v>21</v>
      </c>
      <c r="K237">
        <v>53386</v>
      </c>
      <c r="L237" t="s">
        <v>33</v>
      </c>
      <c r="M237">
        <v>0.41</v>
      </c>
      <c r="N237">
        <v>0.67</v>
      </c>
      <c r="O237">
        <v>7661.31</v>
      </c>
      <c r="P237">
        <v>15157.1</v>
      </c>
    </row>
    <row r="238" spans="1:16">
      <c r="A238" t="s">
        <v>518</v>
      </c>
      <c r="B238" s="1">
        <v>45012</v>
      </c>
      <c r="C238" t="s">
        <v>519</v>
      </c>
      <c r="D238" t="s">
        <v>40</v>
      </c>
      <c r="E238">
        <v>10516</v>
      </c>
      <c r="F238">
        <v>6.7</v>
      </c>
      <c r="G238">
        <v>36</v>
      </c>
      <c r="H238" t="s">
        <v>19</v>
      </c>
      <c r="I238" t="s">
        <v>27</v>
      </c>
      <c r="J238" t="s">
        <v>28</v>
      </c>
      <c r="K238">
        <v>76754</v>
      </c>
      <c r="L238" t="s">
        <v>22</v>
      </c>
      <c r="M238">
        <v>0.42</v>
      </c>
      <c r="N238">
        <v>0.63</v>
      </c>
      <c r="O238">
        <v>11220.57</v>
      </c>
      <c r="P238">
        <v>0</v>
      </c>
    </row>
    <row r="239" spans="1:16">
      <c r="A239" t="s">
        <v>520</v>
      </c>
      <c r="B239" s="1">
        <v>44855</v>
      </c>
      <c r="C239" t="s">
        <v>521</v>
      </c>
      <c r="D239" t="s">
        <v>50</v>
      </c>
      <c r="E239">
        <v>3396</v>
      </c>
      <c r="F239">
        <v>9.6999999999999993</v>
      </c>
      <c r="G239">
        <v>36</v>
      </c>
      <c r="H239" t="s">
        <v>19</v>
      </c>
      <c r="I239" t="s">
        <v>57</v>
      </c>
      <c r="J239" t="s">
        <v>21</v>
      </c>
      <c r="K239">
        <v>140942</v>
      </c>
      <c r="L239" t="s">
        <v>33</v>
      </c>
      <c r="M239">
        <v>0.34</v>
      </c>
      <c r="N239">
        <v>0.83</v>
      </c>
      <c r="O239">
        <v>3725.41</v>
      </c>
      <c r="P239">
        <v>0</v>
      </c>
    </row>
    <row r="240" spans="1:16">
      <c r="A240" t="s">
        <v>522</v>
      </c>
      <c r="B240" s="1">
        <v>44743</v>
      </c>
      <c r="C240" t="s">
        <v>523</v>
      </c>
      <c r="D240" t="s">
        <v>50</v>
      </c>
      <c r="E240">
        <v>19546</v>
      </c>
      <c r="F240">
        <v>19.600000000000001</v>
      </c>
      <c r="G240">
        <v>36</v>
      </c>
      <c r="H240" t="s">
        <v>26</v>
      </c>
      <c r="I240" t="s">
        <v>84</v>
      </c>
      <c r="J240" t="s">
        <v>28</v>
      </c>
      <c r="K240">
        <v>58302</v>
      </c>
      <c r="L240" t="s">
        <v>33</v>
      </c>
      <c r="M240">
        <v>0.3</v>
      </c>
      <c r="N240">
        <v>0.88</v>
      </c>
      <c r="O240">
        <v>2381.36</v>
      </c>
      <c r="P240">
        <v>0</v>
      </c>
    </row>
    <row r="241" spans="1:16">
      <c r="A241" t="s">
        <v>524</v>
      </c>
      <c r="B241" s="1">
        <v>45269</v>
      </c>
      <c r="C241" t="s">
        <v>525</v>
      </c>
      <c r="D241" t="s">
        <v>40</v>
      </c>
      <c r="E241">
        <v>20129</v>
      </c>
      <c r="F241">
        <v>16</v>
      </c>
      <c r="G241">
        <v>60</v>
      </c>
      <c r="H241" t="s">
        <v>26</v>
      </c>
      <c r="I241" t="s">
        <v>73</v>
      </c>
      <c r="J241" t="s">
        <v>47</v>
      </c>
      <c r="K241">
        <v>90815</v>
      </c>
      <c r="L241" t="s">
        <v>33</v>
      </c>
      <c r="M241">
        <v>0.12</v>
      </c>
      <c r="N241">
        <v>0.89</v>
      </c>
      <c r="O241">
        <v>2865.01</v>
      </c>
      <c r="P241">
        <v>0</v>
      </c>
    </row>
    <row r="242" spans="1:16">
      <c r="A242" t="s">
        <v>526</v>
      </c>
      <c r="B242" s="1">
        <v>44213</v>
      </c>
      <c r="C242" t="s">
        <v>527</v>
      </c>
      <c r="D242" t="s">
        <v>40</v>
      </c>
      <c r="E242">
        <v>2591</v>
      </c>
      <c r="F242">
        <v>7.6</v>
      </c>
      <c r="G242">
        <v>36</v>
      </c>
      <c r="H242" t="s">
        <v>19</v>
      </c>
      <c r="I242" t="s">
        <v>20</v>
      </c>
      <c r="J242" t="s">
        <v>28</v>
      </c>
      <c r="K242">
        <v>114748</v>
      </c>
      <c r="L242" t="s">
        <v>33</v>
      </c>
      <c r="M242">
        <v>0.22</v>
      </c>
      <c r="N242">
        <v>0.64</v>
      </c>
      <c r="O242">
        <v>2787.92</v>
      </c>
      <c r="P242">
        <v>0</v>
      </c>
    </row>
    <row r="243" spans="1:16">
      <c r="A243" t="s">
        <v>528</v>
      </c>
      <c r="B243" s="1">
        <v>44354</v>
      </c>
      <c r="C243" t="s">
        <v>529</v>
      </c>
      <c r="D243" t="s">
        <v>56</v>
      </c>
      <c r="E243">
        <v>12303</v>
      </c>
      <c r="F243">
        <v>22.6</v>
      </c>
      <c r="G243">
        <v>60</v>
      </c>
      <c r="H243" t="s">
        <v>19</v>
      </c>
      <c r="I243" t="s">
        <v>73</v>
      </c>
      <c r="J243" t="s">
        <v>37</v>
      </c>
      <c r="K243">
        <v>93344</v>
      </c>
      <c r="L243" t="s">
        <v>22</v>
      </c>
      <c r="M243">
        <v>0.14000000000000001</v>
      </c>
      <c r="N243">
        <v>0.88</v>
      </c>
      <c r="O243">
        <v>15083.48</v>
      </c>
      <c r="P243">
        <v>0</v>
      </c>
    </row>
    <row r="244" spans="1:16">
      <c r="A244" t="s">
        <v>530</v>
      </c>
      <c r="B244" s="1">
        <v>44673</v>
      </c>
      <c r="C244" t="s">
        <v>531</v>
      </c>
      <c r="D244" t="s">
        <v>76</v>
      </c>
      <c r="E244">
        <v>31561</v>
      </c>
      <c r="F244">
        <v>12.9</v>
      </c>
      <c r="G244">
        <v>36</v>
      </c>
      <c r="H244" t="s">
        <v>26</v>
      </c>
      <c r="I244" t="s">
        <v>57</v>
      </c>
      <c r="J244" t="s">
        <v>37</v>
      </c>
      <c r="K244">
        <v>65618</v>
      </c>
      <c r="L244" t="s">
        <v>33</v>
      </c>
      <c r="M244">
        <v>0.49</v>
      </c>
      <c r="N244">
        <v>0.52</v>
      </c>
      <c r="O244">
        <v>12777.42</v>
      </c>
      <c r="P244">
        <v>0</v>
      </c>
    </row>
    <row r="245" spans="1:16">
      <c r="A245" t="s">
        <v>532</v>
      </c>
      <c r="B245" s="1">
        <v>45266</v>
      </c>
      <c r="C245" t="s">
        <v>533</v>
      </c>
      <c r="D245" t="s">
        <v>25</v>
      </c>
      <c r="E245">
        <v>7183</v>
      </c>
      <c r="F245">
        <v>21.6</v>
      </c>
      <c r="G245">
        <v>36</v>
      </c>
      <c r="H245" t="s">
        <v>315</v>
      </c>
      <c r="I245" t="s">
        <v>27</v>
      </c>
      <c r="J245" t="s">
        <v>32</v>
      </c>
      <c r="K245">
        <v>141603</v>
      </c>
      <c r="L245" t="s">
        <v>22</v>
      </c>
      <c r="M245">
        <v>0.15</v>
      </c>
      <c r="N245">
        <v>0.52</v>
      </c>
      <c r="O245">
        <v>0</v>
      </c>
      <c r="P245">
        <v>0</v>
      </c>
    </row>
    <row r="246" spans="1:16">
      <c r="A246" t="s">
        <v>534</v>
      </c>
      <c r="B246" s="1">
        <v>44714</v>
      </c>
      <c r="C246" t="s">
        <v>535</v>
      </c>
      <c r="D246" t="s">
        <v>18</v>
      </c>
      <c r="E246">
        <v>27572</v>
      </c>
      <c r="F246">
        <v>20.8</v>
      </c>
      <c r="G246">
        <v>36</v>
      </c>
      <c r="H246" t="s">
        <v>26</v>
      </c>
      <c r="I246" t="s">
        <v>36</v>
      </c>
      <c r="J246" t="s">
        <v>21</v>
      </c>
      <c r="K246">
        <v>106234</v>
      </c>
      <c r="L246" t="s">
        <v>29</v>
      </c>
      <c r="M246">
        <v>0.16</v>
      </c>
      <c r="N246">
        <v>0.78</v>
      </c>
      <c r="O246">
        <v>3453.07</v>
      </c>
      <c r="P246">
        <v>0</v>
      </c>
    </row>
    <row r="247" spans="1:16">
      <c r="A247" t="s">
        <v>536</v>
      </c>
      <c r="B247" s="1">
        <v>44295</v>
      </c>
      <c r="C247" t="s">
        <v>537</v>
      </c>
      <c r="D247" t="s">
        <v>50</v>
      </c>
      <c r="E247">
        <v>35080</v>
      </c>
      <c r="F247">
        <v>17.5</v>
      </c>
      <c r="G247">
        <v>36</v>
      </c>
      <c r="H247" t="s">
        <v>19</v>
      </c>
      <c r="I247" t="s">
        <v>57</v>
      </c>
      <c r="J247" t="s">
        <v>21</v>
      </c>
      <c r="K247">
        <v>91114</v>
      </c>
      <c r="L247" t="s">
        <v>33</v>
      </c>
      <c r="M247">
        <v>0.46</v>
      </c>
      <c r="N247">
        <v>0.53</v>
      </c>
      <c r="O247">
        <v>41219</v>
      </c>
      <c r="P247">
        <v>0</v>
      </c>
    </row>
    <row r="248" spans="1:16">
      <c r="A248" t="s">
        <v>538</v>
      </c>
      <c r="B248" s="1">
        <v>45257</v>
      </c>
      <c r="C248" t="s">
        <v>539</v>
      </c>
      <c r="D248" t="s">
        <v>25</v>
      </c>
      <c r="E248">
        <v>21695</v>
      </c>
      <c r="F248">
        <v>14.9</v>
      </c>
      <c r="G248">
        <v>60</v>
      </c>
      <c r="H248" t="s">
        <v>19</v>
      </c>
      <c r="I248" t="s">
        <v>57</v>
      </c>
      <c r="J248" t="s">
        <v>28</v>
      </c>
      <c r="K248">
        <v>147652</v>
      </c>
      <c r="L248" t="s">
        <v>33</v>
      </c>
      <c r="M248">
        <v>0.48</v>
      </c>
      <c r="N248">
        <v>0.65</v>
      </c>
      <c r="O248">
        <v>24927.56</v>
      </c>
      <c r="P248">
        <v>0</v>
      </c>
    </row>
    <row r="249" spans="1:16">
      <c r="A249" t="s">
        <v>540</v>
      </c>
      <c r="B249" s="1">
        <v>44476</v>
      </c>
      <c r="C249" t="s">
        <v>541</v>
      </c>
      <c r="D249" t="s">
        <v>40</v>
      </c>
      <c r="E249">
        <v>8314</v>
      </c>
      <c r="F249">
        <v>24.6</v>
      </c>
      <c r="G249">
        <v>60</v>
      </c>
      <c r="H249" t="s">
        <v>81</v>
      </c>
      <c r="I249" t="s">
        <v>20</v>
      </c>
      <c r="J249" t="s">
        <v>21</v>
      </c>
      <c r="K249">
        <v>100130</v>
      </c>
      <c r="L249" t="s">
        <v>33</v>
      </c>
      <c r="M249">
        <v>0.41</v>
      </c>
      <c r="N249">
        <v>0.8</v>
      </c>
      <c r="O249">
        <v>902.38</v>
      </c>
      <c r="P249">
        <v>4096.3</v>
      </c>
    </row>
    <row r="250" spans="1:16">
      <c r="A250" t="s">
        <v>542</v>
      </c>
      <c r="B250" s="1">
        <v>44693</v>
      </c>
      <c r="C250" t="s">
        <v>543</v>
      </c>
      <c r="D250" t="s">
        <v>56</v>
      </c>
      <c r="E250">
        <v>20623</v>
      </c>
      <c r="F250">
        <v>7.9</v>
      </c>
      <c r="G250">
        <v>60</v>
      </c>
      <c r="H250" t="s">
        <v>26</v>
      </c>
      <c r="I250" t="s">
        <v>73</v>
      </c>
      <c r="J250" t="s">
        <v>37</v>
      </c>
      <c r="K250">
        <v>55525</v>
      </c>
      <c r="L250" t="s">
        <v>22</v>
      </c>
      <c r="M250">
        <v>0.1</v>
      </c>
      <c r="N250">
        <v>0.65</v>
      </c>
      <c r="O250">
        <v>6871.78</v>
      </c>
      <c r="P250">
        <v>0</v>
      </c>
    </row>
    <row r="251" spans="1:16">
      <c r="A251" t="s">
        <v>544</v>
      </c>
      <c r="B251" s="1">
        <v>44498</v>
      </c>
      <c r="C251" t="s">
        <v>545</v>
      </c>
      <c r="D251" t="s">
        <v>72</v>
      </c>
      <c r="E251">
        <v>3139</v>
      </c>
      <c r="F251">
        <v>19.5</v>
      </c>
      <c r="G251">
        <v>36</v>
      </c>
      <c r="H251" t="s">
        <v>19</v>
      </c>
      <c r="I251" t="s">
        <v>57</v>
      </c>
      <c r="J251" t="s">
        <v>47</v>
      </c>
      <c r="K251">
        <v>109818</v>
      </c>
      <c r="L251" t="s">
        <v>33</v>
      </c>
      <c r="M251">
        <v>0.1</v>
      </c>
      <c r="N251">
        <v>0.57999999999999996</v>
      </c>
      <c r="O251">
        <v>3751.1</v>
      </c>
      <c r="P251">
        <v>0</v>
      </c>
    </row>
    <row r="252" spans="1:16">
      <c r="A252" t="s">
        <v>546</v>
      </c>
      <c r="B252" s="1">
        <v>44377</v>
      </c>
      <c r="C252" t="s">
        <v>547</v>
      </c>
      <c r="D252" t="s">
        <v>56</v>
      </c>
      <c r="E252">
        <v>32290</v>
      </c>
      <c r="F252">
        <v>8.8000000000000007</v>
      </c>
      <c r="G252">
        <v>36</v>
      </c>
      <c r="H252" t="s">
        <v>19</v>
      </c>
      <c r="I252" t="s">
        <v>57</v>
      </c>
      <c r="J252" t="s">
        <v>28</v>
      </c>
      <c r="K252">
        <v>144589</v>
      </c>
      <c r="L252" t="s">
        <v>33</v>
      </c>
      <c r="M252">
        <v>0.25</v>
      </c>
      <c r="N252">
        <v>0.63</v>
      </c>
      <c r="O252">
        <v>35131.519999999997</v>
      </c>
      <c r="P252">
        <v>0</v>
      </c>
    </row>
    <row r="253" spans="1:16">
      <c r="A253" t="s">
        <v>548</v>
      </c>
      <c r="B253" s="1">
        <v>44803</v>
      </c>
      <c r="C253" t="s">
        <v>549</v>
      </c>
      <c r="D253" t="s">
        <v>53</v>
      </c>
      <c r="E253">
        <v>19088</v>
      </c>
      <c r="F253">
        <v>11.8</v>
      </c>
      <c r="G253">
        <v>60</v>
      </c>
      <c r="H253" t="s">
        <v>26</v>
      </c>
      <c r="I253" t="s">
        <v>20</v>
      </c>
      <c r="J253" t="s">
        <v>21</v>
      </c>
      <c r="K253">
        <v>44334</v>
      </c>
      <c r="L253" t="s">
        <v>29</v>
      </c>
      <c r="M253">
        <v>0.16</v>
      </c>
      <c r="N253">
        <v>0.71</v>
      </c>
      <c r="O253">
        <v>9337.7000000000007</v>
      </c>
      <c r="P253">
        <v>0</v>
      </c>
    </row>
    <row r="254" spans="1:16">
      <c r="A254" t="s">
        <v>550</v>
      </c>
      <c r="B254" s="1">
        <v>44896</v>
      </c>
      <c r="C254" t="s">
        <v>551</v>
      </c>
      <c r="D254" t="s">
        <v>53</v>
      </c>
      <c r="E254">
        <v>34130</v>
      </c>
      <c r="F254">
        <v>11.2</v>
      </c>
      <c r="G254">
        <v>60</v>
      </c>
      <c r="H254" t="s">
        <v>19</v>
      </c>
      <c r="I254" t="s">
        <v>57</v>
      </c>
      <c r="J254" t="s">
        <v>37</v>
      </c>
      <c r="K254">
        <v>124715</v>
      </c>
      <c r="L254" t="s">
        <v>22</v>
      </c>
      <c r="M254">
        <v>0.11</v>
      </c>
      <c r="N254">
        <v>0.71</v>
      </c>
      <c r="O254">
        <v>37952.559999999998</v>
      </c>
      <c r="P254">
        <v>0</v>
      </c>
    </row>
    <row r="255" spans="1:16">
      <c r="A255" t="s">
        <v>552</v>
      </c>
      <c r="B255" s="1">
        <v>45189</v>
      </c>
      <c r="C255" t="s">
        <v>553</v>
      </c>
      <c r="D255" t="s">
        <v>25</v>
      </c>
      <c r="E255">
        <v>33088</v>
      </c>
      <c r="F255">
        <v>23.9</v>
      </c>
      <c r="G255">
        <v>36</v>
      </c>
      <c r="H255" t="s">
        <v>19</v>
      </c>
      <c r="I255" t="s">
        <v>41</v>
      </c>
      <c r="J255" t="s">
        <v>32</v>
      </c>
      <c r="K255">
        <v>92767</v>
      </c>
      <c r="L255" t="s">
        <v>22</v>
      </c>
      <c r="M255">
        <v>0.28999999999999998</v>
      </c>
      <c r="N255">
        <v>0.85</v>
      </c>
      <c r="O255">
        <v>40996.03</v>
      </c>
      <c r="P255">
        <v>0</v>
      </c>
    </row>
    <row r="256" spans="1:16">
      <c r="A256" t="s">
        <v>554</v>
      </c>
      <c r="B256" s="1">
        <v>44387</v>
      </c>
      <c r="C256" t="s">
        <v>555</v>
      </c>
      <c r="D256" t="s">
        <v>65</v>
      </c>
      <c r="E256">
        <v>27292</v>
      </c>
      <c r="F256">
        <v>24.3</v>
      </c>
      <c r="G256">
        <v>36</v>
      </c>
      <c r="H256" t="s">
        <v>19</v>
      </c>
      <c r="I256" t="s">
        <v>57</v>
      </c>
      <c r="J256" t="s">
        <v>21</v>
      </c>
      <c r="K256">
        <v>36644</v>
      </c>
      <c r="L256" t="s">
        <v>29</v>
      </c>
      <c r="M256">
        <v>0.48</v>
      </c>
      <c r="N256">
        <v>0.84</v>
      </c>
      <c r="O256">
        <v>33923.96</v>
      </c>
      <c r="P256">
        <v>0</v>
      </c>
    </row>
    <row r="257" spans="1:16">
      <c r="A257" t="s">
        <v>556</v>
      </c>
      <c r="B257" s="1">
        <v>44449</v>
      </c>
      <c r="C257" t="s">
        <v>557</v>
      </c>
      <c r="D257" t="s">
        <v>53</v>
      </c>
      <c r="E257">
        <v>21670</v>
      </c>
      <c r="F257">
        <v>8.6999999999999993</v>
      </c>
      <c r="G257">
        <v>60</v>
      </c>
      <c r="H257" t="s">
        <v>19</v>
      </c>
      <c r="I257" t="s">
        <v>73</v>
      </c>
      <c r="J257" t="s">
        <v>47</v>
      </c>
      <c r="K257">
        <v>131154</v>
      </c>
      <c r="L257" t="s">
        <v>22</v>
      </c>
      <c r="M257">
        <v>0.23</v>
      </c>
      <c r="N257">
        <v>0.71</v>
      </c>
      <c r="O257">
        <v>23555.29</v>
      </c>
      <c r="P257">
        <v>0</v>
      </c>
    </row>
    <row r="258" spans="1:16">
      <c r="A258" t="s">
        <v>558</v>
      </c>
      <c r="B258" s="1">
        <v>45177</v>
      </c>
      <c r="C258" t="s">
        <v>559</v>
      </c>
      <c r="D258" t="s">
        <v>53</v>
      </c>
      <c r="E258">
        <v>4738</v>
      </c>
      <c r="F258">
        <v>5.4</v>
      </c>
      <c r="G258">
        <v>36</v>
      </c>
      <c r="H258" t="s">
        <v>19</v>
      </c>
      <c r="I258" t="s">
        <v>27</v>
      </c>
      <c r="J258" t="s">
        <v>47</v>
      </c>
      <c r="K258">
        <v>143237</v>
      </c>
      <c r="L258" t="s">
        <v>33</v>
      </c>
      <c r="M258">
        <v>0.36</v>
      </c>
      <c r="N258">
        <v>0.88</v>
      </c>
      <c r="O258">
        <v>4993.8500000000004</v>
      </c>
      <c r="P258">
        <v>0</v>
      </c>
    </row>
    <row r="259" spans="1:16">
      <c r="A259" t="s">
        <v>560</v>
      </c>
      <c r="B259" s="1">
        <v>45124</v>
      </c>
      <c r="C259" t="s">
        <v>561</v>
      </c>
      <c r="D259" t="s">
        <v>76</v>
      </c>
      <c r="E259">
        <v>3469</v>
      </c>
      <c r="F259">
        <v>19.399999999999999</v>
      </c>
      <c r="G259">
        <v>36</v>
      </c>
      <c r="H259" t="s">
        <v>26</v>
      </c>
      <c r="I259" t="s">
        <v>27</v>
      </c>
      <c r="J259" t="s">
        <v>21</v>
      </c>
      <c r="K259">
        <v>62933</v>
      </c>
      <c r="L259" t="s">
        <v>33</v>
      </c>
      <c r="M259">
        <v>0.36</v>
      </c>
      <c r="N259">
        <v>0.55000000000000004</v>
      </c>
      <c r="O259">
        <v>690.49</v>
      </c>
      <c r="P259">
        <v>0</v>
      </c>
    </row>
    <row r="260" spans="1:16">
      <c r="A260" t="s">
        <v>562</v>
      </c>
      <c r="B260" s="1">
        <v>44324</v>
      </c>
      <c r="C260" t="s">
        <v>563</v>
      </c>
      <c r="D260" t="s">
        <v>72</v>
      </c>
      <c r="E260">
        <v>23534</v>
      </c>
      <c r="F260">
        <v>13.4</v>
      </c>
      <c r="G260">
        <v>60</v>
      </c>
      <c r="H260" t="s">
        <v>19</v>
      </c>
      <c r="I260" t="s">
        <v>57</v>
      </c>
      <c r="J260" t="s">
        <v>21</v>
      </c>
      <c r="K260">
        <v>73469</v>
      </c>
      <c r="L260" t="s">
        <v>29</v>
      </c>
      <c r="M260">
        <v>0.2</v>
      </c>
      <c r="N260">
        <v>0.61</v>
      </c>
      <c r="O260">
        <v>26687.56</v>
      </c>
      <c r="P260">
        <v>0</v>
      </c>
    </row>
    <row r="261" spans="1:16">
      <c r="A261" t="s">
        <v>564</v>
      </c>
      <c r="B261" s="1">
        <v>44214</v>
      </c>
      <c r="C261" t="s">
        <v>565</v>
      </c>
      <c r="D261" t="s">
        <v>76</v>
      </c>
      <c r="E261">
        <v>10017</v>
      </c>
      <c r="F261">
        <v>6.8</v>
      </c>
      <c r="G261">
        <v>36</v>
      </c>
      <c r="H261" t="s">
        <v>19</v>
      </c>
      <c r="I261" t="s">
        <v>73</v>
      </c>
      <c r="J261" t="s">
        <v>37</v>
      </c>
      <c r="K261">
        <v>63687</v>
      </c>
      <c r="L261" t="s">
        <v>22</v>
      </c>
      <c r="M261">
        <v>0.36</v>
      </c>
      <c r="N261">
        <v>0.87</v>
      </c>
      <c r="O261">
        <v>10698.16</v>
      </c>
      <c r="P261">
        <v>0</v>
      </c>
    </row>
    <row r="262" spans="1:16">
      <c r="A262" t="s">
        <v>566</v>
      </c>
      <c r="B262" s="1">
        <v>44762</v>
      </c>
      <c r="C262" t="s">
        <v>567</v>
      </c>
      <c r="D262" t="s">
        <v>72</v>
      </c>
      <c r="E262">
        <v>3808</v>
      </c>
      <c r="F262">
        <v>18.7</v>
      </c>
      <c r="G262">
        <v>60</v>
      </c>
      <c r="H262" t="s">
        <v>19</v>
      </c>
      <c r="I262" t="s">
        <v>84</v>
      </c>
      <c r="J262" t="s">
        <v>21</v>
      </c>
      <c r="K262">
        <v>136609</v>
      </c>
      <c r="L262" t="s">
        <v>22</v>
      </c>
      <c r="M262">
        <v>0.18</v>
      </c>
      <c r="N262">
        <v>0.67</v>
      </c>
      <c r="O262">
        <v>4520.1000000000004</v>
      </c>
      <c r="P262">
        <v>0</v>
      </c>
    </row>
    <row r="263" spans="1:16">
      <c r="A263" t="s">
        <v>568</v>
      </c>
      <c r="B263" s="1">
        <v>44766</v>
      </c>
      <c r="C263" t="s">
        <v>569</v>
      </c>
      <c r="D263" t="s">
        <v>46</v>
      </c>
      <c r="E263">
        <v>13713</v>
      </c>
      <c r="F263">
        <v>15.9</v>
      </c>
      <c r="G263">
        <v>36</v>
      </c>
      <c r="H263" t="s">
        <v>19</v>
      </c>
      <c r="I263" t="s">
        <v>20</v>
      </c>
      <c r="J263" t="s">
        <v>32</v>
      </c>
      <c r="K263">
        <v>82656</v>
      </c>
      <c r="L263" t="s">
        <v>22</v>
      </c>
      <c r="M263">
        <v>0.15</v>
      </c>
      <c r="N263">
        <v>0.94</v>
      </c>
      <c r="O263">
        <v>15893.37</v>
      </c>
      <c r="P263">
        <v>0</v>
      </c>
    </row>
    <row r="264" spans="1:16">
      <c r="A264" t="s">
        <v>570</v>
      </c>
      <c r="B264" s="1">
        <v>44882</v>
      </c>
      <c r="C264" t="s">
        <v>571</v>
      </c>
      <c r="D264" t="s">
        <v>18</v>
      </c>
      <c r="E264">
        <v>3719</v>
      </c>
      <c r="F264">
        <v>24.6</v>
      </c>
      <c r="G264">
        <v>60</v>
      </c>
      <c r="H264" t="s">
        <v>19</v>
      </c>
      <c r="I264" t="s">
        <v>57</v>
      </c>
      <c r="J264" t="s">
        <v>37</v>
      </c>
      <c r="K264">
        <v>47375</v>
      </c>
      <c r="L264" t="s">
        <v>29</v>
      </c>
      <c r="M264">
        <v>0.38</v>
      </c>
      <c r="N264">
        <v>0.71</v>
      </c>
      <c r="O264">
        <v>4633.87</v>
      </c>
      <c r="P264">
        <v>0</v>
      </c>
    </row>
    <row r="265" spans="1:16">
      <c r="A265" t="s">
        <v>572</v>
      </c>
      <c r="B265" s="1">
        <v>44822</v>
      </c>
      <c r="C265" t="s">
        <v>573</v>
      </c>
      <c r="D265" t="s">
        <v>50</v>
      </c>
      <c r="E265">
        <v>23890</v>
      </c>
      <c r="F265">
        <v>9.5</v>
      </c>
      <c r="G265">
        <v>36</v>
      </c>
      <c r="H265" t="s">
        <v>19</v>
      </c>
      <c r="I265" t="s">
        <v>20</v>
      </c>
      <c r="J265" t="s">
        <v>28</v>
      </c>
      <c r="K265">
        <v>144019</v>
      </c>
      <c r="L265" t="s">
        <v>33</v>
      </c>
      <c r="M265">
        <v>0.15</v>
      </c>
      <c r="N265">
        <v>0.86</v>
      </c>
      <c r="O265">
        <v>26159.55</v>
      </c>
      <c r="P265">
        <v>0</v>
      </c>
    </row>
    <row r="266" spans="1:16">
      <c r="A266" t="s">
        <v>574</v>
      </c>
      <c r="B266" s="1">
        <v>45050</v>
      </c>
      <c r="C266" t="s">
        <v>575</v>
      </c>
      <c r="D266" t="s">
        <v>53</v>
      </c>
      <c r="E266">
        <v>12700</v>
      </c>
      <c r="F266">
        <v>13.1</v>
      </c>
      <c r="G266">
        <v>60</v>
      </c>
      <c r="H266" t="s">
        <v>26</v>
      </c>
      <c r="I266" t="s">
        <v>57</v>
      </c>
      <c r="J266" t="s">
        <v>32</v>
      </c>
      <c r="K266">
        <v>95206</v>
      </c>
      <c r="L266" t="s">
        <v>29</v>
      </c>
      <c r="M266">
        <v>0.5</v>
      </c>
      <c r="N266">
        <v>0.68</v>
      </c>
      <c r="O266">
        <v>1313.12</v>
      </c>
      <c r="P266">
        <v>0</v>
      </c>
    </row>
    <row r="267" spans="1:16">
      <c r="A267" t="s">
        <v>576</v>
      </c>
      <c r="B267" s="1">
        <v>45158</v>
      </c>
      <c r="C267" t="s">
        <v>577</v>
      </c>
      <c r="D267" t="s">
        <v>50</v>
      </c>
      <c r="E267">
        <v>37509</v>
      </c>
      <c r="F267">
        <v>15.9</v>
      </c>
      <c r="G267">
        <v>60</v>
      </c>
      <c r="H267" t="s">
        <v>19</v>
      </c>
      <c r="I267" t="s">
        <v>57</v>
      </c>
      <c r="J267" t="s">
        <v>37</v>
      </c>
      <c r="K267">
        <v>126462</v>
      </c>
      <c r="L267" t="s">
        <v>33</v>
      </c>
      <c r="M267">
        <v>0.17</v>
      </c>
      <c r="N267">
        <v>0.69</v>
      </c>
      <c r="O267">
        <v>43472.93</v>
      </c>
      <c r="P267">
        <v>0</v>
      </c>
    </row>
    <row r="268" spans="1:16">
      <c r="A268" t="s">
        <v>578</v>
      </c>
      <c r="B268" s="1">
        <v>44351</v>
      </c>
      <c r="C268" t="s">
        <v>579</v>
      </c>
      <c r="D268" t="s">
        <v>53</v>
      </c>
      <c r="E268">
        <v>37766</v>
      </c>
      <c r="F268">
        <v>20.8</v>
      </c>
      <c r="G268">
        <v>60</v>
      </c>
      <c r="H268" t="s">
        <v>19</v>
      </c>
      <c r="I268" t="s">
        <v>27</v>
      </c>
      <c r="J268" t="s">
        <v>37</v>
      </c>
      <c r="K268">
        <v>66607</v>
      </c>
      <c r="L268" t="s">
        <v>29</v>
      </c>
      <c r="M268">
        <v>0.34</v>
      </c>
      <c r="N268">
        <v>0.67</v>
      </c>
      <c r="O268">
        <v>45621.33</v>
      </c>
      <c r="P268">
        <v>0</v>
      </c>
    </row>
    <row r="269" spans="1:16">
      <c r="A269" t="s">
        <v>580</v>
      </c>
      <c r="B269" s="1">
        <v>44686</v>
      </c>
      <c r="C269" t="s">
        <v>581</v>
      </c>
      <c r="D269" t="s">
        <v>76</v>
      </c>
      <c r="E269">
        <v>27705</v>
      </c>
      <c r="F269">
        <v>16</v>
      </c>
      <c r="G269">
        <v>60</v>
      </c>
      <c r="H269" t="s">
        <v>19</v>
      </c>
      <c r="I269" t="s">
        <v>20</v>
      </c>
      <c r="J269" t="s">
        <v>47</v>
      </c>
      <c r="K269">
        <v>113178</v>
      </c>
      <c r="L269" t="s">
        <v>33</v>
      </c>
      <c r="M269">
        <v>0.26</v>
      </c>
      <c r="N269">
        <v>0.82</v>
      </c>
      <c r="O269">
        <v>32137.8</v>
      </c>
      <c r="P269">
        <v>0</v>
      </c>
    </row>
    <row r="270" spans="1:16">
      <c r="A270" t="s">
        <v>582</v>
      </c>
      <c r="B270" s="1">
        <v>44981</v>
      </c>
      <c r="C270" t="s">
        <v>583</v>
      </c>
      <c r="D270" t="s">
        <v>18</v>
      </c>
      <c r="E270">
        <v>19787</v>
      </c>
      <c r="F270">
        <v>17.3</v>
      </c>
      <c r="G270">
        <v>36</v>
      </c>
      <c r="H270" t="s">
        <v>19</v>
      </c>
      <c r="I270" t="s">
        <v>73</v>
      </c>
      <c r="J270" t="s">
        <v>37</v>
      </c>
      <c r="K270">
        <v>53993</v>
      </c>
      <c r="L270" t="s">
        <v>22</v>
      </c>
      <c r="M270">
        <v>0.15</v>
      </c>
      <c r="N270">
        <v>0.75</v>
      </c>
      <c r="O270">
        <v>23210.15</v>
      </c>
      <c r="P270">
        <v>0</v>
      </c>
    </row>
    <row r="271" spans="1:16">
      <c r="A271" t="s">
        <v>584</v>
      </c>
      <c r="B271" s="1">
        <v>44442</v>
      </c>
      <c r="C271" t="s">
        <v>585</v>
      </c>
      <c r="D271" t="s">
        <v>76</v>
      </c>
      <c r="E271">
        <v>27588</v>
      </c>
      <c r="F271">
        <v>9.5</v>
      </c>
      <c r="G271">
        <v>36</v>
      </c>
      <c r="H271" t="s">
        <v>81</v>
      </c>
      <c r="I271" t="s">
        <v>73</v>
      </c>
      <c r="J271" t="s">
        <v>32</v>
      </c>
      <c r="K271">
        <v>74386</v>
      </c>
      <c r="L271" t="s">
        <v>22</v>
      </c>
      <c r="M271">
        <v>0.11</v>
      </c>
      <c r="N271">
        <v>0.92</v>
      </c>
      <c r="O271">
        <v>7479.55</v>
      </c>
      <c r="P271">
        <v>6127.76</v>
      </c>
    </row>
    <row r="272" spans="1:16">
      <c r="A272" t="s">
        <v>586</v>
      </c>
      <c r="B272" s="1">
        <v>45259</v>
      </c>
      <c r="C272" t="s">
        <v>587</v>
      </c>
      <c r="D272" t="s">
        <v>76</v>
      </c>
      <c r="E272">
        <v>27123</v>
      </c>
      <c r="F272">
        <v>21.9</v>
      </c>
      <c r="G272">
        <v>60</v>
      </c>
      <c r="H272" t="s">
        <v>19</v>
      </c>
      <c r="I272" t="s">
        <v>73</v>
      </c>
      <c r="J272" t="s">
        <v>21</v>
      </c>
      <c r="K272">
        <v>76287</v>
      </c>
      <c r="L272" t="s">
        <v>22</v>
      </c>
      <c r="M272">
        <v>0.35</v>
      </c>
      <c r="N272">
        <v>0.61</v>
      </c>
      <c r="O272">
        <v>33062.94</v>
      </c>
      <c r="P272">
        <v>0</v>
      </c>
    </row>
    <row r="273" spans="1:16">
      <c r="A273" t="s">
        <v>588</v>
      </c>
      <c r="B273" s="1">
        <v>44955</v>
      </c>
      <c r="C273" t="s">
        <v>589</v>
      </c>
      <c r="D273" t="s">
        <v>72</v>
      </c>
      <c r="E273">
        <v>34062</v>
      </c>
      <c r="F273">
        <v>13.6</v>
      </c>
      <c r="G273">
        <v>36</v>
      </c>
      <c r="H273" t="s">
        <v>81</v>
      </c>
      <c r="I273" t="s">
        <v>27</v>
      </c>
      <c r="J273" t="s">
        <v>32</v>
      </c>
      <c r="K273">
        <v>116724</v>
      </c>
      <c r="L273" t="s">
        <v>29</v>
      </c>
      <c r="M273">
        <v>0.42</v>
      </c>
      <c r="N273">
        <v>0.55000000000000004</v>
      </c>
      <c r="O273">
        <v>12667.87</v>
      </c>
      <c r="P273">
        <v>12334.49</v>
      </c>
    </row>
    <row r="274" spans="1:16">
      <c r="A274" t="s">
        <v>590</v>
      </c>
      <c r="B274" s="1">
        <v>44734</v>
      </c>
      <c r="C274" t="s">
        <v>591</v>
      </c>
      <c r="D274" t="s">
        <v>65</v>
      </c>
      <c r="E274">
        <v>11177</v>
      </c>
      <c r="F274">
        <v>7.8</v>
      </c>
      <c r="G274">
        <v>36</v>
      </c>
      <c r="H274" t="s">
        <v>19</v>
      </c>
      <c r="I274" t="s">
        <v>57</v>
      </c>
      <c r="J274" t="s">
        <v>28</v>
      </c>
      <c r="K274">
        <v>128132</v>
      </c>
      <c r="L274" t="s">
        <v>29</v>
      </c>
      <c r="M274">
        <v>0.44</v>
      </c>
      <c r="N274">
        <v>0.68</v>
      </c>
      <c r="O274">
        <v>12048.81</v>
      </c>
      <c r="P274">
        <v>0</v>
      </c>
    </row>
    <row r="275" spans="1:16">
      <c r="A275" t="s">
        <v>592</v>
      </c>
      <c r="B275" s="1">
        <v>45117</v>
      </c>
      <c r="C275" t="s">
        <v>593</v>
      </c>
      <c r="D275" t="s">
        <v>56</v>
      </c>
      <c r="E275">
        <v>22727</v>
      </c>
      <c r="F275">
        <v>18.3</v>
      </c>
      <c r="G275">
        <v>36</v>
      </c>
      <c r="H275" t="s">
        <v>26</v>
      </c>
      <c r="I275" t="s">
        <v>36</v>
      </c>
      <c r="J275" t="s">
        <v>37</v>
      </c>
      <c r="K275">
        <v>123308</v>
      </c>
      <c r="L275" t="s">
        <v>29</v>
      </c>
      <c r="M275">
        <v>0.28999999999999998</v>
      </c>
      <c r="N275">
        <v>0.78</v>
      </c>
      <c r="O275">
        <v>9155.07</v>
      </c>
      <c r="P275">
        <v>0</v>
      </c>
    </row>
    <row r="276" spans="1:16">
      <c r="A276" t="s">
        <v>594</v>
      </c>
      <c r="B276" s="1">
        <v>44604</v>
      </c>
      <c r="C276" t="s">
        <v>595</v>
      </c>
      <c r="D276" t="s">
        <v>25</v>
      </c>
      <c r="E276">
        <v>31220</v>
      </c>
      <c r="F276">
        <v>9.3000000000000007</v>
      </c>
      <c r="G276">
        <v>36</v>
      </c>
      <c r="H276" t="s">
        <v>19</v>
      </c>
      <c r="I276" t="s">
        <v>73</v>
      </c>
      <c r="J276" t="s">
        <v>37</v>
      </c>
      <c r="K276">
        <v>126393</v>
      </c>
      <c r="L276" t="s">
        <v>22</v>
      </c>
      <c r="M276">
        <v>0.41</v>
      </c>
      <c r="N276">
        <v>0.89</v>
      </c>
      <c r="O276">
        <v>34123.46</v>
      </c>
      <c r="P276">
        <v>0</v>
      </c>
    </row>
    <row r="277" spans="1:16">
      <c r="A277" t="s">
        <v>596</v>
      </c>
      <c r="B277" s="1">
        <v>44721</v>
      </c>
      <c r="C277" t="s">
        <v>597</v>
      </c>
      <c r="D277" t="s">
        <v>50</v>
      </c>
      <c r="E277">
        <v>10882</v>
      </c>
      <c r="F277">
        <v>7</v>
      </c>
      <c r="G277">
        <v>36</v>
      </c>
      <c r="H277" t="s">
        <v>26</v>
      </c>
      <c r="I277" t="s">
        <v>73</v>
      </c>
      <c r="J277" t="s">
        <v>37</v>
      </c>
      <c r="K277">
        <v>106312</v>
      </c>
      <c r="L277" t="s">
        <v>33</v>
      </c>
      <c r="M277">
        <v>0.37</v>
      </c>
      <c r="N277">
        <v>0.66</v>
      </c>
      <c r="O277">
        <v>3592.5</v>
      </c>
      <c r="P277">
        <v>0</v>
      </c>
    </row>
    <row r="278" spans="1:16">
      <c r="A278" t="s">
        <v>598</v>
      </c>
      <c r="B278" s="1">
        <v>45024</v>
      </c>
      <c r="C278" t="s">
        <v>599</v>
      </c>
      <c r="D278" t="s">
        <v>46</v>
      </c>
      <c r="E278">
        <v>2136</v>
      </c>
      <c r="F278">
        <v>22.2</v>
      </c>
      <c r="G278">
        <v>60</v>
      </c>
      <c r="H278" t="s">
        <v>19</v>
      </c>
      <c r="I278" t="s">
        <v>84</v>
      </c>
      <c r="J278" t="s">
        <v>37</v>
      </c>
      <c r="K278">
        <v>128371</v>
      </c>
      <c r="L278" t="s">
        <v>22</v>
      </c>
      <c r="M278">
        <v>0.39</v>
      </c>
      <c r="N278">
        <v>0.79</v>
      </c>
      <c r="O278">
        <v>2610.19</v>
      </c>
      <c r="P278">
        <v>0</v>
      </c>
    </row>
    <row r="279" spans="1:16">
      <c r="A279" t="s">
        <v>600</v>
      </c>
      <c r="B279" s="1">
        <v>45099</v>
      </c>
      <c r="C279" t="s">
        <v>601</v>
      </c>
      <c r="D279" t="s">
        <v>53</v>
      </c>
      <c r="E279">
        <v>35832</v>
      </c>
      <c r="F279">
        <v>14.2</v>
      </c>
      <c r="G279">
        <v>60</v>
      </c>
      <c r="H279" t="s">
        <v>19</v>
      </c>
      <c r="I279" t="s">
        <v>57</v>
      </c>
      <c r="J279" t="s">
        <v>47</v>
      </c>
      <c r="K279">
        <v>105324</v>
      </c>
      <c r="L279" t="s">
        <v>22</v>
      </c>
      <c r="M279">
        <v>0.3</v>
      </c>
      <c r="N279">
        <v>0.66</v>
      </c>
      <c r="O279">
        <v>40920.14</v>
      </c>
      <c r="P279">
        <v>0</v>
      </c>
    </row>
    <row r="280" spans="1:16">
      <c r="A280" t="s">
        <v>602</v>
      </c>
      <c r="B280" s="1">
        <v>44232</v>
      </c>
      <c r="C280" t="s">
        <v>603</v>
      </c>
      <c r="D280" t="s">
        <v>76</v>
      </c>
      <c r="E280">
        <v>32966</v>
      </c>
      <c r="F280">
        <v>20</v>
      </c>
      <c r="G280">
        <v>60</v>
      </c>
      <c r="H280" t="s">
        <v>26</v>
      </c>
      <c r="I280" t="s">
        <v>20</v>
      </c>
      <c r="J280" t="s">
        <v>47</v>
      </c>
      <c r="K280">
        <v>101196</v>
      </c>
      <c r="L280" t="s">
        <v>33</v>
      </c>
      <c r="M280">
        <v>0.35</v>
      </c>
      <c r="N280">
        <v>0.78</v>
      </c>
      <c r="O280">
        <v>6322.07</v>
      </c>
      <c r="P280">
        <v>0</v>
      </c>
    </row>
    <row r="281" spans="1:16">
      <c r="A281" t="s">
        <v>604</v>
      </c>
      <c r="B281" s="1">
        <v>44881</v>
      </c>
      <c r="C281" t="s">
        <v>605</v>
      </c>
      <c r="D281" t="s">
        <v>65</v>
      </c>
      <c r="E281">
        <v>8009</v>
      </c>
      <c r="F281">
        <v>10.8</v>
      </c>
      <c r="G281">
        <v>60</v>
      </c>
      <c r="H281" t="s">
        <v>26</v>
      </c>
      <c r="I281" t="s">
        <v>27</v>
      </c>
      <c r="J281" t="s">
        <v>21</v>
      </c>
      <c r="K281">
        <v>100014</v>
      </c>
      <c r="L281" t="s">
        <v>33</v>
      </c>
      <c r="M281">
        <v>0.42</v>
      </c>
      <c r="N281">
        <v>0.9</v>
      </c>
      <c r="O281">
        <v>2353.41</v>
      </c>
      <c r="P281">
        <v>0</v>
      </c>
    </row>
    <row r="282" spans="1:16">
      <c r="A282" t="s">
        <v>606</v>
      </c>
      <c r="B282" s="1">
        <v>44216</v>
      </c>
      <c r="C282" t="s">
        <v>607</v>
      </c>
      <c r="D282" t="s">
        <v>76</v>
      </c>
      <c r="E282">
        <v>13987</v>
      </c>
      <c r="F282">
        <v>20.7</v>
      </c>
      <c r="G282">
        <v>36</v>
      </c>
      <c r="H282" t="s">
        <v>19</v>
      </c>
      <c r="I282" t="s">
        <v>73</v>
      </c>
      <c r="J282" t="s">
        <v>37</v>
      </c>
      <c r="K282">
        <v>38210</v>
      </c>
      <c r="L282" t="s">
        <v>33</v>
      </c>
      <c r="M282">
        <v>0.26</v>
      </c>
      <c r="N282">
        <v>0.6</v>
      </c>
      <c r="O282">
        <v>16882.310000000001</v>
      </c>
      <c r="P282">
        <v>0</v>
      </c>
    </row>
    <row r="283" spans="1:16">
      <c r="A283" t="s">
        <v>608</v>
      </c>
      <c r="B283" s="1">
        <v>44517</v>
      </c>
      <c r="C283" t="s">
        <v>609</v>
      </c>
      <c r="D283" t="s">
        <v>18</v>
      </c>
      <c r="E283">
        <v>38311</v>
      </c>
      <c r="F283">
        <v>7.2</v>
      </c>
      <c r="G283">
        <v>36</v>
      </c>
      <c r="H283" t="s">
        <v>19</v>
      </c>
      <c r="I283" t="s">
        <v>36</v>
      </c>
      <c r="J283" t="s">
        <v>28</v>
      </c>
      <c r="K283">
        <v>40922</v>
      </c>
      <c r="L283" t="s">
        <v>33</v>
      </c>
      <c r="M283">
        <v>0.42</v>
      </c>
      <c r="N283">
        <v>0.68</v>
      </c>
      <c r="O283">
        <v>41069.39</v>
      </c>
      <c r="P283">
        <v>0</v>
      </c>
    </row>
    <row r="284" spans="1:16">
      <c r="A284" t="s">
        <v>610</v>
      </c>
      <c r="B284" s="1">
        <v>44708</v>
      </c>
      <c r="C284" t="s">
        <v>611</v>
      </c>
      <c r="D284" t="s">
        <v>72</v>
      </c>
      <c r="E284">
        <v>32575</v>
      </c>
      <c r="F284">
        <v>12.1</v>
      </c>
      <c r="G284">
        <v>60</v>
      </c>
      <c r="H284" t="s">
        <v>19</v>
      </c>
      <c r="I284" t="s">
        <v>41</v>
      </c>
      <c r="J284" t="s">
        <v>21</v>
      </c>
      <c r="K284">
        <v>66289</v>
      </c>
      <c r="L284" t="s">
        <v>22</v>
      </c>
      <c r="M284">
        <v>0.34</v>
      </c>
      <c r="N284">
        <v>0.95</v>
      </c>
      <c r="O284">
        <v>36516.57</v>
      </c>
      <c r="P284">
        <v>0</v>
      </c>
    </row>
    <row r="285" spans="1:16">
      <c r="A285" t="s">
        <v>612</v>
      </c>
      <c r="B285" s="1">
        <v>44596</v>
      </c>
      <c r="C285" t="s">
        <v>613</v>
      </c>
      <c r="D285" t="s">
        <v>46</v>
      </c>
      <c r="E285">
        <v>2007</v>
      </c>
      <c r="F285">
        <v>24.6</v>
      </c>
      <c r="G285">
        <v>36</v>
      </c>
      <c r="H285" t="s">
        <v>26</v>
      </c>
      <c r="I285" t="s">
        <v>57</v>
      </c>
      <c r="J285" t="s">
        <v>37</v>
      </c>
      <c r="K285">
        <v>63340</v>
      </c>
      <c r="L285" t="s">
        <v>29</v>
      </c>
      <c r="M285">
        <v>0.17</v>
      </c>
      <c r="N285">
        <v>0.89</v>
      </c>
      <c r="O285">
        <v>182.76</v>
      </c>
      <c r="P285">
        <v>0</v>
      </c>
    </row>
    <row r="286" spans="1:16">
      <c r="A286" t="s">
        <v>614</v>
      </c>
      <c r="B286" s="1">
        <v>44850</v>
      </c>
      <c r="C286" t="s">
        <v>615</v>
      </c>
      <c r="D286" t="s">
        <v>56</v>
      </c>
      <c r="E286">
        <v>6445</v>
      </c>
      <c r="F286">
        <v>20.9</v>
      </c>
      <c r="G286">
        <v>36</v>
      </c>
      <c r="H286" t="s">
        <v>19</v>
      </c>
      <c r="I286" t="s">
        <v>57</v>
      </c>
      <c r="J286" t="s">
        <v>47</v>
      </c>
      <c r="K286">
        <v>69850</v>
      </c>
      <c r="L286" t="s">
        <v>22</v>
      </c>
      <c r="M286">
        <v>0.11</v>
      </c>
      <c r="N286">
        <v>0.75</v>
      </c>
      <c r="O286">
        <v>7792</v>
      </c>
      <c r="P286">
        <v>0</v>
      </c>
    </row>
    <row r="287" spans="1:16">
      <c r="A287" t="s">
        <v>616</v>
      </c>
      <c r="B287" s="1">
        <v>45168</v>
      </c>
      <c r="C287" t="s">
        <v>617</v>
      </c>
      <c r="D287" t="s">
        <v>18</v>
      </c>
      <c r="E287">
        <v>11706</v>
      </c>
      <c r="F287">
        <v>14.9</v>
      </c>
      <c r="G287">
        <v>60</v>
      </c>
      <c r="H287" t="s">
        <v>19</v>
      </c>
      <c r="I287" t="s">
        <v>57</v>
      </c>
      <c r="J287" t="s">
        <v>28</v>
      </c>
      <c r="K287">
        <v>86984</v>
      </c>
      <c r="L287" t="s">
        <v>33</v>
      </c>
      <c r="M287">
        <v>0.25</v>
      </c>
      <c r="N287">
        <v>0.73</v>
      </c>
      <c r="O287">
        <v>13450.19</v>
      </c>
      <c r="P287">
        <v>0</v>
      </c>
    </row>
    <row r="288" spans="1:16">
      <c r="A288" t="s">
        <v>618</v>
      </c>
      <c r="B288" s="1">
        <v>44667</v>
      </c>
      <c r="C288" t="s">
        <v>619</v>
      </c>
      <c r="D288" t="s">
        <v>40</v>
      </c>
      <c r="E288">
        <v>30257</v>
      </c>
      <c r="F288">
        <v>11.8</v>
      </c>
      <c r="G288">
        <v>36</v>
      </c>
      <c r="H288" t="s">
        <v>26</v>
      </c>
      <c r="I288" t="s">
        <v>57</v>
      </c>
      <c r="J288" t="s">
        <v>21</v>
      </c>
      <c r="K288">
        <v>133699</v>
      </c>
      <c r="L288" t="s">
        <v>29</v>
      </c>
      <c r="M288">
        <v>0.32</v>
      </c>
      <c r="N288">
        <v>0.63</v>
      </c>
      <c r="O288">
        <v>10757.13</v>
      </c>
      <c r="P288">
        <v>0</v>
      </c>
    </row>
    <row r="289" spans="1:16">
      <c r="A289" t="s">
        <v>620</v>
      </c>
      <c r="B289" s="1">
        <v>45030</v>
      </c>
      <c r="C289" t="s">
        <v>621</v>
      </c>
      <c r="D289" t="s">
        <v>46</v>
      </c>
      <c r="E289">
        <v>22736</v>
      </c>
      <c r="F289">
        <v>22.4</v>
      </c>
      <c r="G289">
        <v>60</v>
      </c>
      <c r="H289" t="s">
        <v>81</v>
      </c>
      <c r="I289" t="s">
        <v>84</v>
      </c>
      <c r="J289" t="s">
        <v>28</v>
      </c>
      <c r="K289">
        <v>143711</v>
      </c>
      <c r="L289" t="s">
        <v>29</v>
      </c>
      <c r="M289">
        <v>0.44</v>
      </c>
      <c r="N289">
        <v>0.73</v>
      </c>
      <c r="O289">
        <v>7219.33</v>
      </c>
      <c r="P289">
        <v>8265.9599999999991</v>
      </c>
    </row>
    <row r="290" spans="1:16">
      <c r="A290" t="s">
        <v>622</v>
      </c>
      <c r="B290" s="1">
        <v>44923</v>
      </c>
      <c r="C290" t="s">
        <v>623</v>
      </c>
      <c r="D290" t="s">
        <v>76</v>
      </c>
      <c r="E290">
        <v>14281</v>
      </c>
      <c r="F290">
        <v>15.9</v>
      </c>
      <c r="G290">
        <v>60</v>
      </c>
      <c r="H290" t="s">
        <v>26</v>
      </c>
      <c r="I290" t="s">
        <v>27</v>
      </c>
      <c r="J290" t="s">
        <v>37</v>
      </c>
      <c r="K290">
        <v>114178</v>
      </c>
      <c r="L290" t="s">
        <v>22</v>
      </c>
      <c r="M290">
        <v>0.15</v>
      </c>
      <c r="N290">
        <v>0.88</v>
      </c>
      <c r="O290">
        <v>6915.78</v>
      </c>
      <c r="P290">
        <v>0</v>
      </c>
    </row>
    <row r="291" spans="1:16">
      <c r="A291" t="s">
        <v>624</v>
      </c>
      <c r="B291" s="1">
        <v>45050</v>
      </c>
      <c r="C291" t="s">
        <v>625</v>
      </c>
      <c r="D291" t="s">
        <v>18</v>
      </c>
      <c r="E291">
        <v>2435</v>
      </c>
      <c r="F291">
        <v>20.2</v>
      </c>
      <c r="G291">
        <v>36</v>
      </c>
      <c r="H291" t="s">
        <v>26</v>
      </c>
      <c r="I291" t="s">
        <v>73</v>
      </c>
      <c r="J291" t="s">
        <v>32</v>
      </c>
      <c r="K291">
        <v>41094</v>
      </c>
      <c r="L291" t="s">
        <v>22</v>
      </c>
      <c r="M291">
        <v>0.42</v>
      </c>
      <c r="N291">
        <v>0.81</v>
      </c>
      <c r="O291">
        <v>407.08</v>
      </c>
      <c r="P291">
        <v>0</v>
      </c>
    </row>
    <row r="292" spans="1:16">
      <c r="A292" t="s">
        <v>626</v>
      </c>
      <c r="B292" s="1">
        <v>44247</v>
      </c>
      <c r="C292" t="s">
        <v>627</v>
      </c>
      <c r="D292" t="s">
        <v>56</v>
      </c>
      <c r="E292">
        <v>34339</v>
      </c>
      <c r="F292">
        <v>20.100000000000001</v>
      </c>
      <c r="G292">
        <v>36</v>
      </c>
      <c r="H292" t="s">
        <v>26</v>
      </c>
      <c r="I292" t="s">
        <v>20</v>
      </c>
      <c r="J292" t="s">
        <v>28</v>
      </c>
      <c r="K292">
        <v>117959</v>
      </c>
      <c r="L292" t="s">
        <v>22</v>
      </c>
      <c r="M292">
        <v>0.45</v>
      </c>
      <c r="N292">
        <v>0.63</v>
      </c>
      <c r="O292">
        <v>2002.15</v>
      </c>
      <c r="P292">
        <v>0</v>
      </c>
    </row>
    <row r="293" spans="1:16">
      <c r="A293" t="s">
        <v>628</v>
      </c>
      <c r="B293" s="1">
        <v>44771</v>
      </c>
      <c r="C293" t="s">
        <v>629</v>
      </c>
      <c r="D293" t="s">
        <v>65</v>
      </c>
      <c r="E293">
        <v>36150</v>
      </c>
      <c r="F293">
        <v>5.4</v>
      </c>
      <c r="G293">
        <v>60</v>
      </c>
      <c r="H293" t="s">
        <v>19</v>
      </c>
      <c r="I293" t="s">
        <v>57</v>
      </c>
      <c r="J293" t="s">
        <v>28</v>
      </c>
      <c r="K293">
        <v>63418</v>
      </c>
      <c r="L293" t="s">
        <v>29</v>
      </c>
      <c r="M293">
        <v>0.16</v>
      </c>
      <c r="N293">
        <v>0.59</v>
      </c>
      <c r="O293">
        <v>38102.1</v>
      </c>
      <c r="P293">
        <v>0</v>
      </c>
    </row>
    <row r="294" spans="1:16">
      <c r="A294" t="s">
        <v>630</v>
      </c>
      <c r="B294" s="1">
        <v>44346</v>
      </c>
      <c r="C294" t="s">
        <v>631</v>
      </c>
      <c r="D294" t="s">
        <v>65</v>
      </c>
      <c r="E294">
        <v>26821</v>
      </c>
      <c r="F294">
        <v>7.5</v>
      </c>
      <c r="G294">
        <v>60</v>
      </c>
      <c r="H294" t="s">
        <v>19</v>
      </c>
      <c r="I294" t="s">
        <v>57</v>
      </c>
      <c r="J294" t="s">
        <v>47</v>
      </c>
      <c r="K294">
        <v>35741</v>
      </c>
      <c r="L294" t="s">
        <v>29</v>
      </c>
      <c r="M294">
        <v>0.44</v>
      </c>
      <c r="N294">
        <v>0.62</v>
      </c>
      <c r="O294">
        <v>28832.57</v>
      </c>
      <c r="P294">
        <v>0</v>
      </c>
    </row>
    <row r="295" spans="1:16">
      <c r="A295" t="s">
        <v>632</v>
      </c>
      <c r="B295" s="1">
        <v>44510</v>
      </c>
      <c r="C295" t="s">
        <v>633</v>
      </c>
      <c r="D295" t="s">
        <v>50</v>
      </c>
      <c r="E295">
        <v>27660</v>
      </c>
      <c r="F295">
        <v>18.2</v>
      </c>
      <c r="G295">
        <v>36</v>
      </c>
      <c r="H295" t="s">
        <v>26</v>
      </c>
      <c r="I295" t="s">
        <v>84</v>
      </c>
      <c r="J295" t="s">
        <v>37</v>
      </c>
      <c r="K295">
        <v>141585</v>
      </c>
      <c r="L295" t="s">
        <v>29</v>
      </c>
      <c r="M295">
        <v>0.5</v>
      </c>
      <c r="N295">
        <v>0.57999999999999996</v>
      </c>
      <c r="O295">
        <v>8174.19</v>
      </c>
      <c r="P295">
        <v>0</v>
      </c>
    </row>
    <row r="296" spans="1:16">
      <c r="A296" t="s">
        <v>634</v>
      </c>
      <c r="B296" s="1">
        <v>44766</v>
      </c>
      <c r="C296" t="s">
        <v>635</v>
      </c>
      <c r="D296" t="s">
        <v>56</v>
      </c>
      <c r="E296">
        <v>6084</v>
      </c>
      <c r="F296">
        <v>8.1999999999999993</v>
      </c>
      <c r="G296">
        <v>60</v>
      </c>
      <c r="H296" t="s">
        <v>19</v>
      </c>
      <c r="I296" t="s">
        <v>20</v>
      </c>
      <c r="J296" t="s">
        <v>28</v>
      </c>
      <c r="K296">
        <v>102374</v>
      </c>
      <c r="L296" t="s">
        <v>33</v>
      </c>
      <c r="M296">
        <v>0.39</v>
      </c>
      <c r="N296">
        <v>0.54</v>
      </c>
      <c r="O296">
        <v>6582.89</v>
      </c>
      <c r="P296">
        <v>0</v>
      </c>
    </row>
    <row r="297" spans="1:16">
      <c r="A297" t="s">
        <v>636</v>
      </c>
      <c r="B297" s="1">
        <v>44501</v>
      </c>
      <c r="C297" t="s">
        <v>637</v>
      </c>
      <c r="D297" t="s">
        <v>65</v>
      </c>
      <c r="E297">
        <v>17661</v>
      </c>
      <c r="F297">
        <v>10.1</v>
      </c>
      <c r="G297">
        <v>60</v>
      </c>
      <c r="H297" t="s">
        <v>81</v>
      </c>
      <c r="I297" t="s">
        <v>84</v>
      </c>
      <c r="J297" t="s">
        <v>37</v>
      </c>
      <c r="K297">
        <v>147275</v>
      </c>
      <c r="L297" t="s">
        <v>33</v>
      </c>
      <c r="M297">
        <v>0.41</v>
      </c>
      <c r="N297">
        <v>0.69</v>
      </c>
      <c r="O297">
        <v>5510.89</v>
      </c>
      <c r="P297">
        <v>3016.27</v>
      </c>
    </row>
    <row r="298" spans="1:16">
      <c r="A298" t="s">
        <v>638</v>
      </c>
      <c r="B298" s="1">
        <v>44878</v>
      </c>
      <c r="C298" t="s">
        <v>639</v>
      </c>
      <c r="D298" t="s">
        <v>18</v>
      </c>
      <c r="E298">
        <v>14507</v>
      </c>
      <c r="F298">
        <v>23.9</v>
      </c>
      <c r="G298">
        <v>60</v>
      </c>
      <c r="H298" t="s">
        <v>19</v>
      </c>
      <c r="I298" t="s">
        <v>27</v>
      </c>
      <c r="J298" t="s">
        <v>47</v>
      </c>
      <c r="K298">
        <v>98798</v>
      </c>
      <c r="L298" t="s">
        <v>22</v>
      </c>
      <c r="M298">
        <v>0.5</v>
      </c>
      <c r="N298">
        <v>0.55000000000000004</v>
      </c>
      <c r="O298">
        <v>17974.169999999998</v>
      </c>
      <c r="P298">
        <v>0</v>
      </c>
    </row>
    <row r="299" spans="1:16">
      <c r="A299" t="s">
        <v>640</v>
      </c>
      <c r="B299" s="1">
        <v>45034</v>
      </c>
      <c r="C299" t="s">
        <v>641</v>
      </c>
      <c r="D299" t="s">
        <v>50</v>
      </c>
      <c r="E299">
        <v>8059</v>
      </c>
      <c r="F299">
        <v>16.2</v>
      </c>
      <c r="G299">
        <v>36</v>
      </c>
      <c r="H299" t="s">
        <v>19</v>
      </c>
      <c r="I299" t="s">
        <v>27</v>
      </c>
      <c r="J299" t="s">
        <v>37</v>
      </c>
      <c r="K299">
        <v>146026</v>
      </c>
      <c r="L299" t="s">
        <v>29</v>
      </c>
      <c r="M299">
        <v>0.34</v>
      </c>
      <c r="N299">
        <v>0.57999999999999996</v>
      </c>
      <c r="O299">
        <v>9364.56</v>
      </c>
      <c r="P299">
        <v>0</v>
      </c>
    </row>
    <row r="300" spans="1:16">
      <c r="A300" t="s">
        <v>642</v>
      </c>
      <c r="B300" s="1">
        <v>45274</v>
      </c>
      <c r="C300" t="s">
        <v>643</v>
      </c>
      <c r="D300" t="s">
        <v>65</v>
      </c>
      <c r="E300">
        <v>19271</v>
      </c>
      <c r="F300">
        <v>20</v>
      </c>
      <c r="G300">
        <v>60</v>
      </c>
      <c r="H300" t="s">
        <v>81</v>
      </c>
      <c r="I300" t="s">
        <v>57</v>
      </c>
      <c r="J300" t="s">
        <v>47</v>
      </c>
      <c r="K300">
        <v>100532</v>
      </c>
      <c r="L300" t="s">
        <v>22</v>
      </c>
      <c r="M300">
        <v>0.22</v>
      </c>
      <c r="N300">
        <v>0.75</v>
      </c>
      <c r="O300">
        <v>6496.68</v>
      </c>
      <c r="P300">
        <v>2294.8000000000002</v>
      </c>
    </row>
    <row r="301" spans="1:16">
      <c r="A301" t="s">
        <v>644</v>
      </c>
      <c r="B301" s="1">
        <v>45199</v>
      </c>
      <c r="C301" t="s">
        <v>645</v>
      </c>
      <c r="D301" t="s">
        <v>46</v>
      </c>
      <c r="E301">
        <v>8491</v>
      </c>
      <c r="F301">
        <v>16.2</v>
      </c>
      <c r="G301">
        <v>36</v>
      </c>
      <c r="H301" t="s">
        <v>26</v>
      </c>
      <c r="I301" t="s">
        <v>27</v>
      </c>
      <c r="J301" t="s">
        <v>47</v>
      </c>
      <c r="K301">
        <v>140130</v>
      </c>
      <c r="L301" t="s">
        <v>29</v>
      </c>
      <c r="M301">
        <v>0.44</v>
      </c>
      <c r="N301">
        <v>0.56999999999999995</v>
      </c>
      <c r="O301">
        <v>1164.82</v>
      </c>
      <c r="P301">
        <v>0</v>
      </c>
    </row>
    <row r="302" spans="1:16">
      <c r="A302" t="s">
        <v>646</v>
      </c>
      <c r="B302" s="1">
        <v>44640</v>
      </c>
      <c r="C302" t="s">
        <v>647</v>
      </c>
      <c r="D302" t="s">
        <v>72</v>
      </c>
      <c r="E302">
        <v>15859</v>
      </c>
      <c r="F302">
        <v>16.100000000000001</v>
      </c>
      <c r="G302">
        <v>60</v>
      </c>
      <c r="H302" t="s">
        <v>19</v>
      </c>
      <c r="I302" t="s">
        <v>73</v>
      </c>
      <c r="J302" t="s">
        <v>21</v>
      </c>
      <c r="K302">
        <v>52164</v>
      </c>
      <c r="L302" t="s">
        <v>22</v>
      </c>
      <c r="M302">
        <v>0.35</v>
      </c>
      <c r="N302">
        <v>0.53</v>
      </c>
      <c r="O302">
        <v>18412.3</v>
      </c>
      <c r="P302">
        <v>0</v>
      </c>
    </row>
    <row r="303" spans="1:16">
      <c r="A303" t="s">
        <v>648</v>
      </c>
      <c r="B303" s="1">
        <v>44809</v>
      </c>
      <c r="C303" t="s">
        <v>649</v>
      </c>
      <c r="D303" t="s">
        <v>40</v>
      </c>
      <c r="E303">
        <v>9073</v>
      </c>
      <c r="F303">
        <v>6.9</v>
      </c>
      <c r="G303">
        <v>36</v>
      </c>
      <c r="H303" t="s">
        <v>26</v>
      </c>
      <c r="I303" t="s">
        <v>27</v>
      </c>
      <c r="J303" t="s">
        <v>37</v>
      </c>
      <c r="K303">
        <v>65595</v>
      </c>
      <c r="L303" t="s">
        <v>33</v>
      </c>
      <c r="M303">
        <v>0.33</v>
      </c>
      <c r="N303">
        <v>0.64</v>
      </c>
      <c r="O303">
        <v>1522.35</v>
      </c>
      <c r="P303">
        <v>0</v>
      </c>
    </row>
    <row r="304" spans="1:16">
      <c r="A304" t="s">
        <v>650</v>
      </c>
      <c r="B304" s="1">
        <v>45189</v>
      </c>
      <c r="C304" t="s">
        <v>651</v>
      </c>
      <c r="D304" t="s">
        <v>56</v>
      </c>
      <c r="E304">
        <v>10077</v>
      </c>
      <c r="F304">
        <v>11.9</v>
      </c>
      <c r="G304">
        <v>60</v>
      </c>
      <c r="H304" t="s">
        <v>26</v>
      </c>
      <c r="I304" t="s">
        <v>57</v>
      </c>
      <c r="J304" t="s">
        <v>32</v>
      </c>
      <c r="K304">
        <v>60257</v>
      </c>
      <c r="L304" t="s">
        <v>29</v>
      </c>
      <c r="M304">
        <v>0.2</v>
      </c>
      <c r="N304">
        <v>0.6</v>
      </c>
      <c r="O304">
        <v>2828.27</v>
      </c>
      <c r="P304">
        <v>0</v>
      </c>
    </row>
    <row r="305" spans="1:16">
      <c r="A305" t="s">
        <v>652</v>
      </c>
      <c r="B305" s="1">
        <v>44460</v>
      </c>
      <c r="C305" t="s">
        <v>653</v>
      </c>
      <c r="D305" t="s">
        <v>18</v>
      </c>
      <c r="E305">
        <v>21953</v>
      </c>
      <c r="F305">
        <v>10.6</v>
      </c>
      <c r="G305">
        <v>36</v>
      </c>
      <c r="H305" t="s">
        <v>19</v>
      </c>
      <c r="I305" t="s">
        <v>73</v>
      </c>
      <c r="J305" t="s">
        <v>21</v>
      </c>
      <c r="K305">
        <v>44211</v>
      </c>
      <c r="L305" t="s">
        <v>33</v>
      </c>
      <c r="M305">
        <v>0.4</v>
      </c>
      <c r="N305">
        <v>0.73</v>
      </c>
      <c r="O305">
        <v>24280.02</v>
      </c>
      <c r="P305">
        <v>0</v>
      </c>
    </row>
    <row r="306" spans="1:16">
      <c r="A306" t="s">
        <v>654</v>
      </c>
      <c r="B306" s="1">
        <v>45273</v>
      </c>
      <c r="C306" t="s">
        <v>655</v>
      </c>
      <c r="D306" t="s">
        <v>53</v>
      </c>
      <c r="E306">
        <v>12383</v>
      </c>
      <c r="F306">
        <v>12.8</v>
      </c>
      <c r="G306">
        <v>36</v>
      </c>
      <c r="H306" t="s">
        <v>19</v>
      </c>
      <c r="I306" t="s">
        <v>27</v>
      </c>
      <c r="J306" t="s">
        <v>47</v>
      </c>
      <c r="K306">
        <v>125989</v>
      </c>
      <c r="L306" t="s">
        <v>29</v>
      </c>
      <c r="M306">
        <v>0.13</v>
      </c>
      <c r="N306">
        <v>0.55000000000000004</v>
      </c>
      <c r="O306">
        <v>13968.02</v>
      </c>
      <c r="P306">
        <v>0</v>
      </c>
    </row>
    <row r="307" spans="1:16">
      <c r="A307" t="s">
        <v>656</v>
      </c>
      <c r="B307" s="1">
        <v>45200</v>
      </c>
      <c r="C307" t="s">
        <v>657</v>
      </c>
      <c r="D307" t="s">
        <v>76</v>
      </c>
      <c r="E307">
        <v>3353</v>
      </c>
      <c r="F307">
        <v>21</v>
      </c>
      <c r="G307">
        <v>36</v>
      </c>
      <c r="H307" t="s">
        <v>26</v>
      </c>
      <c r="I307" t="s">
        <v>20</v>
      </c>
      <c r="J307" t="s">
        <v>32</v>
      </c>
      <c r="K307">
        <v>35232</v>
      </c>
      <c r="L307" t="s">
        <v>22</v>
      </c>
      <c r="M307">
        <v>0.47</v>
      </c>
      <c r="N307">
        <v>0.84</v>
      </c>
      <c r="O307">
        <v>666.48</v>
      </c>
      <c r="P307">
        <v>0</v>
      </c>
    </row>
    <row r="308" spans="1:16">
      <c r="A308" t="s">
        <v>658</v>
      </c>
      <c r="B308" s="1">
        <v>44201</v>
      </c>
      <c r="C308" t="s">
        <v>659</v>
      </c>
      <c r="D308" t="s">
        <v>18</v>
      </c>
      <c r="E308">
        <v>24821</v>
      </c>
      <c r="F308">
        <v>12.4</v>
      </c>
      <c r="G308">
        <v>60</v>
      </c>
      <c r="H308" t="s">
        <v>81</v>
      </c>
      <c r="I308" t="s">
        <v>57</v>
      </c>
      <c r="J308" t="s">
        <v>28</v>
      </c>
      <c r="K308">
        <v>97753</v>
      </c>
      <c r="L308" t="s">
        <v>29</v>
      </c>
      <c r="M308">
        <v>0.23</v>
      </c>
      <c r="N308">
        <v>0.91</v>
      </c>
      <c r="O308">
        <v>8889.73</v>
      </c>
      <c r="P308">
        <v>5061.28</v>
      </c>
    </row>
    <row r="309" spans="1:16">
      <c r="A309" t="s">
        <v>660</v>
      </c>
      <c r="B309" s="1">
        <v>44970</v>
      </c>
      <c r="C309" t="s">
        <v>661</v>
      </c>
      <c r="D309" t="s">
        <v>65</v>
      </c>
      <c r="E309">
        <v>38567</v>
      </c>
      <c r="F309">
        <v>14</v>
      </c>
      <c r="G309">
        <v>60</v>
      </c>
      <c r="H309" t="s">
        <v>19</v>
      </c>
      <c r="I309" t="s">
        <v>41</v>
      </c>
      <c r="J309" t="s">
        <v>28</v>
      </c>
      <c r="K309">
        <v>82691</v>
      </c>
      <c r="L309" t="s">
        <v>33</v>
      </c>
      <c r="M309">
        <v>0.15</v>
      </c>
      <c r="N309">
        <v>0.83</v>
      </c>
      <c r="O309">
        <v>43966.38</v>
      </c>
      <c r="P309">
        <v>0</v>
      </c>
    </row>
    <row r="310" spans="1:16">
      <c r="A310" t="s">
        <v>662</v>
      </c>
      <c r="B310" s="1">
        <v>45073</v>
      </c>
      <c r="C310" t="s">
        <v>663</v>
      </c>
      <c r="D310" t="s">
        <v>18</v>
      </c>
      <c r="E310">
        <v>25860</v>
      </c>
      <c r="F310">
        <v>12.9</v>
      </c>
      <c r="G310">
        <v>60</v>
      </c>
      <c r="H310" t="s">
        <v>81</v>
      </c>
      <c r="I310" t="s">
        <v>20</v>
      </c>
      <c r="J310" t="s">
        <v>21</v>
      </c>
      <c r="K310">
        <v>119765</v>
      </c>
      <c r="L310" t="s">
        <v>29</v>
      </c>
      <c r="M310">
        <v>0.28000000000000003</v>
      </c>
      <c r="N310">
        <v>0.74</v>
      </c>
      <c r="O310">
        <v>6261.43</v>
      </c>
      <c r="P310">
        <v>5898.18</v>
      </c>
    </row>
    <row r="311" spans="1:16">
      <c r="A311" t="s">
        <v>664</v>
      </c>
      <c r="B311" s="1">
        <v>45188</v>
      </c>
      <c r="C311" t="s">
        <v>665</v>
      </c>
      <c r="D311" t="s">
        <v>53</v>
      </c>
      <c r="E311">
        <v>22195</v>
      </c>
      <c r="F311">
        <v>6.9</v>
      </c>
      <c r="G311">
        <v>36</v>
      </c>
      <c r="H311" t="s">
        <v>81</v>
      </c>
      <c r="I311" t="s">
        <v>57</v>
      </c>
      <c r="J311" t="s">
        <v>32</v>
      </c>
      <c r="K311">
        <v>109768</v>
      </c>
      <c r="L311" t="s">
        <v>22</v>
      </c>
      <c r="M311">
        <v>0.12</v>
      </c>
      <c r="N311">
        <v>0.89</v>
      </c>
      <c r="O311">
        <v>7543.49</v>
      </c>
      <c r="P311">
        <v>5682.73</v>
      </c>
    </row>
    <row r="312" spans="1:16">
      <c r="A312" t="s">
        <v>666</v>
      </c>
      <c r="B312" s="1">
        <v>45080</v>
      </c>
      <c r="C312" t="s">
        <v>667</v>
      </c>
      <c r="D312" t="s">
        <v>76</v>
      </c>
      <c r="E312">
        <v>12939</v>
      </c>
      <c r="F312">
        <v>13.8</v>
      </c>
      <c r="G312">
        <v>60</v>
      </c>
      <c r="H312" t="s">
        <v>19</v>
      </c>
      <c r="I312" t="s">
        <v>57</v>
      </c>
      <c r="J312" t="s">
        <v>37</v>
      </c>
      <c r="K312">
        <v>55613</v>
      </c>
      <c r="L312" t="s">
        <v>29</v>
      </c>
      <c r="M312">
        <v>0.37</v>
      </c>
      <c r="N312">
        <v>0.81</v>
      </c>
      <c r="O312">
        <v>14724.58</v>
      </c>
      <c r="P312">
        <v>0</v>
      </c>
    </row>
    <row r="313" spans="1:16">
      <c r="A313" t="s">
        <v>668</v>
      </c>
      <c r="B313" s="1">
        <v>44243</v>
      </c>
      <c r="C313" t="s">
        <v>669</v>
      </c>
      <c r="D313" t="s">
        <v>50</v>
      </c>
      <c r="E313">
        <v>26338</v>
      </c>
      <c r="F313">
        <v>8.9</v>
      </c>
      <c r="G313">
        <v>36</v>
      </c>
      <c r="H313" t="s">
        <v>26</v>
      </c>
      <c r="I313" t="s">
        <v>27</v>
      </c>
      <c r="J313" t="s">
        <v>32</v>
      </c>
      <c r="K313">
        <v>44026</v>
      </c>
      <c r="L313" t="s">
        <v>33</v>
      </c>
      <c r="M313">
        <v>0.46</v>
      </c>
      <c r="N313">
        <v>0.5</v>
      </c>
      <c r="O313">
        <v>8198.4599999999991</v>
      </c>
      <c r="P313">
        <v>0</v>
      </c>
    </row>
    <row r="314" spans="1:16">
      <c r="A314" t="s">
        <v>670</v>
      </c>
      <c r="B314" s="1">
        <v>45063</v>
      </c>
      <c r="C314" t="s">
        <v>671</v>
      </c>
      <c r="D314" t="s">
        <v>65</v>
      </c>
      <c r="E314">
        <v>22730</v>
      </c>
      <c r="F314">
        <v>8.6999999999999993</v>
      </c>
      <c r="G314">
        <v>60</v>
      </c>
      <c r="H314" t="s">
        <v>19</v>
      </c>
      <c r="I314" t="s">
        <v>20</v>
      </c>
      <c r="J314" t="s">
        <v>21</v>
      </c>
      <c r="K314">
        <v>83535</v>
      </c>
      <c r="L314" t="s">
        <v>22</v>
      </c>
      <c r="M314">
        <v>0.43</v>
      </c>
      <c r="N314">
        <v>0.68</v>
      </c>
      <c r="O314">
        <v>24707.51</v>
      </c>
      <c r="P314">
        <v>0</v>
      </c>
    </row>
    <row r="315" spans="1:16">
      <c r="A315" t="s">
        <v>672</v>
      </c>
      <c r="B315" s="1">
        <v>45019</v>
      </c>
      <c r="C315" t="s">
        <v>673</v>
      </c>
      <c r="D315" t="s">
        <v>25</v>
      </c>
      <c r="E315">
        <v>22427</v>
      </c>
      <c r="F315">
        <v>6.9</v>
      </c>
      <c r="G315">
        <v>36</v>
      </c>
      <c r="H315" t="s">
        <v>19</v>
      </c>
      <c r="I315" t="s">
        <v>73</v>
      </c>
      <c r="J315" t="s">
        <v>37</v>
      </c>
      <c r="K315">
        <v>124090</v>
      </c>
      <c r="L315" t="s">
        <v>33</v>
      </c>
      <c r="M315">
        <v>0.15</v>
      </c>
      <c r="N315">
        <v>0.88</v>
      </c>
      <c r="O315">
        <v>23974.46</v>
      </c>
      <c r="P315">
        <v>0</v>
      </c>
    </row>
    <row r="316" spans="1:16">
      <c r="A316" t="s">
        <v>674</v>
      </c>
      <c r="B316" s="1">
        <v>45132</v>
      </c>
      <c r="C316" t="s">
        <v>675</v>
      </c>
      <c r="D316" t="s">
        <v>65</v>
      </c>
      <c r="E316">
        <v>36196</v>
      </c>
      <c r="F316">
        <v>12.1</v>
      </c>
      <c r="G316">
        <v>36</v>
      </c>
      <c r="H316" t="s">
        <v>26</v>
      </c>
      <c r="I316" t="s">
        <v>20</v>
      </c>
      <c r="J316" t="s">
        <v>37</v>
      </c>
      <c r="K316">
        <v>60908</v>
      </c>
      <c r="L316" t="s">
        <v>29</v>
      </c>
      <c r="M316">
        <v>0.15</v>
      </c>
      <c r="N316">
        <v>0.66</v>
      </c>
      <c r="O316">
        <v>14402.05</v>
      </c>
      <c r="P316">
        <v>0</v>
      </c>
    </row>
    <row r="317" spans="1:16">
      <c r="A317" t="s">
        <v>676</v>
      </c>
      <c r="B317" s="1">
        <v>44852</v>
      </c>
      <c r="C317" t="s">
        <v>677</v>
      </c>
      <c r="D317" t="s">
        <v>40</v>
      </c>
      <c r="E317">
        <v>28083</v>
      </c>
      <c r="F317">
        <v>20.100000000000001</v>
      </c>
      <c r="G317">
        <v>36</v>
      </c>
      <c r="H317" t="s">
        <v>81</v>
      </c>
      <c r="I317" t="s">
        <v>20</v>
      </c>
      <c r="J317" t="s">
        <v>28</v>
      </c>
      <c r="K317">
        <v>82113</v>
      </c>
      <c r="L317" t="s">
        <v>33</v>
      </c>
      <c r="M317">
        <v>0.43</v>
      </c>
      <c r="N317">
        <v>0.52</v>
      </c>
      <c r="O317">
        <v>5611.04</v>
      </c>
      <c r="P317">
        <v>8802.11</v>
      </c>
    </row>
    <row r="318" spans="1:16">
      <c r="A318" t="s">
        <v>678</v>
      </c>
      <c r="B318" s="1">
        <v>44465</v>
      </c>
      <c r="C318" t="s">
        <v>679</v>
      </c>
      <c r="D318" t="s">
        <v>25</v>
      </c>
      <c r="E318">
        <v>22510</v>
      </c>
      <c r="F318">
        <v>10.5</v>
      </c>
      <c r="G318">
        <v>60</v>
      </c>
      <c r="H318" t="s">
        <v>26</v>
      </c>
      <c r="I318" t="s">
        <v>27</v>
      </c>
      <c r="J318" t="s">
        <v>32</v>
      </c>
      <c r="K318">
        <v>49610</v>
      </c>
      <c r="L318" t="s">
        <v>29</v>
      </c>
      <c r="M318">
        <v>0.47</v>
      </c>
      <c r="N318">
        <v>0.84</v>
      </c>
      <c r="O318">
        <v>9547.33</v>
      </c>
      <c r="P318">
        <v>0</v>
      </c>
    </row>
    <row r="319" spans="1:16">
      <c r="A319" t="s">
        <v>680</v>
      </c>
      <c r="B319" s="1">
        <v>44566</v>
      </c>
      <c r="C319" t="s">
        <v>681</v>
      </c>
      <c r="D319" t="s">
        <v>40</v>
      </c>
      <c r="E319">
        <v>8813</v>
      </c>
      <c r="F319">
        <v>11.2</v>
      </c>
      <c r="G319">
        <v>60</v>
      </c>
      <c r="H319" t="s">
        <v>19</v>
      </c>
      <c r="I319" t="s">
        <v>57</v>
      </c>
      <c r="J319" t="s">
        <v>37</v>
      </c>
      <c r="K319">
        <v>76646</v>
      </c>
      <c r="L319" t="s">
        <v>22</v>
      </c>
      <c r="M319">
        <v>0.28000000000000003</v>
      </c>
      <c r="N319">
        <v>0.86</v>
      </c>
      <c r="O319">
        <v>9800.06</v>
      </c>
      <c r="P319">
        <v>0</v>
      </c>
    </row>
    <row r="320" spans="1:16">
      <c r="A320" t="s">
        <v>682</v>
      </c>
      <c r="B320" s="1">
        <v>44832</v>
      </c>
      <c r="C320" t="s">
        <v>683</v>
      </c>
      <c r="D320" t="s">
        <v>53</v>
      </c>
      <c r="E320">
        <v>32598</v>
      </c>
      <c r="F320">
        <v>17.899999999999999</v>
      </c>
      <c r="G320">
        <v>60</v>
      </c>
      <c r="H320" t="s">
        <v>19</v>
      </c>
      <c r="I320" t="s">
        <v>41</v>
      </c>
      <c r="J320" t="s">
        <v>21</v>
      </c>
      <c r="K320">
        <v>135141</v>
      </c>
      <c r="L320" t="s">
        <v>33</v>
      </c>
      <c r="M320">
        <v>0.3</v>
      </c>
      <c r="N320">
        <v>0.56999999999999995</v>
      </c>
      <c r="O320">
        <v>38433.040000000001</v>
      </c>
      <c r="P320">
        <v>0</v>
      </c>
    </row>
    <row r="321" spans="1:16">
      <c r="A321" t="s">
        <v>684</v>
      </c>
      <c r="B321" s="1">
        <v>44853</v>
      </c>
      <c r="C321" t="s">
        <v>685</v>
      </c>
      <c r="D321" t="s">
        <v>56</v>
      </c>
      <c r="E321">
        <v>28570</v>
      </c>
      <c r="F321">
        <v>8.9</v>
      </c>
      <c r="G321">
        <v>36</v>
      </c>
      <c r="H321" t="s">
        <v>19</v>
      </c>
      <c r="I321" t="s">
        <v>20</v>
      </c>
      <c r="J321" t="s">
        <v>28</v>
      </c>
      <c r="K321">
        <v>93185</v>
      </c>
      <c r="L321" t="s">
        <v>33</v>
      </c>
      <c r="M321">
        <v>0.23</v>
      </c>
      <c r="N321">
        <v>0.74</v>
      </c>
      <c r="O321">
        <v>31112.73</v>
      </c>
      <c r="P321">
        <v>0</v>
      </c>
    </row>
    <row r="322" spans="1:16">
      <c r="A322" t="s">
        <v>686</v>
      </c>
      <c r="B322" s="1">
        <v>44316</v>
      </c>
      <c r="C322" t="s">
        <v>687</v>
      </c>
      <c r="D322" t="s">
        <v>76</v>
      </c>
      <c r="E322">
        <v>28082</v>
      </c>
      <c r="F322">
        <v>22.9</v>
      </c>
      <c r="G322">
        <v>36</v>
      </c>
      <c r="H322" t="s">
        <v>19</v>
      </c>
      <c r="I322" t="s">
        <v>57</v>
      </c>
      <c r="J322" t="s">
        <v>37</v>
      </c>
      <c r="K322">
        <v>102567</v>
      </c>
      <c r="L322" t="s">
        <v>29</v>
      </c>
      <c r="M322">
        <v>0.46</v>
      </c>
      <c r="N322">
        <v>0.59</v>
      </c>
      <c r="O322">
        <v>34512.78</v>
      </c>
      <c r="P322">
        <v>0</v>
      </c>
    </row>
    <row r="323" spans="1:16">
      <c r="A323" t="s">
        <v>688</v>
      </c>
      <c r="B323" s="1">
        <v>45027</v>
      </c>
      <c r="C323" t="s">
        <v>689</v>
      </c>
      <c r="D323" t="s">
        <v>72</v>
      </c>
      <c r="E323">
        <v>30241</v>
      </c>
      <c r="F323">
        <v>15.4</v>
      </c>
      <c r="G323">
        <v>60</v>
      </c>
      <c r="H323" t="s">
        <v>19</v>
      </c>
      <c r="I323" t="s">
        <v>20</v>
      </c>
      <c r="J323" t="s">
        <v>32</v>
      </c>
      <c r="K323">
        <v>77574</v>
      </c>
      <c r="L323" t="s">
        <v>33</v>
      </c>
      <c r="M323">
        <v>0.36</v>
      </c>
      <c r="N323">
        <v>0.82</v>
      </c>
      <c r="O323">
        <v>34898.11</v>
      </c>
      <c r="P323">
        <v>0</v>
      </c>
    </row>
    <row r="324" spans="1:16">
      <c r="A324" t="s">
        <v>690</v>
      </c>
      <c r="B324" s="1">
        <v>45278</v>
      </c>
      <c r="C324" t="s">
        <v>691</v>
      </c>
      <c r="D324" t="s">
        <v>50</v>
      </c>
      <c r="E324">
        <v>31678</v>
      </c>
      <c r="F324">
        <v>14</v>
      </c>
      <c r="G324">
        <v>60</v>
      </c>
      <c r="H324" t="s">
        <v>26</v>
      </c>
      <c r="I324" t="s">
        <v>57</v>
      </c>
      <c r="J324" t="s">
        <v>28</v>
      </c>
      <c r="K324">
        <v>121051</v>
      </c>
      <c r="L324" t="s">
        <v>33</v>
      </c>
      <c r="M324">
        <v>0.22</v>
      </c>
      <c r="N324">
        <v>0.62</v>
      </c>
      <c r="O324">
        <v>5497.96</v>
      </c>
      <c r="P324">
        <v>0</v>
      </c>
    </row>
    <row r="325" spans="1:16">
      <c r="A325" t="s">
        <v>692</v>
      </c>
      <c r="B325" s="1">
        <v>44937</v>
      </c>
      <c r="C325" t="s">
        <v>693</v>
      </c>
      <c r="D325" t="s">
        <v>72</v>
      </c>
      <c r="E325">
        <v>12745</v>
      </c>
      <c r="F325">
        <v>16.2</v>
      </c>
      <c r="G325">
        <v>60</v>
      </c>
      <c r="H325" t="s">
        <v>19</v>
      </c>
      <c r="I325" t="s">
        <v>41</v>
      </c>
      <c r="J325" t="s">
        <v>32</v>
      </c>
      <c r="K325">
        <v>132020</v>
      </c>
      <c r="L325" t="s">
        <v>22</v>
      </c>
      <c r="M325">
        <v>0.22</v>
      </c>
      <c r="N325">
        <v>0.64</v>
      </c>
      <c r="O325">
        <v>14809.69</v>
      </c>
      <c r="P325">
        <v>0</v>
      </c>
    </row>
    <row r="326" spans="1:16">
      <c r="A326" t="s">
        <v>694</v>
      </c>
      <c r="B326" s="1">
        <v>44313</v>
      </c>
      <c r="C326" t="s">
        <v>695</v>
      </c>
      <c r="D326" t="s">
        <v>46</v>
      </c>
      <c r="E326">
        <v>27029</v>
      </c>
      <c r="F326">
        <v>8.3000000000000007</v>
      </c>
      <c r="G326">
        <v>36</v>
      </c>
      <c r="H326" t="s">
        <v>26</v>
      </c>
      <c r="I326" t="s">
        <v>36</v>
      </c>
      <c r="J326" t="s">
        <v>32</v>
      </c>
      <c r="K326">
        <v>66182</v>
      </c>
      <c r="L326" t="s">
        <v>29</v>
      </c>
      <c r="M326">
        <v>0.46</v>
      </c>
      <c r="N326">
        <v>0.88</v>
      </c>
      <c r="O326">
        <v>7993.68</v>
      </c>
      <c r="P326">
        <v>0</v>
      </c>
    </row>
    <row r="327" spans="1:16">
      <c r="A327" t="s">
        <v>696</v>
      </c>
      <c r="B327" s="1">
        <v>44987</v>
      </c>
      <c r="C327" t="s">
        <v>697</v>
      </c>
      <c r="D327" t="s">
        <v>46</v>
      </c>
      <c r="E327">
        <v>14025</v>
      </c>
      <c r="F327">
        <v>17.3</v>
      </c>
      <c r="G327">
        <v>36</v>
      </c>
      <c r="H327" t="s">
        <v>19</v>
      </c>
      <c r="I327" t="s">
        <v>20</v>
      </c>
      <c r="J327" t="s">
        <v>32</v>
      </c>
      <c r="K327">
        <v>146136</v>
      </c>
      <c r="L327" t="s">
        <v>29</v>
      </c>
      <c r="M327">
        <v>0.11</v>
      </c>
      <c r="N327">
        <v>0.71</v>
      </c>
      <c r="O327">
        <v>16451.32</v>
      </c>
      <c r="P327">
        <v>0</v>
      </c>
    </row>
    <row r="328" spans="1:16">
      <c r="A328" t="s">
        <v>698</v>
      </c>
      <c r="B328" s="1">
        <v>45209</v>
      </c>
      <c r="C328" t="s">
        <v>699</v>
      </c>
      <c r="D328" t="s">
        <v>53</v>
      </c>
      <c r="E328">
        <v>37124</v>
      </c>
      <c r="F328">
        <v>12.3</v>
      </c>
      <c r="G328">
        <v>36</v>
      </c>
      <c r="H328" t="s">
        <v>26</v>
      </c>
      <c r="I328" t="s">
        <v>73</v>
      </c>
      <c r="J328" t="s">
        <v>28</v>
      </c>
      <c r="K328">
        <v>30570</v>
      </c>
      <c r="L328" t="s">
        <v>22</v>
      </c>
      <c r="M328">
        <v>0.23</v>
      </c>
      <c r="N328">
        <v>0.8</v>
      </c>
      <c r="O328">
        <v>5431.36</v>
      </c>
      <c r="P328">
        <v>0</v>
      </c>
    </row>
    <row r="329" spans="1:16">
      <c r="A329" t="s">
        <v>700</v>
      </c>
      <c r="B329" s="1">
        <v>45278</v>
      </c>
      <c r="C329" t="s">
        <v>701</v>
      </c>
      <c r="D329" t="s">
        <v>56</v>
      </c>
      <c r="E329">
        <v>15288</v>
      </c>
      <c r="F329">
        <v>22.9</v>
      </c>
      <c r="G329">
        <v>36</v>
      </c>
      <c r="H329" t="s">
        <v>19</v>
      </c>
      <c r="I329" t="s">
        <v>27</v>
      </c>
      <c r="J329" t="s">
        <v>37</v>
      </c>
      <c r="K329">
        <v>127790</v>
      </c>
      <c r="L329" t="s">
        <v>22</v>
      </c>
      <c r="M329">
        <v>0.32</v>
      </c>
      <c r="N329">
        <v>0.68</v>
      </c>
      <c r="O329">
        <v>18788.95</v>
      </c>
      <c r="P329">
        <v>0</v>
      </c>
    </row>
    <row r="330" spans="1:16">
      <c r="A330" t="s">
        <v>702</v>
      </c>
      <c r="B330" s="1">
        <v>44830</v>
      </c>
      <c r="C330" t="s">
        <v>703</v>
      </c>
      <c r="D330" t="s">
        <v>46</v>
      </c>
      <c r="E330">
        <v>24650</v>
      </c>
      <c r="F330">
        <v>8.4</v>
      </c>
      <c r="G330">
        <v>36</v>
      </c>
      <c r="H330" t="s">
        <v>19</v>
      </c>
      <c r="I330" t="s">
        <v>20</v>
      </c>
      <c r="J330" t="s">
        <v>47</v>
      </c>
      <c r="K330">
        <v>49288</v>
      </c>
      <c r="L330" t="s">
        <v>29</v>
      </c>
      <c r="M330">
        <v>0.16</v>
      </c>
      <c r="N330">
        <v>0.63</v>
      </c>
      <c r="O330">
        <v>26720.6</v>
      </c>
      <c r="P330">
        <v>0</v>
      </c>
    </row>
    <row r="331" spans="1:16">
      <c r="A331" t="s">
        <v>704</v>
      </c>
      <c r="B331" s="1">
        <v>44709</v>
      </c>
      <c r="C331" t="s">
        <v>705</v>
      </c>
      <c r="D331" t="s">
        <v>65</v>
      </c>
      <c r="E331">
        <v>7540</v>
      </c>
      <c r="F331">
        <v>15.1</v>
      </c>
      <c r="G331">
        <v>60</v>
      </c>
      <c r="H331" t="s">
        <v>19</v>
      </c>
      <c r="I331" t="s">
        <v>20</v>
      </c>
      <c r="J331" t="s">
        <v>37</v>
      </c>
      <c r="K331">
        <v>108824</v>
      </c>
      <c r="L331" t="s">
        <v>22</v>
      </c>
      <c r="M331">
        <v>0.14000000000000001</v>
      </c>
      <c r="N331">
        <v>0.78</v>
      </c>
      <c r="O331">
        <v>8678.5400000000009</v>
      </c>
      <c r="P331">
        <v>0</v>
      </c>
    </row>
    <row r="332" spans="1:16">
      <c r="A332" t="s">
        <v>706</v>
      </c>
      <c r="B332" s="1">
        <v>44998</v>
      </c>
      <c r="C332" t="s">
        <v>707</v>
      </c>
      <c r="D332" t="s">
        <v>18</v>
      </c>
      <c r="E332">
        <v>33232</v>
      </c>
      <c r="F332">
        <v>17</v>
      </c>
      <c r="G332">
        <v>36</v>
      </c>
      <c r="H332" t="s">
        <v>19</v>
      </c>
      <c r="I332" t="s">
        <v>36</v>
      </c>
      <c r="J332" t="s">
        <v>28</v>
      </c>
      <c r="K332">
        <v>59877</v>
      </c>
      <c r="L332" t="s">
        <v>22</v>
      </c>
      <c r="M332">
        <v>0.43</v>
      </c>
      <c r="N332">
        <v>0.56999999999999995</v>
      </c>
      <c r="O332">
        <v>38881.440000000002</v>
      </c>
      <c r="P332">
        <v>0</v>
      </c>
    </row>
    <row r="333" spans="1:16">
      <c r="A333" t="s">
        <v>708</v>
      </c>
      <c r="B333" s="1">
        <v>44756</v>
      </c>
      <c r="C333" t="s">
        <v>709</v>
      </c>
      <c r="D333" t="s">
        <v>40</v>
      </c>
      <c r="E333">
        <v>17422</v>
      </c>
      <c r="F333">
        <v>5.7</v>
      </c>
      <c r="G333">
        <v>36</v>
      </c>
      <c r="H333" t="s">
        <v>81</v>
      </c>
      <c r="I333" t="s">
        <v>41</v>
      </c>
      <c r="J333" t="s">
        <v>47</v>
      </c>
      <c r="K333">
        <v>114425</v>
      </c>
      <c r="L333" t="s">
        <v>22</v>
      </c>
      <c r="M333">
        <v>0.46</v>
      </c>
      <c r="N333">
        <v>0.67</v>
      </c>
      <c r="O333">
        <v>4227.59</v>
      </c>
      <c r="P333">
        <v>6267.26</v>
      </c>
    </row>
    <row r="334" spans="1:16">
      <c r="A334" t="s">
        <v>710</v>
      </c>
      <c r="B334" s="1">
        <v>44684</v>
      </c>
      <c r="C334" t="s">
        <v>711</v>
      </c>
      <c r="D334" t="s">
        <v>46</v>
      </c>
      <c r="E334">
        <v>4342</v>
      </c>
      <c r="F334">
        <v>12.3</v>
      </c>
      <c r="G334">
        <v>36</v>
      </c>
      <c r="H334" t="s">
        <v>19</v>
      </c>
      <c r="I334" t="s">
        <v>41</v>
      </c>
      <c r="J334" t="s">
        <v>47</v>
      </c>
      <c r="K334">
        <v>30917</v>
      </c>
      <c r="L334" t="s">
        <v>29</v>
      </c>
      <c r="M334">
        <v>0.43</v>
      </c>
      <c r="N334">
        <v>0.59</v>
      </c>
      <c r="O334">
        <v>4876.07</v>
      </c>
      <c r="P334">
        <v>0</v>
      </c>
    </row>
    <row r="335" spans="1:16">
      <c r="A335" t="s">
        <v>712</v>
      </c>
      <c r="B335" s="1">
        <v>45093</v>
      </c>
      <c r="C335" t="s">
        <v>713</v>
      </c>
      <c r="D335" t="s">
        <v>53</v>
      </c>
      <c r="E335">
        <v>36612</v>
      </c>
      <c r="F335">
        <v>19.7</v>
      </c>
      <c r="G335">
        <v>36</v>
      </c>
      <c r="H335" t="s">
        <v>26</v>
      </c>
      <c r="I335" t="s">
        <v>84</v>
      </c>
      <c r="J335" t="s">
        <v>47</v>
      </c>
      <c r="K335">
        <v>105602</v>
      </c>
      <c r="L335" t="s">
        <v>22</v>
      </c>
      <c r="M335">
        <v>0.46</v>
      </c>
      <c r="N335">
        <v>0.81</v>
      </c>
      <c r="O335">
        <v>7072.66</v>
      </c>
      <c r="P335">
        <v>0</v>
      </c>
    </row>
    <row r="336" spans="1:16">
      <c r="A336" t="s">
        <v>714</v>
      </c>
      <c r="B336" s="1">
        <v>44900</v>
      </c>
      <c r="C336" t="s">
        <v>715</v>
      </c>
      <c r="D336" t="s">
        <v>40</v>
      </c>
      <c r="E336">
        <v>11396</v>
      </c>
      <c r="F336">
        <v>21.4</v>
      </c>
      <c r="G336">
        <v>36</v>
      </c>
      <c r="H336" t="s">
        <v>60</v>
      </c>
      <c r="I336" t="s">
        <v>27</v>
      </c>
      <c r="J336" t="s">
        <v>21</v>
      </c>
      <c r="K336">
        <v>125040</v>
      </c>
      <c r="L336" t="s">
        <v>33</v>
      </c>
      <c r="M336">
        <v>0.32</v>
      </c>
      <c r="N336">
        <v>0.92</v>
      </c>
      <c r="O336">
        <v>0</v>
      </c>
      <c r="P336">
        <v>0</v>
      </c>
    </row>
    <row r="337" spans="1:16">
      <c r="A337" t="s">
        <v>716</v>
      </c>
      <c r="B337" s="1">
        <v>44777</v>
      </c>
      <c r="C337" t="s">
        <v>717</v>
      </c>
      <c r="D337" t="s">
        <v>65</v>
      </c>
      <c r="E337">
        <v>18482</v>
      </c>
      <c r="F337">
        <v>11.3</v>
      </c>
      <c r="G337">
        <v>60</v>
      </c>
      <c r="H337" t="s">
        <v>26</v>
      </c>
      <c r="I337" t="s">
        <v>57</v>
      </c>
      <c r="J337" t="s">
        <v>28</v>
      </c>
      <c r="K337">
        <v>94575</v>
      </c>
      <c r="L337" t="s">
        <v>33</v>
      </c>
      <c r="M337">
        <v>0.42</v>
      </c>
      <c r="N337">
        <v>0.95</v>
      </c>
      <c r="O337">
        <v>3142.25</v>
      </c>
      <c r="P337">
        <v>0</v>
      </c>
    </row>
    <row r="338" spans="1:16">
      <c r="A338" t="s">
        <v>718</v>
      </c>
      <c r="B338" s="1">
        <v>44986</v>
      </c>
      <c r="C338" t="s">
        <v>719</v>
      </c>
      <c r="D338" t="s">
        <v>56</v>
      </c>
      <c r="E338">
        <v>24411</v>
      </c>
      <c r="F338">
        <v>21</v>
      </c>
      <c r="G338">
        <v>36</v>
      </c>
      <c r="H338" t="s">
        <v>19</v>
      </c>
      <c r="I338" t="s">
        <v>20</v>
      </c>
      <c r="J338" t="s">
        <v>21</v>
      </c>
      <c r="K338">
        <v>102518</v>
      </c>
      <c r="L338" t="s">
        <v>29</v>
      </c>
      <c r="M338">
        <v>0.25</v>
      </c>
      <c r="N338">
        <v>0.7</v>
      </c>
      <c r="O338">
        <v>29537.31</v>
      </c>
      <c r="P338">
        <v>0</v>
      </c>
    </row>
    <row r="339" spans="1:16">
      <c r="A339" t="s">
        <v>720</v>
      </c>
      <c r="B339" s="1">
        <v>45057</v>
      </c>
      <c r="C339" t="s">
        <v>721</v>
      </c>
      <c r="D339" t="s">
        <v>76</v>
      </c>
      <c r="E339">
        <v>14261</v>
      </c>
      <c r="F339">
        <v>24.4</v>
      </c>
      <c r="G339">
        <v>36</v>
      </c>
      <c r="H339" t="s">
        <v>81</v>
      </c>
      <c r="I339" t="s">
        <v>20</v>
      </c>
      <c r="J339" t="s">
        <v>47</v>
      </c>
      <c r="K339">
        <v>69104</v>
      </c>
      <c r="L339" t="s">
        <v>22</v>
      </c>
      <c r="M339">
        <v>0.37</v>
      </c>
      <c r="N339">
        <v>0.61</v>
      </c>
      <c r="O339">
        <v>5563.15</v>
      </c>
      <c r="P339">
        <v>3087.26</v>
      </c>
    </row>
    <row r="340" spans="1:16">
      <c r="A340" t="s">
        <v>722</v>
      </c>
      <c r="B340" s="1">
        <v>44443</v>
      </c>
      <c r="C340" t="s">
        <v>723</v>
      </c>
      <c r="D340" t="s">
        <v>72</v>
      </c>
      <c r="E340">
        <v>4093</v>
      </c>
      <c r="F340">
        <v>22.1</v>
      </c>
      <c r="G340">
        <v>36</v>
      </c>
      <c r="H340" t="s">
        <v>19</v>
      </c>
      <c r="I340" t="s">
        <v>27</v>
      </c>
      <c r="J340" t="s">
        <v>21</v>
      </c>
      <c r="K340">
        <v>48062</v>
      </c>
      <c r="L340" t="s">
        <v>33</v>
      </c>
      <c r="M340">
        <v>0.5</v>
      </c>
      <c r="N340">
        <v>0.7</v>
      </c>
      <c r="O340">
        <v>4997.55</v>
      </c>
      <c r="P340">
        <v>0</v>
      </c>
    </row>
    <row r="341" spans="1:16">
      <c r="A341" t="s">
        <v>724</v>
      </c>
      <c r="B341" s="1">
        <v>44350</v>
      </c>
      <c r="C341" t="s">
        <v>725</v>
      </c>
      <c r="D341" t="s">
        <v>65</v>
      </c>
      <c r="E341">
        <v>12722</v>
      </c>
      <c r="F341">
        <v>7.4</v>
      </c>
      <c r="G341">
        <v>60</v>
      </c>
      <c r="H341" t="s">
        <v>19</v>
      </c>
      <c r="I341" t="s">
        <v>84</v>
      </c>
      <c r="J341" t="s">
        <v>21</v>
      </c>
      <c r="K341">
        <v>46999</v>
      </c>
      <c r="L341" t="s">
        <v>29</v>
      </c>
      <c r="M341">
        <v>0.19</v>
      </c>
      <c r="N341">
        <v>0.88</v>
      </c>
      <c r="O341">
        <v>13663.43</v>
      </c>
      <c r="P341">
        <v>0</v>
      </c>
    </row>
    <row r="342" spans="1:16">
      <c r="A342" t="s">
        <v>726</v>
      </c>
      <c r="B342" s="1">
        <v>45193</v>
      </c>
      <c r="C342" t="s">
        <v>727</v>
      </c>
      <c r="D342" t="s">
        <v>50</v>
      </c>
      <c r="E342">
        <v>23042</v>
      </c>
      <c r="F342">
        <v>19.8</v>
      </c>
      <c r="G342">
        <v>60</v>
      </c>
      <c r="H342" t="s">
        <v>81</v>
      </c>
      <c r="I342" t="s">
        <v>84</v>
      </c>
      <c r="J342" t="s">
        <v>28</v>
      </c>
      <c r="K342">
        <v>91845</v>
      </c>
      <c r="L342" t="s">
        <v>33</v>
      </c>
      <c r="M342">
        <v>0.26</v>
      </c>
      <c r="N342">
        <v>0.59</v>
      </c>
      <c r="O342">
        <v>3410.73</v>
      </c>
      <c r="P342">
        <v>2992.03</v>
      </c>
    </row>
    <row r="343" spans="1:16">
      <c r="A343" t="s">
        <v>728</v>
      </c>
      <c r="B343" s="1">
        <v>44893</v>
      </c>
      <c r="C343" t="s">
        <v>729</v>
      </c>
      <c r="D343" t="s">
        <v>25</v>
      </c>
      <c r="E343">
        <v>29087</v>
      </c>
      <c r="F343">
        <v>11.4</v>
      </c>
      <c r="G343">
        <v>60</v>
      </c>
      <c r="H343" t="s">
        <v>26</v>
      </c>
      <c r="I343" t="s">
        <v>36</v>
      </c>
      <c r="J343" t="s">
        <v>32</v>
      </c>
      <c r="K343">
        <v>39941</v>
      </c>
      <c r="L343" t="s">
        <v>22</v>
      </c>
      <c r="M343">
        <v>0.28999999999999998</v>
      </c>
      <c r="N343">
        <v>0.93</v>
      </c>
      <c r="O343">
        <v>11759.78</v>
      </c>
      <c r="P343">
        <v>0</v>
      </c>
    </row>
    <row r="344" spans="1:16">
      <c r="A344" t="s">
        <v>730</v>
      </c>
      <c r="B344" s="1">
        <v>45289</v>
      </c>
      <c r="C344" t="s">
        <v>731</v>
      </c>
      <c r="D344" t="s">
        <v>53</v>
      </c>
      <c r="E344">
        <v>33347</v>
      </c>
      <c r="F344">
        <v>24.8</v>
      </c>
      <c r="G344">
        <v>36</v>
      </c>
      <c r="H344" t="s">
        <v>19</v>
      </c>
      <c r="I344" t="s">
        <v>84</v>
      </c>
      <c r="J344" t="s">
        <v>21</v>
      </c>
      <c r="K344">
        <v>91169</v>
      </c>
      <c r="L344" t="s">
        <v>29</v>
      </c>
      <c r="M344">
        <v>0.16</v>
      </c>
      <c r="N344">
        <v>0.65</v>
      </c>
      <c r="O344">
        <v>41617.06</v>
      </c>
      <c r="P344">
        <v>0</v>
      </c>
    </row>
    <row r="345" spans="1:16">
      <c r="A345" t="s">
        <v>732</v>
      </c>
      <c r="B345" s="1">
        <v>45267</v>
      </c>
      <c r="C345" t="s">
        <v>733</v>
      </c>
      <c r="D345" t="s">
        <v>72</v>
      </c>
      <c r="E345">
        <v>34756</v>
      </c>
      <c r="F345">
        <v>14.7</v>
      </c>
      <c r="G345">
        <v>60</v>
      </c>
      <c r="H345" t="s">
        <v>19</v>
      </c>
      <c r="I345" t="s">
        <v>41</v>
      </c>
      <c r="J345" t="s">
        <v>21</v>
      </c>
      <c r="K345">
        <v>53470</v>
      </c>
      <c r="L345" t="s">
        <v>33</v>
      </c>
      <c r="M345">
        <v>0.13</v>
      </c>
      <c r="N345">
        <v>0.94</v>
      </c>
      <c r="O345">
        <v>39865.129999999997</v>
      </c>
      <c r="P345">
        <v>0</v>
      </c>
    </row>
    <row r="346" spans="1:16">
      <c r="A346" t="s">
        <v>734</v>
      </c>
      <c r="B346" s="1">
        <v>45205</v>
      </c>
      <c r="C346" t="s">
        <v>735</v>
      </c>
      <c r="D346" t="s">
        <v>50</v>
      </c>
      <c r="E346">
        <v>17335</v>
      </c>
      <c r="F346">
        <v>7.4</v>
      </c>
      <c r="G346">
        <v>36</v>
      </c>
      <c r="H346" t="s">
        <v>19</v>
      </c>
      <c r="I346" t="s">
        <v>20</v>
      </c>
      <c r="J346" t="s">
        <v>47</v>
      </c>
      <c r="K346">
        <v>140684</v>
      </c>
      <c r="L346" t="s">
        <v>29</v>
      </c>
      <c r="M346">
        <v>0.43</v>
      </c>
      <c r="N346">
        <v>0.88</v>
      </c>
      <c r="O346">
        <v>18617.79</v>
      </c>
      <c r="P346">
        <v>0</v>
      </c>
    </row>
    <row r="347" spans="1:16">
      <c r="A347" t="s">
        <v>736</v>
      </c>
      <c r="B347" s="1">
        <v>44290</v>
      </c>
      <c r="C347" t="s">
        <v>737</v>
      </c>
      <c r="D347" t="s">
        <v>76</v>
      </c>
      <c r="E347">
        <v>29602</v>
      </c>
      <c r="F347">
        <v>19.5</v>
      </c>
      <c r="G347">
        <v>36</v>
      </c>
      <c r="H347" t="s">
        <v>19</v>
      </c>
      <c r="I347" t="s">
        <v>27</v>
      </c>
      <c r="J347" t="s">
        <v>47</v>
      </c>
      <c r="K347">
        <v>89821</v>
      </c>
      <c r="L347" t="s">
        <v>33</v>
      </c>
      <c r="M347">
        <v>0.49</v>
      </c>
      <c r="N347">
        <v>0.86</v>
      </c>
      <c r="O347">
        <v>35374.39</v>
      </c>
      <c r="P347">
        <v>0</v>
      </c>
    </row>
    <row r="348" spans="1:16">
      <c r="A348" t="s">
        <v>738</v>
      </c>
      <c r="B348" s="1">
        <v>45154</v>
      </c>
      <c r="C348" t="s">
        <v>739</v>
      </c>
      <c r="D348" t="s">
        <v>50</v>
      </c>
      <c r="E348">
        <v>35450</v>
      </c>
      <c r="F348">
        <v>11.5</v>
      </c>
      <c r="G348">
        <v>60</v>
      </c>
      <c r="H348" t="s">
        <v>19</v>
      </c>
      <c r="I348" t="s">
        <v>73</v>
      </c>
      <c r="J348" t="s">
        <v>47</v>
      </c>
      <c r="K348">
        <v>116669</v>
      </c>
      <c r="L348" t="s">
        <v>33</v>
      </c>
      <c r="M348">
        <v>0.26</v>
      </c>
      <c r="N348">
        <v>0.64</v>
      </c>
      <c r="O348">
        <v>39526.75</v>
      </c>
      <c r="P348">
        <v>0</v>
      </c>
    </row>
    <row r="349" spans="1:16">
      <c r="A349" t="s">
        <v>740</v>
      </c>
      <c r="B349" s="1">
        <v>45208</v>
      </c>
      <c r="C349" t="s">
        <v>741</v>
      </c>
      <c r="D349" t="s">
        <v>56</v>
      </c>
      <c r="E349">
        <v>33196</v>
      </c>
      <c r="F349">
        <v>24.9</v>
      </c>
      <c r="G349">
        <v>36</v>
      </c>
      <c r="H349" t="s">
        <v>60</v>
      </c>
      <c r="I349" t="s">
        <v>57</v>
      </c>
      <c r="J349" t="s">
        <v>37</v>
      </c>
      <c r="K349">
        <v>148193</v>
      </c>
      <c r="L349" t="s">
        <v>22</v>
      </c>
      <c r="M349">
        <v>0.14000000000000001</v>
      </c>
      <c r="N349">
        <v>0.5</v>
      </c>
      <c r="O349">
        <v>0</v>
      </c>
      <c r="P349">
        <v>0</v>
      </c>
    </row>
    <row r="350" spans="1:16">
      <c r="A350" t="s">
        <v>742</v>
      </c>
      <c r="B350" s="1">
        <v>44649</v>
      </c>
      <c r="C350" t="s">
        <v>743</v>
      </c>
      <c r="D350" t="s">
        <v>25</v>
      </c>
      <c r="E350">
        <v>6626</v>
      </c>
      <c r="F350">
        <v>24.6</v>
      </c>
      <c r="G350">
        <v>36</v>
      </c>
      <c r="H350" t="s">
        <v>81</v>
      </c>
      <c r="I350" t="s">
        <v>41</v>
      </c>
      <c r="J350" t="s">
        <v>21</v>
      </c>
      <c r="K350">
        <v>74435</v>
      </c>
      <c r="L350" t="s">
        <v>22</v>
      </c>
      <c r="M350">
        <v>0.13</v>
      </c>
      <c r="N350">
        <v>0.67</v>
      </c>
      <c r="O350">
        <v>2618.92</v>
      </c>
      <c r="P350">
        <v>2120.33</v>
      </c>
    </row>
    <row r="351" spans="1:16">
      <c r="A351" t="s">
        <v>744</v>
      </c>
      <c r="B351" s="1">
        <v>45108</v>
      </c>
      <c r="C351" t="s">
        <v>745</v>
      </c>
      <c r="D351" t="s">
        <v>40</v>
      </c>
      <c r="E351">
        <v>8424</v>
      </c>
      <c r="F351">
        <v>18.100000000000001</v>
      </c>
      <c r="G351">
        <v>36</v>
      </c>
      <c r="H351" t="s">
        <v>81</v>
      </c>
      <c r="I351" t="s">
        <v>36</v>
      </c>
      <c r="J351" t="s">
        <v>47</v>
      </c>
      <c r="K351">
        <v>34529</v>
      </c>
      <c r="L351" t="s">
        <v>33</v>
      </c>
      <c r="M351">
        <v>0.46</v>
      </c>
      <c r="N351">
        <v>0.64</v>
      </c>
      <c r="O351">
        <v>892.7</v>
      </c>
      <c r="P351">
        <v>1919.6</v>
      </c>
    </row>
    <row r="352" spans="1:16">
      <c r="A352" t="s">
        <v>746</v>
      </c>
      <c r="B352" s="1">
        <v>44414</v>
      </c>
      <c r="C352" t="s">
        <v>747</v>
      </c>
      <c r="D352" t="s">
        <v>72</v>
      </c>
      <c r="E352">
        <v>13857</v>
      </c>
      <c r="F352">
        <v>7.6</v>
      </c>
      <c r="G352">
        <v>60</v>
      </c>
      <c r="H352" t="s">
        <v>19</v>
      </c>
      <c r="I352" t="s">
        <v>20</v>
      </c>
      <c r="J352" t="s">
        <v>28</v>
      </c>
      <c r="K352">
        <v>113055</v>
      </c>
      <c r="L352" t="s">
        <v>29</v>
      </c>
      <c r="M352">
        <v>0.28999999999999998</v>
      </c>
      <c r="N352">
        <v>0.52</v>
      </c>
      <c r="O352">
        <v>14910.13</v>
      </c>
      <c r="P352">
        <v>0</v>
      </c>
    </row>
    <row r="353" spans="1:16">
      <c r="A353" t="s">
        <v>748</v>
      </c>
      <c r="B353" s="1">
        <v>44670</v>
      </c>
      <c r="C353" t="s">
        <v>749</v>
      </c>
      <c r="D353" t="s">
        <v>25</v>
      </c>
      <c r="E353">
        <v>20982</v>
      </c>
      <c r="F353">
        <v>18.7</v>
      </c>
      <c r="G353">
        <v>36</v>
      </c>
      <c r="H353" t="s">
        <v>26</v>
      </c>
      <c r="I353" t="s">
        <v>20</v>
      </c>
      <c r="J353" t="s">
        <v>37</v>
      </c>
      <c r="K353">
        <v>42192</v>
      </c>
      <c r="L353" t="s">
        <v>29</v>
      </c>
      <c r="M353">
        <v>0.23</v>
      </c>
      <c r="N353">
        <v>0.73</v>
      </c>
      <c r="O353">
        <v>7649.25</v>
      </c>
      <c r="P353">
        <v>0</v>
      </c>
    </row>
    <row r="354" spans="1:16">
      <c r="A354" t="s">
        <v>750</v>
      </c>
      <c r="B354" s="1">
        <v>44628</v>
      </c>
      <c r="C354" t="s">
        <v>751</v>
      </c>
      <c r="D354" t="s">
        <v>18</v>
      </c>
      <c r="E354">
        <v>12425</v>
      </c>
      <c r="F354">
        <v>6.9</v>
      </c>
      <c r="G354">
        <v>36</v>
      </c>
      <c r="H354" t="s">
        <v>81</v>
      </c>
      <c r="I354" t="s">
        <v>27</v>
      </c>
      <c r="J354" t="s">
        <v>32</v>
      </c>
      <c r="K354">
        <v>104102</v>
      </c>
      <c r="L354" t="s">
        <v>22</v>
      </c>
      <c r="M354">
        <v>0.28999999999999998</v>
      </c>
      <c r="N354">
        <v>0.68</v>
      </c>
      <c r="O354">
        <v>2185.23</v>
      </c>
      <c r="P354">
        <v>5996.91</v>
      </c>
    </row>
    <row r="355" spans="1:16">
      <c r="A355" t="s">
        <v>752</v>
      </c>
      <c r="B355" s="1">
        <v>44537</v>
      </c>
      <c r="C355" t="s">
        <v>753</v>
      </c>
      <c r="D355" t="s">
        <v>65</v>
      </c>
      <c r="E355">
        <v>2980</v>
      </c>
      <c r="F355">
        <v>5.6</v>
      </c>
      <c r="G355">
        <v>60</v>
      </c>
      <c r="H355" t="s">
        <v>81</v>
      </c>
      <c r="I355" t="s">
        <v>73</v>
      </c>
      <c r="J355" t="s">
        <v>21</v>
      </c>
      <c r="K355">
        <v>102762</v>
      </c>
      <c r="L355" t="s">
        <v>33</v>
      </c>
      <c r="M355">
        <v>0.23</v>
      </c>
      <c r="N355">
        <v>0.79</v>
      </c>
      <c r="O355">
        <v>334.2</v>
      </c>
      <c r="P355">
        <v>420.5</v>
      </c>
    </row>
    <row r="356" spans="1:16">
      <c r="A356" t="s">
        <v>754</v>
      </c>
      <c r="B356" s="1">
        <v>44747</v>
      </c>
      <c r="C356" t="s">
        <v>755</v>
      </c>
      <c r="D356" t="s">
        <v>18</v>
      </c>
      <c r="E356">
        <v>27431</v>
      </c>
      <c r="F356">
        <v>21.5</v>
      </c>
      <c r="G356">
        <v>36</v>
      </c>
      <c r="H356" t="s">
        <v>19</v>
      </c>
      <c r="I356" t="s">
        <v>36</v>
      </c>
      <c r="J356" t="s">
        <v>21</v>
      </c>
      <c r="K356">
        <v>133466</v>
      </c>
      <c r="L356" t="s">
        <v>22</v>
      </c>
      <c r="M356">
        <v>0.3</v>
      </c>
      <c r="N356">
        <v>0.78</v>
      </c>
      <c r="O356">
        <v>33328.660000000003</v>
      </c>
      <c r="P356">
        <v>0</v>
      </c>
    </row>
    <row r="357" spans="1:16">
      <c r="A357" t="s">
        <v>756</v>
      </c>
      <c r="B357" s="1">
        <v>44553</v>
      </c>
      <c r="C357" t="s">
        <v>757</v>
      </c>
      <c r="D357" t="s">
        <v>65</v>
      </c>
      <c r="E357">
        <v>20440</v>
      </c>
      <c r="F357">
        <v>9.1999999999999993</v>
      </c>
      <c r="G357">
        <v>36</v>
      </c>
      <c r="H357" t="s">
        <v>19</v>
      </c>
      <c r="I357" t="s">
        <v>20</v>
      </c>
      <c r="J357" t="s">
        <v>28</v>
      </c>
      <c r="K357">
        <v>144894</v>
      </c>
      <c r="L357" t="s">
        <v>33</v>
      </c>
      <c r="M357">
        <v>0.44</v>
      </c>
      <c r="N357">
        <v>0.55000000000000004</v>
      </c>
      <c r="O357">
        <v>22320.48</v>
      </c>
      <c r="P357">
        <v>0</v>
      </c>
    </row>
    <row r="358" spans="1:16">
      <c r="A358" t="s">
        <v>758</v>
      </c>
      <c r="B358" s="1">
        <v>44219</v>
      </c>
      <c r="C358" t="s">
        <v>759</v>
      </c>
      <c r="D358" t="s">
        <v>56</v>
      </c>
      <c r="E358">
        <v>18175</v>
      </c>
      <c r="F358">
        <v>12.6</v>
      </c>
      <c r="G358">
        <v>60</v>
      </c>
      <c r="H358" t="s">
        <v>19</v>
      </c>
      <c r="I358" t="s">
        <v>20</v>
      </c>
      <c r="J358" t="s">
        <v>32</v>
      </c>
      <c r="K358">
        <v>116795</v>
      </c>
      <c r="L358" t="s">
        <v>33</v>
      </c>
      <c r="M358">
        <v>0.34</v>
      </c>
      <c r="N358">
        <v>0.94</v>
      </c>
      <c r="O358">
        <v>20465.05</v>
      </c>
      <c r="P358">
        <v>0</v>
      </c>
    </row>
    <row r="359" spans="1:16">
      <c r="A359" t="s">
        <v>760</v>
      </c>
      <c r="B359" s="1">
        <v>44718</v>
      </c>
      <c r="C359" t="s">
        <v>761</v>
      </c>
      <c r="D359" t="s">
        <v>25</v>
      </c>
      <c r="E359">
        <v>27385</v>
      </c>
      <c r="F359">
        <v>24.5</v>
      </c>
      <c r="G359">
        <v>36</v>
      </c>
      <c r="H359" t="s">
        <v>26</v>
      </c>
      <c r="I359" t="s">
        <v>57</v>
      </c>
      <c r="J359" t="s">
        <v>32</v>
      </c>
      <c r="K359">
        <v>64087</v>
      </c>
      <c r="L359" t="s">
        <v>22</v>
      </c>
      <c r="M359">
        <v>0.38</v>
      </c>
      <c r="N359">
        <v>0.57999999999999996</v>
      </c>
      <c r="O359">
        <v>6334.16</v>
      </c>
      <c r="P359">
        <v>0</v>
      </c>
    </row>
    <row r="360" spans="1:16">
      <c r="A360" t="s">
        <v>762</v>
      </c>
      <c r="B360" s="1">
        <v>44998</v>
      </c>
      <c r="C360" t="s">
        <v>763</v>
      </c>
      <c r="D360" t="s">
        <v>76</v>
      </c>
      <c r="E360">
        <v>39158</v>
      </c>
      <c r="F360">
        <v>11.7</v>
      </c>
      <c r="G360">
        <v>36</v>
      </c>
      <c r="H360" t="s">
        <v>26</v>
      </c>
      <c r="I360" t="s">
        <v>20</v>
      </c>
      <c r="J360" t="s">
        <v>37</v>
      </c>
      <c r="K360">
        <v>96677</v>
      </c>
      <c r="L360" t="s">
        <v>29</v>
      </c>
      <c r="M360">
        <v>0.25</v>
      </c>
      <c r="N360">
        <v>0.7</v>
      </c>
      <c r="O360">
        <v>18437.47</v>
      </c>
      <c r="P360">
        <v>0</v>
      </c>
    </row>
    <row r="361" spans="1:16">
      <c r="A361" t="s">
        <v>764</v>
      </c>
      <c r="B361" s="1">
        <v>44958</v>
      </c>
      <c r="C361" t="s">
        <v>765</v>
      </c>
      <c r="D361" t="s">
        <v>46</v>
      </c>
      <c r="E361">
        <v>24019</v>
      </c>
      <c r="F361">
        <v>10.9</v>
      </c>
      <c r="G361">
        <v>36</v>
      </c>
      <c r="H361" t="s">
        <v>26</v>
      </c>
      <c r="I361" t="s">
        <v>20</v>
      </c>
      <c r="J361" t="s">
        <v>21</v>
      </c>
      <c r="K361">
        <v>34627</v>
      </c>
      <c r="L361" t="s">
        <v>22</v>
      </c>
      <c r="M361">
        <v>0.4</v>
      </c>
      <c r="N361">
        <v>0.72</v>
      </c>
      <c r="O361">
        <v>1328.11</v>
      </c>
      <c r="P361">
        <v>0</v>
      </c>
    </row>
    <row r="362" spans="1:16">
      <c r="A362" t="s">
        <v>766</v>
      </c>
      <c r="B362" s="1">
        <v>44638</v>
      </c>
      <c r="C362" t="s">
        <v>767</v>
      </c>
      <c r="D362" t="s">
        <v>50</v>
      </c>
      <c r="E362">
        <v>19639</v>
      </c>
      <c r="F362">
        <v>23.4</v>
      </c>
      <c r="G362">
        <v>36</v>
      </c>
      <c r="H362" t="s">
        <v>19</v>
      </c>
      <c r="I362" t="s">
        <v>36</v>
      </c>
      <c r="J362" t="s">
        <v>47</v>
      </c>
      <c r="K362">
        <v>86541</v>
      </c>
      <c r="L362" t="s">
        <v>33</v>
      </c>
      <c r="M362">
        <v>0.37</v>
      </c>
      <c r="N362">
        <v>0.87</v>
      </c>
      <c r="O362">
        <v>24234.53</v>
      </c>
      <c r="P362">
        <v>0</v>
      </c>
    </row>
    <row r="363" spans="1:16">
      <c r="A363" t="s">
        <v>768</v>
      </c>
      <c r="B363" s="1">
        <v>44965</v>
      </c>
      <c r="C363" t="s">
        <v>769</v>
      </c>
      <c r="D363" t="s">
        <v>46</v>
      </c>
      <c r="E363">
        <v>20994</v>
      </c>
      <c r="F363">
        <v>7.2</v>
      </c>
      <c r="G363">
        <v>36</v>
      </c>
      <c r="H363" t="s">
        <v>19</v>
      </c>
      <c r="I363" t="s">
        <v>57</v>
      </c>
      <c r="J363" t="s">
        <v>28</v>
      </c>
      <c r="K363">
        <v>142805</v>
      </c>
      <c r="L363" t="s">
        <v>22</v>
      </c>
      <c r="M363">
        <v>0.15</v>
      </c>
      <c r="N363">
        <v>0.54</v>
      </c>
      <c r="O363">
        <v>22505.57</v>
      </c>
      <c r="P363">
        <v>0</v>
      </c>
    </row>
    <row r="364" spans="1:16">
      <c r="A364" t="s">
        <v>770</v>
      </c>
      <c r="B364" s="1">
        <v>45212</v>
      </c>
      <c r="C364" t="s">
        <v>771</v>
      </c>
      <c r="D364" t="s">
        <v>25</v>
      </c>
      <c r="E364">
        <v>35375</v>
      </c>
      <c r="F364">
        <v>20.2</v>
      </c>
      <c r="G364">
        <v>60</v>
      </c>
      <c r="H364" t="s">
        <v>19</v>
      </c>
      <c r="I364" t="s">
        <v>57</v>
      </c>
      <c r="J364" t="s">
        <v>28</v>
      </c>
      <c r="K364">
        <v>98226</v>
      </c>
      <c r="L364" t="s">
        <v>29</v>
      </c>
      <c r="M364">
        <v>0.33</v>
      </c>
      <c r="N364">
        <v>0.69</v>
      </c>
      <c r="O364">
        <v>42520.75</v>
      </c>
      <c r="P364">
        <v>0</v>
      </c>
    </row>
    <row r="365" spans="1:16">
      <c r="A365" t="s">
        <v>772</v>
      </c>
      <c r="B365" s="1">
        <v>44712</v>
      </c>
      <c r="C365" t="s">
        <v>773</v>
      </c>
      <c r="D365" t="s">
        <v>18</v>
      </c>
      <c r="E365">
        <v>22563</v>
      </c>
      <c r="F365">
        <v>24.8</v>
      </c>
      <c r="G365">
        <v>60</v>
      </c>
      <c r="H365" t="s">
        <v>19</v>
      </c>
      <c r="I365" t="s">
        <v>20</v>
      </c>
      <c r="J365" t="s">
        <v>28</v>
      </c>
      <c r="K365">
        <v>135627</v>
      </c>
      <c r="L365" t="s">
        <v>29</v>
      </c>
      <c r="M365">
        <v>0.2</v>
      </c>
      <c r="N365">
        <v>0.78</v>
      </c>
      <c r="O365">
        <v>28158.62</v>
      </c>
      <c r="P365">
        <v>0</v>
      </c>
    </row>
    <row r="366" spans="1:16">
      <c r="A366" t="s">
        <v>774</v>
      </c>
      <c r="B366" s="1">
        <v>45236</v>
      </c>
      <c r="C366" t="s">
        <v>775</v>
      </c>
      <c r="D366" t="s">
        <v>46</v>
      </c>
      <c r="E366">
        <v>6776</v>
      </c>
      <c r="F366">
        <v>23</v>
      </c>
      <c r="G366">
        <v>60</v>
      </c>
      <c r="H366" t="s">
        <v>19</v>
      </c>
      <c r="I366" t="s">
        <v>57</v>
      </c>
      <c r="J366" t="s">
        <v>28</v>
      </c>
      <c r="K366">
        <v>33255</v>
      </c>
      <c r="L366" t="s">
        <v>33</v>
      </c>
      <c r="M366">
        <v>0.42</v>
      </c>
      <c r="N366">
        <v>0.6</v>
      </c>
      <c r="O366">
        <v>8334.48</v>
      </c>
      <c r="P366">
        <v>0</v>
      </c>
    </row>
    <row r="367" spans="1:16">
      <c r="A367" t="s">
        <v>776</v>
      </c>
      <c r="B367" s="1">
        <v>44988</v>
      </c>
      <c r="C367" t="s">
        <v>777</v>
      </c>
      <c r="D367" t="s">
        <v>53</v>
      </c>
      <c r="E367">
        <v>37444</v>
      </c>
      <c r="F367">
        <v>18</v>
      </c>
      <c r="G367">
        <v>60</v>
      </c>
      <c r="H367" t="s">
        <v>26</v>
      </c>
      <c r="I367" t="s">
        <v>84</v>
      </c>
      <c r="J367" t="s">
        <v>47</v>
      </c>
      <c r="K367">
        <v>87433</v>
      </c>
      <c r="L367" t="s">
        <v>22</v>
      </c>
      <c r="M367">
        <v>0.27</v>
      </c>
      <c r="N367">
        <v>0.78</v>
      </c>
      <c r="O367">
        <v>11777.96</v>
      </c>
      <c r="P367">
        <v>0</v>
      </c>
    </row>
    <row r="368" spans="1:16">
      <c r="A368" t="s">
        <v>778</v>
      </c>
      <c r="B368" s="1">
        <v>44532</v>
      </c>
      <c r="C368" t="s">
        <v>779</v>
      </c>
      <c r="D368" t="s">
        <v>46</v>
      </c>
      <c r="E368">
        <v>4380</v>
      </c>
      <c r="F368">
        <v>11.3</v>
      </c>
      <c r="G368">
        <v>36</v>
      </c>
      <c r="H368" t="s">
        <v>19</v>
      </c>
      <c r="I368" t="s">
        <v>73</v>
      </c>
      <c r="J368" t="s">
        <v>47</v>
      </c>
      <c r="K368">
        <v>35213</v>
      </c>
      <c r="L368" t="s">
        <v>29</v>
      </c>
      <c r="M368">
        <v>0.5</v>
      </c>
      <c r="N368">
        <v>0.92</v>
      </c>
      <c r="O368">
        <v>4874.9399999999996</v>
      </c>
      <c r="P368">
        <v>0</v>
      </c>
    </row>
    <row r="369" spans="1:16">
      <c r="A369" t="s">
        <v>780</v>
      </c>
      <c r="B369" s="1">
        <v>44454</v>
      </c>
      <c r="C369" t="s">
        <v>781</v>
      </c>
      <c r="D369" t="s">
        <v>65</v>
      </c>
      <c r="E369">
        <v>9711</v>
      </c>
      <c r="F369">
        <v>10.1</v>
      </c>
      <c r="G369">
        <v>36</v>
      </c>
      <c r="H369" t="s">
        <v>26</v>
      </c>
      <c r="I369" t="s">
        <v>27</v>
      </c>
      <c r="J369" t="s">
        <v>37</v>
      </c>
      <c r="K369">
        <v>132412</v>
      </c>
      <c r="L369" t="s">
        <v>22</v>
      </c>
      <c r="M369">
        <v>0.14000000000000001</v>
      </c>
      <c r="N369">
        <v>0.95</v>
      </c>
      <c r="O369">
        <v>2676.63</v>
      </c>
      <c r="P369">
        <v>0</v>
      </c>
    </row>
    <row r="370" spans="1:16">
      <c r="A370" t="s">
        <v>782</v>
      </c>
      <c r="B370" s="1">
        <v>44693</v>
      </c>
      <c r="C370" t="s">
        <v>783</v>
      </c>
      <c r="D370" t="s">
        <v>53</v>
      </c>
      <c r="E370">
        <v>9782</v>
      </c>
      <c r="F370">
        <v>21.4</v>
      </c>
      <c r="G370">
        <v>36</v>
      </c>
      <c r="H370" t="s">
        <v>19</v>
      </c>
      <c r="I370" t="s">
        <v>57</v>
      </c>
      <c r="J370" t="s">
        <v>21</v>
      </c>
      <c r="K370">
        <v>49404</v>
      </c>
      <c r="L370" t="s">
        <v>29</v>
      </c>
      <c r="M370">
        <v>0.41</v>
      </c>
      <c r="N370">
        <v>0.51</v>
      </c>
      <c r="O370">
        <v>11875.35</v>
      </c>
      <c r="P370">
        <v>0</v>
      </c>
    </row>
    <row r="371" spans="1:16">
      <c r="A371" t="s">
        <v>784</v>
      </c>
      <c r="B371" s="1">
        <v>45092</v>
      </c>
      <c r="C371" t="s">
        <v>785</v>
      </c>
      <c r="D371" t="s">
        <v>72</v>
      </c>
      <c r="E371">
        <v>18434</v>
      </c>
      <c r="F371">
        <v>22.6</v>
      </c>
      <c r="G371">
        <v>36</v>
      </c>
      <c r="H371" t="s">
        <v>19</v>
      </c>
      <c r="I371" t="s">
        <v>57</v>
      </c>
      <c r="J371" t="s">
        <v>47</v>
      </c>
      <c r="K371">
        <v>146545</v>
      </c>
      <c r="L371" t="s">
        <v>33</v>
      </c>
      <c r="M371">
        <v>0.37</v>
      </c>
      <c r="N371">
        <v>0.61</v>
      </c>
      <c r="O371">
        <v>22600.080000000002</v>
      </c>
      <c r="P371">
        <v>0</v>
      </c>
    </row>
    <row r="372" spans="1:16">
      <c r="A372" t="s">
        <v>786</v>
      </c>
      <c r="B372" s="1">
        <v>44356</v>
      </c>
      <c r="C372" t="s">
        <v>787</v>
      </c>
      <c r="D372" t="s">
        <v>46</v>
      </c>
      <c r="E372">
        <v>21017</v>
      </c>
      <c r="F372">
        <v>15.5</v>
      </c>
      <c r="G372">
        <v>36</v>
      </c>
      <c r="H372" t="s">
        <v>19</v>
      </c>
      <c r="I372" t="s">
        <v>73</v>
      </c>
      <c r="J372" t="s">
        <v>37</v>
      </c>
      <c r="K372">
        <v>55380</v>
      </c>
      <c r="L372" t="s">
        <v>33</v>
      </c>
      <c r="M372">
        <v>0.41</v>
      </c>
      <c r="N372">
        <v>0.64</v>
      </c>
      <c r="O372">
        <v>24274.639999999999</v>
      </c>
      <c r="P372">
        <v>0</v>
      </c>
    </row>
    <row r="373" spans="1:16">
      <c r="A373" t="s">
        <v>788</v>
      </c>
      <c r="B373" s="1">
        <v>45048</v>
      </c>
      <c r="C373" t="s">
        <v>789</v>
      </c>
      <c r="D373" t="s">
        <v>53</v>
      </c>
      <c r="E373">
        <v>31707</v>
      </c>
      <c r="F373">
        <v>9.9</v>
      </c>
      <c r="G373">
        <v>60</v>
      </c>
      <c r="H373" t="s">
        <v>81</v>
      </c>
      <c r="I373" t="s">
        <v>57</v>
      </c>
      <c r="J373" t="s">
        <v>32</v>
      </c>
      <c r="K373">
        <v>121056</v>
      </c>
      <c r="L373" t="s">
        <v>22</v>
      </c>
      <c r="M373">
        <v>0.22</v>
      </c>
      <c r="N373">
        <v>0.68</v>
      </c>
      <c r="O373">
        <v>11478.42</v>
      </c>
      <c r="P373">
        <v>11714.89</v>
      </c>
    </row>
    <row r="374" spans="1:16">
      <c r="A374" t="s">
        <v>790</v>
      </c>
      <c r="B374" s="1">
        <v>44886</v>
      </c>
      <c r="C374" t="s">
        <v>791</v>
      </c>
      <c r="D374" t="s">
        <v>25</v>
      </c>
      <c r="E374">
        <v>18343</v>
      </c>
      <c r="F374">
        <v>7.3</v>
      </c>
      <c r="G374">
        <v>60</v>
      </c>
      <c r="H374" t="s">
        <v>19</v>
      </c>
      <c r="I374" t="s">
        <v>84</v>
      </c>
      <c r="J374" t="s">
        <v>21</v>
      </c>
      <c r="K374">
        <v>49173</v>
      </c>
      <c r="L374" t="s">
        <v>33</v>
      </c>
      <c r="M374">
        <v>0.3</v>
      </c>
      <c r="N374">
        <v>0.61</v>
      </c>
      <c r="O374">
        <v>19682.04</v>
      </c>
      <c r="P374">
        <v>0</v>
      </c>
    </row>
    <row r="375" spans="1:16">
      <c r="A375" t="s">
        <v>792</v>
      </c>
      <c r="B375" s="1">
        <v>44576</v>
      </c>
      <c r="C375" t="s">
        <v>793</v>
      </c>
      <c r="D375" t="s">
        <v>50</v>
      </c>
      <c r="E375">
        <v>39827</v>
      </c>
      <c r="F375">
        <v>6.7</v>
      </c>
      <c r="G375">
        <v>36</v>
      </c>
      <c r="H375" t="s">
        <v>26</v>
      </c>
      <c r="I375" t="s">
        <v>57</v>
      </c>
      <c r="J375" t="s">
        <v>47</v>
      </c>
      <c r="K375">
        <v>83027</v>
      </c>
      <c r="L375" t="s">
        <v>29</v>
      </c>
      <c r="M375">
        <v>0.42</v>
      </c>
      <c r="N375">
        <v>0.59</v>
      </c>
      <c r="O375">
        <v>3496.84</v>
      </c>
      <c r="P375">
        <v>0</v>
      </c>
    </row>
    <row r="376" spans="1:16">
      <c r="A376" t="s">
        <v>794</v>
      </c>
      <c r="B376" s="1">
        <v>45153</v>
      </c>
      <c r="C376" t="s">
        <v>795</v>
      </c>
      <c r="D376" t="s">
        <v>72</v>
      </c>
      <c r="E376">
        <v>6655</v>
      </c>
      <c r="F376">
        <v>19.399999999999999</v>
      </c>
      <c r="G376">
        <v>36</v>
      </c>
      <c r="H376" t="s">
        <v>19</v>
      </c>
      <c r="I376" t="s">
        <v>27</v>
      </c>
      <c r="J376" t="s">
        <v>32</v>
      </c>
      <c r="K376">
        <v>53989</v>
      </c>
      <c r="L376" t="s">
        <v>33</v>
      </c>
      <c r="M376">
        <v>0.19</v>
      </c>
      <c r="N376">
        <v>0.93</v>
      </c>
      <c r="O376">
        <v>7946.07</v>
      </c>
      <c r="P376">
        <v>0</v>
      </c>
    </row>
    <row r="377" spans="1:16">
      <c r="A377" t="s">
        <v>796</v>
      </c>
      <c r="B377" s="1">
        <v>44887</v>
      </c>
      <c r="C377" t="s">
        <v>797</v>
      </c>
      <c r="D377" t="s">
        <v>76</v>
      </c>
      <c r="E377">
        <v>16251</v>
      </c>
      <c r="F377">
        <v>13.4</v>
      </c>
      <c r="G377">
        <v>36</v>
      </c>
      <c r="H377" t="s">
        <v>81</v>
      </c>
      <c r="I377" t="s">
        <v>20</v>
      </c>
      <c r="J377" t="s">
        <v>37</v>
      </c>
      <c r="K377">
        <v>138106</v>
      </c>
      <c r="L377" t="s">
        <v>29</v>
      </c>
      <c r="M377">
        <v>0.19</v>
      </c>
      <c r="N377">
        <v>0.91</v>
      </c>
      <c r="O377">
        <v>4947.74</v>
      </c>
      <c r="P377">
        <v>1644.69</v>
      </c>
    </row>
    <row r="378" spans="1:16">
      <c r="A378" t="s">
        <v>798</v>
      </c>
      <c r="B378" s="1">
        <v>45263</v>
      </c>
      <c r="C378" t="s">
        <v>799</v>
      </c>
      <c r="D378" t="s">
        <v>76</v>
      </c>
      <c r="E378">
        <v>1526</v>
      </c>
      <c r="F378">
        <v>23.1</v>
      </c>
      <c r="G378">
        <v>60</v>
      </c>
      <c r="H378" t="s">
        <v>26</v>
      </c>
      <c r="I378" t="s">
        <v>27</v>
      </c>
      <c r="J378" t="s">
        <v>47</v>
      </c>
      <c r="K378">
        <v>54519</v>
      </c>
      <c r="L378" t="s">
        <v>29</v>
      </c>
      <c r="M378">
        <v>0.32</v>
      </c>
      <c r="N378">
        <v>0.52</v>
      </c>
      <c r="O378">
        <v>543.33000000000004</v>
      </c>
      <c r="P378">
        <v>0</v>
      </c>
    </row>
    <row r="379" spans="1:16">
      <c r="A379" t="s">
        <v>800</v>
      </c>
      <c r="B379" s="1">
        <v>44481</v>
      </c>
      <c r="C379" t="s">
        <v>801</v>
      </c>
      <c r="D379" t="s">
        <v>56</v>
      </c>
      <c r="E379">
        <v>4224</v>
      </c>
      <c r="F379">
        <v>19.8</v>
      </c>
      <c r="G379">
        <v>36</v>
      </c>
      <c r="H379" t="s">
        <v>19</v>
      </c>
      <c r="I379" t="s">
        <v>36</v>
      </c>
      <c r="J379" t="s">
        <v>47</v>
      </c>
      <c r="K379">
        <v>52439</v>
      </c>
      <c r="L379" t="s">
        <v>33</v>
      </c>
      <c r="M379">
        <v>0.31</v>
      </c>
      <c r="N379">
        <v>0.65</v>
      </c>
      <c r="O379">
        <v>5060.3500000000004</v>
      </c>
      <c r="P379">
        <v>0</v>
      </c>
    </row>
    <row r="380" spans="1:16">
      <c r="A380" t="s">
        <v>802</v>
      </c>
      <c r="B380" s="1">
        <v>44593</v>
      </c>
      <c r="C380" t="s">
        <v>803</v>
      </c>
      <c r="D380" t="s">
        <v>46</v>
      </c>
      <c r="E380">
        <v>12536</v>
      </c>
      <c r="F380">
        <v>8.8000000000000007</v>
      </c>
      <c r="G380">
        <v>36</v>
      </c>
      <c r="H380" t="s">
        <v>26</v>
      </c>
      <c r="I380" t="s">
        <v>73</v>
      </c>
      <c r="J380" t="s">
        <v>32</v>
      </c>
      <c r="K380">
        <v>148570</v>
      </c>
      <c r="L380" t="s">
        <v>29</v>
      </c>
      <c r="M380">
        <v>0.21</v>
      </c>
      <c r="N380">
        <v>0.68</v>
      </c>
      <c r="O380">
        <v>4401.21</v>
      </c>
      <c r="P380">
        <v>0</v>
      </c>
    </row>
    <row r="381" spans="1:16">
      <c r="A381" t="s">
        <v>804</v>
      </c>
      <c r="B381" s="1">
        <v>44208</v>
      </c>
      <c r="C381" t="s">
        <v>805</v>
      </c>
      <c r="D381" t="s">
        <v>50</v>
      </c>
      <c r="E381">
        <v>29541</v>
      </c>
      <c r="F381">
        <v>17.3</v>
      </c>
      <c r="G381">
        <v>36</v>
      </c>
      <c r="H381" t="s">
        <v>19</v>
      </c>
      <c r="I381" t="s">
        <v>73</v>
      </c>
      <c r="J381" t="s">
        <v>47</v>
      </c>
      <c r="K381">
        <v>106949</v>
      </c>
      <c r="L381" t="s">
        <v>29</v>
      </c>
      <c r="M381">
        <v>0.22</v>
      </c>
      <c r="N381">
        <v>0.61</v>
      </c>
      <c r="O381">
        <v>34651.589999999997</v>
      </c>
      <c r="P381">
        <v>0</v>
      </c>
    </row>
    <row r="382" spans="1:16">
      <c r="A382" t="s">
        <v>806</v>
      </c>
      <c r="B382" s="1">
        <v>44695</v>
      </c>
      <c r="C382" t="s">
        <v>807</v>
      </c>
      <c r="D382" t="s">
        <v>40</v>
      </c>
      <c r="E382">
        <v>14547</v>
      </c>
      <c r="F382">
        <v>13.7</v>
      </c>
      <c r="G382">
        <v>60</v>
      </c>
      <c r="H382" t="s">
        <v>81</v>
      </c>
      <c r="I382" t="s">
        <v>41</v>
      </c>
      <c r="J382" t="s">
        <v>28</v>
      </c>
      <c r="K382">
        <v>44995</v>
      </c>
      <c r="L382" t="s">
        <v>22</v>
      </c>
      <c r="M382">
        <v>0.21</v>
      </c>
      <c r="N382">
        <v>0.78</v>
      </c>
      <c r="O382">
        <v>5567.14</v>
      </c>
      <c r="P382">
        <v>1935.32</v>
      </c>
    </row>
    <row r="383" spans="1:16">
      <c r="A383" t="s">
        <v>808</v>
      </c>
      <c r="B383" s="1">
        <v>44950</v>
      </c>
      <c r="C383" t="s">
        <v>809</v>
      </c>
      <c r="D383" t="s">
        <v>53</v>
      </c>
      <c r="E383">
        <v>35531</v>
      </c>
      <c r="F383">
        <v>16.5</v>
      </c>
      <c r="G383">
        <v>36</v>
      </c>
      <c r="H383" t="s">
        <v>19</v>
      </c>
      <c r="I383" t="s">
        <v>73</v>
      </c>
      <c r="J383" t="s">
        <v>47</v>
      </c>
      <c r="K383">
        <v>53559</v>
      </c>
      <c r="L383" t="s">
        <v>22</v>
      </c>
      <c r="M383">
        <v>0.41</v>
      </c>
      <c r="N383">
        <v>0.79</v>
      </c>
      <c r="O383">
        <v>41393.620000000003</v>
      </c>
      <c r="P383">
        <v>0</v>
      </c>
    </row>
    <row r="384" spans="1:16">
      <c r="A384" t="s">
        <v>810</v>
      </c>
      <c r="B384" s="1">
        <v>44231</v>
      </c>
      <c r="C384" t="s">
        <v>811</v>
      </c>
      <c r="D384" t="s">
        <v>72</v>
      </c>
      <c r="E384">
        <v>9712</v>
      </c>
      <c r="F384">
        <v>19.8</v>
      </c>
      <c r="G384">
        <v>60</v>
      </c>
      <c r="H384" t="s">
        <v>19</v>
      </c>
      <c r="I384" t="s">
        <v>57</v>
      </c>
      <c r="J384" t="s">
        <v>21</v>
      </c>
      <c r="K384">
        <v>140887</v>
      </c>
      <c r="L384" t="s">
        <v>22</v>
      </c>
      <c r="M384">
        <v>0.36</v>
      </c>
      <c r="N384">
        <v>0.88</v>
      </c>
      <c r="O384">
        <v>11634.98</v>
      </c>
      <c r="P384">
        <v>0</v>
      </c>
    </row>
    <row r="385" spans="1:16">
      <c r="A385" t="s">
        <v>812</v>
      </c>
      <c r="B385" s="1">
        <v>44923</v>
      </c>
      <c r="C385" t="s">
        <v>813</v>
      </c>
      <c r="D385" t="s">
        <v>25</v>
      </c>
      <c r="E385">
        <v>39565</v>
      </c>
      <c r="F385">
        <v>21.1</v>
      </c>
      <c r="G385">
        <v>60</v>
      </c>
      <c r="H385" t="s">
        <v>26</v>
      </c>
      <c r="I385" t="s">
        <v>57</v>
      </c>
      <c r="J385" t="s">
        <v>32</v>
      </c>
      <c r="K385">
        <v>119049</v>
      </c>
      <c r="L385" t="s">
        <v>33</v>
      </c>
      <c r="M385">
        <v>0.43</v>
      </c>
      <c r="N385">
        <v>0.83</v>
      </c>
      <c r="O385">
        <v>16632.71</v>
      </c>
      <c r="P385">
        <v>0</v>
      </c>
    </row>
    <row r="386" spans="1:16">
      <c r="A386" t="s">
        <v>814</v>
      </c>
      <c r="B386" s="1">
        <v>45045</v>
      </c>
      <c r="C386" t="s">
        <v>815</v>
      </c>
      <c r="D386" t="s">
        <v>46</v>
      </c>
      <c r="E386">
        <v>10208</v>
      </c>
      <c r="F386">
        <v>21.9</v>
      </c>
      <c r="G386">
        <v>60</v>
      </c>
      <c r="H386" t="s">
        <v>26</v>
      </c>
      <c r="I386" t="s">
        <v>27</v>
      </c>
      <c r="J386" t="s">
        <v>21</v>
      </c>
      <c r="K386">
        <v>35021</v>
      </c>
      <c r="L386" t="s">
        <v>22</v>
      </c>
      <c r="M386">
        <v>0.49</v>
      </c>
      <c r="N386">
        <v>0.74</v>
      </c>
      <c r="O386">
        <v>703.21</v>
      </c>
      <c r="P386">
        <v>0</v>
      </c>
    </row>
    <row r="387" spans="1:16">
      <c r="A387" t="s">
        <v>816</v>
      </c>
      <c r="B387" s="1">
        <v>44286</v>
      </c>
      <c r="C387" t="s">
        <v>817</v>
      </c>
      <c r="D387" t="s">
        <v>25</v>
      </c>
      <c r="E387">
        <v>6109</v>
      </c>
      <c r="F387">
        <v>10.1</v>
      </c>
      <c r="G387">
        <v>60</v>
      </c>
      <c r="H387" t="s">
        <v>19</v>
      </c>
      <c r="I387" t="s">
        <v>27</v>
      </c>
      <c r="J387" t="s">
        <v>37</v>
      </c>
      <c r="K387">
        <v>128000</v>
      </c>
      <c r="L387" t="s">
        <v>29</v>
      </c>
      <c r="M387">
        <v>0.28999999999999998</v>
      </c>
      <c r="N387">
        <v>0.79</v>
      </c>
      <c r="O387">
        <v>6726.01</v>
      </c>
      <c r="P387">
        <v>0</v>
      </c>
    </row>
    <row r="388" spans="1:16">
      <c r="A388" t="s">
        <v>818</v>
      </c>
      <c r="B388" s="1">
        <v>44972</v>
      </c>
      <c r="C388" t="s">
        <v>819</v>
      </c>
      <c r="D388" t="s">
        <v>40</v>
      </c>
      <c r="E388">
        <v>36201</v>
      </c>
      <c r="F388">
        <v>5.6</v>
      </c>
      <c r="G388">
        <v>60</v>
      </c>
      <c r="H388" t="s">
        <v>26</v>
      </c>
      <c r="I388" t="s">
        <v>57</v>
      </c>
      <c r="J388" t="s">
        <v>21</v>
      </c>
      <c r="K388">
        <v>51119</v>
      </c>
      <c r="L388" t="s">
        <v>33</v>
      </c>
      <c r="M388">
        <v>0.13</v>
      </c>
      <c r="N388">
        <v>0.62</v>
      </c>
      <c r="O388">
        <v>9484.2000000000007</v>
      </c>
      <c r="P388">
        <v>0</v>
      </c>
    </row>
    <row r="389" spans="1:16">
      <c r="A389" t="s">
        <v>820</v>
      </c>
      <c r="B389" s="1">
        <v>44801</v>
      </c>
      <c r="C389" t="s">
        <v>821</v>
      </c>
      <c r="D389" t="s">
        <v>56</v>
      </c>
      <c r="E389">
        <v>17967</v>
      </c>
      <c r="F389">
        <v>19.8</v>
      </c>
      <c r="G389">
        <v>60</v>
      </c>
      <c r="H389" t="s">
        <v>19</v>
      </c>
      <c r="I389" t="s">
        <v>57</v>
      </c>
      <c r="J389" t="s">
        <v>28</v>
      </c>
      <c r="K389">
        <v>81539</v>
      </c>
      <c r="L389" t="s">
        <v>33</v>
      </c>
      <c r="M389">
        <v>0.12</v>
      </c>
      <c r="N389">
        <v>0.77</v>
      </c>
      <c r="O389">
        <v>21524.47</v>
      </c>
      <c r="P389">
        <v>0</v>
      </c>
    </row>
    <row r="390" spans="1:16">
      <c r="A390" t="s">
        <v>822</v>
      </c>
      <c r="B390" s="1">
        <v>45166</v>
      </c>
      <c r="C390" t="s">
        <v>823</v>
      </c>
      <c r="D390" t="s">
        <v>40</v>
      </c>
      <c r="E390">
        <v>30759</v>
      </c>
      <c r="F390">
        <v>7.1</v>
      </c>
      <c r="G390">
        <v>36</v>
      </c>
      <c r="H390" t="s">
        <v>19</v>
      </c>
      <c r="I390" t="s">
        <v>41</v>
      </c>
      <c r="J390" t="s">
        <v>28</v>
      </c>
      <c r="K390">
        <v>124835</v>
      </c>
      <c r="L390" t="s">
        <v>33</v>
      </c>
      <c r="M390">
        <v>0.22</v>
      </c>
      <c r="N390">
        <v>0.72</v>
      </c>
      <c r="O390">
        <v>32942.89</v>
      </c>
      <c r="P390">
        <v>0</v>
      </c>
    </row>
    <row r="391" spans="1:16">
      <c r="A391" t="s">
        <v>824</v>
      </c>
      <c r="B391" s="1">
        <v>45218</v>
      </c>
      <c r="C391" t="s">
        <v>825</v>
      </c>
      <c r="D391" t="s">
        <v>65</v>
      </c>
      <c r="E391">
        <v>21172</v>
      </c>
      <c r="F391">
        <v>11.3</v>
      </c>
      <c r="G391">
        <v>36</v>
      </c>
      <c r="H391" t="s">
        <v>26</v>
      </c>
      <c r="I391" t="s">
        <v>20</v>
      </c>
      <c r="J391" t="s">
        <v>21</v>
      </c>
      <c r="K391">
        <v>69350</v>
      </c>
      <c r="L391" t="s">
        <v>33</v>
      </c>
      <c r="M391">
        <v>0.47</v>
      </c>
      <c r="N391">
        <v>0.56000000000000005</v>
      </c>
      <c r="O391">
        <v>4850.0600000000004</v>
      </c>
      <c r="P391">
        <v>0</v>
      </c>
    </row>
    <row r="392" spans="1:16">
      <c r="A392" t="s">
        <v>826</v>
      </c>
      <c r="B392" s="1">
        <v>44614</v>
      </c>
      <c r="C392" t="s">
        <v>827</v>
      </c>
      <c r="D392" t="s">
        <v>18</v>
      </c>
      <c r="E392">
        <v>37935</v>
      </c>
      <c r="F392">
        <v>5.0999999999999996</v>
      </c>
      <c r="G392">
        <v>36</v>
      </c>
      <c r="H392" t="s">
        <v>19</v>
      </c>
      <c r="I392" t="s">
        <v>57</v>
      </c>
      <c r="J392" t="s">
        <v>37</v>
      </c>
      <c r="K392">
        <v>76223</v>
      </c>
      <c r="L392" t="s">
        <v>29</v>
      </c>
      <c r="M392">
        <v>0.31</v>
      </c>
      <c r="N392">
        <v>0.61</v>
      </c>
      <c r="O392">
        <v>39869.68</v>
      </c>
      <c r="P392">
        <v>0</v>
      </c>
    </row>
    <row r="393" spans="1:16">
      <c r="A393" t="s">
        <v>828</v>
      </c>
      <c r="B393" s="1">
        <v>44311</v>
      </c>
      <c r="C393" t="s">
        <v>829</v>
      </c>
      <c r="D393" t="s">
        <v>72</v>
      </c>
      <c r="E393">
        <v>27589</v>
      </c>
      <c r="F393">
        <v>18.600000000000001</v>
      </c>
      <c r="G393">
        <v>60</v>
      </c>
      <c r="H393" t="s">
        <v>19</v>
      </c>
      <c r="I393" t="s">
        <v>20</v>
      </c>
      <c r="J393" t="s">
        <v>47</v>
      </c>
      <c r="K393">
        <v>55517</v>
      </c>
      <c r="L393" t="s">
        <v>29</v>
      </c>
      <c r="M393">
        <v>0.21</v>
      </c>
      <c r="N393">
        <v>0.63</v>
      </c>
      <c r="O393">
        <v>32720.55</v>
      </c>
      <c r="P393">
        <v>0</v>
      </c>
    </row>
    <row r="394" spans="1:16">
      <c r="A394" t="s">
        <v>830</v>
      </c>
      <c r="B394" s="1">
        <v>44813</v>
      </c>
      <c r="C394" t="s">
        <v>831</v>
      </c>
      <c r="D394" t="s">
        <v>18</v>
      </c>
      <c r="E394">
        <v>31015</v>
      </c>
      <c r="F394">
        <v>8.3000000000000007</v>
      </c>
      <c r="G394">
        <v>36</v>
      </c>
      <c r="H394" t="s">
        <v>26</v>
      </c>
      <c r="I394" t="s">
        <v>84</v>
      </c>
      <c r="J394" t="s">
        <v>28</v>
      </c>
      <c r="K394">
        <v>108653</v>
      </c>
      <c r="L394" t="s">
        <v>22</v>
      </c>
      <c r="M394">
        <v>0.26</v>
      </c>
      <c r="N394">
        <v>0.92</v>
      </c>
      <c r="O394">
        <v>5879.4</v>
      </c>
      <c r="P394">
        <v>0</v>
      </c>
    </row>
    <row r="395" spans="1:16">
      <c r="A395" t="s">
        <v>832</v>
      </c>
      <c r="B395" s="1">
        <v>45022</v>
      </c>
      <c r="C395" t="s">
        <v>833</v>
      </c>
      <c r="D395" t="s">
        <v>40</v>
      </c>
      <c r="E395">
        <v>30009</v>
      </c>
      <c r="F395">
        <v>18.100000000000001</v>
      </c>
      <c r="G395">
        <v>60</v>
      </c>
      <c r="H395" t="s">
        <v>19</v>
      </c>
      <c r="I395" t="s">
        <v>20</v>
      </c>
      <c r="J395" t="s">
        <v>21</v>
      </c>
      <c r="K395">
        <v>52250</v>
      </c>
      <c r="L395" t="s">
        <v>33</v>
      </c>
      <c r="M395">
        <v>0.34</v>
      </c>
      <c r="N395">
        <v>0.6</v>
      </c>
      <c r="O395">
        <v>35440.629999999997</v>
      </c>
      <c r="P395">
        <v>0</v>
      </c>
    </row>
    <row r="396" spans="1:16">
      <c r="A396" t="s">
        <v>834</v>
      </c>
      <c r="B396" s="1">
        <v>44609</v>
      </c>
      <c r="C396" t="s">
        <v>835</v>
      </c>
      <c r="D396" t="s">
        <v>56</v>
      </c>
      <c r="E396">
        <v>18773</v>
      </c>
      <c r="F396">
        <v>24.8</v>
      </c>
      <c r="G396">
        <v>60</v>
      </c>
      <c r="H396" t="s">
        <v>26</v>
      </c>
      <c r="I396" t="s">
        <v>27</v>
      </c>
      <c r="J396" t="s">
        <v>21</v>
      </c>
      <c r="K396">
        <v>114486</v>
      </c>
      <c r="L396" t="s">
        <v>22</v>
      </c>
      <c r="M396">
        <v>0.36</v>
      </c>
      <c r="N396">
        <v>0.63</v>
      </c>
      <c r="O396">
        <v>4751.47</v>
      </c>
      <c r="P396">
        <v>0</v>
      </c>
    </row>
    <row r="397" spans="1:16">
      <c r="A397" t="s">
        <v>836</v>
      </c>
      <c r="B397" s="1">
        <v>44925</v>
      </c>
      <c r="C397" t="s">
        <v>837</v>
      </c>
      <c r="D397" t="s">
        <v>56</v>
      </c>
      <c r="E397">
        <v>27143</v>
      </c>
      <c r="F397">
        <v>6.5</v>
      </c>
      <c r="G397">
        <v>60</v>
      </c>
      <c r="H397" t="s">
        <v>19</v>
      </c>
      <c r="I397" t="s">
        <v>20</v>
      </c>
      <c r="J397" t="s">
        <v>21</v>
      </c>
      <c r="K397">
        <v>112895</v>
      </c>
      <c r="L397" t="s">
        <v>29</v>
      </c>
      <c r="M397">
        <v>0.16</v>
      </c>
      <c r="N397">
        <v>0.67</v>
      </c>
      <c r="O397">
        <v>28907.3</v>
      </c>
      <c r="P397">
        <v>0</v>
      </c>
    </row>
    <row r="398" spans="1:16">
      <c r="A398" t="s">
        <v>838</v>
      </c>
      <c r="B398" s="1">
        <v>45217</v>
      </c>
      <c r="C398" t="s">
        <v>839</v>
      </c>
      <c r="D398" t="s">
        <v>76</v>
      </c>
      <c r="E398">
        <v>7154</v>
      </c>
      <c r="F398">
        <v>6.5</v>
      </c>
      <c r="G398">
        <v>36</v>
      </c>
      <c r="H398" t="s">
        <v>19</v>
      </c>
      <c r="I398" t="s">
        <v>27</v>
      </c>
      <c r="J398" t="s">
        <v>47</v>
      </c>
      <c r="K398">
        <v>119132</v>
      </c>
      <c r="L398" t="s">
        <v>33</v>
      </c>
      <c r="M398">
        <v>0.49</v>
      </c>
      <c r="N398">
        <v>0.8</v>
      </c>
      <c r="O398">
        <v>7619.01</v>
      </c>
      <c r="P398">
        <v>0</v>
      </c>
    </row>
    <row r="399" spans="1:16">
      <c r="A399" t="s">
        <v>840</v>
      </c>
      <c r="B399" s="1">
        <v>44957</v>
      </c>
      <c r="C399" t="s">
        <v>841</v>
      </c>
      <c r="D399" t="s">
        <v>46</v>
      </c>
      <c r="E399">
        <v>22804</v>
      </c>
      <c r="F399">
        <v>11.8</v>
      </c>
      <c r="G399">
        <v>60</v>
      </c>
      <c r="H399" t="s">
        <v>19</v>
      </c>
      <c r="I399" t="s">
        <v>84</v>
      </c>
      <c r="J399" t="s">
        <v>32</v>
      </c>
      <c r="K399">
        <v>121066</v>
      </c>
      <c r="L399" t="s">
        <v>29</v>
      </c>
      <c r="M399">
        <v>0.32</v>
      </c>
      <c r="N399">
        <v>0.55000000000000004</v>
      </c>
      <c r="O399">
        <v>25494.87</v>
      </c>
      <c r="P399">
        <v>0</v>
      </c>
    </row>
    <row r="400" spans="1:16">
      <c r="A400" t="s">
        <v>842</v>
      </c>
      <c r="B400" s="1">
        <v>44872</v>
      </c>
      <c r="C400" t="s">
        <v>843</v>
      </c>
      <c r="D400" t="s">
        <v>76</v>
      </c>
      <c r="E400">
        <v>21581</v>
      </c>
      <c r="F400">
        <v>22.3</v>
      </c>
      <c r="G400">
        <v>60</v>
      </c>
      <c r="H400" t="s">
        <v>26</v>
      </c>
      <c r="I400" t="s">
        <v>57</v>
      </c>
      <c r="J400" t="s">
        <v>37</v>
      </c>
      <c r="K400">
        <v>96798</v>
      </c>
      <c r="L400" t="s">
        <v>22</v>
      </c>
      <c r="M400">
        <v>0.15</v>
      </c>
      <c r="N400">
        <v>0.93</v>
      </c>
      <c r="O400">
        <v>4810.13</v>
      </c>
      <c r="P400">
        <v>0</v>
      </c>
    </row>
    <row r="401" spans="1:16">
      <c r="A401" t="s">
        <v>844</v>
      </c>
      <c r="B401" s="1">
        <v>44653</v>
      </c>
      <c r="C401" t="s">
        <v>845</v>
      </c>
      <c r="D401" t="s">
        <v>72</v>
      </c>
      <c r="E401">
        <v>31087</v>
      </c>
      <c r="F401">
        <v>9.3000000000000007</v>
      </c>
      <c r="G401">
        <v>36</v>
      </c>
      <c r="H401" t="s">
        <v>26</v>
      </c>
      <c r="I401" t="s">
        <v>73</v>
      </c>
      <c r="J401" t="s">
        <v>32</v>
      </c>
      <c r="K401">
        <v>84199</v>
      </c>
      <c r="L401" t="s">
        <v>29</v>
      </c>
      <c r="M401">
        <v>0.46</v>
      </c>
      <c r="N401">
        <v>0.89</v>
      </c>
      <c r="O401">
        <v>7602.33</v>
      </c>
      <c r="P401">
        <v>0</v>
      </c>
    </row>
    <row r="402" spans="1:16">
      <c r="A402" t="s">
        <v>846</v>
      </c>
      <c r="B402" s="1">
        <v>45116</v>
      </c>
      <c r="C402" t="s">
        <v>847</v>
      </c>
      <c r="D402" t="s">
        <v>72</v>
      </c>
      <c r="E402">
        <v>33981</v>
      </c>
      <c r="F402">
        <v>12.2</v>
      </c>
      <c r="G402">
        <v>36</v>
      </c>
      <c r="H402" t="s">
        <v>19</v>
      </c>
      <c r="I402" t="s">
        <v>57</v>
      </c>
      <c r="J402" t="s">
        <v>37</v>
      </c>
      <c r="K402">
        <v>89546</v>
      </c>
      <c r="L402" t="s">
        <v>33</v>
      </c>
      <c r="M402">
        <v>0.13</v>
      </c>
      <c r="N402">
        <v>0.76</v>
      </c>
      <c r="O402">
        <v>38126.68</v>
      </c>
      <c r="P402">
        <v>0</v>
      </c>
    </row>
    <row r="403" spans="1:16">
      <c r="A403" t="s">
        <v>848</v>
      </c>
      <c r="B403" s="1">
        <v>44388</v>
      </c>
      <c r="C403" t="s">
        <v>849</v>
      </c>
      <c r="D403" t="s">
        <v>72</v>
      </c>
      <c r="E403">
        <v>4762</v>
      </c>
      <c r="F403">
        <v>6.4</v>
      </c>
      <c r="G403">
        <v>60</v>
      </c>
      <c r="H403" t="s">
        <v>19</v>
      </c>
      <c r="I403" t="s">
        <v>57</v>
      </c>
      <c r="J403" t="s">
        <v>37</v>
      </c>
      <c r="K403">
        <v>135686</v>
      </c>
      <c r="L403" t="s">
        <v>33</v>
      </c>
      <c r="M403">
        <v>0.46</v>
      </c>
      <c r="N403">
        <v>0.8</v>
      </c>
      <c r="O403">
        <v>5066.7700000000004</v>
      </c>
      <c r="P403">
        <v>0</v>
      </c>
    </row>
    <row r="404" spans="1:16">
      <c r="A404" t="s">
        <v>850</v>
      </c>
      <c r="B404" s="1">
        <v>44935</v>
      </c>
      <c r="C404" t="s">
        <v>851</v>
      </c>
      <c r="D404" t="s">
        <v>25</v>
      </c>
      <c r="E404">
        <v>10768</v>
      </c>
      <c r="F404">
        <v>20.3</v>
      </c>
      <c r="G404">
        <v>60</v>
      </c>
      <c r="H404" t="s">
        <v>81</v>
      </c>
      <c r="I404" t="s">
        <v>84</v>
      </c>
      <c r="J404" t="s">
        <v>21</v>
      </c>
      <c r="K404">
        <v>118151</v>
      </c>
      <c r="L404" t="s">
        <v>22</v>
      </c>
      <c r="M404">
        <v>0.5</v>
      </c>
      <c r="N404">
        <v>0.51</v>
      </c>
      <c r="O404">
        <v>4240.21</v>
      </c>
      <c r="P404">
        <v>804.81</v>
      </c>
    </row>
    <row r="405" spans="1:16">
      <c r="A405" t="s">
        <v>852</v>
      </c>
      <c r="B405" s="1">
        <v>45174</v>
      </c>
      <c r="C405" t="s">
        <v>853</v>
      </c>
      <c r="D405" t="s">
        <v>76</v>
      </c>
      <c r="E405">
        <v>39559</v>
      </c>
      <c r="F405">
        <v>13.2</v>
      </c>
      <c r="G405">
        <v>36</v>
      </c>
      <c r="H405" t="s">
        <v>19</v>
      </c>
      <c r="I405" t="s">
        <v>57</v>
      </c>
      <c r="J405" t="s">
        <v>28</v>
      </c>
      <c r="K405">
        <v>33327</v>
      </c>
      <c r="L405" t="s">
        <v>33</v>
      </c>
      <c r="M405">
        <v>0.38</v>
      </c>
      <c r="N405">
        <v>0.65</v>
      </c>
      <c r="O405">
        <v>44780.79</v>
      </c>
      <c r="P405">
        <v>0</v>
      </c>
    </row>
    <row r="406" spans="1:16">
      <c r="A406" t="s">
        <v>854</v>
      </c>
      <c r="B406" s="1">
        <v>45205</v>
      </c>
      <c r="C406" t="s">
        <v>855</v>
      </c>
      <c r="D406" t="s">
        <v>25</v>
      </c>
      <c r="E406">
        <v>9783</v>
      </c>
      <c r="F406">
        <v>20.2</v>
      </c>
      <c r="G406">
        <v>36</v>
      </c>
      <c r="H406" t="s">
        <v>81</v>
      </c>
      <c r="I406" t="s">
        <v>27</v>
      </c>
      <c r="J406" t="s">
        <v>21</v>
      </c>
      <c r="K406">
        <v>59768</v>
      </c>
      <c r="L406" t="s">
        <v>29</v>
      </c>
      <c r="M406">
        <v>0.41</v>
      </c>
      <c r="N406">
        <v>0.86</v>
      </c>
      <c r="O406">
        <v>1238.43</v>
      </c>
      <c r="P406">
        <v>3866.9</v>
      </c>
    </row>
    <row r="407" spans="1:16">
      <c r="A407" t="s">
        <v>856</v>
      </c>
      <c r="B407" s="1">
        <v>44292</v>
      </c>
      <c r="C407" t="s">
        <v>857</v>
      </c>
      <c r="D407" t="s">
        <v>18</v>
      </c>
      <c r="E407">
        <v>30781</v>
      </c>
      <c r="F407">
        <v>23.1</v>
      </c>
      <c r="G407">
        <v>36</v>
      </c>
      <c r="H407" t="s">
        <v>19</v>
      </c>
      <c r="I407" t="s">
        <v>20</v>
      </c>
      <c r="J407" t="s">
        <v>47</v>
      </c>
      <c r="K407">
        <v>94418</v>
      </c>
      <c r="L407" t="s">
        <v>29</v>
      </c>
      <c r="M407">
        <v>0.23</v>
      </c>
      <c r="N407">
        <v>0.53</v>
      </c>
      <c r="O407">
        <v>37891.410000000003</v>
      </c>
      <c r="P407">
        <v>0</v>
      </c>
    </row>
    <row r="408" spans="1:16">
      <c r="A408" t="s">
        <v>858</v>
      </c>
      <c r="B408" s="1">
        <v>44859</v>
      </c>
      <c r="C408" t="s">
        <v>859</v>
      </c>
      <c r="D408" t="s">
        <v>46</v>
      </c>
      <c r="E408">
        <v>31811</v>
      </c>
      <c r="F408">
        <v>9.6999999999999993</v>
      </c>
      <c r="G408">
        <v>60</v>
      </c>
      <c r="H408" t="s">
        <v>26</v>
      </c>
      <c r="I408" t="s">
        <v>20</v>
      </c>
      <c r="J408" t="s">
        <v>37</v>
      </c>
      <c r="K408">
        <v>124386</v>
      </c>
      <c r="L408" t="s">
        <v>29</v>
      </c>
      <c r="M408">
        <v>0.48</v>
      </c>
      <c r="N408">
        <v>0.63</v>
      </c>
      <c r="O408">
        <v>14792.24</v>
      </c>
      <c r="P408">
        <v>0</v>
      </c>
    </row>
    <row r="409" spans="1:16">
      <c r="A409" t="s">
        <v>860</v>
      </c>
      <c r="B409" s="1">
        <v>44233</v>
      </c>
      <c r="C409" t="s">
        <v>861</v>
      </c>
      <c r="D409" t="s">
        <v>40</v>
      </c>
      <c r="E409">
        <v>36488</v>
      </c>
      <c r="F409">
        <v>21.1</v>
      </c>
      <c r="G409">
        <v>36</v>
      </c>
      <c r="H409" t="s">
        <v>19</v>
      </c>
      <c r="I409" t="s">
        <v>57</v>
      </c>
      <c r="J409" t="s">
        <v>28</v>
      </c>
      <c r="K409">
        <v>146947</v>
      </c>
      <c r="L409" t="s">
        <v>29</v>
      </c>
      <c r="M409">
        <v>0.31</v>
      </c>
      <c r="N409">
        <v>0.76</v>
      </c>
      <c r="O409">
        <v>44186.97</v>
      </c>
      <c r="P409">
        <v>0</v>
      </c>
    </row>
    <row r="410" spans="1:16">
      <c r="A410" t="s">
        <v>862</v>
      </c>
      <c r="B410" s="1">
        <v>44475</v>
      </c>
      <c r="C410" t="s">
        <v>863</v>
      </c>
      <c r="D410" t="s">
        <v>53</v>
      </c>
      <c r="E410">
        <v>9905</v>
      </c>
      <c r="F410">
        <v>6.2</v>
      </c>
      <c r="G410">
        <v>36</v>
      </c>
      <c r="H410" t="s">
        <v>81</v>
      </c>
      <c r="I410" t="s">
        <v>73</v>
      </c>
      <c r="J410" t="s">
        <v>37</v>
      </c>
      <c r="K410">
        <v>72788</v>
      </c>
      <c r="L410" t="s">
        <v>22</v>
      </c>
      <c r="M410">
        <v>0.39</v>
      </c>
      <c r="N410">
        <v>0.62</v>
      </c>
      <c r="O410">
        <v>2417.52</v>
      </c>
      <c r="P410">
        <v>3932.05</v>
      </c>
    </row>
    <row r="411" spans="1:16">
      <c r="A411" t="s">
        <v>864</v>
      </c>
      <c r="B411" s="1">
        <v>44413</v>
      </c>
      <c r="C411" t="s">
        <v>865</v>
      </c>
      <c r="D411" t="s">
        <v>76</v>
      </c>
      <c r="E411">
        <v>10127</v>
      </c>
      <c r="F411">
        <v>23</v>
      </c>
      <c r="G411">
        <v>36</v>
      </c>
      <c r="H411" t="s">
        <v>26</v>
      </c>
      <c r="I411" t="s">
        <v>73</v>
      </c>
      <c r="J411" t="s">
        <v>37</v>
      </c>
      <c r="K411">
        <v>145945</v>
      </c>
      <c r="L411" t="s">
        <v>29</v>
      </c>
      <c r="M411">
        <v>0.47</v>
      </c>
      <c r="N411">
        <v>0.92</v>
      </c>
      <c r="O411">
        <v>3348.84</v>
      </c>
      <c r="P411">
        <v>0</v>
      </c>
    </row>
    <row r="412" spans="1:16">
      <c r="A412" t="s">
        <v>866</v>
      </c>
      <c r="B412" s="1">
        <v>45063</v>
      </c>
      <c r="C412" t="s">
        <v>867</v>
      </c>
      <c r="D412" t="s">
        <v>53</v>
      </c>
      <c r="E412">
        <v>23431</v>
      </c>
      <c r="F412">
        <v>18</v>
      </c>
      <c r="G412">
        <v>60</v>
      </c>
      <c r="H412" t="s">
        <v>19</v>
      </c>
      <c r="I412" t="s">
        <v>27</v>
      </c>
      <c r="J412" t="s">
        <v>21</v>
      </c>
      <c r="K412">
        <v>112384</v>
      </c>
      <c r="L412" t="s">
        <v>22</v>
      </c>
      <c r="M412">
        <v>0.49</v>
      </c>
      <c r="N412">
        <v>0.56000000000000005</v>
      </c>
      <c r="O412">
        <v>27648.58</v>
      </c>
      <c r="P412">
        <v>0</v>
      </c>
    </row>
    <row r="413" spans="1:16">
      <c r="A413" t="s">
        <v>868</v>
      </c>
      <c r="B413" s="1">
        <v>45069</v>
      </c>
      <c r="C413" t="s">
        <v>869</v>
      </c>
      <c r="D413" t="s">
        <v>56</v>
      </c>
      <c r="E413">
        <v>7368</v>
      </c>
      <c r="F413">
        <v>22.5</v>
      </c>
      <c r="G413">
        <v>36</v>
      </c>
      <c r="H413" t="s">
        <v>19</v>
      </c>
      <c r="I413" t="s">
        <v>20</v>
      </c>
      <c r="J413" t="s">
        <v>28</v>
      </c>
      <c r="K413">
        <v>76830</v>
      </c>
      <c r="L413" t="s">
        <v>29</v>
      </c>
      <c r="M413">
        <v>0.43</v>
      </c>
      <c r="N413">
        <v>0.86</v>
      </c>
      <c r="O413">
        <v>9025.7999999999993</v>
      </c>
      <c r="P413">
        <v>0</v>
      </c>
    </row>
    <row r="414" spans="1:16">
      <c r="A414" t="s">
        <v>870</v>
      </c>
      <c r="B414" s="1">
        <v>44258</v>
      </c>
      <c r="C414" t="s">
        <v>871</v>
      </c>
      <c r="D414" t="s">
        <v>76</v>
      </c>
      <c r="E414">
        <v>28424</v>
      </c>
      <c r="F414">
        <v>5</v>
      </c>
      <c r="G414">
        <v>36</v>
      </c>
      <c r="H414" t="s">
        <v>26</v>
      </c>
      <c r="I414" t="s">
        <v>20</v>
      </c>
      <c r="J414" t="s">
        <v>28</v>
      </c>
      <c r="K414">
        <v>82446</v>
      </c>
      <c r="L414" t="s">
        <v>22</v>
      </c>
      <c r="M414">
        <v>0.22</v>
      </c>
      <c r="N414">
        <v>0.73</v>
      </c>
      <c r="O414">
        <v>12039.9</v>
      </c>
      <c r="P414">
        <v>0</v>
      </c>
    </row>
    <row r="415" spans="1:16">
      <c r="A415" t="s">
        <v>872</v>
      </c>
      <c r="B415" s="1">
        <v>44792</v>
      </c>
      <c r="C415" t="s">
        <v>873</v>
      </c>
      <c r="D415" t="s">
        <v>18</v>
      </c>
      <c r="E415">
        <v>19333</v>
      </c>
      <c r="F415">
        <v>8.4</v>
      </c>
      <c r="G415">
        <v>36</v>
      </c>
      <c r="H415" t="s">
        <v>26</v>
      </c>
      <c r="I415" t="s">
        <v>27</v>
      </c>
      <c r="J415" t="s">
        <v>37</v>
      </c>
      <c r="K415">
        <v>135078</v>
      </c>
      <c r="L415" t="s">
        <v>29</v>
      </c>
      <c r="M415">
        <v>0.49</v>
      </c>
      <c r="N415">
        <v>0.84</v>
      </c>
      <c r="O415">
        <v>4102.62</v>
      </c>
      <c r="P415">
        <v>0</v>
      </c>
    </row>
    <row r="416" spans="1:16">
      <c r="A416" t="s">
        <v>874</v>
      </c>
      <c r="B416" s="1">
        <v>44925</v>
      </c>
      <c r="C416" t="s">
        <v>875</v>
      </c>
      <c r="D416" t="s">
        <v>76</v>
      </c>
      <c r="E416">
        <v>24116</v>
      </c>
      <c r="F416">
        <v>12.8</v>
      </c>
      <c r="G416">
        <v>36</v>
      </c>
      <c r="H416" t="s">
        <v>19</v>
      </c>
      <c r="I416" t="s">
        <v>84</v>
      </c>
      <c r="J416" t="s">
        <v>28</v>
      </c>
      <c r="K416">
        <v>45160</v>
      </c>
      <c r="L416" t="s">
        <v>29</v>
      </c>
      <c r="M416">
        <v>0.35</v>
      </c>
      <c r="N416">
        <v>0.64</v>
      </c>
      <c r="O416">
        <v>27202.85</v>
      </c>
      <c r="P416">
        <v>0</v>
      </c>
    </row>
    <row r="417" spans="1:16">
      <c r="A417" t="s">
        <v>876</v>
      </c>
      <c r="B417" s="1">
        <v>44593</v>
      </c>
      <c r="C417" t="s">
        <v>877</v>
      </c>
      <c r="D417" t="s">
        <v>25</v>
      </c>
      <c r="E417">
        <v>16525</v>
      </c>
      <c r="F417">
        <v>12.6</v>
      </c>
      <c r="G417">
        <v>36</v>
      </c>
      <c r="H417" t="s">
        <v>19</v>
      </c>
      <c r="I417" t="s">
        <v>20</v>
      </c>
      <c r="J417" t="s">
        <v>28</v>
      </c>
      <c r="K417">
        <v>86583</v>
      </c>
      <c r="L417" t="s">
        <v>22</v>
      </c>
      <c r="M417">
        <v>0.47</v>
      </c>
      <c r="N417">
        <v>0.73</v>
      </c>
      <c r="O417">
        <v>18607.150000000001</v>
      </c>
      <c r="P417">
        <v>0</v>
      </c>
    </row>
    <row r="418" spans="1:16">
      <c r="A418" t="s">
        <v>878</v>
      </c>
      <c r="B418" s="1">
        <v>44895</v>
      </c>
      <c r="C418" t="s">
        <v>879</v>
      </c>
      <c r="D418" t="s">
        <v>46</v>
      </c>
      <c r="E418">
        <v>24398</v>
      </c>
      <c r="F418">
        <v>9.5</v>
      </c>
      <c r="G418">
        <v>60</v>
      </c>
      <c r="H418" t="s">
        <v>26</v>
      </c>
      <c r="I418" t="s">
        <v>73</v>
      </c>
      <c r="J418" t="s">
        <v>21</v>
      </c>
      <c r="K418">
        <v>63998</v>
      </c>
      <c r="L418" t="s">
        <v>33</v>
      </c>
      <c r="M418">
        <v>0.37</v>
      </c>
      <c r="N418">
        <v>0.89</v>
      </c>
      <c r="O418">
        <v>5945.55</v>
      </c>
      <c r="P418">
        <v>0</v>
      </c>
    </row>
    <row r="419" spans="1:16">
      <c r="A419" t="s">
        <v>880</v>
      </c>
      <c r="B419" s="1">
        <v>45239</v>
      </c>
      <c r="C419" t="s">
        <v>881</v>
      </c>
      <c r="D419" t="s">
        <v>40</v>
      </c>
      <c r="E419">
        <v>33857</v>
      </c>
      <c r="F419">
        <v>12.6</v>
      </c>
      <c r="G419">
        <v>60</v>
      </c>
      <c r="H419" t="s">
        <v>19</v>
      </c>
      <c r="I419" t="s">
        <v>57</v>
      </c>
      <c r="J419" t="s">
        <v>32</v>
      </c>
      <c r="K419">
        <v>57230</v>
      </c>
      <c r="L419" t="s">
        <v>33</v>
      </c>
      <c r="M419">
        <v>0.22</v>
      </c>
      <c r="N419">
        <v>0.71</v>
      </c>
      <c r="O419">
        <v>38122.980000000003</v>
      </c>
      <c r="P419">
        <v>0</v>
      </c>
    </row>
    <row r="420" spans="1:16">
      <c r="A420" t="s">
        <v>882</v>
      </c>
      <c r="B420" s="1">
        <v>44373</v>
      </c>
      <c r="C420" t="s">
        <v>883</v>
      </c>
      <c r="D420" t="s">
        <v>50</v>
      </c>
      <c r="E420">
        <v>11361</v>
      </c>
      <c r="F420">
        <v>7.6</v>
      </c>
      <c r="G420">
        <v>60</v>
      </c>
      <c r="H420" t="s">
        <v>26</v>
      </c>
      <c r="I420" t="s">
        <v>84</v>
      </c>
      <c r="J420" t="s">
        <v>47</v>
      </c>
      <c r="K420">
        <v>39076</v>
      </c>
      <c r="L420" t="s">
        <v>33</v>
      </c>
      <c r="M420">
        <v>0.25</v>
      </c>
      <c r="N420">
        <v>0.66</v>
      </c>
      <c r="O420">
        <v>2661.69</v>
      </c>
      <c r="P420">
        <v>0</v>
      </c>
    </row>
    <row r="421" spans="1:16">
      <c r="A421" t="s">
        <v>884</v>
      </c>
      <c r="B421" s="1">
        <v>44592</v>
      </c>
      <c r="C421" t="s">
        <v>885</v>
      </c>
      <c r="D421" t="s">
        <v>40</v>
      </c>
      <c r="E421">
        <v>17369</v>
      </c>
      <c r="F421">
        <v>13.3</v>
      </c>
      <c r="G421">
        <v>36</v>
      </c>
      <c r="H421" t="s">
        <v>19</v>
      </c>
      <c r="I421" t="s">
        <v>84</v>
      </c>
      <c r="J421" t="s">
        <v>32</v>
      </c>
      <c r="K421">
        <v>99341</v>
      </c>
      <c r="L421" t="s">
        <v>22</v>
      </c>
      <c r="M421">
        <v>0.32</v>
      </c>
      <c r="N421">
        <v>0.74</v>
      </c>
      <c r="O421">
        <v>19679.080000000002</v>
      </c>
      <c r="P421">
        <v>0</v>
      </c>
    </row>
    <row r="422" spans="1:16">
      <c r="A422" t="s">
        <v>886</v>
      </c>
      <c r="B422" s="1">
        <v>44641</v>
      </c>
      <c r="C422" t="s">
        <v>887</v>
      </c>
      <c r="D422" t="s">
        <v>40</v>
      </c>
      <c r="E422">
        <v>4041</v>
      </c>
      <c r="F422">
        <v>21</v>
      </c>
      <c r="G422">
        <v>60</v>
      </c>
      <c r="H422" t="s">
        <v>81</v>
      </c>
      <c r="I422" t="s">
        <v>84</v>
      </c>
      <c r="J422" t="s">
        <v>28</v>
      </c>
      <c r="K422">
        <v>61085</v>
      </c>
      <c r="L422" t="s">
        <v>33</v>
      </c>
      <c r="M422">
        <v>0.42</v>
      </c>
      <c r="N422">
        <v>0.82</v>
      </c>
      <c r="O422">
        <v>858.39</v>
      </c>
      <c r="P422">
        <v>1009</v>
      </c>
    </row>
    <row r="423" spans="1:16">
      <c r="A423" t="s">
        <v>888</v>
      </c>
      <c r="B423" s="1">
        <v>44272</v>
      </c>
      <c r="C423" t="s">
        <v>889</v>
      </c>
      <c r="D423" t="s">
        <v>56</v>
      </c>
      <c r="E423">
        <v>1105</v>
      </c>
      <c r="F423">
        <v>14.6</v>
      </c>
      <c r="G423">
        <v>60</v>
      </c>
      <c r="H423" t="s">
        <v>81</v>
      </c>
      <c r="I423" t="s">
        <v>27</v>
      </c>
      <c r="J423" t="s">
        <v>37</v>
      </c>
      <c r="K423">
        <v>85571</v>
      </c>
      <c r="L423" t="s">
        <v>33</v>
      </c>
      <c r="M423">
        <v>0.23</v>
      </c>
      <c r="N423">
        <v>0.7</v>
      </c>
      <c r="O423">
        <v>417.31</v>
      </c>
      <c r="P423">
        <v>388.04</v>
      </c>
    </row>
    <row r="424" spans="1:16">
      <c r="A424" t="s">
        <v>890</v>
      </c>
      <c r="B424" s="1">
        <v>44461</v>
      </c>
      <c r="C424" t="s">
        <v>891</v>
      </c>
      <c r="D424" t="s">
        <v>18</v>
      </c>
      <c r="E424">
        <v>10078</v>
      </c>
      <c r="F424">
        <v>5.4</v>
      </c>
      <c r="G424">
        <v>60</v>
      </c>
      <c r="H424" t="s">
        <v>315</v>
      </c>
      <c r="I424" t="s">
        <v>57</v>
      </c>
      <c r="J424" t="s">
        <v>47</v>
      </c>
      <c r="K424">
        <v>44715</v>
      </c>
      <c r="L424" t="s">
        <v>22</v>
      </c>
      <c r="M424">
        <v>0.33</v>
      </c>
      <c r="N424">
        <v>0.92</v>
      </c>
      <c r="O424">
        <v>0</v>
      </c>
      <c r="P424">
        <v>0</v>
      </c>
    </row>
    <row r="425" spans="1:16">
      <c r="A425" t="s">
        <v>892</v>
      </c>
      <c r="B425" s="1">
        <v>44651</v>
      </c>
      <c r="C425" t="s">
        <v>893</v>
      </c>
      <c r="D425" t="s">
        <v>53</v>
      </c>
      <c r="E425">
        <v>26003</v>
      </c>
      <c r="F425">
        <v>13.4</v>
      </c>
      <c r="G425">
        <v>36</v>
      </c>
      <c r="H425" t="s">
        <v>19</v>
      </c>
      <c r="I425" t="s">
        <v>84</v>
      </c>
      <c r="J425" t="s">
        <v>47</v>
      </c>
      <c r="K425">
        <v>35750</v>
      </c>
      <c r="L425" t="s">
        <v>33</v>
      </c>
      <c r="M425">
        <v>0.24</v>
      </c>
      <c r="N425">
        <v>0.63</v>
      </c>
      <c r="O425">
        <v>29487.4</v>
      </c>
      <c r="P425">
        <v>0</v>
      </c>
    </row>
    <row r="426" spans="1:16">
      <c r="A426" t="s">
        <v>894</v>
      </c>
      <c r="B426" s="1">
        <v>44914</v>
      </c>
      <c r="C426" t="s">
        <v>895</v>
      </c>
      <c r="D426" t="s">
        <v>18</v>
      </c>
      <c r="E426">
        <v>7090</v>
      </c>
      <c r="F426">
        <v>5.5</v>
      </c>
      <c r="G426">
        <v>36</v>
      </c>
      <c r="H426" t="s">
        <v>81</v>
      </c>
      <c r="I426" t="s">
        <v>73</v>
      </c>
      <c r="J426" t="s">
        <v>37</v>
      </c>
      <c r="K426">
        <v>143931</v>
      </c>
      <c r="L426" t="s">
        <v>33</v>
      </c>
      <c r="M426">
        <v>0.43</v>
      </c>
      <c r="N426">
        <v>0.71</v>
      </c>
      <c r="O426">
        <v>2472.13</v>
      </c>
      <c r="P426">
        <v>1824.75</v>
      </c>
    </row>
    <row r="427" spans="1:16">
      <c r="A427" t="s">
        <v>896</v>
      </c>
      <c r="B427" s="1">
        <v>44931</v>
      </c>
      <c r="C427" t="s">
        <v>897</v>
      </c>
      <c r="D427" t="s">
        <v>50</v>
      </c>
      <c r="E427">
        <v>39850</v>
      </c>
      <c r="F427">
        <v>24.3</v>
      </c>
      <c r="G427">
        <v>60</v>
      </c>
      <c r="H427" t="s">
        <v>19</v>
      </c>
      <c r="I427" t="s">
        <v>20</v>
      </c>
      <c r="J427" t="s">
        <v>47</v>
      </c>
      <c r="K427">
        <v>108768</v>
      </c>
      <c r="L427" t="s">
        <v>33</v>
      </c>
      <c r="M427">
        <v>0.28999999999999998</v>
      </c>
      <c r="N427">
        <v>0.84</v>
      </c>
      <c r="O427">
        <v>49533.55</v>
      </c>
      <c r="P427">
        <v>0</v>
      </c>
    </row>
    <row r="428" spans="1:16">
      <c r="A428" t="s">
        <v>898</v>
      </c>
      <c r="B428" s="1">
        <v>45047</v>
      </c>
      <c r="C428" t="s">
        <v>899</v>
      </c>
      <c r="D428" t="s">
        <v>56</v>
      </c>
      <c r="E428">
        <v>2925</v>
      </c>
      <c r="F428">
        <v>7.5</v>
      </c>
      <c r="G428">
        <v>60</v>
      </c>
      <c r="H428" t="s">
        <v>26</v>
      </c>
      <c r="I428" t="s">
        <v>73</v>
      </c>
      <c r="J428" t="s">
        <v>37</v>
      </c>
      <c r="K428">
        <v>148544</v>
      </c>
      <c r="L428" t="s">
        <v>22</v>
      </c>
      <c r="M428">
        <v>0.13</v>
      </c>
      <c r="N428">
        <v>0.81</v>
      </c>
      <c r="O428">
        <v>289.72000000000003</v>
      </c>
      <c r="P428">
        <v>0</v>
      </c>
    </row>
    <row r="429" spans="1:16">
      <c r="A429" t="s">
        <v>900</v>
      </c>
      <c r="B429" s="1">
        <v>44340</v>
      </c>
      <c r="C429" t="s">
        <v>901</v>
      </c>
      <c r="D429" t="s">
        <v>46</v>
      </c>
      <c r="E429">
        <v>19440</v>
      </c>
      <c r="F429">
        <v>19.2</v>
      </c>
      <c r="G429">
        <v>36</v>
      </c>
      <c r="H429" t="s">
        <v>19</v>
      </c>
      <c r="I429" t="s">
        <v>36</v>
      </c>
      <c r="J429" t="s">
        <v>47</v>
      </c>
      <c r="K429">
        <v>65903</v>
      </c>
      <c r="L429" t="s">
        <v>22</v>
      </c>
      <c r="M429">
        <v>0.17</v>
      </c>
      <c r="N429">
        <v>0.89</v>
      </c>
      <c r="O429">
        <v>23172.48</v>
      </c>
      <c r="P429">
        <v>0</v>
      </c>
    </row>
    <row r="430" spans="1:16">
      <c r="A430" t="s">
        <v>902</v>
      </c>
      <c r="B430" s="1">
        <v>45081</v>
      </c>
      <c r="C430" t="s">
        <v>903</v>
      </c>
      <c r="D430" t="s">
        <v>40</v>
      </c>
      <c r="E430">
        <v>27015</v>
      </c>
      <c r="F430">
        <v>24.5</v>
      </c>
      <c r="G430">
        <v>36</v>
      </c>
      <c r="H430" t="s">
        <v>19</v>
      </c>
      <c r="I430" t="s">
        <v>36</v>
      </c>
      <c r="J430" t="s">
        <v>32</v>
      </c>
      <c r="K430">
        <v>102489</v>
      </c>
      <c r="L430" t="s">
        <v>33</v>
      </c>
      <c r="M430">
        <v>0.12</v>
      </c>
      <c r="N430">
        <v>0.95</v>
      </c>
      <c r="O430">
        <v>33633.68</v>
      </c>
      <c r="P430">
        <v>0</v>
      </c>
    </row>
    <row r="431" spans="1:16">
      <c r="A431" t="s">
        <v>904</v>
      </c>
      <c r="B431" s="1">
        <v>45289</v>
      </c>
      <c r="C431" t="s">
        <v>905</v>
      </c>
      <c r="D431" t="s">
        <v>25</v>
      </c>
      <c r="E431">
        <v>34320</v>
      </c>
      <c r="F431">
        <v>21.5</v>
      </c>
      <c r="G431">
        <v>60</v>
      </c>
      <c r="H431" t="s">
        <v>81</v>
      </c>
      <c r="I431" t="s">
        <v>20</v>
      </c>
      <c r="J431" t="s">
        <v>47</v>
      </c>
      <c r="K431">
        <v>62093</v>
      </c>
      <c r="L431" t="s">
        <v>33</v>
      </c>
      <c r="M431">
        <v>0.3</v>
      </c>
      <c r="N431">
        <v>0.69</v>
      </c>
      <c r="O431">
        <v>4545.24</v>
      </c>
      <c r="P431">
        <v>12356.63</v>
      </c>
    </row>
    <row r="432" spans="1:16">
      <c r="A432" t="s">
        <v>906</v>
      </c>
      <c r="B432" s="1">
        <v>44592</v>
      </c>
      <c r="C432" t="s">
        <v>907</v>
      </c>
      <c r="D432" t="s">
        <v>56</v>
      </c>
      <c r="E432">
        <v>26291</v>
      </c>
      <c r="F432">
        <v>19</v>
      </c>
      <c r="G432">
        <v>36</v>
      </c>
      <c r="H432" t="s">
        <v>19</v>
      </c>
      <c r="I432" t="s">
        <v>27</v>
      </c>
      <c r="J432" t="s">
        <v>21</v>
      </c>
      <c r="K432">
        <v>121036</v>
      </c>
      <c r="L432" t="s">
        <v>22</v>
      </c>
      <c r="M432">
        <v>0.14000000000000001</v>
      </c>
      <c r="N432">
        <v>0.55000000000000004</v>
      </c>
      <c r="O432">
        <v>31286.29</v>
      </c>
      <c r="P432">
        <v>0</v>
      </c>
    </row>
    <row r="433" spans="1:16">
      <c r="A433" t="s">
        <v>908</v>
      </c>
      <c r="B433" s="1">
        <v>45245</v>
      </c>
      <c r="C433" t="s">
        <v>909</v>
      </c>
      <c r="D433" t="s">
        <v>72</v>
      </c>
      <c r="E433">
        <v>37679</v>
      </c>
      <c r="F433">
        <v>21.8</v>
      </c>
      <c r="G433">
        <v>60</v>
      </c>
      <c r="H433" t="s">
        <v>26</v>
      </c>
      <c r="I433" t="s">
        <v>84</v>
      </c>
      <c r="J433" t="s">
        <v>37</v>
      </c>
      <c r="K433">
        <v>117954</v>
      </c>
      <c r="L433" t="s">
        <v>33</v>
      </c>
      <c r="M433">
        <v>0.15</v>
      </c>
      <c r="N433">
        <v>0.51</v>
      </c>
      <c r="O433">
        <v>9138.7099999999991</v>
      </c>
      <c r="P433">
        <v>0</v>
      </c>
    </row>
    <row r="434" spans="1:16">
      <c r="A434" t="s">
        <v>910</v>
      </c>
      <c r="B434" s="1">
        <v>45144</v>
      </c>
      <c r="C434" t="s">
        <v>911</v>
      </c>
      <c r="D434" t="s">
        <v>76</v>
      </c>
      <c r="E434">
        <v>27289</v>
      </c>
      <c r="F434">
        <v>24.6</v>
      </c>
      <c r="G434">
        <v>36</v>
      </c>
      <c r="H434" t="s">
        <v>26</v>
      </c>
      <c r="I434" t="s">
        <v>57</v>
      </c>
      <c r="J434" t="s">
        <v>47</v>
      </c>
      <c r="K434">
        <v>149277</v>
      </c>
      <c r="L434" t="s">
        <v>22</v>
      </c>
      <c r="M434">
        <v>0.48</v>
      </c>
      <c r="N434">
        <v>0.83</v>
      </c>
      <c r="O434">
        <v>2575.9699999999998</v>
      </c>
      <c r="P434">
        <v>0</v>
      </c>
    </row>
    <row r="435" spans="1:16">
      <c r="A435" t="s">
        <v>912</v>
      </c>
      <c r="B435" s="1">
        <v>45087</v>
      </c>
      <c r="C435" t="s">
        <v>913</v>
      </c>
      <c r="D435" t="s">
        <v>18</v>
      </c>
      <c r="E435">
        <v>4389</v>
      </c>
      <c r="F435">
        <v>17.399999999999999</v>
      </c>
      <c r="G435">
        <v>60</v>
      </c>
      <c r="H435" t="s">
        <v>26</v>
      </c>
      <c r="I435" t="s">
        <v>73</v>
      </c>
      <c r="J435" t="s">
        <v>37</v>
      </c>
      <c r="K435">
        <v>64314</v>
      </c>
      <c r="L435" t="s">
        <v>33</v>
      </c>
      <c r="M435">
        <v>0.45</v>
      </c>
      <c r="N435">
        <v>0.89</v>
      </c>
      <c r="O435">
        <v>1442.19</v>
      </c>
      <c r="P435">
        <v>0</v>
      </c>
    </row>
    <row r="436" spans="1:16">
      <c r="A436" t="s">
        <v>914</v>
      </c>
      <c r="B436" s="1">
        <v>44765</v>
      </c>
      <c r="C436" t="s">
        <v>915</v>
      </c>
      <c r="D436" t="s">
        <v>56</v>
      </c>
      <c r="E436">
        <v>26683</v>
      </c>
      <c r="F436">
        <v>16.2</v>
      </c>
      <c r="G436">
        <v>60</v>
      </c>
      <c r="H436" t="s">
        <v>19</v>
      </c>
      <c r="I436" t="s">
        <v>27</v>
      </c>
      <c r="J436" t="s">
        <v>21</v>
      </c>
      <c r="K436">
        <v>78225</v>
      </c>
      <c r="L436" t="s">
        <v>22</v>
      </c>
      <c r="M436">
        <v>0.28000000000000003</v>
      </c>
      <c r="N436">
        <v>0.6</v>
      </c>
      <c r="O436">
        <v>31005.65</v>
      </c>
      <c r="P436">
        <v>0</v>
      </c>
    </row>
    <row r="437" spans="1:16">
      <c r="A437" t="s">
        <v>916</v>
      </c>
      <c r="B437" s="1">
        <v>45259</v>
      </c>
      <c r="C437" t="s">
        <v>917</v>
      </c>
      <c r="D437" t="s">
        <v>72</v>
      </c>
      <c r="E437">
        <v>14629</v>
      </c>
      <c r="F437">
        <v>17.600000000000001</v>
      </c>
      <c r="G437">
        <v>36</v>
      </c>
      <c r="H437" t="s">
        <v>19</v>
      </c>
      <c r="I437" t="s">
        <v>57</v>
      </c>
      <c r="J437" t="s">
        <v>47</v>
      </c>
      <c r="K437">
        <v>117985</v>
      </c>
      <c r="L437" t="s">
        <v>29</v>
      </c>
      <c r="M437">
        <v>0.49</v>
      </c>
      <c r="N437">
        <v>0.56999999999999995</v>
      </c>
      <c r="O437">
        <v>17203.7</v>
      </c>
      <c r="P437">
        <v>0</v>
      </c>
    </row>
    <row r="438" spans="1:16">
      <c r="A438" t="s">
        <v>918</v>
      </c>
      <c r="B438" s="1">
        <v>44305</v>
      </c>
      <c r="C438" t="s">
        <v>919</v>
      </c>
      <c r="D438" t="s">
        <v>53</v>
      </c>
      <c r="E438">
        <v>25826</v>
      </c>
      <c r="F438">
        <v>15.7</v>
      </c>
      <c r="G438">
        <v>60</v>
      </c>
      <c r="H438" t="s">
        <v>26</v>
      </c>
      <c r="I438" t="s">
        <v>20</v>
      </c>
      <c r="J438" t="s">
        <v>47</v>
      </c>
      <c r="K438">
        <v>113014</v>
      </c>
      <c r="L438" t="s">
        <v>29</v>
      </c>
      <c r="M438">
        <v>0.1</v>
      </c>
      <c r="N438">
        <v>0.53</v>
      </c>
      <c r="O438">
        <v>2961.24</v>
      </c>
      <c r="P438">
        <v>0</v>
      </c>
    </row>
    <row r="439" spans="1:16">
      <c r="A439" t="s">
        <v>920</v>
      </c>
      <c r="B439" s="1">
        <v>45262</v>
      </c>
      <c r="C439" t="s">
        <v>921</v>
      </c>
      <c r="D439" t="s">
        <v>50</v>
      </c>
      <c r="E439">
        <v>36198</v>
      </c>
      <c r="F439">
        <v>17.7</v>
      </c>
      <c r="G439">
        <v>60</v>
      </c>
      <c r="H439" t="s">
        <v>19</v>
      </c>
      <c r="I439" t="s">
        <v>27</v>
      </c>
      <c r="J439" t="s">
        <v>21</v>
      </c>
      <c r="K439">
        <v>65179</v>
      </c>
      <c r="L439" t="s">
        <v>22</v>
      </c>
      <c r="M439">
        <v>0.35</v>
      </c>
      <c r="N439">
        <v>0.87</v>
      </c>
      <c r="O439">
        <v>42605.05</v>
      </c>
      <c r="P439">
        <v>0</v>
      </c>
    </row>
    <row r="440" spans="1:16">
      <c r="A440" t="s">
        <v>922</v>
      </c>
      <c r="B440" s="1">
        <v>45131</v>
      </c>
      <c r="C440" t="s">
        <v>923</v>
      </c>
      <c r="D440" t="s">
        <v>50</v>
      </c>
      <c r="E440">
        <v>27630</v>
      </c>
      <c r="F440">
        <v>14</v>
      </c>
      <c r="G440">
        <v>60</v>
      </c>
      <c r="H440" t="s">
        <v>19</v>
      </c>
      <c r="I440" t="s">
        <v>36</v>
      </c>
      <c r="J440" t="s">
        <v>21</v>
      </c>
      <c r="K440">
        <v>147305</v>
      </c>
      <c r="L440" t="s">
        <v>29</v>
      </c>
      <c r="M440">
        <v>0.35</v>
      </c>
      <c r="N440">
        <v>0.64</v>
      </c>
      <c r="O440">
        <v>31498.2</v>
      </c>
      <c r="P440">
        <v>0</v>
      </c>
    </row>
    <row r="441" spans="1:16">
      <c r="A441" t="s">
        <v>924</v>
      </c>
      <c r="B441" s="1">
        <v>44594</v>
      </c>
      <c r="C441" t="s">
        <v>925</v>
      </c>
      <c r="D441" t="s">
        <v>40</v>
      </c>
      <c r="E441">
        <v>34226</v>
      </c>
      <c r="F441">
        <v>9.4</v>
      </c>
      <c r="G441">
        <v>36</v>
      </c>
      <c r="H441" t="s">
        <v>19</v>
      </c>
      <c r="I441" t="s">
        <v>27</v>
      </c>
      <c r="J441" t="s">
        <v>21</v>
      </c>
      <c r="K441">
        <v>142417</v>
      </c>
      <c r="L441" t="s">
        <v>33</v>
      </c>
      <c r="M441">
        <v>0.28000000000000003</v>
      </c>
      <c r="N441">
        <v>0.68</v>
      </c>
      <c r="O441">
        <v>37443.24</v>
      </c>
      <c r="P441">
        <v>0</v>
      </c>
    </row>
    <row r="442" spans="1:16">
      <c r="A442" t="s">
        <v>926</v>
      </c>
      <c r="B442" s="1">
        <v>44830</v>
      </c>
      <c r="C442" t="s">
        <v>927</v>
      </c>
      <c r="D442" t="s">
        <v>40</v>
      </c>
      <c r="E442">
        <v>33975</v>
      </c>
      <c r="F442">
        <v>7.4</v>
      </c>
      <c r="G442">
        <v>36</v>
      </c>
      <c r="H442" t="s">
        <v>19</v>
      </c>
      <c r="I442" t="s">
        <v>27</v>
      </c>
      <c r="J442" t="s">
        <v>37</v>
      </c>
      <c r="K442">
        <v>55338</v>
      </c>
      <c r="L442" t="s">
        <v>22</v>
      </c>
      <c r="M442">
        <v>0.26</v>
      </c>
      <c r="N442">
        <v>0.73</v>
      </c>
      <c r="O442">
        <v>36489.15</v>
      </c>
      <c r="P442">
        <v>0</v>
      </c>
    </row>
    <row r="443" spans="1:16">
      <c r="A443" t="s">
        <v>928</v>
      </c>
      <c r="B443" s="1">
        <v>44929</v>
      </c>
      <c r="C443" t="s">
        <v>929</v>
      </c>
      <c r="D443" t="s">
        <v>56</v>
      </c>
      <c r="E443">
        <v>1899</v>
      </c>
      <c r="F443">
        <v>6.4</v>
      </c>
      <c r="G443">
        <v>36</v>
      </c>
      <c r="H443" t="s">
        <v>81</v>
      </c>
      <c r="I443" t="s">
        <v>57</v>
      </c>
      <c r="J443" t="s">
        <v>21</v>
      </c>
      <c r="K443">
        <v>122435</v>
      </c>
      <c r="L443" t="s">
        <v>22</v>
      </c>
      <c r="M443">
        <v>0.28000000000000003</v>
      </c>
      <c r="N443">
        <v>0.88</v>
      </c>
      <c r="O443">
        <v>487.5</v>
      </c>
      <c r="P443">
        <v>737.8</v>
      </c>
    </row>
    <row r="444" spans="1:16">
      <c r="A444" t="s">
        <v>930</v>
      </c>
      <c r="B444" s="1">
        <v>44431</v>
      </c>
      <c r="C444" t="s">
        <v>931</v>
      </c>
      <c r="D444" t="s">
        <v>56</v>
      </c>
      <c r="E444">
        <v>12653</v>
      </c>
      <c r="F444">
        <v>10.3</v>
      </c>
      <c r="G444">
        <v>60</v>
      </c>
      <c r="H444" t="s">
        <v>19</v>
      </c>
      <c r="I444" t="s">
        <v>20</v>
      </c>
      <c r="J444" t="s">
        <v>37</v>
      </c>
      <c r="K444">
        <v>99681</v>
      </c>
      <c r="L444" t="s">
        <v>33</v>
      </c>
      <c r="M444">
        <v>0.27</v>
      </c>
      <c r="N444">
        <v>0.79</v>
      </c>
      <c r="O444">
        <v>13956.26</v>
      </c>
      <c r="P444">
        <v>0</v>
      </c>
    </row>
    <row r="445" spans="1:16">
      <c r="A445" t="s">
        <v>932</v>
      </c>
      <c r="B445" s="1">
        <v>44854</v>
      </c>
      <c r="C445" t="s">
        <v>933</v>
      </c>
      <c r="D445" t="s">
        <v>46</v>
      </c>
      <c r="E445">
        <v>28961</v>
      </c>
      <c r="F445">
        <v>5.9</v>
      </c>
      <c r="G445">
        <v>36</v>
      </c>
      <c r="H445" t="s">
        <v>26</v>
      </c>
      <c r="I445" t="s">
        <v>27</v>
      </c>
      <c r="J445" t="s">
        <v>32</v>
      </c>
      <c r="K445">
        <v>62101</v>
      </c>
      <c r="L445" t="s">
        <v>33</v>
      </c>
      <c r="M445">
        <v>0.39</v>
      </c>
      <c r="N445">
        <v>0.78</v>
      </c>
      <c r="O445">
        <v>1542.14</v>
      </c>
      <c r="P445">
        <v>0</v>
      </c>
    </row>
    <row r="446" spans="1:16">
      <c r="A446" t="s">
        <v>934</v>
      </c>
      <c r="B446" s="1">
        <v>44947</v>
      </c>
      <c r="C446" t="s">
        <v>935</v>
      </c>
      <c r="D446" t="s">
        <v>76</v>
      </c>
      <c r="E446">
        <v>17405</v>
      </c>
      <c r="F446">
        <v>16.3</v>
      </c>
      <c r="G446">
        <v>60</v>
      </c>
      <c r="H446" t="s">
        <v>19</v>
      </c>
      <c r="I446" t="s">
        <v>57</v>
      </c>
      <c r="J446" t="s">
        <v>47</v>
      </c>
      <c r="K446">
        <v>32775</v>
      </c>
      <c r="L446" t="s">
        <v>22</v>
      </c>
      <c r="M446">
        <v>0.15</v>
      </c>
      <c r="N446">
        <v>0.57999999999999996</v>
      </c>
      <c r="O446">
        <v>20242.02</v>
      </c>
      <c r="P446">
        <v>0</v>
      </c>
    </row>
    <row r="447" spans="1:16">
      <c r="A447" t="s">
        <v>936</v>
      </c>
      <c r="B447" s="1">
        <v>44784</v>
      </c>
      <c r="C447" t="s">
        <v>937</v>
      </c>
      <c r="D447" t="s">
        <v>65</v>
      </c>
      <c r="E447">
        <v>9601</v>
      </c>
      <c r="F447">
        <v>10.7</v>
      </c>
      <c r="G447">
        <v>60</v>
      </c>
      <c r="H447" t="s">
        <v>19</v>
      </c>
      <c r="I447" t="s">
        <v>84</v>
      </c>
      <c r="J447" t="s">
        <v>47</v>
      </c>
      <c r="K447">
        <v>141497</v>
      </c>
      <c r="L447" t="s">
        <v>33</v>
      </c>
      <c r="M447">
        <v>0.18</v>
      </c>
      <c r="N447">
        <v>0.73</v>
      </c>
      <c r="O447">
        <v>10628.31</v>
      </c>
      <c r="P447">
        <v>0</v>
      </c>
    </row>
    <row r="448" spans="1:16">
      <c r="A448" t="s">
        <v>938</v>
      </c>
      <c r="B448" s="1">
        <v>45229</v>
      </c>
      <c r="C448" t="s">
        <v>939</v>
      </c>
      <c r="D448" t="s">
        <v>53</v>
      </c>
      <c r="E448">
        <v>34662</v>
      </c>
      <c r="F448">
        <v>21.5</v>
      </c>
      <c r="G448">
        <v>36</v>
      </c>
      <c r="H448" t="s">
        <v>19</v>
      </c>
      <c r="I448" t="s">
        <v>20</v>
      </c>
      <c r="J448" t="s">
        <v>28</v>
      </c>
      <c r="K448">
        <v>127183</v>
      </c>
      <c r="L448" t="s">
        <v>22</v>
      </c>
      <c r="M448">
        <v>0.17</v>
      </c>
      <c r="N448">
        <v>0.82</v>
      </c>
      <c r="O448">
        <v>42114.33</v>
      </c>
      <c r="P448">
        <v>0</v>
      </c>
    </row>
    <row r="449" spans="1:16">
      <c r="A449" t="s">
        <v>940</v>
      </c>
      <c r="B449" s="1">
        <v>45150</v>
      </c>
      <c r="C449" t="s">
        <v>941</v>
      </c>
      <c r="D449" t="s">
        <v>40</v>
      </c>
      <c r="E449">
        <v>34282</v>
      </c>
      <c r="F449">
        <v>6.5</v>
      </c>
      <c r="G449">
        <v>36</v>
      </c>
      <c r="H449" t="s">
        <v>19</v>
      </c>
      <c r="I449" t="s">
        <v>57</v>
      </c>
      <c r="J449" t="s">
        <v>32</v>
      </c>
      <c r="K449">
        <v>75619</v>
      </c>
      <c r="L449" t="s">
        <v>33</v>
      </c>
      <c r="M449">
        <v>0.2</v>
      </c>
      <c r="N449">
        <v>0.94</v>
      </c>
      <c r="O449">
        <v>36510.33</v>
      </c>
      <c r="P449">
        <v>0</v>
      </c>
    </row>
    <row r="450" spans="1:16">
      <c r="A450" t="s">
        <v>942</v>
      </c>
      <c r="B450" s="1">
        <v>44688</v>
      </c>
      <c r="C450" t="s">
        <v>943</v>
      </c>
      <c r="D450" t="s">
        <v>65</v>
      </c>
      <c r="E450">
        <v>22288</v>
      </c>
      <c r="F450">
        <v>9.5</v>
      </c>
      <c r="G450">
        <v>60</v>
      </c>
      <c r="H450" t="s">
        <v>19</v>
      </c>
      <c r="I450" t="s">
        <v>57</v>
      </c>
      <c r="J450" t="s">
        <v>21</v>
      </c>
      <c r="K450">
        <v>75838</v>
      </c>
      <c r="L450" t="s">
        <v>22</v>
      </c>
      <c r="M450">
        <v>0.31</v>
      </c>
      <c r="N450">
        <v>0.59</v>
      </c>
      <c r="O450">
        <v>24405.360000000001</v>
      </c>
      <c r="P450">
        <v>0</v>
      </c>
    </row>
    <row r="451" spans="1:16">
      <c r="A451" t="s">
        <v>944</v>
      </c>
      <c r="B451" s="1">
        <v>45109</v>
      </c>
      <c r="C451" t="s">
        <v>945</v>
      </c>
      <c r="D451" t="s">
        <v>65</v>
      </c>
      <c r="E451">
        <v>30545</v>
      </c>
      <c r="F451">
        <v>19.600000000000001</v>
      </c>
      <c r="G451">
        <v>60</v>
      </c>
      <c r="H451" t="s">
        <v>26</v>
      </c>
      <c r="I451" t="s">
        <v>36</v>
      </c>
      <c r="J451" t="s">
        <v>21</v>
      </c>
      <c r="K451">
        <v>49539</v>
      </c>
      <c r="L451" t="s">
        <v>33</v>
      </c>
      <c r="M451">
        <v>0.14000000000000001</v>
      </c>
      <c r="N451">
        <v>0.5</v>
      </c>
      <c r="O451">
        <v>5878.95</v>
      </c>
      <c r="P451">
        <v>0</v>
      </c>
    </row>
    <row r="452" spans="1:16">
      <c r="A452" t="s">
        <v>946</v>
      </c>
      <c r="B452" s="1">
        <v>44366</v>
      </c>
      <c r="C452" t="s">
        <v>947</v>
      </c>
      <c r="D452" t="s">
        <v>76</v>
      </c>
      <c r="E452">
        <v>37877</v>
      </c>
      <c r="F452">
        <v>17</v>
      </c>
      <c r="G452">
        <v>36</v>
      </c>
      <c r="H452" t="s">
        <v>19</v>
      </c>
      <c r="I452" t="s">
        <v>20</v>
      </c>
      <c r="J452" t="s">
        <v>32</v>
      </c>
      <c r="K452">
        <v>132274</v>
      </c>
      <c r="L452" t="s">
        <v>33</v>
      </c>
      <c r="M452">
        <v>0.45</v>
      </c>
      <c r="N452">
        <v>0.53</v>
      </c>
      <c r="O452">
        <v>44316.09</v>
      </c>
      <c r="P452">
        <v>0</v>
      </c>
    </row>
    <row r="453" spans="1:16">
      <c r="A453" t="s">
        <v>948</v>
      </c>
      <c r="B453" s="1">
        <v>45142</v>
      </c>
      <c r="C453" t="s">
        <v>949</v>
      </c>
      <c r="D453" t="s">
        <v>25</v>
      </c>
      <c r="E453">
        <v>16313</v>
      </c>
      <c r="F453">
        <v>6.3</v>
      </c>
      <c r="G453">
        <v>36</v>
      </c>
      <c r="H453" t="s">
        <v>19</v>
      </c>
      <c r="I453" t="s">
        <v>20</v>
      </c>
      <c r="J453" t="s">
        <v>21</v>
      </c>
      <c r="K453">
        <v>87124</v>
      </c>
      <c r="L453" t="s">
        <v>29</v>
      </c>
      <c r="M453">
        <v>0.22</v>
      </c>
      <c r="N453">
        <v>0.67</v>
      </c>
      <c r="O453">
        <v>17340.72</v>
      </c>
      <c r="P453">
        <v>0</v>
      </c>
    </row>
    <row r="454" spans="1:16">
      <c r="A454" t="s">
        <v>950</v>
      </c>
      <c r="B454" s="1">
        <v>44991</v>
      </c>
      <c r="C454" t="s">
        <v>951</v>
      </c>
      <c r="D454" t="s">
        <v>25</v>
      </c>
      <c r="E454">
        <v>16349</v>
      </c>
      <c r="F454">
        <v>22.5</v>
      </c>
      <c r="G454">
        <v>36</v>
      </c>
      <c r="H454" t="s">
        <v>19</v>
      </c>
      <c r="I454" t="s">
        <v>20</v>
      </c>
      <c r="J454" t="s">
        <v>28</v>
      </c>
      <c r="K454">
        <v>95149</v>
      </c>
      <c r="L454" t="s">
        <v>29</v>
      </c>
      <c r="M454">
        <v>0.17</v>
      </c>
      <c r="N454">
        <v>0.87</v>
      </c>
      <c r="O454">
        <v>20027.53</v>
      </c>
      <c r="P454">
        <v>0</v>
      </c>
    </row>
    <row r="455" spans="1:16">
      <c r="A455" t="s">
        <v>952</v>
      </c>
      <c r="B455" s="1">
        <v>44830</v>
      </c>
      <c r="C455" t="s">
        <v>953</v>
      </c>
      <c r="D455" t="s">
        <v>40</v>
      </c>
      <c r="E455">
        <v>8179</v>
      </c>
      <c r="F455">
        <v>22.5</v>
      </c>
      <c r="G455">
        <v>60</v>
      </c>
      <c r="H455" t="s">
        <v>19</v>
      </c>
      <c r="I455" t="s">
        <v>84</v>
      </c>
      <c r="J455" t="s">
        <v>37</v>
      </c>
      <c r="K455">
        <v>56616</v>
      </c>
      <c r="L455" t="s">
        <v>29</v>
      </c>
      <c r="M455">
        <v>0.37</v>
      </c>
      <c r="N455">
        <v>0.5</v>
      </c>
      <c r="O455">
        <v>10019.280000000001</v>
      </c>
      <c r="P455">
        <v>0</v>
      </c>
    </row>
    <row r="456" spans="1:16">
      <c r="A456" t="s">
        <v>954</v>
      </c>
      <c r="B456" s="1">
        <v>44225</v>
      </c>
      <c r="C456" t="s">
        <v>955</v>
      </c>
      <c r="D456" t="s">
        <v>72</v>
      </c>
      <c r="E456">
        <v>11326</v>
      </c>
      <c r="F456">
        <v>11.6</v>
      </c>
      <c r="G456">
        <v>60</v>
      </c>
      <c r="H456" t="s">
        <v>81</v>
      </c>
      <c r="I456" t="s">
        <v>20</v>
      </c>
      <c r="J456" t="s">
        <v>47</v>
      </c>
      <c r="K456">
        <v>109655</v>
      </c>
      <c r="L456" t="s">
        <v>33</v>
      </c>
      <c r="M456">
        <v>0.12</v>
      </c>
      <c r="N456">
        <v>0.71</v>
      </c>
      <c r="O456">
        <v>3433.56</v>
      </c>
      <c r="P456">
        <v>1960.48</v>
      </c>
    </row>
    <row r="457" spans="1:16">
      <c r="A457" t="s">
        <v>956</v>
      </c>
      <c r="B457" s="1">
        <v>44535</v>
      </c>
      <c r="C457" t="s">
        <v>957</v>
      </c>
      <c r="D457" t="s">
        <v>76</v>
      </c>
      <c r="E457">
        <v>2560</v>
      </c>
      <c r="F457">
        <v>11.8</v>
      </c>
      <c r="G457">
        <v>60</v>
      </c>
      <c r="H457" t="s">
        <v>19</v>
      </c>
      <c r="I457" t="s">
        <v>20</v>
      </c>
      <c r="J457" t="s">
        <v>32</v>
      </c>
      <c r="K457">
        <v>120695</v>
      </c>
      <c r="L457" t="s">
        <v>22</v>
      </c>
      <c r="M457">
        <v>0.35</v>
      </c>
      <c r="N457">
        <v>0.65</v>
      </c>
      <c r="O457">
        <v>2862.08</v>
      </c>
      <c r="P457">
        <v>0</v>
      </c>
    </row>
    <row r="458" spans="1:16">
      <c r="A458" t="s">
        <v>958</v>
      </c>
      <c r="B458" s="1">
        <v>44696</v>
      </c>
      <c r="C458" t="s">
        <v>959</v>
      </c>
      <c r="D458" t="s">
        <v>76</v>
      </c>
      <c r="E458">
        <v>14612</v>
      </c>
      <c r="F458">
        <v>24.8</v>
      </c>
      <c r="G458">
        <v>60</v>
      </c>
      <c r="H458" t="s">
        <v>19</v>
      </c>
      <c r="I458" t="s">
        <v>20</v>
      </c>
      <c r="J458" t="s">
        <v>47</v>
      </c>
      <c r="K458">
        <v>84567</v>
      </c>
      <c r="L458" t="s">
        <v>33</v>
      </c>
      <c r="M458">
        <v>0.38</v>
      </c>
      <c r="N458">
        <v>0.52</v>
      </c>
      <c r="O458">
        <v>18235.78</v>
      </c>
      <c r="P458">
        <v>0</v>
      </c>
    </row>
    <row r="459" spans="1:16">
      <c r="A459" t="s">
        <v>960</v>
      </c>
      <c r="B459" s="1">
        <v>44707</v>
      </c>
      <c r="C459" t="s">
        <v>961</v>
      </c>
      <c r="D459" t="s">
        <v>18</v>
      </c>
      <c r="E459">
        <v>18650</v>
      </c>
      <c r="F459">
        <v>17.5</v>
      </c>
      <c r="G459">
        <v>60</v>
      </c>
      <c r="H459" t="s">
        <v>19</v>
      </c>
      <c r="I459" t="s">
        <v>27</v>
      </c>
      <c r="J459" t="s">
        <v>37</v>
      </c>
      <c r="K459">
        <v>67099</v>
      </c>
      <c r="L459" t="s">
        <v>29</v>
      </c>
      <c r="M459">
        <v>0.19</v>
      </c>
      <c r="N459">
        <v>0.7</v>
      </c>
      <c r="O459">
        <v>21913.75</v>
      </c>
      <c r="P459">
        <v>0</v>
      </c>
    </row>
    <row r="460" spans="1:16">
      <c r="A460" t="s">
        <v>962</v>
      </c>
      <c r="B460" s="1">
        <v>44413</v>
      </c>
      <c r="C460" t="s">
        <v>963</v>
      </c>
      <c r="D460" t="s">
        <v>65</v>
      </c>
      <c r="E460">
        <v>27745</v>
      </c>
      <c r="F460">
        <v>15.6</v>
      </c>
      <c r="G460">
        <v>36</v>
      </c>
      <c r="H460" t="s">
        <v>60</v>
      </c>
      <c r="I460" t="s">
        <v>20</v>
      </c>
      <c r="J460" t="s">
        <v>32</v>
      </c>
      <c r="K460">
        <v>105831</v>
      </c>
      <c r="L460" t="s">
        <v>33</v>
      </c>
      <c r="M460">
        <v>0.12</v>
      </c>
      <c r="N460">
        <v>0.61</v>
      </c>
      <c r="O460">
        <v>0</v>
      </c>
      <c r="P460">
        <v>0</v>
      </c>
    </row>
    <row r="461" spans="1:16">
      <c r="A461" t="s">
        <v>964</v>
      </c>
      <c r="B461" s="1">
        <v>45290</v>
      </c>
      <c r="C461" t="s">
        <v>965</v>
      </c>
      <c r="D461" t="s">
        <v>18</v>
      </c>
      <c r="E461">
        <v>32890</v>
      </c>
      <c r="F461">
        <v>21.8</v>
      </c>
      <c r="G461">
        <v>36</v>
      </c>
      <c r="H461" t="s">
        <v>19</v>
      </c>
      <c r="I461" t="s">
        <v>57</v>
      </c>
      <c r="J461" t="s">
        <v>37</v>
      </c>
      <c r="K461">
        <v>130246</v>
      </c>
      <c r="L461" t="s">
        <v>29</v>
      </c>
      <c r="M461">
        <v>0.25</v>
      </c>
      <c r="N461">
        <v>0.66</v>
      </c>
      <c r="O461">
        <v>40060.019999999997</v>
      </c>
      <c r="P461">
        <v>0</v>
      </c>
    </row>
    <row r="462" spans="1:16">
      <c r="A462" t="s">
        <v>966</v>
      </c>
      <c r="B462" s="1">
        <v>44641</v>
      </c>
      <c r="C462" t="s">
        <v>967</v>
      </c>
      <c r="D462" t="s">
        <v>65</v>
      </c>
      <c r="E462">
        <v>21022</v>
      </c>
      <c r="F462">
        <v>10.7</v>
      </c>
      <c r="G462">
        <v>60</v>
      </c>
      <c r="H462" t="s">
        <v>26</v>
      </c>
      <c r="I462" t="s">
        <v>57</v>
      </c>
      <c r="J462" t="s">
        <v>21</v>
      </c>
      <c r="K462">
        <v>91799</v>
      </c>
      <c r="L462" t="s">
        <v>29</v>
      </c>
      <c r="M462">
        <v>0.14000000000000001</v>
      </c>
      <c r="N462">
        <v>0.82</v>
      </c>
      <c r="O462">
        <v>5630.06</v>
      </c>
      <c r="P462">
        <v>0</v>
      </c>
    </row>
    <row r="463" spans="1:16">
      <c r="A463" t="s">
        <v>968</v>
      </c>
      <c r="B463" s="1">
        <v>45072</v>
      </c>
      <c r="C463" t="s">
        <v>969</v>
      </c>
      <c r="D463" t="s">
        <v>25</v>
      </c>
      <c r="E463">
        <v>5780</v>
      </c>
      <c r="F463">
        <v>13.6</v>
      </c>
      <c r="G463">
        <v>60</v>
      </c>
      <c r="H463" t="s">
        <v>19</v>
      </c>
      <c r="I463" t="s">
        <v>73</v>
      </c>
      <c r="J463" t="s">
        <v>21</v>
      </c>
      <c r="K463">
        <v>120221</v>
      </c>
      <c r="L463" t="s">
        <v>22</v>
      </c>
      <c r="M463">
        <v>0.15</v>
      </c>
      <c r="N463">
        <v>0.73</v>
      </c>
      <c r="O463">
        <v>6566.08</v>
      </c>
      <c r="P463">
        <v>0</v>
      </c>
    </row>
    <row r="464" spans="1:16">
      <c r="A464" t="s">
        <v>970</v>
      </c>
      <c r="B464" s="1">
        <v>44363</v>
      </c>
      <c r="C464" t="s">
        <v>971</v>
      </c>
      <c r="D464" t="s">
        <v>40</v>
      </c>
      <c r="E464">
        <v>19311</v>
      </c>
      <c r="F464">
        <v>10.4</v>
      </c>
      <c r="G464">
        <v>36</v>
      </c>
      <c r="H464" t="s">
        <v>81</v>
      </c>
      <c r="I464" t="s">
        <v>27</v>
      </c>
      <c r="J464" t="s">
        <v>21</v>
      </c>
      <c r="K464">
        <v>144879</v>
      </c>
      <c r="L464" t="s">
        <v>22</v>
      </c>
      <c r="M464">
        <v>0.2</v>
      </c>
      <c r="N464">
        <v>0.56000000000000005</v>
      </c>
      <c r="O464">
        <v>7598.51</v>
      </c>
      <c r="P464">
        <v>3245.92</v>
      </c>
    </row>
    <row r="465" spans="1:16">
      <c r="A465" t="s">
        <v>972</v>
      </c>
      <c r="B465" s="1">
        <v>44287</v>
      </c>
      <c r="C465" t="s">
        <v>973</v>
      </c>
      <c r="D465" t="s">
        <v>53</v>
      </c>
      <c r="E465">
        <v>29380</v>
      </c>
      <c r="F465">
        <v>20.8</v>
      </c>
      <c r="G465">
        <v>36</v>
      </c>
      <c r="H465" t="s">
        <v>81</v>
      </c>
      <c r="I465" t="s">
        <v>73</v>
      </c>
      <c r="J465" t="s">
        <v>37</v>
      </c>
      <c r="K465">
        <v>55479</v>
      </c>
      <c r="L465" t="s">
        <v>29</v>
      </c>
      <c r="M465">
        <v>0.22</v>
      </c>
      <c r="N465">
        <v>0.93</v>
      </c>
      <c r="O465">
        <v>10642.35</v>
      </c>
      <c r="P465">
        <v>10361.469999999999</v>
      </c>
    </row>
    <row r="466" spans="1:16">
      <c r="A466" t="s">
        <v>974</v>
      </c>
      <c r="B466" s="1">
        <v>44910</v>
      </c>
      <c r="C466" t="s">
        <v>975</v>
      </c>
      <c r="D466" t="s">
        <v>25</v>
      </c>
      <c r="E466">
        <v>3356</v>
      </c>
      <c r="F466">
        <v>16.5</v>
      </c>
      <c r="G466">
        <v>36</v>
      </c>
      <c r="H466" t="s">
        <v>26</v>
      </c>
      <c r="I466" t="s">
        <v>36</v>
      </c>
      <c r="J466" t="s">
        <v>37</v>
      </c>
      <c r="K466">
        <v>76172</v>
      </c>
      <c r="L466" t="s">
        <v>29</v>
      </c>
      <c r="M466">
        <v>0.31</v>
      </c>
      <c r="N466">
        <v>0.79</v>
      </c>
      <c r="O466">
        <v>710.07</v>
      </c>
      <c r="P466">
        <v>0</v>
      </c>
    </row>
    <row r="467" spans="1:16">
      <c r="A467" t="s">
        <v>976</v>
      </c>
      <c r="B467" s="1">
        <v>44235</v>
      </c>
      <c r="C467" t="s">
        <v>977</v>
      </c>
      <c r="D467" t="s">
        <v>76</v>
      </c>
      <c r="E467">
        <v>5790</v>
      </c>
      <c r="F467">
        <v>18.2</v>
      </c>
      <c r="G467">
        <v>36</v>
      </c>
      <c r="H467" t="s">
        <v>19</v>
      </c>
      <c r="I467" t="s">
        <v>36</v>
      </c>
      <c r="J467" t="s">
        <v>37</v>
      </c>
      <c r="K467">
        <v>129165</v>
      </c>
      <c r="L467" t="s">
        <v>33</v>
      </c>
      <c r="M467">
        <v>0.37</v>
      </c>
      <c r="N467">
        <v>0.84</v>
      </c>
      <c r="O467">
        <v>6843.78</v>
      </c>
      <c r="P467">
        <v>0</v>
      </c>
    </row>
    <row r="468" spans="1:16">
      <c r="A468" t="s">
        <v>978</v>
      </c>
      <c r="B468" s="1">
        <v>44369</v>
      </c>
      <c r="C468" t="s">
        <v>979</v>
      </c>
      <c r="D468" t="s">
        <v>53</v>
      </c>
      <c r="E468">
        <v>27911</v>
      </c>
      <c r="F468">
        <v>10</v>
      </c>
      <c r="G468">
        <v>60</v>
      </c>
      <c r="H468" t="s">
        <v>19</v>
      </c>
      <c r="I468" t="s">
        <v>57</v>
      </c>
      <c r="J468" t="s">
        <v>47</v>
      </c>
      <c r="K468">
        <v>85863</v>
      </c>
      <c r="L468" t="s">
        <v>29</v>
      </c>
      <c r="M468">
        <v>0.34</v>
      </c>
      <c r="N468">
        <v>0.54</v>
      </c>
      <c r="O468">
        <v>30702.1</v>
      </c>
      <c r="P468">
        <v>0</v>
      </c>
    </row>
    <row r="469" spans="1:16">
      <c r="A469" t="s">
        <v>980</v>
      </c>
      <c r="B469" s="1">
        <v>44849</v>
      </c>
      <c r="C469" t="s">
        <v>981</v>
      </c>
      <c r="D469" t="s">
        <v>56</v>
      </c>
      <c r="E469">
        <v>25363</v>
      </c>
      <c r="F469">
        <v>9.4</v>
      </c>
      <c r="G469">
        <v>36</v>
      </c>
      <c r="H469" t="s">
        <v>19</v>
      </c>
      <c r="I469" t="s">
        <v>27</v>
      </c>
      <c r="J469" t="s">
        <v>37</v>
      </c>
      <c r="K469">
        <v>72043</v>
      </c>
      <c r="L469" t="s">
        <v>33</v>
      </c>
      <c r="M469">
        <v>0.16</v>
      </c>
      <c r="N469">
        <v>0.52</v>
      </c>
      <c r="O469">
        <v>27747.119999999999</v>
      </c>
      <c r="P469">
        <v>0</v>
      </c>
    </row>
    <row r="470" spans="1:16">
      <c r="A470" t="s">
        <v>982</v>
      </c>
      <c r="B470" s="1">
        <v>44950</v>
      </c>
      <c r="C470" t="s">
        <v>983</v>
      </c>
      <c r="D470" t="s">
        <v>53</v>
      </c>
      <c r="E470">
        <v>21049</v>
      </c>
      <c r="F470">
        <v>14.8</v>
      </c>
      <c r="G470">
        <v>60</v>
      </c>
      <c r="H470" t="s">
        <v>19</v>
      </c>
      <c r="I470" t="s">
        <v>27</v>
      </c>
      <c r="J470" t="s">
        <v>21</v>
      </c>
      <c r="K470">
        <v>112569</v>
      </c>
      <c r="L470" t="s">
        <v>29</v>
      </c>
      <c r="M470">
        <v>0.17</v>
      </c>
      <c r="N470">
        <v>0.51</v>
      </c>
      <c r="O470">
        <v>24164.25</v>
      </c>
      <c r="P470">
        <v>0</v>
      </c>
    </row>
    <row r="471" spans="1:16">
      <c r="A471" t="s">
        <v>984</v>
      </c>
      <c r="B471" s="1">
        <v>45278</v>
      </c>
      <c r="C471" t="s">
        <v>985</v>
      </c>
      <c r="D471" t="s">
        <v>53</v>
      </c>
      <c r="E471">
        <v>11181</v>
      </c>
      <c r="F471">
        <v>19.8</v>
      </c>
      <c r="G471">
        <v>36</v>
      </c>
      <c r="H471" t="s">
        <v>19</v>
      </c>
      <c r="I471" t="s">
        <v>36</v>
      </c>
      <c r="J471" t="s">
        <v>28</v>
      </c>
      <c r="K471">
        <v>132438</v>
      </c>
      <c r="L471" t="s">
        <v>22</v>
      </c>
      <c r="M471">
        <v>0.45</v>
      </c>
      <c r="N471">
        <v>0.57999999999999996</v>
      </c>
      <c r="O471">
        <v>13394.84</v>
      </c>
      <c r="P471">
        <v>0</v>
      </c>
    </row>
    <row r="472" spans="1:16">
      <c r="A472" t="s">
        <v>986</v>
      </c>
      <c r="B472" s="1">
        <v>44672</v>
      </c>
      <c r="C472" t="s">
        <v>987</v>
      </c>
      <c r="D472" t="s">
        <v>25</v>
      </c>
      <c r="E472">
        <v>17082</v>
      </c>
      <c r="F472">
        <v>15.5</v>
      </c>
      <c r="G472">
        <v>36</v>
      </c>
      <c r="H472" t="s">
        <v>19</v>
      </c>
      <c r="I472" t="s">
        <v>57</v>
      </c>
      <c r="J472" t="s">
        <v>37</v>
      </c>
      <c r="K472">
        <v>140107</v>
      </c>
      <c r="L472" t="s">
        <v>22</v>
      </c>
      <c r="M472">
        <v>0.32</v>
      </c>
      <c r="N472">
        <v>0.69</v>
      </c>
      <c r="O472">
        <v>19729.71</v>
      </c>
      <c r="P472">
        <v>0</v>
      </c>
    </row>
    <row r="473" spans="1:16">
      <c r="A473" t="s">
        <v>988</v>
      </c>
      <c r="B473" s="1">
        <v>44652</v>
      </c>
      <c r="C473" t="s">
        <v>989</v>
      </c>
      <c r="D473" t="s">
        <v>76</v>
      </c>
      <c r="E473">
        <v>1661</v>
      </c>
      <c r="F473">
        <v>5.7</v>
      </c>
      <c r="G473">
        <v>36</v>
      </c>
      <c r="H473" t="s">
        <v>26</v>
      </c>
      <c r="I473" t="s">
        <v>73</v>
      </c>
      <c r="J473" t="s">
        <v>28</v>
      </c>
      <c r="K473">
        <v>45408</v>
      </c>
      <c r="L473" t="s">
        <v>29</v>
      </c>
      <c r="M473">
        <v>0.45</v>
      </c>
      <c r="N473">
        <v>0.92</v>
      </c>
      <c r="O473">
        <v>117.05</v>
      </c>
      <c r="P473">
        <v>0</v>
      </c>
    </row>
    <row r="474" spans="1:16">
      <c r="A474" t="s">
        <v>990</v>
      </c>
      <c r="B474" s="1">
        <v>45025</v>
      </c>
      <c r="C474" t="s">
        <v>991</v>
      </c>
      <c r="D474" t="s">
        <v>53</v>
      </c>
      <c r="E474">
        <v>38412</v>
      </c>
      <c r="F474">
        <v>22.4</v>
      </c>
      <c r="G474">
        <v>60</v>
      </c>
      <c r="H474" t="s">
        <v>19</v>
      </c>
      <c r="I474" t="s">
        <v>57</v>
      </c>
      <c r="J474" t="s">
        <v>21</v>
      </c>
      <c r="K474">
        <v>87980</v>
      </c>
      <c r="L474" t="s">
        <v>33</v>
      </c>
      <c r="M474">
        <v>0.25</v>
      </c>
      <c r="N474">
        <v>0.71</v>
      </c>
      <c r="O474">
        <v>47016.29</v>
      </c>
      <c r="P474">
        <v>0</v>
      </c>
    </row>
    <row r="475" spans="1:16">
      <c r="A475" t="s">
        <v>992</v>
      </c>
      <c r="B475" s="1">
        <v>45091</v>
      </c>
      <c r="C475" t="s">
        <v>993</v>
      </c>
      <c r="D475" t="s">
        <v>25</v>
      </c>
      <c r="E475">
        <v>3920</v>
      </c>
      <c r="F475">
        <v>6.3</v>
      </c>
      <c r="G475">
        <v>60</v>
      </c>
      <c r="H475" t="s">
        <v>19</v>
      </c>
      <c r="I475" t="s">
        <v>84</v>
      </c>
      <c r="J475" t="s">
        <v>37</v>
      </c>
      <c r="K475">
        <v>112956</v>
      </c>
      <c r="L475" t="s">
        <v>33</v>
      </c>
      <c r="M475">
        <v>0.35</v>
      </c>
      <c r="N475">
        <v>0.63</v>
      </c>
      <c r="O475">
        <v>4166.96</v>
      </c>
      <c r="P475">
        <v>0</v>
      </c>
    </row>
    <row r="476" spans="1:16">
      <c r="A476" t="s">
        <v>994</v>
      </c>
      <c r="B476" s="1">
        <v>45221</v>
      </c>
      <c r="C476" t="s">
        <v>995</v>
      </c>
      <c r="D476" t="s">
        <v>25</v>
      </c>
      <c r="E476">
        <v>26658</v>
      </c>
      <c r="F476">
        <v>24.1</v>
      </c>
      <c r="G476">
        <v>36</v>
      </c>
      <c r="H476" t="s">
        <v>19</v>
      </c>
      <c r="I476" t="s">
        <v>20</v>
      </c>
      <c r="J476" t="s">
        <v>47</v>
      </c>
      <c r="K476">
        <v>46351</v>
      </c>
      <c r="L476" t="s">
        <v>33</v>
      </c>
      <c r="M476">
        <v>0.31</v>
      </c>
      <c r="N476">
        <v>0.75</v>
      </c>
      <c r="O476">
        <v>33082.58</v>
      </c>
      <c r="P476">
        <v>0</v>
      </c>
    </row>
    <row r="477" spans="1:16">
      <c r="A477" t="s">
        <v>996</v>
      </c>
      <c r="B477" s="1">
        <v>44583</v>
      </c>
      <c r="C477" t="s">
        <v>997</v>
      </c>
      <c r="D477" t="s">
        <v>53</v>
      </c>
      <c r="E477">
        <v>15025</v>
      </c>
      <c r="F477">
        <v>5.5</v>
      </c>
      <c r="G477">
        <v>60</v>
      </c>
      <c r="H477" t="s">
        <v>315</v>
      </c>
      <c r="I477" t="s">
        <v>20</v>
      </c>
      <c r="J477" t="s">
        <v>47</v>
      </c>
      <c r="K477">
        <v>34131</v>
      </c>
      <c r="L477" t="s">
        <v>29</v>
      </c>
      <c r="M477">
        <v>0.23</v>
      </c>
      <c r="N477">
        <v>0.55000000000000004</v>
      </c>
      <c r="O477">
        <v>0</v>
      </c>
      <c r="P477">
        <v>0</v>
      </c>
    </row>
    <row r="478" spans="1:16">
      <c r="A478" t="s">
        <v>998</v>
      </c>
      <c r="B478" s="1">
        <v>44544</v>
      </c>
      <c r="C478" t="s">
        <v>999</v>
      </c>
      <c r="D478" t="s">
        <v>65</v>
      </c>
      <c r="E478">
        <v>9946</v>
      </c>
      <c r="F478">
        <v>18.899999999999999</v>
      </c>
      <c r="G478">
        <v>60</v>
      </c>
      <c r="H478" t="s">
        <v>19</v>
      </c>
      <c r="I478" t="s">
        <v>57</v>
      </c>
      <c r="J478" t="s">
        <v>28</v>
      </c>
      <c r="K478">
        <v>146836</v>
      </c>
      <c r="L478" t="s">
        <v>29</v>
      </c>
      <c r="M478">
        <v>0.28999999999999998</v>
      </c>
      <c r="N478">
        <v>0.77</v>
      </c>
      <c r="O478">
        <v>11825.79</v>
      </c>
      <c r="P478">
        <v>0</v>
      </c>
    </row>
    <row r="479" spans="1:16">
      <c r="A479" t="s">
        <v>1000</v>
      </c>
      <c r="B479" s="1">
        <v>44386</v>
      </c>
      <c r="C479" t="s">
        <v>1001</v>
      </c>
      <c r="D479" t="s">
        <v>76</v>
      </c>
      <c r="E479">
        <v>29706</v>
      </c>
      <c r="F479">
        <v>6.6</v>
      </c>
      <c r="G479">
        <v>36</v>
      </c>
      <c r="H479" t="s">
        <v>26</v>
      </c>
      <c r="I479" t="s">
        <v>20</v>
      </c>
      <c r="J479" t="s">
        <v>47</v>
      </c>
      <c r="K479">
        <v>74825</v>
      </c>
      <c r="L479" t="s">
        <v>22</v>
      </c>
      <c r="M479">
        <v>0.3</v>
      </c>
      <c r="N479">
        <v>0.76</v>
      </c>
      <c r="O479">
        <v>12789.38</v>
      </c>
      <c r="P479">
        <v>0</v>
      </c>
    </row>
    <row r="480" spans="1:16">
      <c r="A480" t="s">
        <v>1002</v>
      </c>
      <c r="B480" s="1">
        <v>44701</v>
      </c>
      <c r="C480" t="s">
        <v>1003</v>
      </c>
      <c r="D480" t="s">
        <v>50</v>
      </c>
      <c r="E480">
        <v>17309</v>
      </c>
      <c r="F480">
        <v>23.2</v>
      </c>
      <c r="G480">
        <v>36</v>
      </c>
      <c r="H480" t="s">
        <v>19</v>
      </c>
      <c r="I480" t="s">
        <v>73</v>
      </c>
      <c r="J480" t="s">
        <v>47</v>
      </c>
      <c r="K480">
        <v>41349</v>
      </c>
      <c r="L480" t="s">
        <v>22</v>
      </c>
      <c r="M480">
        <v>0.18</v>
      </c>
      <c r="N480">
        <v>0.86</v>
      </c>
      <c r="O480">
        <v>21324.69</v>
      </c>
      <c r="P480">
        <v>0</v>
      </c>
    </row>
    <row r="481" spans="1:16">
      <c r="A481" t="s">
        <v>1004</v>
      </c>
      <c r="B481" s="1">
        <v>45020</v>
      </c>
      <c r="C481" t="s">
        <v>1005</v>
      </c>
      <c r="D481" t="s">
        <v>53</v>
      </c>
      <c r="E481">
        <v>34120</v>
      </c>
      <c r="F481">
        <v>14.3</v>
      </c>
      <c r="G481">
        <v>60</v>
      </c>
      <c r="H481" t="s">
        <v>19</v>
      </c>
      <c r="I481" t="s">
        <v>20</v>
      </c>
      <c r="J481" t="s">
        <v>47</v>
      </c>
      <c r="K481">
        <v>90931</v>
      </c>
      <c r="L481" t="s">
        <v>29</v>
      </c>
      <c r="M481">
        <v>0.23</v>
      </c>
      <c r="N481">
        <v>0.94</v>
      </c>
      <c r="O481">
        <v>38999.160000000003</v>
      </c>
      <c r="P481">
        <v>0</v>
      </c>
    </row>
    <row r="482" spans="1:16">
      <c r="A482" t="s">
        <v>1006</v>
      </c>
      <c r="B482" s="1">
        <v>45125</v>
      </c>
      <c r="C482" t="s">
        <v>1007</v>
      </c>
      <c r="D482" t="s">
        <v>18</v>
      </c>
      <c r="E482">
        <v>31027</v>
      </c>
      <c r="F482">
        <v>7.8</v>
      </c>
      <c r="G482">
        <v>60</v>
      </c>
      <c r="H482" t="s">
        <v>19</v>
      </c>
      <c r="I482" t="s">
        <v>57</v>
      </c>
      <c r="J482" t="s">
        <v>21</v>
      </c>
      <c r="K482">
        <v>74254</v>
      </c>
      <c r="L482" t="s">
        <v>22</v>
      </c>
      <c r="M482">
        <v>0.42</v>
      </c>
      <c r="N482">
        <v>0.61</v>
      </c>
      <c r="O482">
        <v>33447.11</v>
      </c>
      <c r="P482">
        <v>0</v>
      </c>
    </row>
    <row r="483" spans="1:16">
      <c r="A483" t="s">
        <v>1008</v>
      </c>
      <c r="B483" s="1">
        <v>45130</v>
      </c>
      <c r="C483" t="s">
        <v>1009</v>
      </c>
      <c r="D483" t="s">
        <v>18</v>
      </c>
      <c r="E483">
        <v>8005</v>
      </c>
      <c r="F483">
        <v>11.8</v>
      </c>
      <c r="G483">
        <v>60</v>
      </c>
      <c r="H483" t="s">
        <v>19</v>
      </c>
      <c r="I483" t="s">
        <v>36</v>
      </c>
      <c r="J483" t="s">
        <v>47</v>
      </c>
      <c r="K483">
        <v>68225</v>
      </c>
      <c r="L483" t="s">
        <v>33</v>
      </c>
      <c r="M483">
        <v>0.47</v>
      </c>
      <c r="N483">
        <v>0.73</v>
      </c>
      <c r="O483">
        <v>8949.59</v>
      </c>
      <c r="P483">
        <v>0</v>
      </c>
    </row>
    <row r="484" spans="1:16">
      <c r="A484" t="s">
        <v>1010</v>
      </c>
      <c r="B484" s="1">
        <v>44330</v>
      </c>
      <c r="C484" t="s">
        <v>1011</v>
      </c>
      <c r="D484" t="s">
        <v>56</v>
      </c>
      <c r="E484">
        <v>1956</v>
      </c>
      <c r="F484">
        <v>8.3000000000000007</v>
      </c>
      <c r="G484">
        <v>36</v>
      </c>
      <c r="H484" t="s">
        <v>26</v>
      </c>
      <c r="I484" t="s">
        <v>57</v>
      </c>
      <c r="J484" t="s">
        <v>32</v>
      </c>
      <c r="K484">
        <v>134383</v>
      </c>
      <c r="L484" t="s">
        <v>33</v>
      </c>
      <c r="M484">
        <v>0.24</v>
      </c>
      <c r="N484">
        <v>0.91</v>
      </c>
      <c r="O484">
        <v>899.87</v>
      </c>
      <c r="P484">
        <v>0</v>
      </c>
    </row>
    <row r="485" spans="1:16">
      <c r="A485" t="s">
        <v>1012</v>
      </c>
      <c r="B485" s="1">
        <v>44254</v>
      </c>
      <c r="C485" t="s">
        <v>1013</v>
      </c>
      <c r="D485" t="s">
        <v>76</v>
      </c>
      <c r="E485">
        <v>35839</v>
      </c>
      <c r="F485">
        <v>8.4</v>
      </c>
      <c r="G485">
        <v>36</v>
      </c>
      <c r="H485" t="s">
        <v>26</v>
      </c>
      <c r="I485" t="s">
        <v>27</v>
      </c>
      <c r="J485" t="s">
        <v>37</v>
      </c>
      <c r="K485">
        <v>42453</v>
      </c>
      <c r="L485" t="s">
        <v>29</v>
      </c>
      <c r="M485">
        <v>0.22</v>
      </c>
      <c r="N485">
        <v>0.85</v>
      </c>
      <c r="O485">
        <v>15026.66</v>
      </c>
      <c r="P485">
        <v>0</v>
      </c>
    </row>
    <row r="486" spans="1:16">
      <c r="A486" t="s">
        <v>1014</v>
      </c>
      <c r="B486" s="1">
        <v>44881</v>
      </c>
      <c r="C486" t="s">
        <v>1015</v>
      </c>
      <c r="D486" t="s">
        <v>25</v>
      </c>
      <c r="E486">
        <v>9595</v>
      </c>
      <c r="F486">
        <v>24</v>
      </c>
      <c r="G486">
        <v>60</v>
      </c>
      <c r="H486" t="s">
        <v>19</v>
      </c>
      <c r="I486" t="s">
        <v>20</v>
      </c>
      <c r="J486" t="s">
        <v>47</v>
      </c>
      <c r="K486">
        <v>48814</v>
      </c>
      <c r="L486" t="s">
        <v>33</v>
      </c>
      <c r="M486">
        <v>0.18</v>
      </c>
      <c r="N486">
        <v>0.72</v>
      </c>
      <c r="O486">
        <v>11897.8</v>
      </c>
      <c r="P486">
        <v>0</v>
      </c>
    </row>
    <row r="487" spans="1:16">
      <c r="A487" t="s">
        <v>1016</v>
      </c>
      <c r="B487" s="1">
        <v>44868</v>
      </c>
      <c r="C487" t="s">
        <v>1017</v>
      </c>
      <c r="D487" t="s">
        <v>46</v>
      </c>
      <c r="E487">
        <v>13803</v>
      </c>
      <c r="F487">
        <v>13.9</v>
      </c>
      <c r="G487">
        <v>36</v>
      </c>
      <c r="H487" t="s">
        <v>60</v>
      </c>
      <c r="I487" t="s">
        <v>20</v>
      </c>
      <c r="J487" t="s">
        <v>47</v>
      </c>
      <c r="K487">
        <v>48263</v>
      </c>
      <c r="L487" t="s">
        <v>29</v>
      </c>
      <c r="M487">
        <v>0.37</v>
      </c>
      <c r="N487">
        <v>0.93</v>
      </c>
      <c r="O487">
        <v>0</v>
      </c>
      <c r="P487">
        <v>0</v>
      </c>
    </row>
    <row r="488" spans="1:16">
      <c r="A488" t="s">
        <v>1018</v>
      </c>
      <c r="B488" s="1">
        <v>44369</v>
      </c>
      <c r="C488" t="s">
        <v>1019</v>
      </c>
      <c r="D488" t="s">
        <v>40</v>
      </c>
      <c r="E488">
        <v>26963</v>
      </c>
      <c r="F488">
        <v>20.8</v>
      </c>
      <c r="G488">
        <v>36</v>
      </c>
      <c r="H488" t="s">
        <v>19</v>
      </c>
      <c r="I488" t="s">
        <v>84</v>
      </c>
      <c r="J488" t="s">
        <v>47</v>
      </c>
      <c r="K488">
        <v>107694</v>
      </c>
      <c r="L488" t="s">
        <v>33</v>
      </c>
      <c r="M488">
        <v>0.23</v>
      </c>
      <c r="N488">
        <v>0.53</v>
      </c>
      <c r="O488">
        <v>32571.3</v>
      </c>
      <c r="P488">
        <v>0</v>
      </c>
    </row>
    <row r="489" spans="1:16">
      <c r="A489" t="s">
        <v>1020</v>
      </c>
      <c r="B489" s="1">
        <v>45011</v>
      </c>
      <c r="C489" t="s">
        <v>1021</v>
      </c>
      <c r="D489" t="s">
        <v>72</v>
      </c>
      <c r="E489">
        <v>37221</v>
      </c>
      <c r="F489">
        <v>17.8</v>
      </c>
      <c r="G489">
        <v>60</v>
      </c>
      <c r="H489" t="s">
        <v>315</v>
      </c>
      <c r="I489" t="s">
        <v>27</v>
      </c>
      <c r="J489" t="s">
        <v>32</v>
      </c>
      <c r="K489">
        <v>45735</v>
      </c>
      <c r="L489" t="s">
        <v>29</v>
      </c>
      <c r="M489">
        <v>0.5</v>
      </c>
      <c r="N489">
        <v>0.92</v>
      </c>
      <c r="O489">
        <v>0</v>
      </c>
      <c r="P489">
        <v>0</v>
      </c>
    </row>
    <row r="490" spans="1:16">
      <c r="A490" t="s">
        <v>1022</v>
      </c>
      <c r="B490" s="1">
        <v>44276</v>
      </c>
      <c r="C490" t="s">
        <v>1023</v>
      </c>
      <c r="D490" t="s">
        <v>46</v>
      </c>
      <c r="E490">
        <v>34723</v>
      </c>
      <c r="F490">
        <v>18.5</v>
      </c>
      <c r="G490">
        <v>60</v>
      </c>
      <c r="H490" t="s">
        <v>315</v>
      </c>
      <c r="I490" t="s">
        <v>57</v>
      </c>
      <c r="J490" t="s">
        <v>47</v>
      </c>
      <c r="K490">
        <v>45830</v>
      </c>
      <c r="L490" t="s">
        <v>33</v>
      </c>
      <c r="M490">
        <v>0.23</v>
      </c>
      <c r="N490">
        <v>0.52</v>
      </c>
      <c r="O490">
        <v>0</v>
      </c>
      <c r="P490">
        <v>0</v>
      </c>
    </row>
    <row r="491" spans="1:16">
      <c r="A491" t="s">
        <v>1024</v>
      </c>
      <c r="B491" s="1">
        <v>45082</v>
      </c>
      <c r="C491" t="s">
        <v>1025</v>
      </c>
      <c r="D491" t="s">
        <v>76</v>
      </c>
      <c r="E491">
        <v>16282</v>
      </c>
      <c r="F491">
        <v>7.6</v>
      </c>
      <c r="G491">
        <v>36</v>
      </c>
      <c r="H491" t="s">
        <v>19</v>
      </c>
      <c r="I491" t="s">
        <v>36</v>
      </c>
      <c r="J491" t="s">
        <v>47</v>
      </c>
      <c r="K491">
        <v>77893</v>
      </c>
      <c r="L491" t="s">
        <v>33</v>
      </c>
      <c r="M491">
        <v>0.26</v>
      </c>
      <c r="N491">
        <v>0.75</v>
      </c>
      <c r="O491">
        <v>17519.43</v>
      </c>
      <c r="P491">
        <v>0</v>
      </c>
    </row>
    <row r="492" spans="1:16">
      <c r="A492" t="s">
        <v>1026</v>
      </c>
      <c r="B492" s="1">
        <v>44399</v>
      </c>
      <c r="C492" t="s">
        <v>1027</v>
      </c>
      <c r="D492" t="s">
        <v>76</v>
      </c>
      <c r="E492">
        <v>5703</v>
      </c>
      <c r="F492">
        <v>9.6999999999999993</v>
      </c>
      <c r="G492">
        <v>36</v>
      </c>
      <c r="H492" t="s">
        <v>19</v>
      </c>
      <c r="I492" t="s">
        <v>36</v>
      </c>
      <c r="J492" t="s">
        <v>37</v>
      </c>
      <c r="K492">
        <v>74673</v>
      </c>
      <c r="L492" t="s">
        <v>22</v>
      </c>
      <c r="M492">
        <v>0.34</v>
      </c>
      <c r="N492">
        <v>0.9</v>
      </c>
      <c r="O492">
        <v>6256.19</v>
      </c>
      <c r="P492">
        <v>0</v>
      </c>
    </row>
    <row r="493" spans="1:16">
      <c r="A493" t="s">
        <v>1028</v>
      </c>
      <c r="B493" s="1">
        <v>44960</v>
      </c>
      <c r="C493" t="s">
        <v>1029</v>
      </c>
      <c r="D493" t="s">
        <v>53</v>
      </c>
      <c r="E493">
        <v>7563</v>
      </c>
      <c r="F493">
        <v>20.7</v>
      </c>
      <c r="G493">
        <v>60</v>
      </c>
      <c r="H493" t="s">
        <v>19</v>
      </c>
      <c r="I493" t="s">
        <v>41</v>
      </c>
      <c r="J493" t="s">
        <v>32</v>
      </c>
      <c r="K493">
        <v>119462</v>
      </c>
      <c r="L493" t="s">
        <v>22</v>
      </c>
      <c r="M493">
        <v>0.42</v>
      </c>
      <c r="N493">
        <v>0.62</v>
      </c>
      <c r="O493">
        <v>9128.5400000000009</v>
      </c>
      <c r="P493">
        <v>0</v>
      </c>
    </row>
    <row r="494" spans="1:16">
      <c r="A494" t="s">
        <v>1030</v>
      </c>
      <c r="B494" s="1">
        <v>44243</v>
      </c>
      <c r="C494" t="s">
        <v>1031</v>
      </c>
      <c r="D494" t="s">
        <v>53</v>
      </c>
      <c r="E494">
        <v>26849</v>
      </c>
      <c r="F494">
        <v>24.4</v>
      </c>
      <c r="G494">
        <v>36</v>
      </c>
      <c r="H494" t="s">
        <v>26</v>
      </c>
      <c r="I494" t="s">
        <v>57</v>
      </c>
      <c r="J494" t="s">
        <v>32</v>
      </c>
      <c r="K494">
        <v>75066</v>
      </c>
      <c r="L494" t="s">
        <v>22</v>
      </c>
      <c r="M494">
        <v>0.28999999999999998</v>
      </c>
      <c r="N494">
        <v>0.71</v>
      </c>
      <c r="O494">
        <v>2888.35</v>
      </c>
      <c r="P494">
        <v>0</v>
      </c>
    </row>
    <row r="495" spans="1:16">
      <c r="A495" t="s">
        <v>1032</v>
      </c>
      <c r="B495" s="1">
        <v>44852</v>
      </c>
      <c r="C495" t="s">
        <v>1033</v>
      </c>
      <c r="D495" t="s">
        <v>46</v>
      </c>
      <c r="E495">
        <v>32860</v>
      </c>
      <c r="F495">
        <v>10.3</v>
      </c>
      <c r="G495">
        <v>36</v>
      </c>
      <c r="H495" t="s">
        <v>19</v>
      </c>
      <c r="I495" t="s">
        <v>20</v>
      </c>
      <c r="J495" t="s">
        <v>47</v>
      </c>
      <c r="K495">
        <v>130315</v>
      </c>
      <c r="L495" t="s">
        <v>22</v>
      </c>
      <c r="M495">
        <v>0.27</v>
      </c>
      <c r="N495">
        <v>0.65</v>
      </c>
      <c r="O495">
        <v>36244.58</v>
      </c>
      <c r="P495">
        <v>0</v>
      </c>
    </row>
    <row r="496" spans="1:16">
      <c r="A496" t="s">
        <v>1034</v>
      </c>
      <c r="B496" s="1">
        <v>44667</v>
      </c>
      <c r="C496" t="s">
        <v>1035</v>
      </c>
      <c r="D496" t="s">
        <v>25</v>
      </c>
      <c r="E496">
        <v>32585</v>
      </c>
      <c r="F496">
        <v>10.4</v>
      </c>
      <c r="G496">
        <v>60</v>
      </c>
      <c r="H496" t="s">
        <v>60</v>
      </c>
      <c r="I496" t="s">
        <v>73</v>
      </c>
      <c r="J496" t="s">
        <v>32</v>
      </c>
      <c r="K496">
        <v>33373</v>
      </c>
      <c r="L496" t="s">
        <v>22</v>
      </c>
      <c r="M496">
        <v>0.5</v>
      </c>
      <c r="N496">
        <v>0.93</v>
      </c>
      <c r="O496">
        <v>0</v>
      </c>
      <c r="P496">
        <v>0</v>
      </c>
    </row>
    <row r="497" spans="1:16">
      <c r="A497" t="s">
        <v>1036</v>
      </c>
      <c r="B497" s="1">
        <v>45167</v>
      </c>
      <c r="C497" t="s">
        <v>1037</v>
      </c>
      <c r="D497" t="s">
        <v>56</v>
      </c>
      <c r="E497">
        <v>23015</v>
      </c>
      <c r="F497">
        <v>14.5</v>
      </c>
      <c r="G497">
        <v>60</v>
      </c>
      <c r="H497" t="s">
        <v>26</v>
      </c>
      <c r="I497" t="s">
        <v>27</v>
      </c>
      <c r="J497" t="s">
        <v>28</v>
      </c>
      <c r="K497">
        <v>40335</v>
      </c>
      <c r="L497" t="s">
        <v>22</v>
      </c>
      <c r="M497">
        <v>0.1</v>
      </c>
      <c r="N497">
        <v>0.87</v>
      </c>
      <c r="O497">
        <v>11485.91</v>
      </c>
      <c r="P497">
        <v>0</v>
      </c>
    </row>
    <row r="498" spans="1:16">
      <c r="A498" t="s">
        <v>1038</v>
      </c>
      <c r="B498" s="1">
        <v>45232</v>
      </c>
      <c r="C498" t="s">
        <v>1039</v>
      </c>
      <c r="D498" t="s">
        <v>53</v>
      </c>
      <c r="E498">
        <v>13003</v>
      </c>
      <c r="F498">
        <v>24.7</v>
      </c>
      <c r="G498">
        <v>36</v>
      </c>
      <c r="H498" t="s">
        <v>19</v>
      </c>
      <c r="I498" t="s">
        <v>20</v>
      </c>
      <c r="J498" t="s">
        <v>32</v>
      </c>
      <c r="K498">
        <v>53741</v>
      </c>
      <c r="L498" t="s">
        <v>29</v>
      </c>
      <c r="M498">
        <v>0.46</v>
      </c>
      <c r="N498">
        <v>0.82</v>
      </c>
      <c r="O498">
        <v>16214.74</v>
      </c>
      <c r="P498">
        <v>0</v>
      </c>
    </row>
    <row r="499" spans="1:16">
      <c r="A499" t="s">
        <v>1040</v>
      </c>
      <c r="B499" s="1">
        <v>44932</v>
      </c>
      <c r="C499" t="s">
        <v>1041</v>
      </c>
      <c r="D499" t="s">
        <v>72</v>
      </c>
      <c r="E499">
        <v>27958</v>
      </c>
      <c r="F499">
        <v>10.4</v>
      </c>
      <c r="G499">
        <v>36</v>
      </c>
      <c r="H499" t="s">
        <v>19</v>
      </c>
      <c r="I499" t="s">
        <v>84</v>
      </c>
      <c r="J499" t="s">
        <v>32</v>
      </c>
      <c r="K499">
        <v>40692</v>
      </c>
      <c r="L499" t="s">
        <v>29</v>
      </c>
      <c r="M499">
        <v>0.16</v>
      </c>
      <c r="N499">
        <v>0.76</v>
      </c>
      <c r="O499">
        <v>30865.63</v>
      </c>
      <c r="P499">
        <v>0</v>
      </c>
    </row>
    <row r="500" spans="1:16">
      <c r="A500" t="s">
        <v>1042</v>
      </c>
      <c r="B500" s="1">
        <v>44980</v>
      </c>
      <c r="C500" t="s">
        <v>1043</v>
      </c>
      <c r="D500" t="s">
        <v>72</v>
      </c>
      <c r="E500">
        <v>27017</v>
      </c>
      <c r="F500">
        <v>13.1</v>
      </c>
      <c r="G500">
        <v>36</v>
      </c>
      <c r="H500" t="s">
        <v>26</v>
      </c>
      <c r="I500" t="s">
        <v>20</v>
      </c>
      <c r="J500" t="s">
        <v>32</v>
      </c>
      <c r="K500">
        <v>77295</v>
      </c>
      <c r="L500" t="s">
        <v>22</v>
      </c>
      <c r="M500">
        <v>0.41</v>
      </c>
      <c r="N500">
        <v>0.87</v>
      </c>
      <c r="O500">
        <v>4494.63</v>
      </c>
      <c r="P500">
        <v>0</v>
      </c>
    </row>
    <row r="501" spans="1:16">
      <c r="A501" t="s">
        <v>1044</v>
      </c>
      <c r="B501" s="1">
        <v>45164</v>
      </c>
      <c r="C501" t="s">
        <v>1045</v>
      </c>
      <c r="D501" t="s">
        <v>56</v>
      </c>
      <c r="E501">
        <v>12171</v>
      </c>
      <c r="F501">
        <v>22.8</v>
      </c>
      <c r="G501">
        <v>60</v>
      </c>
      <c r="H501" t="s">
        <v>19</v>
      </c>
      <c r="I501" t="s">
        <v>73</v>
      </c>
      <c r="J501" t="s">
        <v>21</v>
      </c>
      <c r="K501">
        <v>75541</v>
      </c>
      <c r="L501" t="s">
        <v>29</v>
      </c>
      <c r="M501">
        <v>0.35</v>
      </c>
      <c r="N501">
        <v>0.68</v>
      </c>
      <c r="O501">
        <v>14945.99</v>
      </c>
      <c r="P501">
        <v>0</v>
      </c>
    </row>
    <row r="502" spans="1:16">
      <c r="A502" t="s">
        <v>1046</v>
      </c>
      <c r="B502" s="1">
        <v>44554</v>
      </c>
      <c r="C502" t="s">
        <v>1047</v>
      </c>
      <c r="D502" t="s">
        <v>65</v>
      </c>
      <c r="E502">
        <v>13201</v>
      </c>
      <c r="F502">
        <v>5.0999999999999996</v>
      </c>
      <c r="G502">
        <v>36</v>
      </c>
      <c r="H502" t="s">
        <v>26</v>
      </c>
      <c r="I502" t="s">
        <v>57</v>
      </c>
      <c r="J502" t="s">
        <v>21</v>
      </c>
      <c r="K502">
        <v>64057</v>
      </c>
      <c r="L502" t="s">
        <v>22</v>
      </c>
      <c r="M502">
        <v>0.24</v>
      </c>
      <c r="N502">
        <v>0.7</v>
      </c>
      <c r="O502">
        <v>4962.1499999999996</v>
      </c>
      <c r="P502">
        <v>0</v>
      </c>
    </row>
    <row r="503" spans="1:16">
      <c r="A503" t="s">
        <v>1048</v>
      </c>
      <c r="B503" s="1">
        <v>45168</v>
      </c>
      <c r="C503" t="s">
        <v>1049</v>
      </c>
      <c r="D503" t="s">
        <v>65</v>
      </c>
      <c r="E503">
        <v>30426</v>
      </c>
      <c r="F503">
        <v>5.8</v>
      </c>
      <c r="G503">
        <v>36</v>
      </c>
      <c r="H503" t="s">
        <v>19</v>
      </c>
      <c r="I503" t="s">
        <v>27</v>
      </c>
      <c r="J503" t="s">
        <v>21</v>
      </c>
      <c r="K503">
        <v>96983</v>
      </c>
      <c r="L503" t="s">
        <v>29</v>
      </c>
      <c r="M503">
        <v>0.45</v>
      </c>
      <c r="N503">
        <v>0.83</v>
      </c>
      <c r="O503">
        <v>32190.71</v>
      </c>
      <c r="P503">
        <v>0</v>
      </c>
    </row>
    <row r="504" spans="1:16">
      <c r="A504" t="s">
        <v>1050</v>
      </c>
      <c r="B504" s="1">
        <v>44864</v>
      </c>
      <c r="C504" t="s">
        <v>1051</v>
      </c>
      <c r="D504" t="s">
        <v>76</v>
      </c>
      <c r="E504">
        <v>18778</v>
      </c>
      <c r="F504">
        <v>17.100000000000001</v>
      </c>
      <c r="G504">
        <v>60</v>
      </c>
      <c r="H504" t="s">
        <v>19</v>
      </c>
      <c r="I504" t="s">
        <v>57</v>
      </c>
      <c r="J504" t="s">
        <v>32</v>
      </c>
      <c r="K504">
        <v>49583</v>
      </c>
      <c r="L504" t="s">
        <v>33</v>
      </c>
      <c r="M504">
        <v>0.11</v>
      </c>
      <c r="N504">
        <v>0.66</v>
      </c>
      <c r="O504">
        <v>21989.040000000001</v>
      </c>
      <c r="P504">
        <v>0</v>
      </c>
    </row>
    <row r="505" spans="1:16">
      <c r="A505" t="s">
        <v>1052</v>
      </c>
      <c r="B505" s="1">
        <v>44569</v>
      </c>
      <c r="C505" t="s">
        <v>1053</v>
      </c>
      <c r="D505" t="s">
        <v>53</v>
      </c>
      <c r="E505">
        <v>22116</v>
      </c>
      <c r="F505">
        <v>23.1</v>
      </c>
      <c r="G505">
        <v>60</v>
      </c>
      <c r="H505" t="s">
        <v>19</v>
      </c>
      <c r="I505" t="s">
        <v>84</v>
      </c>
      <c r="J505" t="s">
        <v>28</v>
      </c>
      <c r="K505">
        <v>52765</v>
      </c>
      <c r="L505" t="s">
        <v>29</v>
      </c>
      <c r="M505">
        <v>0.19</v>
      </c>
      <c r="N505">
        <v>0.53</v>
      </c>
      <c r="O505">
        <v>27224.799999999999</v>
      </c>
      <c r="P505">
        <v>0</v>
      </c>
    </row>
    <row r="506" spans="1:16">
      <c r="A506" t="s">
        <v>1054</v>
      </c>
      <c r="B506" s="1">
        <v>45228</v>
      </c>
      <c r="C506" t="s">
        <v>1055</v>
      </c>
      <c r="D506" t="s">
        <v>18</v>
      </c>
      <c r="E506">
        <v>34297</v>
      </c>
      <c r="F506">
        <v>9.8000000000000007</v>
      </c>
      <c r="G506">
        <v>36</v>
      </c>
      <c r="H506" t="s">
        <v>26</v>
      </c>
      <c r="I506" t="s">
        <v>73</v>
      </c>
      <c r="J506" t="s">
        <v>32</v>
      </c>
      <c r="K506">
        <v>89287</v>
      </c>
      <c r="L506" t="s">
        <v>29</v>
      </c>
      <c r="M506">
        <v>0.33</v>
      </c>
      <c r="N506">
        <v>0.53</v>
      </c>
      <c r="O506">
        <v>15729.14</v>
      </c>
      <c r="P506">
        <v>0</v>
      </c>
    </row>
    <row r="507" spans="1:16">
      <c r="A507" t="s">
        <v>1056</v>
      </c>
      <c r="B507" s="1">
        <v>44872</v>
      </c>
      <c r="C507" t="s">
        <v>1057</v>
      </c>
      <c r="D507" t="s">
        <v>46</v>
      </c>
      <c r="E507">
        <v>20342</v>
      </c>
      <c r="F507">
        <v>14.4</v>
      </c>
      <c r="G507">
        <v>60</v>
      </c>
      <c r="H507" t="s">
        <v>19</v>
      </c>
      <c r="I507" t="s">
        <v>84</v>
      </c>
      <c r="J507" t="s">
        <v>47</v>
      </c>
      <c r="K507">
        <v>53906</v>
      </c>
      <c r="L507" t="s">
        <v>29</v>
      </c>
      <c r="M507">
        <v>0.24</v>
      </c>
      <c r="N507">
        <v>0.55000000000000004</v>
      </c>
      <c r="O507">
        <v>23271.25</v>
      </c>
      <c r="P507">
        <v>0</v>
      </c>
    </row>
    <row r="508" spans="1:16">
      <c r="A508" t="s">
        <v>1058</v>
      </c>
      <c r="B508" s="1">
        <v>44286</v>
      </c>
      <c r="C508" t="s">
        <v>1059</v>
      </c>
      <c r="D508" t="s">
        <v>50</v>
      </c>
      <c r="E508">
        <v>28490</v>
      </c>
      <c r="F508">
        <v>14</v>
      </c>
      <c r="G508">
        <v>60</v>
      </c>
      <c r="H508" t="s">
        <v>26</v>
      </c>
      <c r="I508" t="s">
        <v>41</v>
      </c>
      <c r="J508" t="s">
        <v>28</v>
      </c>
      <c r="K508">
        <v>115103</v>
      </c>
      <c r="L508" t="s">
        <v>33</v>
      </c>
      <c r="M508">
        <v>0.34</v>
      </c>
      <c r="N508">
        <v>0.89</v>
      </c>
      <c r="O508">
        <v>4446.13</v>
      </c>
      <c r="P508">
        <v>0</v>
      </c>
    </row>
    <row r="509" spans="1:16">
      <c r="A509" t="s">
        <v>1060</v>
      </c>
      <c r="B509" s="1">
        <v>44894</v>
      </c>
      <c r="C509" t="s">
        <v>1061</v>
      </c>
      <c r="D509" t="s">
        <v>56</v>
      </c>
      <c r="E509">
        <v>20975</v>
      </c>
      <c r="F509">
        <v>14.5</v>
      </c>
      <c r="G509">
        <v>36</v>
      </c>
      <c r="H509" t="s">
        <v>19</v>
      </c>
      <c r="I509" t="s">
        <v>27</v>
      </c>
      <c r="J509" t="s">
        <v>21</v>
      </c>
      <c r="K509">
        <v>109675</v>
      </c>
      <c r="L509" t="s">
        <v>22</v>
      </c>
      <c r="M509">
        <v>0.11</v>
      </c>
      <c r="N509">
        <v>0.71</v>
      </c>
      <c r="O509">
        <v>24016.38</v>
      </c>
      <c r="P509">
        <v>0</v>
      </c>
    </row>
    <row r="510" spans="1:16">
      <c r="A510" t="s">
        <v>1062</v>
      </c>
      <c r="B510" s="1">
        <v>44736</v>
      </c>
      <c r="C510" t="s">
        <v>1063</v>
      </c>
      <c r="D510" t="s">
        <v>76</v>
      </c>
      <c r="E510">
        <v>27723</v>
      </c>
      <c r="F510">
        <v>17.5</v>
      </c>
      <c r="G510">
        <v>60</v>
      </c>
      <c r="H510" t="s">
        <v>26</v>
      </c>
      <c r="I510" t="s">
        <v>41</v>
      </c>
      <c r="J510" t="s">
        <v>37</v>
      </c>
      <c r="K510">
        <v>76525</v>
      </c>
      <c r="L510" t="s">
        <v>29</v>
      </c>
      <c r="M510">
        <v>0.15</v>
      </c>
      <c r="N510">
        <v>0.82</v>
      </c>
      <c r="O510">
        <v>12716.99</v>
      </c>
      <c r="P510">
        <v>0</v>
      </c>
    </row>
    <row r="511" spans="1:16">
      <c r="A511" t="s">
        <v>1064</v>
      </c>
      <c r="B511" s="1">
        <v>44928</v>
      </c>
      <c r="C511" t="s">
        <v>1065</v>
      </c>
      <c r="D511" t="s">
        <v>18</v>
      </c>
      <c r="E511">
        <v>24279</v>
      </c>
      <c r="F511">
        <v>14.4</v>
      </c>
      <c r="G511">
        <v>60</v>
      </c>
      <c r="H511" t="s">
        <v>26</v>
      </c>
      <c r="I511" t="s">
        <v>20</v>
      </c>
      <c r="J511" t="s">
        <v>28</v>
      </c>
      <c r="K511">
        <v>68230</v>
      </c>
      <c r="L511" t="s">
        <v>29</v>
      </c>
      <c r="M511">
        <v>0.15</v>
      </c>
      <c r="N511">
        <v>0.68</v>
      </c>
      <c r="O511">
        <v>4595.21</v>
      </c>
      <c r="P511">
        <v>0</v>
      </c>
    </row>
    <row r="512" spans="1:16">
      <c r="A512" t="s">
        <v>1066</v>
      </c>
      <c r="B512" s="1">
        <v>45065</v>
      </c>
      <c r="C512" t="s">
        <v>1067</v>
      </c>
      <c r="D512" t="s">
        <v>53</v>
      </c>
      <c r="E512">
        <v>13765</v>
      </c>
      <c r="F512">
        <v>13.9</v>
      </c>
      <c r="G512">
        <v>36</v>
      </c>
      <c r="H512" t="s">
        <v>19</v>
      </c>
      <c r="I512" t="s">
        <v>57</v>
      </c>
      <c r="J512" t="s">
        <v>21</v>
      </c>
      <c r="K512">
        <v>147904</v>
      </c>
      <c r="L512" t="s">
        <v>33</v>
      </c>
      <c r="M512">
        <v>0.18</v>
      </c>
      <c r="N512">
        <v>0.62</v>
      </c>
      <c r="O512">
        <v>15678.34</v>
      </c>
      <c r="P512">
        <v>0</v>
      </c>
    </row>
    <row r="513" spans="1:16">
      <c r="A513" t="s">
        <v>1068</v>
      </c>
      <c r="B513" s="1">
        <v>44237</v>
      </c>
      <c r="C513" t="s">
        <v>1069</v>
      </c>
      <c r="D513" t="s">
        <v>18</v>
      </c>
      <c r="E513">
        <v>12561</v>
      </c>
      <c r="F513">
        <v>14.5</v>
      </c>
      <c r="G513">
        <v>60</v>
      </c>
      <c r="H513" t="s">
        <v>26</v>
      </c>
      <c r="I513" t="s">
        <v>20</v>
      </c>
      <c r="J513" t="s">
        <v>28</v>
      </c>
      <c r="K513">
        <v>49520</v>
      </c>
      <c r="L513" t="s">
        <v>22</v>
      </c>
      <c r="M513">
        <v>0.28000000000000003</v>
      </c>
      <c r="N513">
        <v>0.66</v>
      </c>
      <c r="O513">
        <v>6147.18</v>
      </c>
      <c r="P513">
        <v>0</v>
      </c>
    </row>
    <row r="514" spans="1:16">
      <c r="A514" t="s">
        <v>1070</v>
      </c>
      <c r="B514" s="1">
        <v>44936</v>
      </c>
      <c r="C514" t="s">
        <v>1071</v>
      </c>
      <c r="D514" t="s">
        <v>18</v>
      </c>
      <c r="E514">
        <v>1525</v>
      </c>
      <c r="F514">
        <v>16.8</v>
      </c>
      <c r="G514">
        <v>36</v>
      </c>
      <c r="H514" t="s">
        <v>19</v>
      </c>
      <c r="I514" t="s">
        <v>57</v>
      </c>
      <c r="J514" t="s">
        <v>28</v>
      </c>
      <c r="K514">
        <v>115238</v>
      </c>
      <c r="L514" t="s">
        <v>29</v>
      </c>
      <c r="M514">
        <v>0.4</v>
      </c>
      <c r="N514">
        <v>0.86</v>
      </c>
      <c r="O514">
        <v>1781.2</v>
      </c>
      <c r="P514">
        <v>0</v>
      </c>
    </row>
    <row r="515" spans="1:16">
      <c r="A515" t="s">
        <v>1072</v>
      </c>
      <c r="B515" s="1">
        <v>44698</v>
      </c>
      <c r="C515" t="s">
        <v>1073</v>
      </c>
      <c r="D515" t="s">
        <v>56</v>
      </c>
      <c r="E515">
        <v>23861</v>
      </c>
      <c r="F515">
        <v>15.7</v>
      </c>
      <c r="G515">
        <v>36</v>
      </c>
      <c r="H515" t="s">
        <v>19</v>
      </c>
      <c r="I515" t="s">
        <v>84</v>
      </c>
      <c r="J515" t="s">
        <v>32</v>
      </c>
      <c r="K515">
        <v>81934</v>
      </c>
      <c r="L515" t="s">
        <v>33</v>
      </c>
      <c r="M515">
        <v>0.46</v>
      </c>
      <c r="N515">
        <v>0.78</v>
      </c>
      <c r="O515">
        <v>27607.18</v>
      </c>
      <c r="P515">
        <v>0</v>
      </c>
    </row>
    <row r="516" spans="1:16">
      <c r="A516" t="s">
        <v>1074</v>
      </c>
      <c r="B516" s="1">
        <v>45155</v>
      </c>
      <c r="C516" t="s">
        <v>1075</v>
      </c>
      <c r="D516" t="s">
        <v>76</v>
      </c>
      <c r="E516">
        <v>34142</v>
      </c>
      <c r="F516">
        <v>22.1</v>
      </c>
      <c r="G516">
        <v>60</v>
      </c>
      <c r="H516" t="s">
        <v>19</v>
      </c>
      <c r="I516" t="s">
        <v>20</v>
      </c>
      <c r="J516" t="s">
        <v>47</v>
      </c>
      <c r="K516">
        <v>55566</v>
      </c>
      <c r="L516" t="s">
        <v>22</v>
      </c>
      <c r="M516">
        <v>0.43</v>
      </c>
      <c r="N516">
        <v>0.92</v>
      </c>
      <c r="O516">
        <v>41687.379999999997</v>
      </c>
      <c r="P516">
        <v>0</v>
      </c>
    </row>
    <row r="517" spans="1:16">
      <c r="A517" t="s">
        <v>1076</v>
      </c>
      <c r="B517" s="1">
        <v>45125</v>
      </c>
      <c r="C517" t="s">
        <v>1077</v>
      </c>
      <c r="D517" t="s">
        <v>25</v>
      </c>
      <c r="E517">
        <v>27916</v>
      </c>
      <c r="F517">
        <v>6</v>
      </c>
      <c r="G517">
        <v>60</v>
      </c>
      <c r="H517" t="s">
        <v>26</v>
      </c>
      <c r="I517" t="s">
        <v>73</v>
      </c>
      <c r="J517" t="s">
        <v>37</v>
      </c>
      <c r="K517">
        <v>103193</v>
      </c>
      <c r="L517" t="s">
        <v>22</v>
      </c>
      <c r="M517">
        <v>0.18</v>
      </c>
      <c r="N517">
        <v>0.81</v>
      </c>
      <c r="O517">
        <v>4929.04</v>
      </c>
      <c r="P517">
        <v>0</v>
      </c>
    </row>
    <row r="518" spans="1:16">
      <c r="A518" t="s">
        <v>1078</v>
      </c>
      <c r="B518" s="1">
        <v>44657</v>
      </c>
      <c r="C518" t="s">
        <v>1079</v>
      </c>
      <c r="D518" t="s">
        <v>72</v>
      </c>
      <c r="E518">
        <v>5648</v>
      </c>
      <c r="F518">
        <v>21.7</v>
      </c>
      <c r="G518">
        <v>60</v>
      </c>
      <c r="H518" t="s">
        <v>81</v>
      </c>
      <c r="I518" t="s">
        <v>73</v>
      </c>
      <c r="J518" t="s">
        <v>21</v>
      </c>
      <c r="K518">
        <v>133224</v>
      </c>
      <c r="L518" t="s">
        <v>29</v>
      </c>
      <c r="M518">
        <v>0.28000000000000003</v>
      </c>
      <c r="N518">
        <v>0.76</v>
      </c>
      <c r="O518">
        <v>2180.3000000000002</v>
      </c>
      <c r="P518">
        <v>1908.91</v>
      </c>
    </row>
    <row r="519" spans="1:16">
      <c r="A519" t="s">
        <v>1080</v>
      </c>
      <c r="B519" s="1">
        <v>44928</v>
      </c>
      <c r="C519" t="s">
        <v>1081</v>
      </c>
      <c r="D519" t="s">
        <v>46</v>
      </c>
      <c r="E519">
        <v>36133</v>
      </c>
      <c r="F519">
        <v>21.9</v>
      </c>
      <c r="G519">
        <v>36</v>
      </c>
      <c r="H519" t="s">
        <v>26</v>
      </c>
      <c r="I519" t="s">
        <v>73</v>
      </c>
      <c r="J519" t="s">
        <v>28</v>
      </c>
      <c r="K519">
        <v>60134</v>
      </c>
      <c r="L519" t="s">
        <v>29</v>
      </c>
      <c r="M519">
        <v>0.18</v>
      </c>
      <c r="N519">
        <v>0.77</v>
      </c>
      <c r="O519">
        <v>2677.28</v>
      </c>
      <c r="P519">
        <v>0</v>
      </c>
    </row>
    <row r="520" spans="1:16">
      <c r="A520" t="s">
        <v>1082</v>
      </c>
      <c r="B520" s="1">
        <v>44948</v>
      </c>
      <c r="C520" t="s">
        <v>1083</v>
      </c>
      <c r="D520" t="s">
        <v>76</v>
      </c>
      <c r="E520">
        <v>31523</v>
      </c>
      <c r="F520">
        <v>10.7</v>
      </c>
      <c r="G520">
        <v>60</v>
      </c>
      <c r="H520" t="s">
        <v>19</v>
      </c>
      <c r="I520" t="s">
        <v>73</v>
      </c>
      <c r="J520" t="s">
        <v>37</v>
      </c>
      <c r="K520">
        <v>40345</v>
      </c>
      <c r="L520" t="s">
        <v>29</v>
      </c>
      <c r="M520">
        <v>0.21</v>
      </c>
      <c r="N520">
        <v>0.92</v>
      </c>
      <c r="O520">
        <v>34895.96</v>
      </c>
      <c r="P520">
        <v>0</v>
      </c>
    </row>
    <row r="521" spans="1:16">
      <c r="A521" t="s">
        <v>1084</v>
      </c>
      <c r="B521" s="1">
        <v>45121</v>
      </c>
      <c r="C521" t="s">
        <v>1085</v>
      </c>
      <c r="D521" t="s">
        <v>50</v>
      </c>
      <c r="E521">
        <v>30052</v>
      </c>
      <c r="F521">
        <v>14.3</v>
      </c>
      <c r="G521">
        <v>36</v>
      </c>
      <c r="H521" t="s">
        <v>26</v>
      </c>
      <c r="I521" t="s">
        <v>84</v>
      </c>
      <c r="J521" t="s">
        <v>28</v>
      </c>
      <c r="K521">
        <v>71185</v>
      </c>
      <c r="L521" t="s">
        <v>29</v>
      </c>
      <c r="M521">
        <v>0.3</v>
      </c>
      <c r="N521">
        <v>0.85</v>
      </c>
      <c r="O521">
        <v>11094.37</v>
      </c>
      <c r="P521">
        <v>0</v>
      </c>
    </row>
    <row r="522" spans="1:16">
      <c r="A522" t="s">
        <v>1086</v>
      </c>
      <c r="B522" s="1">
        <v>45105</v>
      </c>
      <c r="C522" t="s">
        <v>1087</v>
      </c>
      <c r="D522" t="s">
        <v>18</v>
      </c>
      <c r="E522">
        <v>35414</v>
      </c>
      <c r="F522">
        <v>13.8</v>
      </c>
      <c r="G522">
        <v>60</v>
      </c>
      <c r="H522" t="s">
        <v>19</v>
      </c>
      <c r="I522" t="s">
        <v>20</v>
      </c>
      <c r="J522" t="s">
        <v>47</v>
      </c>
      <c r="K522">
        <v>145464</v>
      </c>
      <c r="L522" t="s">
        <v>33</v>
      </c>
      <c r="M522">
        <v>0.13</v>
      </c>
      <c r="N522">
        <v>0.51</v>
      </c>
      <c r="O522">
        <v>40301.129999999997</v>
      </c>
      <c r="P522">
        <v>0</v>
      </c>
    </row>
    <row r="523" spans="1:16">
      <c r="A523" t="s">
        <v>1088</v>
      </c>
      <c r="B523" s="1">
        <v>44586</v>
      </c>
      <c r="C523" t="s">
        <v>1089</v>
      </c>
      <c r="D523" t="s">
        <v>25</v>
      </c>
      <c r="E523">
        <v>33781</v>
      </c>
      <c r="F523">
        <v>9.4</v>
      </c>
      <c r="G523">
        <v>60</v>
      </c>
      <c r="H523" t="s">
        <v>81</v>
      </c>
      <c r="I523" t="s">
        <v>57</v>
      </c>
      <c r="J523" t="s">
        <v>37</v>
      </c>
      <c r="K523">
        <v>122949</v>
      </c>
      <c r="L523" t="s">
        <v>33</v>
      </c>
      <c r="M523">
        <v>0.19</v>
      </c>
      <c r="N523">
        <v>0.74</v>
      </c>
      <c r="O523">
        <v>8770.67</v>
      </c>
      <c r="P523">
        <v>14712.11</v>
      </c>
    </row>
    <row r="524" spans="1:16">
      <c r="A524" t="s">
        <v>1090</v>
      </c>
      <c r="B524" s="1">
        <v>45079</v>
      </c>
      <c r="C524" t="s">
        <v>1091</v>
      </c>
      <c r="D524" t="s">
        <v>56</v>
      </c>
      <c r="E524">
        <v>5599</v>
      </c>
      <c r="F524">
        <v>12.9</v>
      </c>
      <c r="G524">
        <v>60</v>
      </c>
      <c r="H524" t="s">
        <v>19</v>
      </c>
      <c r="I524" t="s">
        <v>73</v>
      </c>
      <c r="J524" t="s">
        <v>21</v>
      </c>
      <c r="K524">
        <v>100744</v>
      </c>
      <c r="L524" t="s">
        <v>29</v>
      </c>
      <c r="M524">
        <v>0.47</v>
      </c>
      <c r="N524">
        <v>0.81</v>
      </c>
      <c r="O524">
        <v>6321.27</v>
      </c>
      <c r="P524">
        <v>0</v>
      </c>
    </row>
    <row r="525" spans="1:16">
      <c r="A525" t="s">
        <v>1092</v>
      </c>
      <c r="B525" s="1">
        <v>44452</v>
      </c>
      <c r="C525" t="s">
        <v>1093</v>
      </c>
      <c r="D525" t="s">
        <v>40</v>
      </c>
      <c r="E525">
        <v>36046</v>
      </c>
      <c r="F525">
        <v>5.9</v>
      </c>
      <c r="G525">
        <v>36</v>
      </c>
      <c r="H525" t="s">
        <v>60</v>
      </c>
      <c r="I525" t="s">
        <v>27</v>
      </c>
      <c r="J525" t="s">
        <v>28</v>
      </c>
      <c r="K525">
        <v>63455</v>
      </c>
      <c r="L525" t="s">
        <v>22</v>
      </c>
      <c r="M525">
        <v>0.28999999999999998</v>
      </c>
      <c r="N525">
        <v>0.84</v>
      </c>
      <c r="O525">
        <v>0</v>
      </c>
      <c r="P525">
        <v>0</v>
      </c>
    </row>
    <row r="526" spans="1:16">
      <c r="A526" t="s">
        <v>1094</v>
      </c>
      <c r="B526" s="1">
        <v>44905</v>
      </c>
      <c r="C526" t="s">
        <v>1095</v>
      </c>
      <c r="D526" t="s">
        <v>46</v>
      </c>
      <c r="E526">
        <v>36923</v>
      </c>
      <c r="F526">
        <v>10.6</v>
      </c>
      <c r="G526">
        <v>60</v>
      </c>
      <c r="H526" t="s">
        <v>26</v>
      </c>
      <c r="I526" t="s">
        <v>57</v>
      </c>
      <c r="J526" t="s">
        <v>47</v>
      </c>
      <c r="K526">
        <v>145217</v>
      </c>
      <c r="L526" t="s">
        <v>29</v>
      </c>
      <c r="M526">
        <v>0.28000000000000003</v>
      </c>
      <c r="N526">
        <v>0.6</v>
      </c>
      <c r="O526">
        <v>9786.24</v>
      </c>
      <c r="P526">
        <v>0</v>
      </c>
    </row>
    <row r="527" spans="1:16">
      <c r="A527" t="s">
        <v>1096</v>
      </c>
      <c r="B527" s="1">
        <v>44646</v>
      </c>
      <c r="C527" t="s">
        <v>1097</v>
      </c>
      <c r="D527" t="s">
        <v>46</v>
      </c>
      <c r="E527">
        <v>4814</v>
      </c>
      <c r="F527">
        <v>21.3</v>
      </c>
      <c r="G527">
        <v>60</v>
      </c>
      <c r="H527" t="s">
        <v>26</v>
      </c>
      <c r="I527" t="s">
        <v>84</v>
      </c>
      <c r="J527" t="s">
        <v>37</v>
      </c>
      <c r="K527">
        <v>58018</v>
      </c>
      <c r="L527" t="s">
        <v>22</v>
      </c>
      <c r="M527">
        <v>0.11</v>
      </c>
      <c r="N527">
        <v>0.89</v>
      </c>
      <c r="O527">
        <v>724.86</v>
      </c>
      <c r="P527">
        <v>0</v>
      </c>
    </row>
    <row r="528" spans="1:16">
      <c r="A528" t="s">
        <v>1098</v>
      </c>
      <c r="B528" s="1">
        <v>44206</v>
      </c>
      <c r="C528" t="s">
        <v>1099</v>
      </c>
      <c r="D528" t="s">
        <v>72</v>
      </c>
      <c r="E528">
        <v>36984</v>
      </c>
      <c r="F528">
        <v>10.7</v>
      </c>
      <c r="G528">
        <v>36</v>
      </c>
      <c r="H528" t="s">
        <v>26</v>
      </c>
      <c r="I528" t="s">
        <v>57</v>
      </c>
      <c r="J528" t="s">
        <v>28</v>
      </c>
      <c r="K528">
        <v>84219</v>
      </c>
      <c r="L528" t="s">
        <v>22</v>
      </c>
      <c r="M528">
        <v>0.2</v>
      </c>
      <c r="N528">
        <v>0.93</v>
      </c>
      <c r="O528">
        <v>13592.29</v>
      </c>
      <c r="P528">
        <v>0</v>
      </c>
    </row>
    <row r="529" spans="1:16">
      <c r="A529" t="s">
        <v>1100</v>
      </c>
      <c r="B529" s="1">
        <v>45020</v>
      </c>
      <c r="C529" t="s">
        <v>1101</v>
      </c>
      <c r="D529" t="s">
        <v>40</v>
      </c>
      <c r="E529">
        <v>27616</v>
      </c>
      <c r="F529">
        <v>21.4</v>
      </c>
      <c r="G529">
        <v>36</v>
      </c>
      <c r="H529" t="s">
        <v>19</v>
      </c>
      <c r="I529" t="s">
        <v>57</v>
      </c>
      <c r="J529" t="s">
        <v>28</v>
      </c>
      <c r="K529">
        <v>75991</v>
      </c>
      <c r="L529" t="s">
        <v>22</v>
      </c>
      <c r="M529">
        <v>0.45</v>
      </c>
      <c r="N529">
        <v>0.61</v>
      </c>
      <c r="O529">
        <v>33525.82</v>
      </c>
      <c r="P529">
        <v>0</v>
      </c>
    </row>
    <row r="530" spans="1:16">
      <c r="A530" t="s">
        <v>1102</v>
      </c>
      <c r="B530" s="1">
        <v>44994</v>
      </c>
      <c r="C530" t="s">
        <v>1103</v>
      </c>
      <c r="D530" t="s">
        <v>53</v>
      </c>
      <c r="E530">
        <v>3113</v>
      </c>
      <c r="F530">
        <v>15.6</v>
      </c>
      <c r="G530">
        <v>60</v>
      </c>
      <c r="H530" t="s">
        <v>26</v>
      </c>
      <c r="I530" t="s">
        <v>20</v>
      </c>
      <c r="J530" t="s">
        <v>21</v>
      </c>
      <c r="K530">
        <v>103616</v>
      </c>
      <c r="L530" t="s">
        <v>33</v>
      </c>
      <c r="M530">
        <v>0.17</v>
      </c>
      <c r="N530">
        <v>0.9</v>
      </c>
      <c r="O530">
        <v>422.95</v>
      </c>
      <c r="P530">
        <v>0</v>
      </c>
    </row>
    <row r="531" spans="1:16">
      <c r="A531" t="s">
        <v>1104</v>
      </c>
      <c r="B531" s="1">
        <v>45073</v>
      </c>
      <c r="C531" t="s">
        <v>1105</v>
      </c>
      <c r="D531" t="s">
        <v>40</v>
      </c>
      <c r="E531">
        <v>14760</v>
      </c>
      <c r="F531">
        <v>22.6</v>
      </c>
      <c r="G531">
        <v>60</v>
      </c>
      <c r="H531" t="s">
        <v>19</v>
      </c>
      <c r="I531" t="s">
        <v>73</v>
      </c>
      <c r="J531" t="s">
        <v>47</v>
      </c>
      <c r="K531">
        <v>117438</v>
      </c>
      <c r="L531" t="s">
        <v>22</v>
      </c>
      <c r="M531">
        <v>0.27</v>
      </c>
      <c r="N531">
        <v>0.54</v>
      </c>
      <c r="O531">
        <v>18095.759999999998</v>
      </c>
      <c r="P531">
        <v>0</v>
      </c>
    </row>
    <row r="532" spans="1:16">
      <c r="A532" t="s">
        <v>1106</v>
      </c>
      <c r="B532" s="1">
        <v>45225</v>
      </c>
      <c r="C532" t="s">
        <v>1107</v>
      </c>
      <c r="D532" t="s">
        <v>18</v>
      </c>
      <c r="E532">
        <v>22927</v>
      </c>
      <c r="F532">
        <v>16.5</v>
      </c>
      <c r="G532">
        <v>60</v>
      </c>
      <c r="H532" t="s">
        <v>26</v>
      </c>
      <c r="I532" t="s">
        <v>27</v>
      </c>
      <c r="J532" t="s">
        <v>32</v>
      </c>
      <c r="K532">
        <v>146841</v>
      </c>
      <c r="L532" t="s">
        <v>22</v>
      </c>
      <c r="M532">
        <v>0.11</v>
      </c>
      <c r="N532">
        <v>0.53</v>
      </c>
      <c r="O532">
        <v>6850.1</v>
      </c>
      <c r="P532">
        <v>0</v>
      </c>
    </row>
    <row r="533" spans="1:16">
      <c r="A533" t="s">
        <v>1108</v>
      </c>
      <c r="B533" s="1">
        <v>45212</v>
      </c>
      <c r="C533" t="s">
        <v>1109</v>
      </c>
      <c r="D533" t="s">
        <v>18</v>
      </c>
      <c r="E533">
        <v>21939</v>
      </c>
      <c r="F533">
        <v>5.6</v>
      </c>
      <c r="G533">
        <v>36</v>
      </c>
      <c r="H533" t="s">
        <v>26</v>
      </c>
      <c r="I533" t="s">
        <v>20</v>
      </c>
      <c r="J533" t="s">
        <v>28</v>
      </c>
      <c r="K533">
        <v>39486</v>
      </c>
      <c r="L533" t="s">
        <v>33</v>
      </c>
      <c r="M533">
        <v>0.28999999999999998</v>
      </c>
      <c r="N533">
        <v>0.56000000000000005</v>
      </c>
      <c r="O533">
        <v>3597.13</v>
      </c>
      <c r="P533">
        <v>0</v>
      </c>
    </row>
    <row r="534" spans="1:16">
      <c r="A534" t="s">
        <v>1110</v>
      </c>
      <c r="B534" s="1">
        <v>44570</v>
      </c>
      <c r="C534" t="s">
        <v>1111</v>
      </c>
      <c r="D534" t="s">
        <v>18</v>
      </c>
      <c r="E534">
        <v>33419</v>
      </c>
      <c r="F534">
        <v>18.5</v>
      </c>
      <c r="G534">
        <v>36</v>
      </c>
      <c r="H534" t="s">
        <v>81</v>
      </c>
      <c r="I534" t="s">
        <v>57</v>
      </c>
      <c r="J534" t="s">
        <v>37</v>
      </c>
      <c r="K534">
        <v>68862</v>
      </c>
      <c r="L534" t="s">
        <v>22</v>
      </c>
      <c r="M534">
        <v>0.11</v>
      </c>
      <c r="N534">
        <v>0.53</v>
      </c>
      <c r="O534">
        <v>12922.67</v>
      </c>
      <c r="P534">
        <v>11291.82</v>
      </c>
    </row>
    <row r="535" spans="1:16">
      <c r="A535" t="s">
        <v>1112</v>
      </c>
      <c r="B535" s="1">
        <v>45285</v>
      </c>
      <c r="C535" t="s">
        <v>1113</v>
      </c>
      <c r="D535" t="s">
        <v>18</v>
      </c>
      <c r="E535">
        <v>13588</v>
      </c>
      <c r="F535">
        <v>5.9</v>
      </c>
      <c r="G535">
        <v>36</v>
      </c>
      <c r="H535" t="s">
        <v>19</v>
      </c>
      <c r="I535" t="s">
        <v>84</v>
      </c>
      <c r="J535" t="s">
        <v>21</v>
      </c>
      <c r="K535">
        <v>88870</v>
      </c>
      <c r="L535" t="s">
        <v>22</v>
      </c>
      <c r="M535">
        <v>0.43</v>
      </c>
      <c r="N535">
        <v>0.88</v>
      </c>
      <c r="O535">
        <v>14389.69</v>
      </c>
      <c r="P535">
        <v>0</v>
      </c>
    </row>
    <row r="536" spans="1:16">
      <c r="A536" t="s">
        <v>1114</v>
      </c>
      <c r="B536" s="1">
        <v>44342</v>
      </c>
      <c r="C536" t="s">
        <v>1115</v>
      </c>
      <c r="D536" t="s">
        <v>76</v>
      </c>
      <c r="E536">
        <v>37142</v>
      </c>
      <c r="F536">
        <v>14</v>
      </c>
      <c r="G536">
        <v>36</v>
      </c>
      <c r="H536" t="s">
        <v>19</v>
      </c>
      <c r="I536" t="s">
        <v>57</v>
      </c>
      <c r="J536" t="s">
        <v>21</v>
      </c>
      <c r="K536">
        <v>116694</v>
      </c>
      <c r="L536" t="s">
        <v>29</v>
      </c>
      <c r="M536">
        <v>0.43</v>
      </c>
      <c r="N536">
        <v>0.53</v>
      </c>
      <c r="O536">
        <v>42341.88</v>
      </c>
      <c r="P536">
        <v>0</v>
      </c>
    </row>
    <row r="537" spans="1:16">
      <c r="A537" t="s">
        <v>1116</v>
      </c>
      <c r="B537" s="1">
        <v>44420</v>
      </c>
      <c r="C537" t="s">
        <v>1117</v>
      </c>
      <c r="D537" t="s">
        <v>46</v>
      </c>
      <c r="E537">
        <v>34397</v>
      </c>
      <c r="F537">
        <v>23.6</v>
      </c>
      <c r="G537">
        <v>60</v>
      </c>
      <c r="H537" t="s">
        <v>19</v>
      </c>
      <c r="I537" t="s">
        <v>20</v>
      </c>
      <c r="J537" t="s">
        <v>28</v>
      </c>
      <c r="K537">
        <v>135996</v>
      </c>
      <c r="L537" t="s">
        <v>22</v>
      </c>
      <c r="M537">
        <v>0.42</v>
      </c>
      <c r="N537">
        <v>0.62</v>
      </c>
      <c r="O537">
        <v>42514.69</v>
      </c>
      <c r="P537">
        <v>0</v>
      </c>
    </row>
    <row r="538" spans="1:16">
      <c r="A538" t="s">
        <v>1118</v>
      </c>
      <c r="B538" s="1">
        <v>44373</v>
      </c>
      <c r="C538" t="s">
        <v>1119</v>
      </c>
      <c r="D538" t="s">
        <v>40</v>
      </c>
      <c r="E538">
        <v>17653</v>
      </c>
      <c r="F538">
        <v>8.3000000000000007</v>
      </c>
      <c r="G538">
        <v>36</v>
      </c>
      <c r="H538" t="s">
        <v>26</v>
      </c>
      <c r="I538" t="s">
        <v>27</v>
      </c>
      <c r="J538" t="s">
        <v>28</v>
      </c>
      <c r="K538">
        <v>73856</v>
      </c>
      <c r="L538" t="s">
        <v>22</v>
      </c>
      <c r="M538">
        <v>0.21</v>
      </c>
      <c r="N538">
        <v>0.55000000000000004</v>
      </c>
      <c r="O538">
        <v>1110.0899999999999</v>
      </c>
      <c r="P538">
        <v>0</v>
      </c>
    </row>
    <row r="539" spans="1:16">
      <c r="A539" t="s">
        <v>1120</v>
      </c>
      <c r="B539" s="1">
        <v>45049</v>
      </c>
      <c r="C539" t="s">
        <v>1121</v>
      </c>
      <c r="D539" t="s">
        <v>46</v>
      </c>
      <c r="E539">
        <v>11831</v>
      </c>
      <c r="F539">
        <v>12.8</v>
      </c>
      <c r="G539">
        <v>36</v>
      </c>
      <c r="H539" t="s">
        <v>19</v>
      </c>
      <c r="I539" t="s">
        <v>20</v>
      </c>
      <c r="J539" t="s">
        <v>28</v>
      </c>
      <c r="K539">
        <v>131407</v>
      </c>
      <c r="L539" t="s">
        <v>22</v>
      </c>
      <c r="M539">
        <v>0.43</v>
      </c>
      <c r="N539">
        <v>0.63</v>
      </c>
      <c r="O539">
        <v>13345.37</v>
      </c>
      <c r="P539">
        <v>0</v>
      </c>
    </row>
    <row r="540" spans="1:16">
      <c r="A540" t="s">
        <v>1122</v>
      </c>
      <c r="B540" s="1">
        <v>44259</v>
      </c>
      <c r="C540" t="s">
        <v>1123</v>
      </c>
      <c r="D540" t="s">
        <v>50</v>
      </c>
      <c r="E540">
        <v>6724</v>
      </c>
      <c r="F540">
        <v>19.600000000000001</v>
      </c>
      <c r="G540">
        <v>36</v>
      </c>
      <c r="H540" t="s">
        <v>19</v>
      </c>
      <c r="I540" t="s">
        <v>36</v>
      </c>
      <c r="J540" t="s">
        <v>32</v>
      </c>
      <c r="K540">
        <v>130744</v>
      </c>
      <c r="L540" t="s">
        <v>22</v>
      </c>
      <c r="M540">
        <v>0.32</v>
      </c>
      <c r="N540">
        <v>0.54</v>
      </c>
      <c r="O540">
        <v>8041.9</v>
      </c>
      <c r="P540">
        <v>0</v>
      </c>
    </row>
    <row r="541" spans="1:16">
      <c r="A541" t="s">
        <v>1124</v>
      </c>
      <c r="B541" s="1">
        <v>45023</v>
      </c>
      <c r="C541" t="s">
        <v>1125</v>
      </c>
      <c r="D541" t="s">
        <v>40</v>
      </c>
      <c r="E541">
        <v>12083</v>
      </c>
      <c r="F541">
        <v>22.6</v>
      </c>
      <c r="G541">
        <v>60</v>
      </c>
      <c r="H541" t="s">
        <v>26</v>
      </c>
      <c r="I541" t="s">
        <v>20</v>
      </c>
      <c r="J541" t="s">
        <v>28</v>
      </c>
      <c r="K541">
        <v>116055</v>
      </c>
      <c r="L541" t="s">
        <v>22</v>
      </c>
      <c r="M541">
        <v>0.25</v>
      </c>
      <c r="N541">
        <v>0.8</v>
      </c>
      <c r="O541">
        <v>1690.14</v>
      </c>
      <c r="P541">
        <v>0</v>
      </c>
    </row>
    <row r="542" spans="1:16">
      <c r="A542" t="s">
        <v>1126</v>
      </c>
      <c r="B542" s="1">
        <v>44991</v>
      </c>
      <c r="C542" t="s">
        <v>1127</v>
      </c>
      <c r="D542" t="s">
        <v>76</v>
      </c>
      <c r="E542">
        <v>20816</v>
      </c>
      <c r="F542">
        <v>18.399999999999999</v>
      </c>
      <c r="G542">
        <v>60</v>
      </c>
      <c r="H542" t="s">
        <v>26</v>
      </c>
      <c r="I542" t="s">
        <v>27</v>
      </c>
      <c r="J542" t="s">
        <v>47</v>
      </c>
      <c r="K542">
        <v>61379</v>
      </c>
      <c r="L542" t="s">
        <v>33</v>
      </c>
      <c r="M542">
        <v>0.35</v>
      </c>
      <c r="N542">
        <v>0.56000000000000005</v>
      </c>
      <c r="O542">
        <v>3310.57</v>
      </c>
      <c r="P542">
        <v>0</v>
      </c>
    </row>
    <row r="543" spans="1:16">
      <c r="A543" t="s">
        <v>1128</v>
      </c>
      <c r="B543" s="1">
        <v>44885</v>
      </c>
      <c r="C543" t="s">
        <v>1129</v>
      </c>
      <c r="D543" t="s">
        <v>50</v>
      </c>
      <c r="E543">
        <v>7276</v>
      </c>
      <c r="F543">
        <v>10.199999999999999</v>
      </c>
      <c r="G543">
        <v>36</v>
      </c>
      <c r="H543" t="s">
        <v>19</v>
      </c>
      <c r="I543" t="s">
        <v>73</v>
      </c>
      <c r="J543" t="s">
        <v>37</v>
      </c>
      <c r="K543">
        <v>94729</v>
      </c>
      <c r="L543" t="s">
        <v>22</v>
      </c>
      <c r="M543">
        <v>0.1</v>
      </c>
      <c r="N543">
        <v>0.88</v>
      </c>
      <c r="O543">
        <v>8018.15</v>
      </c>
      <c r="P543">
        <v>0</v>
      </c>
    </row>
    <row r="544" spans="1:16">
      <c r="A544" t="s">
        <v>1130</v>
      </c>
      <c r="B544" s="1">
        <v>44301</v>
      </c>
      <c r="C544" t="s">
        <v>1131</v>
      </c>
      <c r="D544" t="s">
        <v>46</v>
      </c>
      <c r="E544">
        <v>39663</v>
      </c>
      <c r="F544">
        <v>18.5</v>
      </c>
      <c r="G544">
        <v>36</v>
      </c>
      <c r="H544" t="s">
        <v>19</v>
      </c>
      <c r="I544" t="s">
        <v>84</v>
      </c>
      <c r="J544" t="s">
        <v>28</v>
      </c>
      <c r="K544">
        <v>58378</v>
      </c>
      <c r="L544" t="s">
        <v>22</v>
      </c>
      <c r="M544">
        <v>0.16</v>
      </c>
      <c r="N544">
        <v>0.87</v>
      </c>
      <c r="O544">
        <v>47000.66</v>
      </c>
      <c r="P544">
        <v>0</v>
      </c>
    </row>
    <row r="545" spans="1:16">
      <c r="A545" t="s">
        <v>1132</v>
      </c>
      <c r="B545" s="1">
        <v>44707</v>
      </c>
      <c r="C545" t="s">
        <v>1133</v>
      </c>
      <c r="D545" t="s">
        <v>50</v>
      </c>
      <c r="E545">
        <v>14994</v>
      </c>
      <c r="F545">
        <v>10.9</v>
      </c>
      <c r="G545">
        <v>60</v>
      </c>
      <c r="H545" t="s">
        <v>26</v>
      </c>
      <c r="I545" t="s">
        <v>20</v>
      </c>
      <c r="J545" t="s">
        <v>32</v>
      </c>
      <c r="K545">
        <v>135428</v>
      </c>
      <c r="L545" t="s">
        <v>33</v>
      </c>
      <c r="M545">
        <v>0.4</v>
      </c>
      <c r="N545">
        <v>0.51</v>
      </c>
      <c r="O545">
        <v>3543.54</v>
      </c>
      <c r="P545">
        <v>0</v>
      </c>
    </row>
    <row r="546" spans="1:16">
      <c r="A546" t="s">
        <v>1134</v>
      </c>
      <c r="B546" s="1">
        <v>44581</v>
      </c>
      <c r="C546" t="s">
        <v>1135</v>
      </c>
      <c r="D546" t="s">
        <v>72</v>
      </c>
      <c r="E546">
        <v>24499</v>
      </c>
      <c r="F546">
        <v>19.399999999999999</v>
      </c>
      <c r="G546">
        <v>60</v>
      </c>
      <c r="H546" t="s">
        <v>19</v>
      </c>
      <c r="I546" t="s">
        <v>27</v>
      </c>
      <c r="J546" t="s">
        <v>37</v>
      </c>
      <c r="K546">
        <v>84353</v>
      </c>
      <c r="L546" t="s">
        <v>33</v>
      </c>
      <c r="M546">
        <v>0.2</v>
      </c>
      <c r="N546">
        <v>0.9</v>
      </c>
      <c r="O546">
        <v>29251.81</v>
      </c>
      <c r="P546">
        <v>0</v>
      </c>
    </row>
    <row r="547" spans="1:16">
      <c r="A547" t="s">
        <v>1136</v>
      </c>
      <c r="B547" s="1">
        <v>44601</v>
      </c>
      <c r="C547" t="s">
        <v>1137</v>
      </c>
      <c r="D547" t="s">
        <v>50</v>
      </c>
      <c r="E547">
        <v>24040</v>
      </c>
      <c r="F547">
        <v>24.1</v>
      </c>
      <c r="G547">
        <v>60</v>
      </c>
      <c r="H547" t="s">
        <v>26</v>
      </c>
      <c r="I547" t="s">
        <v>73</v>
      </c>
      <c r="J547" t="s">
        <v>21</v>
      </c>
      <c r="K547">
        <v>79996</v>
      </c>
      <c r="L547" t="s">
        <v>22</v>
      </c>
      <c r="M547">
        <v>0.34</v>
      </c>
      <c r="N547">
        <v>0.51</v>
      </c>
      <c r="O547">
        <v>3719.68</v>
      </c>
      <c r="P547">
        <v>0</v>
      </c>
    </row>
    <row r="548" spans="1:16">
      <c r="A548" t="s">
        <v>1138</v>
      </c>
      <c r="B548" s="1">
        <v>45019</v>
      </c>
      <c r="C548" t="s">
        <v>1139</v>
      </c>
      <c r="D548" t="s">
        <v>40</v>
      </c>
      <c r="E548">
        <v>17959</v>
      </c>
      <c r="F548">
        <v>19.399999999999999</v>
      </c>
      <c r="G548">
        <v>60</v>
      </c>
      <c r="H548" t="s">
        <v>19</v>
      </c>
      <c r="I548" t="s">
        <v>73</v>
      </c>
      <c r="J548" t="s">
        <v>28</v>
      </c>
      <c r="K548">
        <v>44031</v>
      </c>
      <c r="L548" t="s">
        <v>22</v>
      </c>
      <c r="M548">
        <v>0.25</v>
      </c>
      <c r="N548">
        <v>0.61</v>
      </c>
      <c r="O548">
        <v>21443.05</v>
      </c>
      <c r="P548">
        <v>0</v>
      </c>
    </row>
    <row r="549" spans="1:16">
      <c r="A549" t="s">
        <v>1140</v>
      </c>
      <c r="B549" s="1">
        <v>44714</v>
      </c>
      <c r="C549" t="s">
        <v>1141</v>
      </c>
      <c r="D549" t="s">
        <v>18</v>
      </c>
      <c r="E549">
        <v>7099</v>
      </c>
      <c r="F549">
        <v>22.3</v>
      </c>
      <c r="G549">
        <v>60</v>
      </c>
      <c r="H549" t="s">
        <v>81</v>
      </c>
      <c r="I549" t="s">
        <v>73</v>
      </c>
      <c r="J549" t="s">
        <v>37</v>
      </c>
      <c r="K549">
        <v>110072</v>
      </c>
      <c r="L549" t="s">
        <v>22</v>
      </c>
      <c r="M549">
        <v>0.44</v>
      </c>
      <c r="N549">
        <v>0.51</v>
      </c>
      <c r="O549">
        <v>1756.33</v>
      </c>
      <c r="P549">
        <v>874.52</v>
      </c>
    </row>
    <row r="550" spans="1:16">
      <c r="A550" t="s">
        <v>1142</v>
      </c>
      <c r="B550" s="1">
        <v>44672</v>
      </c>
      <c r="C550" t="s">
        <v>1143</v>
      </c>
      <c r="D550" t="s">
        <v>18</v>
      </c>
      <c r="E550">
        <v>20576</v>
      </c>
      <c r="F550">
        <v>5</v>
      </c>
      <c r="G550">
        <v>60</v>
      </c>
      <c r="H550" t="s">
        <v>19</v>
      </c>
      <c r="I550" t="s">
        <v>27</v>
      </c>
      <c r="J550" t="s">
        <v>21</v>
      </c>
      <c r="K550">
        <v>95982</v>
      </c>
      <c r="L550" t="s">
        <v>29</v>
      </c>
      <c r="M550">
        <v>0.48</v>
      </c>
      <c r="N550">
        <v>0.65</v>
      </c>
      <c r="O550">
        <v>21604.799999999999</v>
      </c>
      <c r="P550">
        <v>0</v>
      </c>
    </row>
    <row r="551" spans="1:16">
      <c r="A551" t="s">
        <v>1144</v>
      </c>
      <c r="B551" s="1">
        <v>44905</v>
      </c>
      <c r="C551" t="s">
        <v>1145</v>
      </c>
      <c r="D551" t="s">
        <v>53</v>
      </c>
      <c r="E551">
        <v>36946</v>
      </c>
      <c r="F551">
        <v>19.399999999999999</v>
      </c>
      <c r="G551">
        <v>60</v>
      </c>
      <c r="H551" t="s">
        <v>19</v>
      </c>
      <c r="I551" t="s">
        <v>36</v>
      </c>
      <c r="J551" t="s">
        <v>32</v>
      </c>
      <c r="K551">
        <v>66683</v>
      </c>
      <c r="L551" t="s">
        <v>29</v>
      </c>
      <c r="M551">
        <v>0.45</v>
      </c>
      <c r="N551">
        <v>0.73</v>
      </c>
      <c r="O551">
        <v>44113.52</v>
      </c>
      <c r="P551">
        <v>0</v>
      </c>
    </row>
    <row r="552" spans="1:16">
      <c r="A552" t="s">
        <v>1146</v>
      </c>
      <c r="B552" s="1">
        <v>44967</v>
      </c>
      <c r="C552" t="s">
        <v>1147</v>
      </c>
      <c r="D552" t="s">
        <v>46</v>
      </c>
      <c r="E552">
        <v>7116</v>
      </c>
      <c r="F552">
        <v>21.6</v>
      </c>
      <c r="G552">
        <v>60</v>
      </c>
      <c r="H552" t="s">
        <v>26</v>
      </c>
      <c r="I552" t="s">
        <v>20</v>
      </c>
      <c r="J552" t="s">
        <v>47</v>
      </c>
      <c r="K552">
        <v>144091</v>
      </c>
      <c r="L552" t="s">
        <v>22</v>
      </c>
      <c r="M552">
        <v>0.21</v>
      </c>
      <c r="N552">
        <v>0.86</v>
      </c>
      <c r="O552">
        <v>3149.61</v>
      </c>
      <c r="P552">
        <v>0</v>
      </c>
    </row>
    <row r="553" spans="1:16">
      <c r="A553" t="s">
        <v>1148</v>
      </c>
      <c r="B553" s="1">
        <v>45243</v>
      </c>
      <c r="C553" t="s">
        <v>1149</v>
      </c>
      <c r="D553" t="s">
        <v>72</v>
      </c>
      <c r="E553">
        <v>16563</v>
      </c>
      <c r="F553">
        <v>5.8</v>
      </c>
      <c r="G553">
        <v>36</v>
      </c>
      <c r="H553" t="s">
        <v>26</v>
      </c>
      <c r="I553" t="s">
        <v>20</v>
      </c>
      <c r="J553" t="s">
        <v>28</v>
      </c>
      <c r="K553">
        <v>147797</v>
      </c>
      <c r="L553" t="s">
        <v>33</v>
      </c>
      <c r="M553">
        <v>0.18</v>
      </c>
      <c r="N553">
        <v>0.65</v>
      </c>
      <c r="O553">
        <v>6135.41</v>
      </c>
      <c r="P553">
        <v>0</v>
      </c>
    </row>
    <row r="554" spans="1:16">
      <c r="A554" t="s">
        <v>1150</v>
      </c>
      <c r="B554" s="1">
        <v>45193</v>
      </c>
      <c r="C554" t="s">
        <v>1151</v>
      </c>
      <c r="D554" t="s">
        <v>40</v>
      </c>
      <c r="E554">
        <v>27788</v>
      </c>
      <c r="F554">
        <v>22.4</v>
      </c>
      <c r="G554">
        <v>36</v>
      </c>
      <c r="H554" t="s">
        <v>19</v>
      </c>
      <c r="I554" t="s">
        <v>84</v>
      </c>
      <c r="J554" t="s">
        <v>47</v>
      </c>
      <c r="K554">
        <v>47618</v>
      </c>
      <c r="L554" t="s">
        <v>22</v>
      </c>
      <c r="M554">
        <v>0.28999999999999998</v>
      </c>
      <c r="N554">
        <v>0.82</v>
      </c>
      <c r="O554">
        <v>34012.51</v>
      </c>
      <c r="P554">
        <v>0</v>
      </c>
    </row>
    <row r="555" spans="1:16">
      <c r="A555" t="s">
        <v>1152</v>
      </c>
      <c r="B555" s="1">
        <v>44873</v>
      </c>
      <c r="C555" t="s">
        <v>1153</v>
      </c>
      <c r="D555" t="s">
        <v>40</v>
      </c>
      <c r="E555">
        <v>27928</v>
      </c>
      <c r="F555">
        <v>10.1</v>
      </c>
      <c r="G555">
        <v>36</v>
      </c>
      <c r="H555" t="s">
        <v>26</v>
      </c>
      <c r="I555" t="s">
        <v>20</v>
      </c>
      <c r="J555" t="s">
        <v>32</v>
      </c>
      <c r="K555">
        <v>36587</v>
      </c>
      <c r="L555" t="s">
        <v>33</v>
      </c>
      <c r="M555">
        <v>0.1</v>
      </c>
      <c r="N555">
        <v>0.57999999999999996</v>
      </c>
      <c r="O555">
        <v>8685.1299999999992</v>
      </c>
      <c r="P555">
        <v>0</v>
      </c>
    </row>
    <row r="556" spans="1:16">
      <c r="A556" t="s">
        <v>1154</v>
      </c>
      <c r="B556" s="1">
        <v>44910</v>
      </c>
      <c r="C556" t="s">
        <v>1155</v>
      </c>
      <c r="D556" t="s">
        <v>56</v>
      </c>
      <c r="E556">
        <v>37336</v>
      </c>
      <c r="F556">
        <v>18.3</v>
      </c>
      <c r="G556">
        <v>36</v>
      </c>
      <c r="H556" t="s">
        <v>19</v>
      </c>
      <c r="I556" t="s">
        <v>41</v>
      </c>
      <c r="J556" t="s">
        <v>37</v>
      </c>
      <c r="K556">
        <v>92790</v>
      </c>
      <c r="L556" t="s">
        <v>33</v>
      </c>
      <c r="M556">
        <v>0.11</v>
      </c>
      <c r="N556">
        <v>0.84</v>
      </c>
      <c r="O556">
        <v>44168.49</v>
      </c>
      <c r="P556">
        <v>0</v>
      </c>
    </row>
    <row r="557" spans="1:16">
      <c r="A557" t="s">
        <v>1156</v>
      </c>
      <c r="B557" s="1">
        <v>44279</v>
      </c>
      <c r="C557" t="s">
        <v>1157</v>
      </c>
      <c r="D557" t="s">
        <v>65</v>
      </c>
      <c r="E557">
        <v>10847</v>
      </c>
      <c r="F557">
        <v>21</v>
      </c>
      <c r="G557">
        <v>36</v>
      </c>
      <c r="H557" t="s">
        <v>81</v>
      </c>
      <c r="I557" t="s">
        <v>73</v>
      </c>
      <c r="J557" t="s">
        <v>37</v>
      </c>
      <c r="K557">
        <v>61480</v>
      </c>
      <c r="L557" t="s">
        <v>33</v>
      </c>
      <c r="M557">
        <v>0.32</v>
      </c>
      <c r="N557">
        <v>0.61</v>
      </c>
      <c r="O557">
        <v>1374.33</v>
      </c>
      <c r="P557">
        <v>4848.7</v>
      </c>
    </row>
    <row r="558" spans="1:16">
      <c r="A558" t="s">
        <v>1158</v>
      </c>
      <c r="B558" s="1">
        <v>44653</v>
      </c>
      <c r="C558" t="s">
        <v>1159</v>
      </c>
      <c r="D558" t="s">
        <v>46</v>
      </c>
      <c r="E558">
        <v>27155</v>
      </c>
      <c r="F558">
        <v>18.3</v>
      </c>
      <c r="G558">
        <v>36</v>
      </c>
      <c r="H558" t="s">
        <v>26</v>
      </c>
      <c r="I558" t="s">
        <v>27</v>
      </c>
      <c r="J558" t="s">
        <v>32</v>
      </c>
      <c r="K558">
        <v>128530</v>
      </c>
      <c r="L558" t="s">
        <v>22</v>
      </c>
      <c r="M558">
        <v>0.31</v>
      </c>
      <c r="N558">
        <v>0.56000000000000005</v>
      </c>
      <c r="O558">
        <v>9838.16</v>
      </c>
      <c r="P558">
        <v>0</v>
      </c>
    </row>
    <row r="559" spans="1:16">
      <c r="A559" t="s">
        <v>1160</v>
      </c>
      <c r="B559" s="1">
        <v>44197</v>
      </c>
      <c r="C559" t="s">
        <v>1161</v>
      </c>
      <c r="D559" t="s">
        <v>40</v>
      </c>
      <c r="E559">
        <v>15135</v>
      </c>
      <c r="F559">
        <v>6.8</v>
      </c>
      <c r="G559">
        <v>60</v>
      </c>
      <c r="H559" t="s">
        <v>19</v>
      </c>
      <c r="I559" t="s">
        <v>20</v>
      </c>
      <c r="J559" t="s">
        <v>32</v>
      </c>
      <c r="K559">
        <v>50527</v>
      </c>
      <c r="L559" t="s">
        <v>22</v>
      </c>
      <c r="M559">
        <v>0.5</v>
      </c>
      <c r="N559">
        <v>0.57999999999999996</v>
      </c>
      <c r="O559">
        <v>16164.18</v>
      </c>
      <c r="P559">
        <v>0</v>
      </c>
    </row>
    <row r="560" spans="1:16">
      <c r="A560" t="s">
        <v>1162</v>
      </c>
      <c r="B560" s="1">
        <v>44247</v>
      </c>
      <c r="C560" t="s">
        <v>1163</v>
      </c>
      <c r="D560" t="s">
        <v>25</v>
      </c>
      <c r="E560">
        <v>18774</v>
      </c>
      <c r="F560">
        <v>16.899999999999999</v>
      </c>
      <c r="G560">
        <v>60</v>
      </c>
      <c r="H560" t="s">
        <v>26</v>
      </c>
      <c r="I560" t="s">
        <v>20</v>
      </c>
      <c r="J560" t="s">
        <v>28</v>
      </c>
      <c r="K560">
        <v>53569</v>
      </c>
      <c r="L560" t="s">
        <v>33</v>
      </c>
      <c r="M560">
        <v>0.18</v>
      </c>
      <c r="N560">
        <v>0.57999999999999996</v>
      </c>
      <c r="O560">
        <v>2344.62</v>
      </c>
      <c r="P560">
        <v>0</v>
      </c>
    </row>
    <row r="561" spans="1:16">
      <c r="A561" t="s">
        <v>1164</v>
      </c>
      <c r="B561" s="1">
        <v>44881</v>
      </c>
      <c r="C561" t="s">
        <v>1165</v>
      </c>
      <c r="D561" t="s">
        <v>40</v>
      </c>
      <c r="E561">
        <v>2742</v>
      </c>
      <c r="F561">
        <v>16</v>
      </c>
      <c r="G561">
        <v>36</v>
      </c>
      <c r="H561" t="s">
        <v>19</v>
      </c>
      <c r="I561" t="s">
        <v>27</v>
      </c>
      <c r="J561" t="s">
        <v>21</v>
      </c>
      <c r="K561">
        <v>41151</v>
      </c>
      <c r="L561" t="s">
        <v>29</v>
      </c>
      <c r="M561">
        <v>0.2</v>
      </c>
      <c r="N561">
        <v>0.73</v>
      </c>
      <c r="O561">
        <v>3180.72</v>
      </c>
      <c r="P561">
        <v>0</v>
      </c>
    </row>
    <row r="562" spans="1:16">
      <c r="A562" t="s">
        <v>1166</v>
      </c>
      <c r="B562" s="1">
        <v>44913</v>
      </c>
      <c r="C562" t="s">
        <v>1167</v>
      </c>
      <c r="D562" t="s">
        <v>56</v>
      </c>
      <c r="E562">
        <v>19309</v>
      </c>
      <c r="F562">
        <v>23</v>
      </c>
      <c r="G562">
        <v>36</v>
      </c>
      <c r="H562" t="s">
        <v>19</v>
      </c>
      <c r="I562" t="s">
        <v>36</v>
      </c>
      <c r="J562" t="s">
        <v>47</v>
      </c>
      <c r="K562">
        <v>101094</v>
      </c>
      <c r="L562" t="s">
        <v>29</v>
      </c>
      <c r="M562">
        <v>0.15</v>
      </c>
      <c r="N562">
        <v>0.88</v>
      </c>
      <c r="O562">
        <v>23750.07</v>
      </c>
      <c r="P562">
        <v>0</v>
      </c>
    </row>
    <row r="563" spans="1:16">
      <c r="A563" t="s">
        <v>1168</v>
      </c>
      <c r="B563" s="1">
        <v>44645</v>
      </c>
      <c r="C563" t="s">
        <v>1169</v>
      </c>
      <c r="D563" t="s">
        <v>50</v>
      </c>
      <c r="E563">
        <v>1619</v>
      </c>
      <c r="F563">
        <v>13.1</v>
      </c>
      <c r="G563">
        <v>60</v>
      </c>
      <c r="H563" t="s">
        <v>60</v>
      </c>
      <c r="I563" t="s">
        <v>41</v>
      </c>
      <c r="J563" t="s">
        <v>47</v>
      </c>
      <c r="K563">
        <v>89174</v>
      </c>
      <c r="L563" t="s">
        <v>29</v>
      </c>
      <c r="M563">
        <v>0.47</v>
      </c>
      <c r="N563">
        <v>0.54</v>
      </c>
      <c r="O563">
        <v>0</v>
      </c>
      <c r="P563">
        <v>0</v>
      </c>
    </row>
    <row r="564" spans="1:16">
      <c r="A564" t="s">
        <v>1170</v>
      </c>
      <c r="B564" s="1">
        <v>45077</v>
      </c>
      <c r="C564" t="s">
        <v>1171</v>
      </c>
      <c r="D564" t="s">
        <v>76</v>
      </c>
      <c r="E564">
        <v>18658</v>
      </c>
      <c r="F564">
        <v>11.4</v>
      </c>
      <c r="G564">
        <v>60</v>
      </c>
      <c r="H564" t="s">
        <v>26</v>
      </c>
      <c r="I564" t="s">
        <v>20</v>
      </c>
      <c r="J564" t="s">
        <v>37</v>
      </c>
      <c r="K564">
        <v>74739</v>
      </c>
      <c r="L564" t="s">
        <v>33</v>
      </c>
      <c r="M564">
        <v>0.41</v>
      </c>
      <c r="N564">
        <v>0.82</v>
      </c>
      <c r="O564">
        <v>7535.32</v>
      </c>
      <c r="P564">
        <v>0</v>
      </c>
    </row>
    <row r="565" spans="1:16">
      <c r="A565" t="s">
        <v>1172</v>
      </c>
      <c r="B565" s="1">
        <v>44684</v>
      </c>
      <c r="C565" t="s">
        <v>1173</v>
      </c>
      <c r="D565" t="s">
        <v>76</v>
      </c>
      <c r="E565">
        <v>35707</v>
      </c>
      <c r="F565">
        <v>20</v>
      </c>
      <c r="G565">
        <v>60</v>
      </c>
      <c r="H565" t="s">
        <v>19</v>
      </c>
      <c r="I565" t="s">
        <v>20</v>
      </c>
      <c r="J565" t="s">
        <v>37</v>
      </c>
      <c r="K565">
        <v>62954</v>
      </c>
      <c r="L565" t="s">
        <v>22</v>
      </c>
      <c r="M565">
        <v>0.43</v>
      </c>
      <c r="N565">
        <v>0.79</v>
      </c>
      <c r="O565">
        <v>42848.4</v>
      </c>
      <c r="P565">
        <v>0</v>
      </c>
    </row>
    <row r="566" spans="1:16">
      <c r="A566" t="s">
        <v>1174</v>
      </c>
      <c r="B566" s="1">
        <v>44230</v>
      </c>
      <c r="C566" t="s">
        <v>1175</v>
      </c>
      <c r="D566" t="s">
        <v>25</v>
      </c>
      <c r="E566">
        <v>21337</v>
      </c>
      <c r="F566">
        <v>13.3</v>
      </c>
      <c r="G566">
        <v>36</v>
      </c>
      <c r="H566" t="s">
        <v>19</v>
      </c>
      <c r="I566" t="s">
        <v>20</v>
      </c>
      <c r="J566" t="s">
        <v>28</v>
      </c>
      <c r="K566">
        <v>142984</v>
      </c>
      <c r="L566" t="s">
        <v>33</v>
      </c>
      <c r="M566">
        <v>0.46</v>
      </c>
      <c r="N566">
        <v>0.89</v>
      </c>
      <c r="O566">
        <v>24174.82</v>
      </c>
      <c r="P566">
        <v>0</v>
      </c>
    </row>
    <row r="567" spans="1:16">
      <c r="A567" t="s">
        <v>1176</v>
      </c>
      <c r="B567" s="1">
        <v>44291</v>
      </c>
      <c r="C567" t="s">
        <v>1177</v>
      </c>
      <c r="D567" t="s">
        <v>25</v>
      </c>
      <c r="E567">
        <v>17001</v>
      </c>
      <c r="F567">
        <v>17.899999999999999</v>
      </c>
      <c r="G567">
        <v>60</v>
      </c>
      <c r="H567" t="s">
        <v>19</v>
      </c>
      <c r="I567" t="s">
        <v>84</v>
      </c>
      <c r="J567" t="s">
        <v>32</v>
      </c>
      <c r="K567">
        <v>142863</v>
      </c>
      <c r="L567" t="s">
        <v>29</v>
      </c>
      <c r="M567">
        <v>0.31</v>
      </c>
      <c r="N567">
        <v>0.61</v>
      </c>
      <c r="O567">
        <v>20044.18</v>
      </c>
      <c r="P567">
        <v>0</v>
      </c>
    </row>
    <row r="568" spans="1:16">
      <c r="A568" t="s">
        <v>1178</v>
      </c>
      <c r="B568" s="1">
        <v>44350</v>
      </c>
      <c r="C568" t="s">
        <v>1179</v>
      </c>
      <c r="D568" t="s">
        <v>53</v>
      </c>
      <c r="E568">
        <v>1968</v>
      </c>
      <c r="F568">
        <v>17.899999999999999</v>
      </c>
      <c r="G568">
        <v>36</v>
      </c>
      <c r="H568" t="s">
        <v>60</v>
      </c>
      <c r="I568" t="s">
        <v>57</v>
      </c>
      <c r="J568" t="s">
        <v>47</v>
      </c>
      <c r="K568">
        <v>139373</v>
      </c>
      <c r="L568" t="s">
        <v>22</v>
      </c>
      <c r="M568">
        <v>0.28000000000000003</v>
      </c>
      <c r="N568">
        <v>0.7</v>
      </c>
      <c r="O568">
        <v>0</v>
      </c>
      <c r="P568">
        <v>0</v>
      </c>
    </row>
    <row r="569" spans="1:16">
      <c r="A569" t="s">
        <v>1180</v>
      </c>
      <c r="B569" s="1">
        <v>44446</v>
      </c>
      <c r="C569" t="s">
        <v>1181</v>
      </c>
      <c r="D569" t="s">
        <v>76</v>
      </c>
      <c r="E569">
        <v>26892</v>
      </c>
      <c r="F569">
        <v>22.8</v>
      </c>
      <c r="G569">
        <v>36</v>
      </c>
      <c r="H569" t="s">
        <v>19</v>
      </c>
      <c r="I569" t="s">
        <v>20</v>
      </c>
      <c r="J569" t="s">
        <v>28</v>
      </c>
      <c r="K569">
        <v>65303</v>
      </c>
      <c r="L569" t="s">
        <v>33</v>
      </c>
      <c r="M569">
        <v>0.23</v>
      </c>
      <c r="N569">
        <v>0.92</v>
      </c>
      <c r="O569">
        <v>33023.379999999997</v>
      </c>
      <c r="P569">
        <v>0</v>
      </c>
    </row>
    <row r="570" spans="1:16">
      <c r="A570" t="s">
        <v>1182</v>
      </c>
      <c r="B570" s="1">
        <v>44870</v>
      </c>
      <c r="C570" t="s">
        <v>1183</v>
      </c>
      <c r="D570" t="s">
        <v>50</v>
      </c>
      <c r="E570">
        <v>26619</v>
      </c>
      <c r="F570">
        <v>17</v>
      </c>
      <c r="G570">
        <v>60</v>
      </c>
      <c r="H570" t="s">
        <v>19</v>
      </c>
      <c r="I570" t="s">
        <v>20</v>
      </c>
      <c r="J570" t="s">
        <v>37</v>
      </c>
      <c r="K570">
        <v>64700</v>
      </c>
      <c r="L570" t="s">
        <v>33</v>
      </c>
      <c r="M570">
        <v>0.34</v>
      </c>
      <c r="N570">
        <v>0.8</v>
      </c>
      <c r="O570">
        <v>31144.23</v>
      </c>
      <c r="P570">
        <v>0</v>
      </c>
    </row>
    <row r="571" spans="1:16">
      <c r="A571" t="s">
        <v>1184</v>
      </c>
      <c r="B571" s="1">
        <v>44634</v>
      </c>
      <c r="C571" t="s">
        <v>1185</v>
      </c>
      <c r="D571" t="s">
        <v>76</v>
      </c>
      <c r="E571">
        <v>1281</v>
      </c>
      <c r="F571">
        <v>15</v>
      </c>
      <c r="G571">
        <v>60</v>
      </c>
      <c r="H571" t="s">
        <v>19</v>
      </c>
      <c r="I571" t="s">
        <v>57</v>
      </c>
      <c r="J571" t="s">
        <v>37</v>
      </c>
      <c r="K571">
        <v>123036</v>
      </c>
      <c r="L571" t="s">
        <v>29</v>
      </c>
      <c r="M571">
        <v>0.28000000000000003</v>
      </c>
      <c r="N571">
        <v>0.67</v>
      </c>
      <c r="O571">
        <v>1473.15</v>
      </c>
      <c r="P571">
        <v>0</v>
      </c>
    </row>
    <row r="572" spans="1:16">
      <c r="A572" t="s">
        <v>1186</v>
      </c>
      <c r="B572" s="1">
        <v>44314</v>
      </c>
      <c r="C572" t="s">
        <v>1187</v>
      </c>
      <c r="D572" t="s">
        <v>65</v>
      </c>
      <c r="E572">
        <v>28420</v>
      </c>
      <c r="F572">
        <v>7.8</v>
      </c>
      <c r="G572">
        <v>36</v>
      </c>
      <c r="H572" t="s">
        <v>19</v>
      </c>
      <c r="I572" t="s">
        <v>41</v>
      </c>
      <c r="J572" t="s">
        <v>47</v>
      </c>
      <c r="K572">
        <v>97568</v>
      </c>
      <c r="L572" t="s">
        <v>33</v>
      </c>
      <c r="M572">
        <v>0.28000000000000003</v>
      </c>
      <c r="N572">
        <v>0.56000000000000005</v>
      </c>
      <c r="O572">
        <v>30636.76</v>
      </c>
      <c r="P572">
        <v>0</v>
      </c>
    </row>
    <row r="573" spans="1:16">
      <c r="A573" t="s">
        <v>1188</v>
      </c>
      <c r="B573" s="1">
        <v>44967</v>
      </c>
      <c r="C573" t="s">
        <v>1189</v>
      </c>
      <c r="D573" t="s">
        <v>46</v>
      </c>
      <c r="E573">
        <v>16360</v>
      </c>
      <c r="F573">
        <v>7.3</v>
      </c>
      <c r="G573">
        <v>60</v>
      </c>
      <c r="H573" t="s">
        <v>19</v>
      </c>
      <c r="I573" t="s">
        <v>73</v>
      </c>
      <c r="J573" t="s">
        <v>37</v>
      </c>
      <c r="K573">
        <v>96788</v>
      </c>
      <c r="L573" t="s">
        <v>22</v>
      </c>
      <c r="M573">
        <v>0.47</v>
      </c>
      <c r="N573">
        <v>0.62</v>
      </c>
      <c r="O573">
        <v>17554.28</v>
      </c>
      <c r="P573">
        <v>0</v>
      </c>
    </row>
    <row r="574" spans="1:16">
      <c r="A574" t="s">
        <v>1190</v>
      </c>
      <c r="B574" s="1">
        <v>44464</v>
      </c>
      <c r="C574" t="s">
        <v>1191</v>
      </c>
      <c r="D574" t="s">
        <v>76</v>
      </c>
      <c r="E574">
        <v>2058</v>
      </c>
      <c r="F574">
        <v>8.1</v>
      </c>
      <c r="G574">
        <v>60</v>
      </c>
      <c r="H574" t="s">
        <v>19</v>
      </c>
      <c r="I574" t="s">
        <v>20</v>
      </c>
      <c r="J574" t="s">
        <v>37</v>
      </c>
      <c r="K574">
        <v>101045</v>
      </c>
      <c r="L574" t="s">
        <v>29</v>
      </c>
      <c r="M574">
        <v>0.49</v>
      </c>
      <c r="N574">
        <v>0.76</v>
      </c>
      <c r="O574">
        <v>2224.6999999999998</v>
      </c>
      <c r="P574">
        <v>0</v>
      </c>
    </row>
    <row r="575" spans="1:16">
      <c r="A575" t="s">
        <v>1192</v>
      </c>
      <c r="B575" s="1">
        <v>45274</v>
      </c>
      <c r="C575" t="s">
        <v>1193</v>
      </c>
      <c r="D575" t="s">
        <v>18</v>
      </c>
      <c r="E575">
        <v>21677</v>
      </c>
      <c r="F575">
        <v>8.4</v>
      </c>
      <c r="G575">
        <v>36</v>
      </c>
      <c r="H575" t="s">
        <v>19</v>
      </c>
      <c r="I575" t="s">
        <v>57</v>
      </c>
      <c r="J575" t="s">
        <v>21</v>
      </c>
      <c r="K575">
        <v>67842</v>
      </c>
      <c r="L575" t="s">
        <v>29</v>
      </c>
      <c r="M575">
        <v>0.42</v>
      </c>
      <c r="N575">
        <v>0.82</v>
      </c>
      <c r="O575">
        <v>23497.87</v>
      </c>
      <c r="P575">
        <v>0</v>
      </c>
    </row>
    <row r="576" spans="1:16">
      <c r="A576" t="s">
        <v>1194</v>
      </c>
      <c r="B576" s="1">
        <v>44432</v>
      </c>
      <c r="C576" t="s">
        <v>1195</v>
      </c>
      <c r="D576" t="s">
        <v>53</v>
      </c>
      <c r="E576">
        <v>11724</v>
      </c>
      <c r="F576">
        <v>17.8</v>
      </c>
      <c r="G576">
        <v>60</v>
      </c>
      <c r="H576" t="s">
        <v>19</v>
      </c>
      <c r="I576" t="s">
        <v>57</v>
      </c>
      <c r="J576" t="s">
        <v>32</v>
      </c>
      <c r="K576">
        <v>43900</v>
      </c>
      <c r="L576" t="s">
        <v>22</v>
      </c>
      <c r="M576">
        <v>0.4</v>
      </c>
      <c r="N576">
        <v>0.56000000000000005</v>
      </c>
      <c r="O576">
        <v>13810.87</v>
      </c>
      <c r="P576">
        <v>0</v>
      </c>
    </row>
    <row r="577" spans="1:16">
      <c r="A577" t="s">
        <v>1196</v>
      </c>
      <c r="B577" s="1">
        <v>44585</v>
      </c>
      <c r="C577" t="s">
        <v>1197</v>
      </c>
      <c r="D577" t="s">
        <v>56</v>
      </c>
      <c r="E577">
        <v>29404</v>
      </c>
      <c r="F577">
        <v>19.8</v>
      </c>
      <c r="G577">
        <v>36</v>
      </c>
      <c r="H577" t="s">
        <v>81</v>
      </c>
      <c r="I577" t="s">
        <v>20</v>
      </c>
      <c r="J577" t="s">
        <v>37</v>
      </c>
      <c r="K577">
        <v>110059</v>
      </c>
      <c r="L577" t="s">
        <v>29</v>
      </c>
      <c r="M577">
        <v>0.37</v>
      </c>
      <c r="N577">
        <v>0.77</v>
      </c>
      <c r="O577">
        <v>5146.2</v>
      </c>
      <c r="P577">
        <v>7396.67</v>
      </c>
    </row>
    <row r="578" spans="1:16">
      <c r="A578" t="s">
        <v>1198</v>
      </c>
      <c r="B578" s="1">
        <v>45186</v>
      </c>
      <c r="C578" t="s">
        <v>1199</v>
      </c>
      <c r="D578" t="s">
        <v>25</v>
      </c>
      <c r="E578">
        <v>38946</v>
      </c>
      <c r="F578">
        <v>15.6</v>
      </c>
      <c r="G578">
        <v>36</v>
      </c>
      <c r="H578" t="s">
        <v>19</v>
      </c>
      <c r="I578" t="s">
        <v>20</v>
      </c>
      <c r="J578" t="s">
        <v>21</v>
      </c>
      <c r="K578">
        <v>31881</v>
      </c>
      <c r="L578" t="s">
        <v>33</v>
      </c>
      <c r="M578">
        <v>0.17</v>
      </c>
      <c r="N578">
        <v>0.75</v>
      </c>
      <c r="O578">
        <v>45021.58</v>
      </c>
      <c r="P578">
        <v>0</v>
      </c>
    </row>
    <row r="579" spans="1:16">
      <c r="A579" t="s">
        <v>1200</v>
      </c>
      <c r="B579" s="1">
        <v>44959</v>
      </c>
      <c r="C579" t="s">
        <v>1201</v>
      </c>
      <c r="D579" t="s">
        <v>65</v>
      </c>
      <c r="E579">
        <v>30856</v>
      </c>
      <c r="F579">
        <v>21.6</v>
      </c>
      <c r="G579">
        <v>60</v>
      </c>
      <c r="H579" t="s">
        <v>26</v>
      </c>
      <c r="I579" t="s">
        <v>27</v>
      </c>
      <c r="J579" t="s">
        <v>28</v>
      </c>
      <c r="K579">
        <v>63037</v>
      </c>
      <c r="L579" t="s">
        <v>33</v>
      </c>
      <c r="M579">
        <v>0.12</v>
      </c>
      <c r="N579">
        <v>0.73</v>
      </c>
      <c r="O579">
        <v>7333.61</v>
      </c>
      <c r="P579">
        <v>0</v>
      </c>
    </row>
    <row r="580" spans="1:16">
      <c r="A580" t="s">
        <v>1202</v>
      </c>
      <c r="B580" s="1">
        <v>44597</v>
      </c>
      <c r="C580" t="s">
        <v>1203</v>
      </c>
      <c r="D580" t="s">
        <v>25</v>
      </c>
      <c r="E580">
        <v>10200</v>
      </c>
      <c r="F580">
        <v>24.8</v>
      </c>
      <c r="G580">
        <v>36</v>
      </c>
      <c r="H580" t="s">
        <v>26</v>
      </c>
      <c r="I580" t="s">
        <v>20</v>
      </c>
      <c r="J580" t="s">
        <v>37</v>
      </c>
      <c r="K580">
        <v>31630</v>
      </c>
      <c r="L580" t="s">
        <v>29</v>
      </c>
      <c r="M580">
        <v>0.38</v>
      </c>
      <c r="N580">
        <v>0.81</v>
      </c>
      <c r="O580">
        <v>2118.66</v>
      </c>
      <c r="P580">
        <v>0</v>
      </c>
    </row>
    <row r="581" spans="1:16">
      <c r="A581" t="s">
        <v>1204</v>
      </c>
      <c r="B581" s="1">
        <v>44820</v>
      </c>
      <c r="C581" t="s">
        <v>1205</v>
      </c>
      <c r="D581" t="s">
        <v>53</v>
      </c>
      <c r="E581">
        <v>34997</v>
      </c>
      <c r="F581">
        <v>21.4</v>
      </c>
      <c r="G581">
        <v>36</v>
      </c>
      <c r="H581" t="s">
        <v>26</v>
      </c>
      <c r="I581" t="s">
        <v>20</v>
      </c>
      <c r="J581" t="s">
        <v>28</v>
      </c>
      <c r="K581">
        <v>50789</v>
      </c>
      <c r="L581" t="s">
        <v>22</v>
      </c>
      <c r="M581">
        <v>0.39</v>
      </c>
      <c r="N581">
        <v>0.88</v>
      </c>
      <c r="O581">
        <v>15275.01</v>
      </c>
      <c r="P581">
        <v>0</v>
      </c>
    </row>
    <row r="582" spans="1:16">
      <c r="A582" t="s">
        <v>1206</v>
      </c>
      <c r="B582" s="1">
        <v>44963</v>
      </c>
      <c r="C582" t="s">
        <v>1207</v>
      </c>
      <c r="D582" t="s">
        <v>40</v>
      </c>
      <c r="E582">
        <v>26611</v>
      </c>
      <c r="F582">
        <v>18.899999999999999</v>
      </c>
      <c r="G582">
        <v>60</v>
      </c>
      <c r="H582" t="s">
        <v>81</v>
      </c>
      <c r="I582" t="s">
        <v>57</v>
      </c>
      <c r="J582" t="s">
        <v>37</v>
      </c>
      <c r="K582">
        <v>118059</v>
      </c>
      <c r="L582" t="s">
        <v>33</v>
      </c>
      <c r="M582">
        <v>0.12</v>
      </c>
      <c r="N582">
        <v>0.65</v>
      </c>
      <c r="O582">
        <v>3671.34</v>
      </c>
      <c r="P582">
        <v>13658.29</v>
      </c>
    </row>
    <row r="583" spans="1:16">
      <c r="A583" t="s">
        <v>1208</v>
      </c>
      <c r="B583" s="1">
        <v>45115</v>
      </c>
      <c r="C583" t="s">
        <v>1209</v>
      </c>
      <c r="D583" t="s">
        <v>65</v>
      </c>
      <c r="E583">
        <v>36057</v>
      </c>
      <c r="F583">
        <v>15.6</v>
      </c>
      <c r="G583">
        <v>60</v>
      </c>
      <c r="H583" t="s">
        <v>19</v>
      </c>
      <c r="I583" t="s">
        <v>27</v>
      </c>
      <c r="J583" t="s">
        <v>47</v>
      </c>
      <c r="K583">
        <v>113494</v>
      </c>
      <c r="L583" t="s">
        <v>22</v>
      </c>
      <c r="M583">
        <v>0.47</v>
      </c>
      <c r="N583">
        <v>0.9</v>
      </c>
      <c r="O583">
        <v>41681.89</v>
      </c>
      <c r="P583">
        <v>0</v>
      </c>
    </row>
    <row r="584" spans="1:16">
      <c r="A584" t="s">
        <v>1210</v>
      </c>
      <c r="B584" s="1">
        <v>45049</v>
      </c>
      <c r="C584" t="s">
        <v>1211</v>
      </c>
      <c r="D584" t="s">
        <v>72</v>
      </c>
      <c r="E584">
        <v>2239</v>
      </c>
      <c r="F584">
        <v>14</v>
      </c>
      <c r="G584">
        <v>60</v>
      </c>
      <c r="H584" t="s">
        <v>19</v>
      </c>
      <c r="I584" t="s">
        <v>73</v>
      </c>
      <c r="J584" t="s">
        <v>21</v>
      </c>
      <c r="K584">
        <v>76151</v>
      </c>
      <c r="L584" t="s">
        <v>33</v>
      </c>
      <c r="M584">
        <v>0.14000000000000001</v>
      </c>
      <c r="N584">
        <v>0.56999999999999995</v>
      </c>
      <c r="O584">
        <v>2552.46</v>
      </c>
      <c r="P584">
        <v>0</v>
      </c>
    </row>
    <row r="585" spans="1:16">
      <c r="A585" t="s">
        <v>1212</v>
      </c>
      <c r="B585" s="1">
        <v>44774</v>
      </c>
      <c r="C585" t="s">
        <v>1213</v>
      </c>
      <c r="D585" t="s">
        <v>65</v>
      </c>
      <c r="E585">
        <v>39138</v>
      </c>
      <c r="F585">
        <v>6.7</v>
      </c>
      <c r="G585">
        <v>36</v>
      </c>
      <c r="H585" t="s">
        <v>19</v>
      </c>
      <c r="I585" t="s">
        <v>27</v>
      </c>
      <c r="J585" t="s">
        <v>21</v>
      </c>
      <c r="K585">
        <v>78920</v>
      </c>
      <c r="L585" t="s">
        <v>33</v>
      </c>
      <c r="M585">
        <v>0.21</v>
      </c>
      <c r="N585">
        <v>0.57999999999999996</v>
      </c>
      <c r="O585">
        <v>41760.25</v>
      </c>
      <c r="P585">
        <v>0</v>
      </c>
    </row>
    <row r="586" spans="1:16">
      <c r="A586" t="s">
        <v>1214</v>
      </c>
      <c r="B586" s="1">
        <v>44271</v>
      </c>
      <c r="C586" t="s">
        <v>1215</v>
      </c>
      <c r="D586" t="s">
        <v>53</v>
      </c>
      <c r="E586">
        <v>1125</v>
      </c>
      <c r="F586">
        <v>13</v>
      </c>
      <c r="G586">
        <v>36</v>
      </c>
      <c r="H586" t="s">
        <v>19</v>
      </c>
      <c r="I586" t="s">
        <v>73</v>
      </c>
      <c r="J586" t="s">
        <v>47</v>
      </c>
      <c r="K586">
        <v>139388</v>
      </c>
      <c r="L586" t="s">
        <v>29</v>
      </c>
      <c r="M586">
        <v>0.37</v>
      </c>
      <c r="N586">
        <v>0.62</v>
      </c>
      <c r="O586">
        <v>1271.25</v>
      </c>
      <c r="P586">
        <v>0</v>
      </c>
    </row>
    <row r="587" spans="1:16">
      <c r="A587" t="s">
        <v>1216</v>
      </c>
      <c r="B587" s="1">
        <v>44631</v>
      </c>
      <c r="C587" t="s">
        <v>1217</v>
      </c>
      <c r="D587" t="s">
        <v>56</v>
      </c>
      <c r="E587">
        <v>24857</v>
      </c>
      <c r="F587">
        <v>23.2</v>
      </c>
      <c r="G587">
        <v>60</v>
      </c>
      <c r="H587" t="s">
        <v>26</v>
      </c>
      <c r="I587" t="s">
        <v>27</v>
      </c>
      <c r="J587" t="s">
        <v>32</v>
      </c>
      <c r="K587">
        <v>97231</v>
      </c>
      <c r="L587" t="s">
        <v>29</v>
      </c>
      <c r="M587">
        <v>0.17</v>
      </c>
      <c r="N587">
        <v>0.55000000000000004</v>
      </c>
      <c r="O587">
        <v>7569.96</v>
      </c>
      <c r="P587">
        <v>0</v>
      </c>
    </row>
    <row r="588" spans="1:16">
      <c r="A588" t="s">
        <v>1218</v>
      </c>
      <c r="B588" s="1">
        <v>44299</v>
      </c>
      <c r="C588" t="s">
        <v>1219</v>
      </c>
      <c r="D588" t="s">
        <v>65</v>
      </c>
      <c r="E588">
        <v>16398</v>
      </c>
      <c r="F588">
        <v>21.2</v>
      </c>
      <c r="G588">
        <v>36</v>
      </c>
      <c r="H588" t="s">
        <v>26</v>
      </c>
      <c r="I588" t="s">
        <v>20</v>
      </c>
      <c r="J588" t="s">
        <v>21</v>
      </c>
      <c r="K588">
        <v>147946</v>
      </c>
      <c r="L588" t="s">
        <v>22</v>
      </c>
      <c r="M588">
        <v>0.12</v>
      </c>
      <c r="N588">
        <v>0.6</v>
      </c>
      <c r="O588">
        <v>1868.19</v>
      </c>
      <c r="P588">
        <v>0</v>
      </c>
    </row>
    <row r="589" spans="1:16">
      <c r="A589" t="s">
        <v>1220</v>
      </c>
      <c r="B589" s="1">
        <v>44960</v>
      </c>
      <c r="C589" t="s">
        <v>1221</v>
      </c>
      <c r="D589" t="s">
        <v>53</v>
      </c>
      <c r="E589">
        <v>7638</v>
      </c>
      <c r="F589">
        <v>9.3000000000000007</v>
      </c>
      <c r="G589">
        <v>60</v>
      </c>
      <c r="H589" t="s">
        <v>81</v>
      </c>
      <c r="I589" t="s">
        <v>36</v>
      </c>
      <c r="J589" t="s">
        <v>28</v>
      </c>
      <c r="K589">
        <v>110357</v>
      </c>
      <c r="L589" t="s">
        <v>29</v>
      </c>
      <c r="M589">
        <v>0.23</v>
      </c>
      <c r="N589">
        <v>0.55000000000000004</v>
      </c>
      <c r="O589">
        <v>2378.77</v>
      </c>
      <c r="P589">
        <v>1767.84</v>
      </c>
    </row>
    <row r="590" spans="1:16">
      <c r="A590" t="s">
        <v>1222</v>
      </c>
      <c r="B590" s="1">
        <v>44934</v>
      </c>
      <c r="C590" t="s">
        <v>1223</v>
      </c>
      <c r="D590" t="s">
        <v>50</v>
      </c>
      <c r="E590">
        <v>7570</v>
      </c>
      <c r="F590">
        <v>14.3</v>
      </c>
      <c r="G590">
        <v>60</v>
      </c>
      <c r="H590" t="s">
        <v>19</v>
      </c>
      <c r="I590" t="s">
        <v>20</v>
      </c>
      <c r="J590" t="s">
        <v>21</v>
      </c>
      <c r="K590">
        <v>33262</v>
      </c>
      <c r="L590" t="s">
        <v>33</v>
      </c>
      <c r="M590">
        <v>0.41</v>
      </c>
      <c r="N590">
        <v>0.87</v>
      </c>
      <c r="O590">
        <v>8652.51</v>
      </c>
      <c r="P590">
        <v>0</v>
      </c>
    </row>
    <row r="591" spans="1:16">
      <c r="A591" t="s">
        <v>1224</v>
      </c>
      <c r="B591" s="1">
        <v>45002</v>
      </c>
      <c r="C591" t="s">
        <v>1225</v>
      </c>
      <c r="D591" t="s">
        <v>46</v>
      </c>
      <c r="E591">
        <v>4249</v>
      </c>
      <c r="F591">
        <v>21.3</v>
      </c>
      <c r="G591">
        <v>36</v>
      </c>
      <c r="H591" t="s">
        <v>81</v>
      </c>
      <c r="I591" t="s">
        <v>57</v>
      </c>
      <c r="J591" t="s">
        <v>32</v>
      </c>
      <c r="K591">
        <v>96981</v>
      </c>
      <c r="L591" t="s">
        <v>33</v>
      </c>
      <c r="M591">
        <v>0.27</v>
      </c>
      <c r="N591">
        <v>0.56000000000000005</v>
      </c>
      <c r="O591">
        <v>1578.6</v>
      </c>
      <c r="P591">
        <v>1006.52</v>
      </c>
    </row>
    <row r="592" spans="1:16">
      <c r="A592" t="s">
        <v>1226</v>
      </c>
      <c r="B592" s="1">
        <v>44294</v>
      </c>
      <c r="C592" t="s">
        <v>1227</v>
      </c>
      <c r="D592" t="s">
        <v>76</v>
      </c>
      <c r="E592">
        <v>10110</v>
      </c>
      <c r="F592">
        <v>6.3</v>
      </c>
      <c r="G592">
        <v>60</v>
      </c>
      <c r="H592" t="s">
        <v>19</v>
      </c>
      <c r="I592" t="s">
        <v>27</v>
      </c>
      <c r="J592" t="s">
        <v>28</v>
      </c>
      <c r="K592">
        <v>111972</v>
      </c>
      <c r="L592" t="s">
        <v>22</v>
      </c>
      <c r="M592">
        <v>0.36</v>
      </c>
      <c r="N592">
        <v>0.84</v>
      </c>
      <c r="O592">
        <v>10746.93</v>
      </c>
      <c r="P592">
        <v>0</v>
      </c>
    </row>
    <row r="593" spans="1:16">
      <c r="A593" t="s">
        <v>1228</v>
      </c>
      <c r="B593" s="1">
        <v>44994</v>
      </c>
      <c r="C593" t="s">
        <v>1229</v>
      </c>
      <c r="D593" t="s">
        <v>50</v>
      </c>
      <c r="E593">
        <v>14605</v>
      </c>
      <c r="F593">
        <v>12.7</v>
      </c>
      <c r="G593">
        <v>36</v>
      </c>
      <c r="H593" t="s">
        <v>19</v>
      </c>
      <c r="I593" t="s">
        <v>57</v>
      </c>
      <c r="J593" t="s">
        <v>28</v>
      </c>
      <c r="K593">
        <v>105485</v>
      </c>
      <c r="L593" t="s">
        <v>22</v>
      </c>
      <c r="M593">
        <v>0.33</v>
      </c>
      <c r="N593">
        <v>0.52</v>
      </c>
      <c r="O593">
        <v>16459.84</v>
      </c>
      <c r="P593">
        <v>0</v>
      </c>
    </row>
    <row r="594" spans="1:16">
      <c r="A594" t="s">
        <v>1230</v>
      </c>
      <c r="B594" s="1">
        <v>45055</v>
      </c>
      <c r="C594" t="s">
        <v>1231</v>
      </c>
      <c r="D594" t="s">
        <v>53</v>
      </c>
      <c r="E594">
        <v>13115</v>
      </c>
      <c r="F594">
        <v>22</v>
      </c>
      <c r="G594">
        <v>36</v>
      </c>
      <c r="H594" t="s">
        <v>19</v>
      </c>
      <c r="I594" t="s">
        <v>36</v>
      </c>
      <c r="J594" t="s">
        <v>47</v>
      </c>
      <c r="K594">
        <v>84722</v>
      </c>
      <c r="L594" t="s">
        <v>33</v>
      </c>
      <c r="M594">
        <v>0.11</v>
      </c>
      <c r="N594">
        <v>0.93</v>
      </c>
      <c r="O594">
        <v>16000.3</v>
      </c>
      <c r="P594">
        <v>0</v>
      </c>
    </row>
    <row r="595" spans="1:16">
      <c r="A595" t="s">
        <v>1232</v>
      </c>
      <c r="B595" s="1">
        <v>44631</v>
      </c>
      <c r="C595" t="s">
        <v>1233</v>
      </c>
      <c r="D595" t="s">
        <v>18</v>
      </c>
      <c r="E595">
        <v>23911</v>
      </c>
      <c r="F595">
        <v>13.1</v>
      </c>
      <c r="G595">
        <v>60</v>
      </c>
      <c r="H595" t="s">
        <v>26</v>
      </c>
      <c r="I595" t="s">
        <v>73</v>
      </c>
      <c r="J595" t="s">
        <v>37</v>
      </c>
      <c r="K595">
        <v>119499</v>
      </c>
      <c r="L595" t="s">
        <v>29</v>
      </c>
      <c r="M595">
        <v>0.5</v>
      </c>
      <c r="N595">
        <v>0.82</v>
      </c>
      <c r="O595">
        <v>5871.91</v>
      </c>
      <c r="P595">
        <v>0</v>
      </c>
    </row>
    <row r="596" spans="1:16">
      <c r="A596" t="s">
        <v>1234</v>
      </c>
      <c r="B596" s="1">
        <v>44643</v>
      </c>
      <c r="C596" t="s">
        <v>1235</v>
      </c>
      <c r="D596" t="s">
        <v>40</v>
      </c>
      <c r="E596">
        <v>39525</v>
      </c>
      <c r="F596">
        <v>6.6</v>
      </c>
      <c r="G596">
        <v>36</v>
      </c>
      <c r="H596" t="s">
        <v>19</v>
      </c>
      <c r="I596" t="s">
        <v>84</v>
      </c>
      <c r="J596" t="s">
        <v>47</v>
      </c>
      <c r="K596">
        <v>80818</v>
      </c>
      <c r="L596" t="s">
        <v>29</v>
      </c>
      <c r="M596">
        <v>0.12</v>
      </c>
      <c r="N596">
        <v>0.5</v>
      </c>
      <c r="O596">
        <v>42133.65</v>
      </c>
      <c r="P596">
        <v>0</v>
      </c>
    </row>
    <row r="597" spans="1:16">
      <c r="A597" t="s">
        <v>1236</v>
      </c>
      <c r="B597" s="1">
        <v>44445</v>
      </c>
      <c r="C597" t="s">
        <v>1237</v>
      </c>
      <c r="D597" t="s">
        <v>76</v>
      </c>
      <c r="E597">
        <v>33556</v>
      </c>
      <c r="F597">
        <v>15.9</v>
      </c>
      <c r="G597">
        <v>60</v>
      </c>
      <c r="H597" t="s">
        <v>81</v>
      </c>
      <c r="I597" t="s">
        <v>84</v>
      </c>
      <c r="J597" t="s">
        <v>37</v>
      </c>
      <c r="K597">
        <v>59932</v>
      </c>
      <c r="L597" t="s">
        <v>22</v>
      </c>
      <c r="M597">
        <v>0.49</v>
      </c>
      <c r="N597">
        <v>0.84</v>
      </c>
      <c r="O597">
        <v>8269.1299999999992</v>
      </c>
      <c r="P597">
        <v>9226.86</v>
      </c>
    </row>
    <row r="598" spans="1:16">
      <c r="A598" t="s">
        <v>1238</v>
      </c>
      <c r="B598" s="1">
        <v>44362</v>
      </c>
      <c r="C598" t="s">
        <v>1239</v>
      </c>
      <c r="D598" t="s">
        <v>18</v>
      </c>
      <c r="E598">
        <v>13595</v>
      </c>
      <c r="F598">
        <v>22.2</v>
      </c>
      <c r="G598">
        <v>36</v>
      </c>
      <c r="H598" t="s">
        <v>81</v>
      </c>
      <c r="I598" t="s">
        <v>41</v>
      </c>
      <c r="J598" t="s">
        <v>47</v>
      </c>
      <c r="K598">
        <v>36901</v>
      </c>
      <c r="L598" t="s">
        <v>22</v>
      </c>
      <c r="M598">
        <v>0.32</v>
      </c>
      <c r="N598">
        <v>0.73</v>
      </c>
      <c r="O598">
        <v>5141.99</v>
      </c>
      <c r="P598">
        <v>2205.12</v>
      </c>
    </row>
    <row r="599" spans="1:16">
      <c r="A599" t="s">
        <v>1240</v>
      </c>
      <c r="B599" s="1">
        <v>45180</v>
      </c>
      <c r="C599" t="s">
        <v>1241</v>
      </c>
      <c r="D599" t="s">
        <v>56</v>
      </c>
      <c r="E599">
        <v>2969</v>
      </c>
      <c r="F599">
        <v>16.8</v>
      </c>
      <c r="G599">
        <v>36</v>
      </c>
      <c r="H599" t="s">
        <v>81</v>
      </c>
      <c r="I599" t="s">
        <v>36</v>
      </c>
      <c r="J599" t="s">
        <v>37</v>
      </c>
      <c r="K599">
        <v>147473</v>
      </c>
      <c r="L599" t="s">
        <v>33</v>
      </c>
      <c r="M599">
        <v>0.49</v>
      </c>
      <c r="N599">
        <v>0.85</v>
      </c>
      <c r="O599">
        <v>760.95</v>
      </c>
      <c r="P599">
        <v>303.63</v>
      </c>
    </row>
    <row r="600" spans="1:16">
      <c r="A600" t="s">
        <v>1242</v>
      </c>
      <c r="B600" s="1">
        <v>45216</v>
      </c>
      <c r="C600" t="s">
        <v>1243</v>
      </c>
      <c r="D600" t="s">
        <v>25</v>
      </c>
      <c r="E600">
        <v>18275</v>
      </c>
      <c r="F600">
        <v>9.5</v>
      </c>
      <c r="G600">
        <v>36</v>
      </c>
      <c r="H600" t="s">
        <v>19</v>
      </c>
      <c r="I600" t="s">
        <v>36</v>
      </c>
      <c r="J600" t="s">
        <v>21</v>
      </c>
      <c r="K600">
        <v>129023</v>
      </c>
      <c r="L600" t="s">
        <v>33</v>
      </c>
      <c r="M600">
        <v>0.15</v>
      </c>
      <c r="N600">
        <v>0.74</v>
      </c>
      <c r="O600">
        <v>20011.12</v>
      </c>
      <c r="P600">
        <v>0</v>
      </c>
    </row>
    <row r="601" spans="1:16">
      <c r="A601" t="s">
        <v>1244</v>
      </c>
      <c r="B601" s="1">
        <v>44738</v>
      </c>
      <c r="C601" t="s">
        <v>1245</v>
      </c>
      <c r="D601" t="s">
        <v>72</v>
      </c>
      <c r="E601">
        <v>5470</v>
      </c>
      <c r="F601">
        <v>12.7</v>
      </c>
      <c r="G601">
        <v>60</v>
      </c>
      <c r="H601" t="s">
        <v>81</v>
      </c>
      <c r="I601" t="s">
        <v>27</v>
      </c>
      <c r="J601" t="s">
        <v>28</v>
      </c>
      <c r="K601">
        <v>38597</v>
      </c>
      <c r="L601" t="s">
        <v>22</v>
      </c>
      <c r="M601">
        <v>0.3</v>
      </c>
      <c r="N601">
        <v>0.79</v>
      </c>
      <c r="O601">
        <v>1347.15</v>
      </c>
      <c r="P601">
        <v>2258.6</v>
      </c>
    </row>
    <row r="602" spans="1:16">
      <c r="A602" t="s">
        <v>1246</v>
      </c>
      <c r="B602" s="1">
        <v>44955</v>
      </c>
      <c r="C602" t="s">
        <v>1247</v>
      </c>
      <c r="D602" t="s">
        <v>76</v>
      </c>
      <c r="E602">
        <v>11225</v>
      </c>
      <c r="F602">
        <v>14</v>
      </c>
      <c r="G602">
        <v>36</v>
      </c>
      <c r="H602" t="s">
        <v>26</v>
      </c>
      <c r="I602" t="s">
        <v>57</v>
      </c>
      <c r="J602" t="s">
        <v>37</v>
      </c>
      <c r="K602">
        <v>93909</v>
      </c>
      <c r="L602" t="s">
        <v>33</v>
      </c>
      <c r="M602">
        <v>0.17</v>
      </c>
      <c r="N602">
        <v>0.85</v>
      </c>
      <c r="O602">
        <v>3482.53</v>
      </c>
      <c r="P602">
        <v>0</v>
      </c>
    </row>
    <row r="603" spans="1:16">
      <c r="A603" t="s">
        <v>1248</v>
      </c>
      <c r="B603" s="1">
        <v>44277</v>
      </c>
      <c r="C603" t="s">
        <v>1249</v>
      </c>
      <c r="D603" t="s">
        <v>50</v>
      </c>
      <c r="E603">
        <v>24196</v>
      </c>
      <c r="F603">
        <v>16.600000000000001</v>
      </c>
      <c r="G603">
        <v>60</v>
      </c>
      <c r="H603" t="s">
        <v>19</v>
      </c>
      <c r="I603" t="s">
        <v>20</v>
      </c>
      <c r="J603" t="s">
        <v>21</v>
      </c>
      <c r="K603">
        <v>102391</v>
      </c>
      <c r="L603" t="s">
        <v>22</v>
      </c>
      <c r="M603">
        <v>0.12</v>
      </c>
      <c r="N603">
        <v>0.68</v>
      </c>
      <c r="O603">
        <v>28212.54</v>
      </c>
      <c r="P603">
        <v>0</v>
      </c>
    </row>
    <row r="604" spans="1:16">
      <c r="A604" t="s">
        <v>1250</v>
      </c>
      <c r="B604" s="1">
        <v>44329</v>
      </c>
      <c r="C604" t="s">
        <v>1251</v>
      </c>
      <c r="D604" t="s">
        <v>40</v>
      </c>
      <c r="E604">
        <v>14669</v>
      </c>
      <c r="F604">
        <v>20.2</v>
      </c>
      <c r="G604">
        <v>36</v>
      </c>
      <c r="H604" t="s">
        <v>19</v>
      </c>
      <c r="I604" t="s">
        <v>27</v>
      </c>
      <c r="J604" t="s">
        <v>32</v>
      </c>
      <c r="K604">
        <v>114214</v>
      </c>
      <c r="L604" t="s">
        <v>22</v>
      </c>
      <c r="M604">
        <v>0.35</v>
      </c>
      <c r="N604">
        <v>0.5</v>
      </c>
      <c r="O604">
        <v>17632.14</v>
      </c>
      <c r="P604">
        <v>0</v>
      </c>
    </row>
    <row r="605" spans="1:16">
      <c r="A605" t="s">
        <v>1252</v>
      </c>
      <c r="B605" s="1">
        <v>44993</v>
      </c>
      <c r="C605" t="s">
        <v>1253</v>
      </c>
      <c r="D605" t="s">
        <v>18</v>
      </c>
      <c r="E605">
        <v>38380</v>
      </c>
      <c r="F605">
        <v>7</v>
      </c>
      <c r="G605">
        <v>36</v>
      </c>
      <c r="H605" t="s">
        <v>19</v>
      </c>
      <c r="I605" t="s">
        <v>41</v>
      </c>
      <c r="J605" t="s">
        <v>47</v>
      </c>
      <c r="K605">
        <v>38263</v>
      </c>
      <c r="L605" t="s">
        <v>29</v>
      </c>
      <c r="M605">
        <v>0.18</v>
      </c>
      <c r="N605">
        <v>0.88</v>
      </c>
      <c r="O605">
        <v>41066.6</v>
      </c>
      <c r="P605">
        <v>0</v>
      </c>
    </row>
    <row r="606" spans="1:16">
      <c r="A606" t="s">
        <v>1254</v>
      </c>
      <c r="B606" s="1">
        <v>45096</v>
      </c>
      <c r="C606" t="s">
        <v>1255</v>
      </c>
      <c r="D606" t="s">
        <v>53</v>
      </c>
      <c r="E606">
        <v>39006</v>
      </c>
      <c r="F606">
        <v>22.8</v>
      </c>
      <c r="G606">
        <v>60</v>
      </c>
      <c r="H606" t="s">
        <v>19</v>
      </c>
      <c r="I606" t="s">
        <v>27</v>
      </c>
      <c r="J606" t="s">
        <v>32</v>
      </c>
      <c r="K606">
        <v>93293</v>
      </c>
      <c r="L606" t="s">
        <v>22</v>
      </c>
      <c r="M606">
        <v>0.34</v>
      </c>
      <c r="N606">
        <v>0.67</v>
      </c>
      <c r="O606">
        <v>47899.37</v>
      </c>
      <c r="P606">
        <v>0</v>
      </c>
    </row>
    <row r="607" spans="1:16">
      <c r="A607" t="s">
        <v>1256</v>
      </c>
      <c r="B607" s="1">
        <v>44334</v>
      </c>
      <c r="C607" t="s">
        <v>1257</v>
      </c>
      <c r="D607" t="s">
        <v>76</v>
      </c>
      <c r="E607">
        <v>16577</v>
      </c>
      <c r="F607">
        <v>5.2</v>
      </c>
      <c r="G607">
        <v>60</v>
      </c>
      <c r="H607" t="s">
        <v>19</v>
      </c>
      <c r="I607" t="s">
        <v>36</v>
      </c>
      <c r="J607" t="s">
        <v>21</v>
      </c>
      <c r="K607">
        <v>142824</v>
      </c>
      <c r="L607" t="s">
        <v>33</v>
      </c>
      <c r="M607">
        <v>0.14000000000000001</v>
      </c>
      <c r="N607">
        <v>0.72</v>
      </c>
      <c r="O607">
        <v>17439</v>
      </c>
      <c r="P607">
        <v>0</v>
      </c>
    </row>
    <row r="608" spans="1:16">
      <c r="A608" t="s">
        <v>1258</v>
      </c>
      <c r="B608" s="1">
        <v>44380</v>
      </c>
      <c r="C608" t="s">
        <v>1259</v>
      </c>
      <c r="D608" t="s">
        <v>25</v>
      </c>
      <c r="E608">
        <v>23473</v>
      </c>
      <c r="F608">
        <v>12.4</v>
      </c>
      <c r="G608">
        <v>60</v>
      </c>
      <c r="H608" t="s">
        <v>60</v>
      </c>
      <c r="I608" t="s">
        <v>84</v>
      </c>
      <c r="J608" t="s">
        <v>32</v>
      </c>
      <c r="K608">
        <v>55805</v>
      </c>
      <c r="L608" t="s">
        <v>29</v>
      </c>
      <c r="M608">
        <v>0.23</v>
      </c>
      <c r="N608">
        <v>0.5</v>
      </c>
      <c r="O608">
        <v>0</v>
      </c>
      <c r="P608">
        <v>0</v>
      </c>
    </row>
    <row r="609" spans="1:16">
      <c r="A609" t="s">
        <v>1260</v>
      </c>
      <c r="B609" s="1">
        <v>44981</v>
      </c>
      <c r="C609" t="s">
        <v>1261</v>
      </c>
      <c r="D609" t="s">
        <v>53</v>
      </c>
      <c r="E609">
        <v>29625</v>
      </c>
      <c r="F609">
        <v>5.5</v>
      </c>
      <c r="G609">
        <v>60</v>
      </c>
      <c r="H609" t="s">
        <v>19</v>
      </c>
      <c r="I609" t="s">
        <v>20</v>
      </c>
      <c r="J609" t="s">
        <v>32</v>
      </c>
      <c r="K609">
        <v>121679</v>
      </c>
      <c r="L609" t="s">
        <v>29</v>
      </c>
      <c r="M609">
        <v>0.41</v>
      </c>
      <c r="N609">
        <v>0.72</v>
      </c>
      <c r="O609">
        <v>31254.37</v>
      </c>
      <c r="P609">
        <v>0</v>
      </c>
    </row>
    <row r="610" spans="1:16">
      <c r="A610" t="s">
        <v>1262</v>
      </c>
      <c r="B610" s="1">
        <v>45180</v>
      </c>
      <c r="C610" t="s">
        <v>1263</v>
      </c>
      <c r="D610" t="s">
        <v>18</v>
      </c>
      <c r="E610">
        <v>16504</v>
      </c>
      <c r="F610">
        <v>12.9</v>
      </c>
      <c r="G610">
        <v>60</v>
      </c>
      <c r="H610" t="s">
        <v>19</v>
      </c>
      <c r="I610" t="s">
        <v>20</v>
      </c>
      <c r="J610" t="s">
        <v>21</v>
      </c>
      <c r="K610">
        <v>41874</v>
      </c>
      <c r="L610" t="s">
        <v>33</v>
      </c>
      <c r="M610">
        <v>0.27</v>
      </c>
      <c r="N610">
        <v>0.94</v>
      </c>
      <c r="O610">
        <v>18633.02</v>
      </c>
      <c r="P610">
        <v>0</v>
      </c>
    </row>
    <row r="611" spans="1:16">
      <c r="A611" t="s">
        <v>1264</v>
      </c>
      <c r="B611" s="1">
        <v>44265</v>
      </c>
      <c r="C611" t="s">
        <v>1265</v>
      </c>
      <c r="D611" t="s">
        <v>40</v>
      </c>
      <c r="E611">
        <v>25089</v>
      </c>
      <c r="F611">
        <v>15.5</v>
      </c>
      <c r="G611">
        <v>36</v>
      </c>
      <c r="H611" t="s">
        <v>60</v>
      </c>
      <c r="I611" t="s">
        <v>57</v>
      </c>
      <c r="J611" t="s">
        <v>28</v>
      </c>
      <c r="K611">
        <v>123065</v>
      </c>
      <c r="L611" t="s">
        <v>33</v>
      </c>
      <c r="M611">
        <v>0.35</v>
      </c>
      <c r="N611">
        <v>0.63</v>
      </c>
      <c r="O611">
        <v>0</v>
      </c>
      <c r="P611">
        <v>0</v>
      </c>
    </row>
    <row r="612" spans="1:16">
      <c r="A612" t="s">
        <v>1266</v>
      </c>
      <c r="B612" s="1">
        <v>44742</v>
      </c>
      <c r="C612" t="s">
        <v>1267</v>
      </c>
      <c r="D612" t="s">
        <v>65</v>
      </c>
      <c r="E612">
        <v>37487</v>
      </c>
      <c r="F612">
        <v>15.2</v>
      </c>
      <c r="G612">
        <v>36</v>
      </c>
      <c r="H612" t="s">
        <v>19</v>
      </c>
      <c r="I612" t="s">
        <v>20</v>
      </c>
      <c r="J612" t="s">
        <v>37</v>
      </c>
      <c r="K612">
        <v>116402</v>
      </c>
      <c r="L612" t="s">
        <v>33</v>
      </c>
      <c r="M612">
        <v>0.36</v>
      </c>
      <c r="N612">
        <v>0.68</v>
      </c>
      <c r="O612">
        <v>43185.02</v>
      </c>
      <c r="P612">
        <v>0</v>
      </c>
    </row>
    <row r="613" spans="1:16">
      <c r="A613" t="s">
        <v>1268</v>
      </c>
      <c r="B613" s="1">
        <v>44249</v>
      </c>
      <c r="C613" t="s">
        <v>1269</v>
      </c>
      <c r="D613" t="s">
        <v>25</v>
      </c>
      <c r="E613">
        <v>1302</v>
      </c>
      <c r="F613">
        <v>8.3000000000000007</v>
      </c>
      <c r="G613">
        <v>60</v>
      </c>
      <c r="H613" t="s">
        <v>81</v>
      </c>
      <c r="I613" t="s">
        <v>73</v>
      </c>
      <c r="J613" t="s">
        <v>47</v>
      </c>
      <c r="K613">
        <v>44079</v>
      </c>
      <c r="L613" t="s">
        <v>22</v>
      </c>
      <c r="M613">
        <v>0.44</v>
      </c>
      <c r="N613">
        <v>0.81</v>
      </c>
      <c r="O613">
        <v>399.41</v>
      </c>
      <c r="P613">
        <v>452.5</v>
      </c>
    </row>
    <row r="614" spans="1:16">
      <c r="A614" t="s">
        <v>1270</v>
      </c>
      <c r="B614" s="1">
        <v>44401</v>
      </c>
      <c r="C614" t="s">
        <v>1271</v>
      </c>
      <c r="D614" t="s">
        <v>53</v>
      </c>
      <c r="E614">
        <v>32463</v>
      </c>
      <c r="F614">
        <v>17.899999999999999</v>
      </c>
      <c r="G614">
        <v>36</v>
      </c>
      <c r="H614" t="s">
        <v>19</v>
      </c>
      <c r="I614" t="s">
        <v>41</v>
      </c>
      <c r="J614" t="s">
        <v>37</v>
      </c>
      <c r="K614">
        <v>79850</v>
      </c>
      <c r="L614" t="s">
        <v>29</v>
      </c>
      <c r="M614">
        <v>0.23</v>
      </c>
      <c r="N614">
        <v>0.87</v>
      </c>
      <c r="O614">
        <v>38273.879999999997</v>
      </c>
      <c r="P614">
        <v>0</v>
      </c>
    </row>
    <row r="615" spans="1:16">
      <c r="A615" t="s">
        <v>1272</v>
      </c>
      <c r="B615" s="1">
        <v>44322</v>
      </c>
      <c r="C615" t="s">
        <v>1273</v>
      </c>
      <c r="D615" t="s">
        <v>25</v>
      </c>
      <c r="E615">
        <v>30259</v>
      </c>
      <c r="F615">
        <v>5.9</v>
      </c>
      <c r="G615">
        <v>36</v>
      </c>
      <c r="H615" t="s">
        <v>26</v>
      </c>
      <c r="I615" t="s">
        <v>27</v>
      </c>
      <c r="J615" t="s">
        <v>47</v>
      </c>
      <c r="K615">
        <v>102779</v>
      </c>
      <c r="L615" t="s">
        <v>22</v>
      </c>
      <c r="M615">
        <v>0.37</v>
      </c>
      <c r="N615">
        <v>0.69</v>
      </c>
      <c r="O615">
        <v>2968.33</v>
      </c>
      <c r="P615">
        <v>0</v>
      </c>
    </row>
    <row r="616" spans="1:16">
      <c r="A616" t="s">
        <v>1274</v>
      </c>
      <c r="B616" s="1">
        <v>44239</v>
      </c>
      <c r="C616" t="s">
        <v>1275</v>
      </c>
      <c r="D616" t="s">
        <v>56</v>
      </c>
      <c r="E616">
        <v>38208</v>
      </c>
      <c r="F616">
        <v>20.2</v>
      </c>
      <c r="G616">
        <v>36</v>
      </c>
      <c r="H616" t="s">
        <v>19</v>
      </c>
      <c r="I616" t="s">
        <v>57</v>
      </c>
      <c r="J616" t="s">
        <v>37</v>
      </c>
      <c r="K616">
        <v>125408</v>
      </c>
      <c r="L616" t="s">
        <v>22</v>
      </c>
      <c r="M616">
        <v>0.48</v>
      </c>
      <c r="N616">
        <v>0.64</v>
      </c>
      <c r="O616">
        <v>45926.02</v>
      </c>
      <c r="P616">
        <v>0</v>
      </c>
    </row>
    <row r="617" spans="1:16">
      <c r="A617" t="s">
        <v>1276</v>
      </c>
      <c r="B617" s="1">
        <v>44307</v>
      </c>
      <c r="C617" t="s">
        <v>1277</v>
      </c>
      <c r="D617" t="s">
        <v>53</v>
      </c>
      <c r="E617">
        <v>31659</v>
      </c>
      <c r="F617">
        <v>23.9</v>
      </c>
      <c r="G617">
        <v>60</v>
      </c>
      <c r="H617" t="s">
        <v>26</v>
      </c>
      <c r="I617" t="s">
        <v>20</v>
      </c>
      <c r="J617" t="s">
        <v>32</v>
      </c>
      <c r="K617">
        <v>39018</v>
      </c>
      <c r="L617" t="s">
        <v>22</v>
      </c>
      <c r="M617">
        <v>0.39</v>
      </c>
      <c r="N617">
        <v>0.92</v>
      </c>
      <c r="O617">
        <v>13280.94</v>
      </c>
      <c r="P617">
        <v>0</v>
      </c>
    </row>
    <row r="618" spans="1:16">
      <c r="A618" t="s">
        <v>1278</v>
      </c>
      <c r="B618" s="1">
        <v>44957</v>
      </c>
      <c r="C618" t="s">
        <v>1279</v>
      </c>
      <c r="D618" t="s">
        <v>76</v>
      </c>
      <c r="E618">
        <v>36840</v>
      </c>
      <c r="F618">
        <v>11.8</v>
      </c>
      <c r="G618">
        <v>36</v>
      </c>
      <c r="H618" t="s">
        <v>19</v>
      </c>
      <c r="I618" t="s">
        <v>57</v>
      </c>
      <c r="J618" t="s">
        <v>28</v>
      </c>
      <c r="K618">
        <v>79500</v>
      </c>
      <c r="L618" t="s">
        <v>22</v>
      </c>
      <c r="M618">
        <v>0.3</v>
      </c>
      <c r="N618">
        <v>0.8</v>
      </c>
      <c r="O618">
        <v>41187.120000000003</v>
      </c>
      <c r="P618">
        <v>0</v>
      </c>
    </row>
    <row r="619" spans="1:16">
      <c r="A619" t="s">
        <v>1280</v>
      </c>
      <c r="B619" s="1">
        <v>45044</v>
      </c>
      <c r="C619" t="s">
        <v>1281</v>
      </c>
      <c r="D619" t="s">
        <v>65</v>
      </c>
      <c r="E619">
        <v>32890</v>
      </c>
      <c r="F619">
        <v>15.3</v>
      </c>
      <c r="G619">
        <v>36</v>
      </c>
      <c r="H619" t="s">
        <v>26</v>
      </c>
      <c r="I619" t="s">
        <v>73</v>
      </c>
      <c r="J619" t="s">
        <v>32</v>
      </c>
      <c r="K619">
        <v>42100</v>
      </c>
      <c r="L619" t="s">
        <v>29</v>
      </c>
      <c r="M619">
        <v>0.35</v>
      </c>
      <c r="N619">
        <v>0.55000000000000004</v>
      </c>
      <c r="O619">
        <v>8090.19</v>
      </c>
      <c r="P619">
        <v>0</v>
      </c>
    </row>
    <row r="620" spans="1:16">
      <c r="A620" t="s">
        <v>1282</v>
      </c>
      <c r="B620" s="1">
        <v>44291</v>
      </c>
      <c r="C620" t="s">
        <v>1283</v>
      </c>
      <c r="D620" t="s">
        <v>65</v>
      </c>
      <c r="E620">
        <v>14598</v>
      </c>
      <c r="F620">
        <v>12.6</v>
      </c>
      <c r="G620">
        <v>36</v>
      </c>
      <c r="H620" t="s">
        <v>19</v>
      </c>
      <c r="I620" t="s">
        <v>57</v>
      </c>
      <c r="J620" t="s">
        <v>28</v>
      </c>
      <c r="K620">
        <v>87021</v>
      </c>
      <c r="L620" t="s">
        <v>29</v>
      </c>
      <c r="M620">
        <v>0.4</v>
      </c>
      <c r="N620">
        <v>0.53</v>
      </c>
      <c r="O620">
        <v>16437.349999999999</v>
      </c>
      <c r="P620">
        <v>0</v>
      </c>
    </row>
    <row r="621" spans="1:16">
      <c r="A621" t="s">
        <v>1284</v>
      </c>
      <c r="B621" s="1">
        <v>45096</v>
      </c>
      <c r="C621" t="s">
        <v>1285</v>
      </c>
      <c r="D621" t="s">
        <v>72</v>
      </c>
      <c r="E621">
        <v>20508</v>
      </c>
      <c r="F621">
        <v>5.0999999999999996</v>
      </c>
      <c r="G621">
        <v>60</v>
      </c>
      <c r="H621" t="s">
        <v>81</v>
      </c>
      <c r="I621" t="s">
        <v>20</v>
      </c>
      <c r="J621" t="s">
        <v>21</v>
      </c>
      <c r="K621">
        <v>144995</v>
      </c>
      <c r="L621" t="s">
        <v>22</v>
      </c>
      <c r="M621">
        <v>0.34</v>
      </c>
      <c r="N621">
        <v>0.72</v>
      </c>
      <c r="O621">
        <v>2495.92</v>
      </c>
      <c r="P621">
        <v>3057.79</v>
      </c>
    </row>
    <row r="622" spans="1:16">
      <c r="A622" t="s">
        <v>1286</v>
      </c>
      <c r="B622" s="1">
        <v>44556</v>
      </c>
      <c r="C622" t="s">
        <v>1287</v>
      </c>
      <c r="D622" t="s">
        <v>25</v>
      </c>
      <c r="E622">
        <v>14380</v>
      </c>
      <c r="F622">
        <v>12.7</v>
      </c>
      <c r="G622">
        <v>36</v>
      </c>
      <c r="H622" t="s">
        <v>19</v>
      </c>
      <c r="I622" t="s">
        <v>57</v>
      </c>
      <c r="J622" t="s">
        <v>47</v>
      </c>
      <c r="K622">
        <v>49800</v>
      </c>
      <c r="L622" t="s">
        <v>33</v>
      </c>
      <c r="M622">
        <v>0.11</v>
      </c>
      <c r="N622">
        <v>0.6</v>
      </c>
      <c r="O622">
        <v>16206.26</v>
      </c>
      <c r="P622">
        <v>0</v>
      </c>
    </row>
    <row r="623" spans="1:16">
      <c r="A623" t="s">
        <v>1288</v>
      </c>
      <c r="B623" s="1">
        <v>45096</v>
      </c>
      <c r="C623" t="s">
        <v>1289</v>
      </c>
      <c r="D623" t="s">
        <v>50</v>
      </c>
      <c r="E623">
        <v>27984</v>
      </c>
      <c r="F623">
        <v>20.8</v>
      </c>
      <c r="G623">
        <v>36</v>
      </c>
      <c r="H623" t="s">
        <v>19</v>
      </c>
      <c r="I623" t="s">
        <v>57</v>
      </c>
      <c r="J623" t="s">
        <v>47</v>
      </c>
      <c r="K623">
        <v>93400</v>
      </c>
      <c r="L623" t="s">
        <v>29</v>
      </c>
      <c r="M623">
        <v>0.18</v>
      </c>
      <c r="N623">
        <v>0.61</v>
      </c>
      <c r="O623">
        <v>33804.67</v>
      </c>
      <c r="P623">
        <v>0</v>
      </c>
    </row>
    <row r="624" spans="1:16">
      <c r="A624" t="s">
        <v>1290</v>
      </c>
      <c r="B624" s="1">
        <v>44477</v>
      </c>
      <c r="C624" t="s">
        <v>1291</v>
      </c>
      <c r="D624" t="s">
        <v>65</v>
      </c>
      <c r="E624">
        <v>9125</v>
      </c>
      <c r="F624">
        <v>16.899999999999999</v>
      </c>
      <c r="G624">
        <v>60</v>
      </c>
      <c r="H624" t="s">
        <v>26</v>
      </c>
      <c r="I624" t="s">
        <v>36</v>
      </c>
      <c r="J624" t="s">
        <v>21</v>
      </c>
      <c r="K624">
        <v>122446</v>
      </c>
      <c r="L624" t="s">
        <v>22</v>
      </c>
      <c r="M624">
        <v>0.42</v>
      </c>
      <c r="N624">
        <v>0.89</v>
      </c>
      <c r="O624">
        <v>3684.51</v>
      </c>
      <c r="P624">
        <v>0</v>
      </c>
    </row>
    <row r="625" spans="1:16">
      <c r="A625" t="s">
        <v>1292</v>
      </c>
      <c r="B625" s="1">
        <v>44863</v>
      </c>
      <c r="C625" t="s">
        <v>1293</v>
      </c>
      <c r="D625" t="s">
        <v>65</v>
      </c>
      <c r="E625">
        <v>37059</v>
      </c>
      <c r="F625">
        <v>7</v>
      </c>
      <c r="G625">
        <v>60</v>
      </c>
      <c r="H625" t="s">
        <v>19</v>
      </c>
      <c r="I625" t="s">
        <v>20</v>
      </c>
      <c r="J625" t="s">
        <v>37</v>
      </c>
      <c r="K625">
        <v>59437</v>
      </c>
      <c r="L625" t="s">
        <v>33</v>
      </c>
      <c r="M625">
        <v>0.21</v>
      </c>
      <c r="N625">
        <v>0.54</v>
      </c>
      <c r="O625">
        <v>39653.129999999997</v>
      </c>
      <c r="P625">
        <v>0</v>
      </c>
    </row>
    <row r="626" spans="1:16">
      <c r="A626" t="s">
        <v>1294</v>
      </c>
      <c r="B626" s="1">
        <v>44289</v>
      </c>
      <c r="C626" t="s">
        <v>1295</v>
      </c>
      <c r="D626" t="s">
        <v>56</v>
      </c>
      <c r="E626">
        <v>5033</v>
      </c>
      <c r="F626">
        <v>21.9</v>
      </c>
      <c r="G626">
        <v>36</v>
      </c>
      <c r="H626" t="s">
        <v>26</v>
      </c>
      <c r="I626" t="s">
        <v>20</v>
      </c>
      <c r="J626" t="s">
        <v>21</v>
      </c>
      <c r="K626">
        <v>133124</v>
      </c>
      <c r="L626" t="s">
        <v>33</v>
      </c>
      <c r="M626">
        <v>0.39</v>
      </c>
      <c r="N626">
        <v>0.82</v>
      </c>
      <c r="O626">
        <v>1105.3900000000001</v>
      </c>
      <c r="P626">
        <v>0</v>
      </c>
    </row>
    <row r="627" spans="1:16">
      <c r="A627" t="s">
        <v>1296</v>
      </c>
      <c r="B627" s="1">
        <v>44868</v>
      </c>
      <c r="C627" t="s">
        <v>1297</v>
      </c>
      <c r="D627" t="s">
        <v>46</v>
      </c>
      <c r="E627">
        <v>38873</v>
      </c>
      <c r="F627">
        <v>15.6</v>
      </c>
      <c r="G627">
        <v>36</v>
      </c>
      <c r="H627" t="s">
        <v>60</v>
      </c>
      <c r="I627" t="s">
        <v>20</v>
      </c>
      <c r="J627" t="s">
        <v>21</v>
      </c>
      <c r="K627">
        <v>106537</v>
      </c>
      <c r="L627" t="s">
        <v>22</v>
      </c>
      <c r="M627">
        <v>0.25</v>
      </c>
      <c r="N627">
        <v>0.62</v>
      </c>
      <c r="O627">
        <v>0</v>
      </c>
      <c r="P627">
        <v>0</v>
      </c>
    </row>
    <row r="628" spans="1:16">
      <c r="A628" t="s">
        <v>1298</v>
      </c>
      <c r="B628" s="1">
        <v>44257</v>
      </c>
      <c r="C628" t="s">
        <v>1299</v>
      </c>
      <c r="D628" t="s">
        <v>56</v>
      </c>
      <c r="E628">
        <v>18087</v>
      </c>
      <c r="F628">
        <v>21.8</v>
      </c>
      <c r="G628">
        <v>60</v>
      </c>
      <c r="H628" t="s">
        <v>26</v>
      </c>
      <c r="I628" t="s">
        <v>57</v>
      </c>
      <c r="J628" t="s">
        <v>28</v>
      </c>
      <c r="K628">
        <v>76675</v>
      </c>
      <c r="L628" t="s">
        <v>29</v>
      </c>
      <c r="M628">
        <v>0.31</v>
      </c>
      <c r="N628">
        <v>0.84</v>
      </c>
      <c r="O628">
        <v>1721.26</v>
      </c>
      <c r="P628">
        <v>0</v>
      </c>
    </row>
    <row r="629" spans="1:16">
      <c r="A629" t="s">
        <v>1300</v>
      </c>
      <c r="B629" s="1">
        <v>44830</v>
      </c>
      <c r="C629" t="s">
        <v>1301</v>
      </c>
      <c r="D629" t="s">
        <v>56</v>
      </c>
      <c r="E629">
        <v>6704</v>
      </c>
      <c r="F629">
        <v>16.600000000000001</v>
      </c>
      <c r="G629">
        <v>60</v>
      </c>
      <c r="H629" t="s">
        <v>19</v>
      </c>
      <c r="I629" t="s">
        <v>27</v>
      </c>
      <c r="J629" t="s">
        <v>21</v>
      </c>
      <c r="K629">
        <v>49942</v>
      </c>
      <c r="L629" t="s">
        <v>33</v>
      </c>
      <c r="M629">
        <v>0.13</v>
      </c>
      <c r="N629">
        <v>0.83</v>
      </c>
      <c r="O629">
        <v>7816.86</v>
      </c>
      <c r="P629">
        <v>0</v>
      </c>
    </row>
    <row r="630" spans="1:16">
      <c r="A630" t="s">
        <v>1302</v>
      </c>
      <c r="B630" s="1">
        <v>45271</v>
      </c>
      <c r="C630" t="s">
        <v>1303</v>
      </c>
      <c r="D630" t="s">
        <v>46</v>
      </c>
      <c r="E630">
        <v>8848</v>
      </c>
      <c r="F630">
        <v>16.2</v>
      </c>
      <c r="G630">
        <v>60</v>
      </c>
      <c r="H630" t="s">
        <v>26</v>
      </c>
      <c r="I630" t="s">
        <v>27</v>
      </c>
      <c r="J630" t="s">
        <v>47</v>
      </c>
      <c r="K630">
        <v>50862</v>
      </c>
      <c r="L630" t="s">
        <v>29</v>
      </c>
      <c r="M630">
        <v>0.17</v>
      </c>
      <c r="N630">
        <v>0.5</v>
      </c>
      <c r="O630">
        <v>2965.85</v>
      </c>
      <c r="P630">
        <v>0</v>
      </c>
    </row>
    <row r="631" spans="1:16">
      <c r="A631" t="s">
        <v>1304</v>
      </c>
      <c r="B631" s="1">
        <v>45225</v>
      </c>
      <c r="C631" t="s">
        <v>1305</v>
      </c>
      <c r="D631" t="s">
        <v>25</v>
      </c>
      <c r="E631">
        <v>22592</v>
      </c>
      <c r="F631">
        <v>7.1</v>
      </c>
      <c r="G631">
        <v>60</v>
      </c>
      <c r="H631" t="s">
        <v>26</v>
      </c>
      <c r="I631" t="s">
        <v>73</v>
      </c>
      <c r="J631" t="s">
        <v>32</v>
      </c>
      <c r="K631">
        <v>41669</v>
      </c>
      <c r="L631" t="s">
        <v>29</v>
      </c>
      <c r="M631">
        <v>0.48</v>
      </c>
      <c r="N631">
        <v>0.73</v>
      </c>
      <c r="O631">
        <v>10077.370000000001</v>
      </c>
      <c r="P631">
        <v>0</v>
      </c>
    </row>
    <row r="632" spans="1:16">
      <c r="A632" t="s">
        <v>1306</v>
      </c>
      <c r="B632" s="1">
        <v>44800</v>
      </c>
      <c r="C632" t="s">
        <v>1307</v>
      </c>
      <c r="D632" t="s">
        <v>53</v>
      </c>
      <c r="E632">
        <v>7924</v>
      </c>
      <c r="F632">
        <v>8.3000000000000007</v>
      </c>
      <c r="G632">
        <v>60</v>
      </c>
      <c r="H632" t="s">
        <v>26</v>
      </c>
      <c r="I632" t="s">
        <v>27</v>
      </c>
      <c r="J632" t="s">
        <v>28</v>
      </c>
      <c r="K632">
        <v>83772</v>
      </c>
      <c r="L632" t="s">
        <v>33</v>
      </c>
      <c r="M632">
        <v>0.46</v>
      </c>
      <c r="N632">
        <v>0.56000000000000005</v>
      </c>
      <c r="O632">
        <v>3561.75</v>
      </c>
      <c r="P632">
        <v>0</v>
      </c>
    </row>
    <row r="633" spans="1:16">
      <c r="A633" t="s">
        <v>1308</v>
      </c>
      <c r="B633" s="1">
        <v>44878</v>
      </c>
      <c r="C633" t="s">
        <v>1309</v>
      </c>
      <c r="D633" t="s">
        <v>40</v>
      </c>
      <c r="E633">
        <v>28208</v>
      </c>
      <c r="F633">
        <v>24.4</v>
      </c>
      <c r="G633">
        <v>60</v>
      </c>
      <c r="H633" t="s">
        <v>19</v>
      </c>
      <c r="I633" t="s">
        <v>57</v>
      </c>
      <c r="J633" t="s">
        <v>28</v>
      </c>
      <c r="K633">
        <v>45916</v>
      </c>
      <c r="L633" t="s">
        <v>22</v>
      </c>
      <c r="M633">
        <v>0.36</v>
      </c>
      <c r="N633">
        <v>0.89</v>
      </c>
      <c r="O633">
        <v>35090.75</v>
      </c>
      <c r="P633">
        <v>0</v>
      </c>
    </row>
    <row r="634" spans="1:16">
      <c r="A634" t="s">
        <v>1310</v>
      </c>
      <c r="B634" s="1">
        <v>44730</v>
      </c>
      <c r="C634" t="s">
        <v>1311</v>
      </c>
      <c r="D634" t="s">
        <v>50</v>
      </c>
      <c r="E634">
        <v>20614</v>
      </c>
      <c r="F634">
        <v>9.6</v>
      </c>
      <c r="G634">
        <v>60</v>
      </c>
      <c r="H634" t="s">
        <v>19</v>
      </c>
      <c r="I634" t="s">
        <v>27</v>
      </c>
      <c r="J634" t="s">
        <v>37</v>
      </c>
      <c r="K634">
        <v>40878</v>
      </c>
      <c r="L634" t="s">
        <v>33</v>
      </c>
      <c r="M634">
        <v>0.28000000000000003</v>
      </c>
      <c r="N634">
        <v>0.89</v>
      </c>
      <c r="O634">
        <v>22592.94</v>
      </c>
      <c r="P634">
        <v>0</v>
      </c>
    </row>
    <row r="635" spans="1:16">
      <c r="A635" t="s">
        <v>1312</v>
      </c>
      <c r="B635" s="1">
        <v>45034</v>
      </c>
      <c r="C635" t="s">
        <v>1313</v>
      </c>
      <c r="D635" t="s">
        <v>65</v>
      </c>
      <c r="E635">
        <v>1488</v>
      </c>
      <c r="F635">
        <v>24.5</v>
      </c>
      <c r="G635">
        <v>36</v>
      </c>
      <c r="H635" t="s">
        <v>19</v>
      </c>
      <c r="I635" t="s">
        <v>20</v>
      </c>
      <c r="J635" t="s">
        <v>32</v>
      </c>
      <c r="K635">
        <v>32985</v>
      </c>
      <c r="L635" t="s">
        <v>33</v>
      </c>
      <c r="M635">
        <v>0.37</v>
      </c>
      <c r="N635">
        <v>0.69</v>
      </c>
      <c r="O635">
        <v>1852.56</v>
      </c>
      <c r="P635">
        <v>0</v>
      </c>
    </row>
    <row r="636" spans="1:16">
      <c r="A636" t="s">
        <v>1314</v>
      </c>
      <c r="B636" s="1">
        <v>44841</v>
      </c>
      <c r="C636" t="s">
        <v>1315</v>
      </c>
      <c r="D636" t="s">
        <v>72</v>
      </c>
      <c r="E636">
        <v>26923</v>
      </c>
      <c r="F636">
        <v>15.6</v>
      </c>
      <c r="G636">
        <v>60</v>
      </c>
      <c r="H636" t="s">
        <v>19</v>
      </c>
      <c r="I636" t="s">
        <v>57</v>
      </c>
      <c r="J636" t="s">
        <v>28</v>
      </c>
      <c r="K636">
        <v>127905</v>
      </c>
      <c r="L636" t="s">
        <v>29</v>
      </c>
      <c r="M636">
        <v>0.35</v>
      </c>
      <c r="N636">
        <v>0.7</v>
      </c>
      <c r="O636">
        <v>31122.99</v>
      </c>
      <c r="P636">
        <v>0</v>
      </c>
    </row>
    <row r="637" spans="1:16">
      <c r="A637" t="s">
        <v>1316</v>
      </c>
      <c r="B637" s="1">
        <v>44429</v>
      </c>
      <c r="C637" t="s">
        <v>1317</v>
      </c>
      <c r="D637" t="s">
        <v>50</v>
      </c>
      <c r="E637">
        <v>36941</v>
      </c>
      <c r="F637">
        <v>7.7</v>
      </c>
      <c r="G637">
        <v>60</v>
      </c>
      <c r="H637" t="s">
        <v>19</v>
      </c>
      <c r="I637" t="s">
        <v>84</v>
      </c>
      <c r="J637" t="s">
        <v>21</v>
      </c>
      <c r="K637">
        <v>103648</v>
      </c>
      <c r="L637" t="s">
        <v>22</v>
      </c>
      <c r="M637">
        <v>0.33</v>
      </c>
      <c r="N637">
        <v>0.64</v>
      </c>
      <c r="O637">
        <v>39785.46</v>
      </c>
      <c r="P637">
        <v>0</v>
      </c>
    </row>
    <row r="638" spans="1:16">
      <c r="A638" t="s">
        <v>1318</v>
      </c>
      <c r="B638" s="1">
        <v>44720</v>
      </c>
      <c r="C638" t="s">
        <v>1319</v>
      </c>
      <c r="D638" t="s">
        <v>53</v>
      </c>
      <c r="E638">
        <v>30165</v>
      </c>
      <c r="F638">
        <v>7</v>
      </c>
      <c r="G638">
        <v>36</v>
      </c>
      <c r="H638" t="s">
        <v>19</v>
      </c>
      <c r="I638" t="s">
        <v>84</v>
      </c>
      <c r="J638" t="s">
        <v>28</v>
      </c>
      <c r="K638">
        <v>71235</v>
      </c>
      <c r="L638" t="s">
        <v>29</v>
      </c>
      <c r="M638">
        <v>0.12</v>
      </c>
      <c r="N638">
        <v>0.82</v>
      </c>
      <c r="O638">
        <v>32276.55</v>
      </c>
      <c r="P638">
        <v>0</v>
      </c>
    </row>
    <row r="639" spans="1:16">
      <c r="A639" t="s">
        <v>1320</v>
      </c>
      <c r="B639" s="1">
        <v>44542</v>
      </c>
      <c r="C639" t="s">
        <v>1321</v>
      </c>
      <c r="D639" t="s">
        <v>46</v>
      </c>
      <c r="E639">
        <v>2667</v>
      </c>
      <c r="F639">
        <v>9.1999999999999993</v>
      </c>
      <c r="G639">
        <v>60</v>
      </c>
      <c r="H639" t="s">
        <v>26</v>
      </c>
      <c r="I639" t="s">
        <v>27</v>
      </c>
      <c r="J639" t="s">
        <v>28</v>
      </c>
      <c r="K639">
        <v>48931</v>
      </c>
      <c r="L639" t="s">
        <v>33</v>
      </c>
      <c r="M639">
        <v>0.35</v>
      </c>
      <c r="N639">
        <v>0.66</v>
      </c>
      <c r="O639">
        <v>1282.69</v>
      </c>
      <c r="P639">
        <v>0</v>
      </c>
    </row>
    <row r="640" spans="1:16">
      <c r="A640" t="s">
        <v>1322</v>
      </c>
      <c r="B640" s="1">
        <v>45266</v>
      </c>
      <c r="C640" t="s">
        <v>1323</v>
      </c>
      <c r="D640" t="s">
        <v>50</v>
      </c>
      <c r="E640">
        <v>27213</v>
      </c>
      <c r="F640">
        <v>23.5</v>
      </c>
      <c r="G640">
        <v>60</v>
      </c>
      <c r="H640" t="s">
        <v>81</v>
      </c>
      <c r="I640" t="s">
        <v>20</v>
      </c>
      <c r="J640" t="s">
        <v>28</v>
      </c>
      <c r="K640">
        <v>122876</v>
      </c>
      <c r="L640" t="s">
        <v>22</v>
      </c>
      <c r="M640">
        <v>0.41</v>
      </c>
      <c r="N640">
        <v>0.62</v>
      </c>
      <c r="O640">
        <v>9805.16</v>
      </c>
      <c r="P640">
        <v>8501.7099999999991</v>
      </c>
    </row>
    <row r="641" spans="1:16">
      <c r="A641" t="s">
        <v>1324</v>
      </c>
      <c r="B641" s="1">
        <v>44742</v>
      </c>
      <c r="C641" t="s">
        <v>1325</v>
      </c>
      <c r="D641" t="s">
        <v>65</v>
      </c>
      <c r="E641">
        <v>5114</v>
      </c>
      <c r="F641">
        <v>13.3</v>
      </c>
      <c r="G641">
        <v>36</v>
      </c>
      <c r="H641" t="s">
        <v>26</v>
      </c>
      <c r="I641" t="s">
        <v>20</v>
      </c>
      <c r="J641" t="s">
        <v>37</v>
      </c>
      <c r="K641">
        <v>30336</v>
      </c>
      <c r="L641" t="s">
        <v>22</v>
      </c>
      <c r="M641">
        <v>0.5</v>
      </c>
      <c r="N641">
        <v>0.69</v>
      </c>
      <c r="O641">
        <v>260.63</v>
      </c>
      <c r="P641">
        <v>0</v>
      </c>
    </row>
    <row r="642" spans="1:16">
      <c r="A642" t="s">
        <v>1326</v>
      </c>
      <c r="B642" s="1">
        <v>44990</v>
      </c>
      <c r="C642" t="s">
        <v>1327</v>
      </c>
      <c r="D642" t="s">
        <v>50</v>
      </c>
      <c r="E642">
        <v>37321</v>
      </c>
      <c r="F642">
        <v>12.9</v>
      </c>
      <c r="G642">
        <v>60</v>
      </c>
      <c r="H642" t="s">
        <v>19</v>
      </c>
      <c r="I642" t="s">
        <v>41</v>
      </c>
      <c r="J642" t="s">
        <v>28</v>
      </c>
      <c r="K642">
        <v>72933</v>
      </c>
      <c r="L642" t="s">
        <v>22</v>
      </c>
      <c r="M642">
        <v>0.1</v>
      </c>
      <c r="N642">
        <v>0.54</v>
      </c>
      <c r="O642">
        <v>42135.41</v>
      </c>
      <c r="P642">
        <v>0</v>
      </c>
    </row>
    <row r="643" spans="1:16">
      <c r="A643" t="s">
        <v>1328</v>
      </c>
      <c r="B643" s="1">
        <v>44445</v>
      </c>
      <c r="C643" t="s">
        <v>1329</v>
      </c>
      <c r="D643" t="s">
        <v>40</v>
      </c>
      <c r="E643">
        <v>8761</v>
      </c>
      <c r="F643">
        <v>11.3</v>
      </c>
      <c r="G643">
        <v>36</v>
      </c>
      <c r="H643" t="s">
        <v>19</v>
      </c>
      <c r="I643" t="s">
        <v>20</v>
      </c>
      <c r="J643" t="s">
        <v>28</v>
      </c>
      <c r="K643">
        <v>114899</v>
      </c>
      <c r="L643" t="s">
        <v>22</v>
      </c>
      <c r="M643">
        <v>0.39</v>
      </c>
      <c r="N643">
        <v>0.84</v>
      </c>
      <c r="O643">
        <v>9750.99</v>
      </c>
      <c r="P643">
        <v>0</v>
      </c>
    </row>
    <row r="644" spans="1:16">
      <c r="A644" t="s">
        <v>1330</v>
      </c>
      <c r="B644" s="1">
        <v>44243</v>
      </c>
      <c r="C644" t="s">
        <v>1331</v>
      </c>
      <c r="D644" t="s">
        <v>46</v>
      </c>
      <c r="E644">
        <v>32116</v>
      </c>
      <c r="F644">
        <v>7.9</v>
      </c>
      <c r="G644">
        <v>36</v>
      </c>
      <c r="H644" t="s">
        <v>60</v>
      </c>
      <c r="I644" t="s">
        <v>20</v>
      </c>
      <c r="J644" t="s">
        <v>37</v>
      </c>
      <c r="K644">
        <v>75536</v>
      </c>
      <c r="L644" t="s">
        <v>22</v>
      </c>
      <c r="M644">
        <v>0.33</v>
      </c>
      <c r="N644">
        <v>0.51</v>
      </c>
      <c r="O644">
        <v>0</v>
      </c>
      <c r="P644">
        <v>0</v>
      </c>
    </row>
    <row r="645" spans="1:16">
      <c r="A645" t="s">
        <v>1332</v>
      </c>
      <c r="B645" s="1">
        <v>44410</v>
      </c>
      <c r="C645" t="s">
        <v>1333</v>
      </c>
      <c r="D645" t="s">
        <v>50</v>
      </c>
      <c r="E645">
        <v>34768</v>
      </c>
      <c r="F645">
        <v>14.8</v>
      </c>
      <c r="G645">
        <v>36</v>
      </c>
      <c r="H645" t="s">
        <v>60</v>
      </c>
      <c r="I645" t="s">
        <v>20</v>
      </c>
      <c r="J645" t="s">
        <v>32</v>
      </c>
      <c r="K645">
        <v>99504</v>
      </c>
      <c r="L645" t="s">
        <v>33</v>
      </c>
      <c r="M645">
        <v>0.27</v>
      </c>
      <c r="N645">
        <v>0.79</v>
      </c>
      <c r="O645">
        <v>0</v>
      </c>
      <c r="P645">
        <v>0</v>
      </c>
    </row>
    <row r="646" spans="1:16">
      <c r="A646" t="s">
        <v>1334</v>
      </c>
      <c r="B646" s="1">
        <v>44435</v>
      </c>
      <c r="C646" t="s">
        <v>1335</v>
      </c>
      <c r="D646" t="s">
        <v>65</v>
      </c>
      <c r="E646">
        <v>26426</v>
      </c>
      <c r="F646">
        <v>7.6</v>
      </c>
      <c r="G646">
        <v>36</v>
      </c>
      <c r="H646" t="s">
        <v>81</v>
      </c>
      <c r="I646" t="s">
        <v>57</v>
      </c>
      <c r="J646" t="s">
        <v>47</v>
      </c>
      <c r="K646">
        <v>129214</v>
      </c>
      <c r="L646" t="s">
        <v>33</v>
      </c>
      <c r="M646">
        <v>0.15</v>
      </c>
      <c r="N646">
        <v>0.57999999999999996</v>
      </c>
      <c r="O646">
        <v>5657.08</v>
      </c>
      <c r="P646">
        <v>8575.9699999999993</v>
      </c>
    </row>
    <row r="647" spans="1:16">
      <c r="A647" t="s">
        <v>1336</v>
      </c>
      <c r="B647" s="1">
        <v>45276</v>
      </c>
      <c r="C647" t="s">
        <v>1337</v>
      </c>
      <c r="D647" t="s">
        <v>65</v>
      </c>
      <c r="E647">
        <v>18772</v>
      </c>
      <c r="F647">
        <v>21.7</v>
      </c>
      <c r="G647">
        <v>60</v>
      </c>
      <c r="H647" t="s">
        <v>26</v>
      </c>
      <c r="I647" t="s">
        <v>20</v>
      </c>
      <c r="J647" t="s">
        <v>37</v>
      </c>
      <c r="K647">
        <v>81148</v>
      </c>
      <c r="L647" t="s">
        <v>33</v>
      </c>
      <c r="M647">
        <v>0.26</v>
      </c>
      <c r="N647">
        <v>0.6</v>
      </c>
      <c r="O647">
        <v>7853.16</v>
      </c>
      <c r="P647">
        <v>0</v>
      </c>
    </row>
    <row r="648" spans="1:16">
      <c r="A648" t="s">
        <v>1338</v>
      </c>
      <c r="B648" s="1">
        <v>44546</v>
      </c>
      <c r="C648" t="s">
        <v>1339</v>
      </c>
      <c r="D648" t="s">
        <v>50</v>
      </c>
      <c r="E648">
        <v>39218</v>
      </c>
      <c r="F648">
        <v>12.4</v>
      </c>
      <c r="G648">
        <v>36</v>
      </c>
      <c r="H648" t="s">
        <v>19</v>
      </c>
      <c r="I648" t="s">
        <v>73</v>
      </c>
      <c r="J648" t="s">
        <v>37</v>
      </c>
      <c r="K648">
        <v>143936</v>
      </c>
      <c r="L648" t="s">
        <v>29</v>
      </c>
      <c r="M648">
        <v>0.24</v>
      </c>
      <c r="N648">
        <v>0.79</v>
      </c>
      <c r="O648">
        <v>44081.03</v>
      </c>
      <c r="P648">
        <v>0</v>
      </c>
    </row>
    <row r="649" spans="1:16">
      <c r="A649" t="s">
        <v>1340</v>
      </c>
      <c r="B649" s="1">
        <v>44303</v>
      </c>
      <c r="C649" t="s">
        <v>1341</v>
      </c>
      <c r="D649" t="s">
        <v>25</v>
      </c>
      <c r="E649">
        <v>4712</v>
      </c>
      <c r="F649">
        <v>12.5</v>
      </c>
      <c r="G649">
        <v>36</v>
      </c>
      <c r="H649" t="s">
        <v>26</v>
      </c>
      <c r="I649" t="s">
        <v>73</v>
      </c>
      <c r="J649" t="s">
        <v>28</v>
      </c>
      <c r="K649">
        <v>46279</v>
      </c>
      <c r="L649" t="s">
        <v>22</v>
      </c>
      <c r="M649">
        <v>0.22</v>
      </c>
      <c r="N649">
        <v>0.95</v>
      </c>
      <c r="O649">
        <v>1012.2</v>
      </c>
      <c r="P649">
        <v>0</v>
      </c>
    </row>
    <row r="650" spans="1:16">
      <c r="A650" t="s">
        <v>1342</v>
      </c>
      <c r="B650" s="1">
        <v>45027</v>
      </c>
      <c r="C650" t="s">
        <v>1343</v>
      </c>
      <c r="D650" t="s">
        <v>72</v>
      </c>
      <c r="E650">
        <v>2367</v>
      </c>
      <c r="F650">
        <v>14.5</v>
      </c>
      <c r="G650">
        <v>60</v>
      </c>
      <c r="H650" t="s">
        <v>19</v>
      </c>
      <c r="I650" t="s">
        <v>36</v>
      </c>
      <c r="J650" t="s">
        <v>28</v>
      </c>
      <c r="K650">
        <v>98665</v>
      </c>
      <c r="L650" t="s">
        <v>22</v>
      </c>
      <c r="M650">
        <v>0.39</v>
      </c>
      <c r="N650">
        <v>0.85</v>
      </c>
      <c r="O650">
        <v>2710.22</v>
      </c>
      <c r="P650">
        <v>0</v>
      </c>
    </row>
    <row r="651" spans="1:16">
      <c r="A651" t="s">
        <v>1344</v>
      </c>
      <c r="B651" s="1">
        <v>44244</v>
      </c>
      <c r="C651" t="s">
        <v>1345</v>
      </c>
      <c r="D651" t="s">
        <v>18</v>
      </c>
      <c r="E651">
        <v>27200</v>
      </c>
      <c r="F651">
        <v>13.9</v>
      </c>
      <c r="G651">
        <v>36</v>
      </c>
      <c r="H651" t="s">
        <v>19</v>
      </c>
      <c r="I651" t="s">
        <v>20</v>
      </c>
      <c r="J651" t="s">
        <v>47</v>
      </c>
      <c r="K651">
        <v>133751</v>
      </c>
      <c r="L651" t="s">
        <v>33</v>
      </c>
      <c r="M651">
        <v>0.38</v>
      </c>
      <c r="N651">
        <v>0.6</v>
      </c>
      <c r="O651">
        <v>30980.799999999999</v>
      </c>
      <c r="P651">
        <v>0</v>
      </c>
    </row>
    <row r="652" spans="1:16">
      <c r="A652" t="s">
        <v>1346</v>
      </c>
      <c r="B652" s="1">
        <v>44533</v>
      </c>
      <c r="C652" t="s">
        <v>1347</v>
      </c>
      <c r="D652" t="s">
        <v>56</v>
      </c>
      <c r="E652">
        <v>4726</v>
      </c>
      <c r="F652">
        <v>24.9</v>
      </c>
      <c r="G652">
        <v>36</v>
      </c>
      <c r="H652" t="s">
        <v>26</v>
      </c>
      <c r="I652" t="s">
        <v>57</v>
      </c>
      <c r="J652" t="s">
        <v>28</v>
      </c>
      <c r="K652">
        <v>134433</v>
      </c>
      <c r="L652" t="s">
        <v>22</v>
      </c>
      <c r="M652">
        <v>0.34</v>
      </c>
      <c r="N652">
        <v>0.57999999999999996</v>
      </c>
      <c r="O652">
        <v>1515.61</v>
      </c>
      <c r="P652">
        <v>0</v>
      </c>
    </row>
    <row r="653" spans="1:16">
      <c r="A653" t="s">
        <v>1348</v>
      </c>
      <c r="B653" s="1">
        <v>45246</v>
      </c>
      <c r="C653" t="s">
        <v>1349</v>
      </c>
      <c r="D653" t="s">
        <v>46</v>
      </c>
      <c r="E653">
        <v>24616</v>
      </c>
      <c r="F653">
        <v>15.9</v>
      </c>
      <c r="G653">
        <v>36</v>
      </c>
      <c r="H653" t="s">
        <v>19</v>
      </c>
      <c r="I653" t="s">
        <v>73</v>
      </c>
      <c r="J653" t="s">
        <v>21</v>
      </c>
      <c r="K653">
        <v>101386</v>
      </c>
      <c r="L653" t="s">
        <v>29</v>
      </c>
      <c r="M653">
        <v>0.48</v>
      </c>
      <c r="N653">
        <v>0.89</v>
      </c>
      <c r="O653">
        <v>28529.94</v>
      </c>
      <c r="P653">
        <v>0</v>
      </c>
    </row>
    <row r="654" spans="1:16">
      <c r="A654" t="s">
        <v>1350</v>
      </c>
      <c r="B654" s="1">
        <v>45000</v>
      </c>
      <c r="C654" t="s">
        <v>1351</v>
      </c>
      <c r="D654" t="s">
        <v>18</v>
      </c>
      <c r="E654">
        <v>28723</v>
      </c>
      <c r="F654">
        <v>6.8</v>
      </c>
      <c r="G654">
        <v>36</v>
      </c>
      <c r="H654" t="s">
        <v>19</v>
      </c>
      <c r="I654" t="s">
        <v>73</v>
      </c>
      <c r="J654" t="s">
        <v>28</v>
      </c>
      <c r="K654">
        <v>116124</v>
      </c>
      <c r="L654" t="s">
        <v>22</v>
      </c>
      <c r="M654">
        <v>0.24</v>
      </c>
      <c r="N654">
        <v>0.7</v>
      </c>
      <c r="O654">
        <v>30676.16</v>
      </c>
      <c r="P654">
        <v>0</v>
      </c>
    </row>
    <row r="655" spans="1:16">
      <c r="A655" t="s">
        <v>1352</v>
      </c>
      <c r="B655" s="1">
        <v>44204</v>
      </c>
      <c r="C655" t="s">
        <v>1353</v>
      </c>
      <c r="D655" t="s">
        <v>53</v>
      </c>
      <c r="E655">
        <v>38574</v>
      </c>
      <c r="F655">
        <v>17.100000000000001</v>
      </c>
      <c r="G655">
        <v>60</v>
      </c>
      <c r="H655" t="s">
        <v>19</v>
      </c>
      <c r="I655" t="s">
        <v>73</v>
      </c>
      <c r="J655" t="s">
        <v>28</v>
      </c>
      <c r="K655">
        <v>135750</v>
      </c>
      <c r="L655" t="s">
        <v>22</v>
      </c>
      <c r="M655">
        <v>0.2</v>
      </c>
      <c r="N655">
        <v>0.56000000000000005</v>
      </c>
      <c r="O655">
        <v>45170.15</v>
      </c>
      <c r="P655">
        <v>0</v>
      </c>
    </row>
    <row r="656" spans="1:16">
      <c r="A656" t="s">
        <v>1354</v>
      </c>
      <c r="B656" s="1">
        <v>44821</v>
      </c>
      <c r="C656" t="s">
        <v>1355</v>
      </c>
      <c r="D656" t="s">
        <v>53</v>
      </c>
      <c r="E656">
        <v>35958</v>
      </c>
      <c r="F656">
        <v>8</v>
      </c>
      <c r="G656">
        <v>36</v>
      </c>
      <c r="H656" t="s">
        <v>19</v>
      </c>
      <c r="I656" t="s">
        <v>84</v>
      </c>
      <c r="J656" t="s">
        <v>21</v>
      </c>
      <c r="K656">
        <v>107485</v>
      </c>
      <c r="L656" t="s">
        <v>29</v>
      </c>
      <c r="M656">
        <v>0.36</v>
      </c>
      <c r="N656">
        <v>0.89</v>
      </c>
      <c r="O656">
        <v>38834.639999999999</v>
      </c>
      <c r="P656">
        <v>0</v>
      </c>
    </row>
    <row r="657" spans="1:16">
      <c r="A657" t="s">
        <v>1356</v>
      </c>
      <c r="B657" s="1">
        <v>44915</v>
      </c>
      <c r="C657" t="s">
        <v>1357</v>
      </c>
      <c r="D657" t="s">
        <v>65</v>
      </c>
      <c r="E657">
        <v>10108</v>
      </c>
      <c r="F657">
        <v>5.6</v>
      </c>
      <c r="G657">
        <v>60</v>
      </c>
      <c r="H657" t="s">
        <v>81</v>
      </c>
      <c r="I657" t="s">
        <v>20</v>
      </c>
      <c r="J657" t="s">
        <v>47</v>
      </c>
      <c r="K657">
        <v>104055</v>
      </c>
      <c r="L657" t="s">
        <v>33</v>
      </c>
      <c r="M657">
        <v>0.18</v>
      </c>
      <c r="N657">
        <v>0.87</v>
      </c>
      <c r="O657">
        <v>2849.4</v>
      </c>
      <c r="P657">
        <v>2210.77</v>
      </c>
    </row>
    <row r="658" spans="1:16">
      <c r="A658" t="s">
        <v>1358</v>
      </c>
      <c r="B658" s="1">
        <v>44499</v>
      </c>
      <c r="C658" t="s">
        <v>1359</v>
      </c>
      <c r="D658" t="s">
        <v>53</v>
      </c>
      <c r="E658">
        <v>13178</v>
      </c>
      <c r="F658">
        <v>24.4</v>
      </c>
      <c r="G658">
        <v>60</v>
      </c>
      <c r="H658" t="s">
        <v>19</v>
      </c>
      <c r="I658" t="s">
        <v>84</v>
      </c>
      <c r="J658" t="s">
        <v>21</v>
      </c>
      <c r="K658">
        <v>121911</v>
      </c>
      <c r="L658" t="s">
        <v>33</v>
      </c>
      <c r="M658">
        <v>0.23</v>
      </c>
      <c r="N658">
        <v>0.94</v>
      </c>
      <c r="O658">
        <v>16393.43</v>
      </c>
      <c r="P658">
        <v>0</v>
      </c>
    </row>
    <row r="659" spans="1:16">
      <c r="A659" t="s">
        <v>1360</v>
      </c>
      <c r="B659" s="1">
        <v>44835</v>
      </c>
      <c r="C659" t="s">
        <v>1361</v>
      </c>
      <c r="D659" t="s">
        <v>25</v>
      </c>
      <c r="E659">
        <v>36643</v>
      </c>
      <c r="F659">
        <v>20.5</v>
      </c>
      <c r="G659">
        <v>36</v>
      </c>
      <c r="H659" t="s">
        <v>19</v>
      </c>
      <c r="I659" t="s">
        <v>73</v>
      </c>
      <c r="J659" t="s">
        <v>37</v>
      </c>
      <c r="K659">
        <v>128618</v>
      </c>
      <c r="L659" t="s">
        <v>22</v>
      </c>
      <c r="M659">
        <v>0.19</v>
      </c>
      <c r="N659">
        <v>0.91</v>
      </c>
      <c r="O659">
        <v>44154.82</v>
      </c>
      <c r="P659">
        <v>0</v>
      </c>
    </row>
    <row r="660" spans="1:16">
      <c r="A660" t="s">
        <v>1362</v>
      </c>
      <c r="B660" s="1">
        <v>44252</v>
      </c>
      <c r="C660" t="s">
        <v>1363</v>
      </c>
      <c r="D660" t="s">
        <v>72</v>
      </c>
      <c r="E660">
        <v>32324</v>
      </c>
      <c r="F660">
        <v>24.6</v>
      </c>
      <c r="G660">
        <v>36</v>
      </c>
      <c r="H660" t="s">
        <v>19</v>
      </c>
      <c r="I660" t="s">
        <v>20</v>
      </c>
      <c r="J660" t="s">
        <v>21</v>
      </c>
      <c r="K660">
        <v>107273</v>
      </c>
      <c r="L660" t="s">
        <v>29</v>
      </c>
      <c r="M660">
        <v>0.13</v>
      </c>
      <c r="N660">
        <v>0.88</v>
      </c>
      <c r="O660">
        <v>40275.699999999997</v>
      </c>
      <c r="P660">
        <v>0</v>
      </c>
    </row>
    <row r="661" spans="1:16">
      <c r="A661" t="s">
        <v>1364</v>
      </c>
      <c r="B661" s="1">
        <v>44922</v>
      </c>
      <c r="C661" t="s">
        <v>1365</v>
      </c>
      <c r="D661" t="s">
        <v>53</v>
      </c>
      <c r="E661">
        <v>39360</v>
      </c>
      <c r="F661">
        <v>14.6</v>
      </c>
      <c r="G661">
        <v>36</v>
      </c>
      <c r="H661" t="s">
        <v>19</v>
      </c>
      <c r="I661" t="s">
        <v>36</v>
      </c>
      <c r="J661" t="s">
        <v>32</v>
      </c>
      <c r="K661">
        <v>96670</v>
      </c>
      <c r="L661" t="s">
        <v>33</v>
      </c>
      <c r="M661">
        <v>0.43</v>
      </c>
      <c r="N661">
        <v>0.52</v>
      </c>
      <c r="O661">
        <v>45106.559999999998</v>
      </c>
      <c r="P661">
        <v>0</v>
      </c>
    </row>
    <row r="662" spans="1:16">
      <c r="A662" t="s">
        <v>1366</v>
      </c>
      <c r="B662" s="1">
        <v>44722</v>
      </c>
      <c r="C662" t="s">
        <v>1367</v>
      </c>
      <c r="D662" t="s">
        <v>40</v>
      </c>
      <c r="E662">
        <v>18824</v>
      </c>
      <c r="F662">
        <v>15.6</v>
      </c>
      <c r="G662">
        <v>36</v>
      </c>
      <c r="H662" t="s">
        <v>19</v>
      </c>
      <c r="I662" t="s">
        <v>27</v>
      </c>
      <c r="J662" t="s">
        <v>37</v>
      </c>
      <c r="K662">
        <v>106474</v>
      </c>
      <c r="L662" t="s">
        <v>33</v>
      </c>
      <c r="M662">
        <v>0.2</v>
      </c>
      <c r="N662">
        <v>0.55000000000000004</v>
      </c>
      <c r="O662">
        <v>21760.54</v>
      </c>
      <c r="P662">
        <v>0</v>
      </c>
    </row>
    <row r="663" spans="1:16">
      <c r="A663" t="s">
        <v>1368</v>
      </c>
      <c r="B663" s="1">
        <v>44670</v>
      </c>
      <c r="C663" t="s">
        <v>1369</v>
      </c>
      <c r="D663" t="s">
        <v>72</v>
      </c>
      <c r="E663">
        <v>9927</v>
      </c>
      <c r="F663">
        <v>8.4</v>
      </c>
      <c r="G663">
        <v>60</v>
      </c>
      <c r="H663" t="s">
        <v>26</v>
      </c>
      <c r="I663" t="s">
        <v>20</v>
      </c>
      <c r="J663" t="s">
        <v>28</v>
      </c>
      <c r="K663">
        <v>84028</v>
      </c>
      <c r="L663" t="s">
        <v>33</v>
      </c>
      <c r="M663">
        <v>0.28999999999999998</v>
      </c>
      <c r="N663">
        <v>0.76</v>
      </c>
      <c r="O663">
        <v>2126.9699999999998</v>
      </c>
      <c r="P663">
        <v>0</v>
      </c>
    </row>
    <row r="664" spans="1:16">
      <c r="A664" t="s">
        <v>1370</v>
      </c>
      <c r="B664" s="1">
        <v>44224</v>
      </c>
      <c r="C664" t="s">
        <v>1371</v>
      </c>
      <c r="D664" t="s">
        <v>25</v>
      </c>
      <c r="E664">
        <v>29144</v>
      </c>
      <c r="F664">
        <v>9.9</v>
      </c>
      <c r="G664">
        <v>60</v>
      </c>
      <c r="H664" t="s">
        <v>19</v>
      </c>
      <c r="I664" t="s">
        <v>20</v>
      </c>
      <c r="J664" t="s">
        <v>37</v>
      </c>
      <c r="K664">
        <v>120022</v>
      </c>
      <c r="L664" t="s">
        <v>22</v>
      </c>
      <c r="M664">
        <v>0.12</v>
      </c>
      <c r="N664">
        <v>0.74</v>
      </c>
      <c r="O664">
        <v>32029.26</v>
      </c>
      <c r="P664">
        <v>0</v>
      </c>
    </row>
    <row r="665" spans="1:16">
      <c r="A665" t="s">
        <v>1372</v>
      </c>
      <c r="B665" s="1">
        <v>44274</v>
      </c>
      <c r="C665" t="s">
        <v>1373</v>
      </c>
      <c r="D665" t="s">
        <v>18</v>
      </c>
      <c r="E665">
        <v>32010</v>
      </c>
      <c r="F665">
        <v>21.8</v>
      </c>
      <c r="G665">
        <v>60</v>
      </c>
      <c r="H665" t="s">
        <v>26</v>
      </c>
      <c r="I665" t="s">
        <v>20</v>
      </c>
      <c r="J665" t="s">
        <v>47</v>
      </c>
      <c r="K665">
        <v>143892</v>
      </c>
      <c r="L665" t="s">
        <v>29</v>
      </c>
      <c r="M665">
        <v>0.38</v>
      </c>
      <c r="N665">
        <v>0.71</v>
      </c>
      <c r="O665">
        <v>14628.99</v>
      </c>
      <c r="P665">
        <v>0</v>
      </c>
    </row>
    <row r="666" spans="1:16">
      <c r="A666" t="s">
        <v>1374</v>
      </c>
      <c r="B666" s="1">
        <v>44561</v>
      </c>
      <c r="C666" t="s">
        <v>1375</v>
      </c>
      <c r="D666" t="s">
        <v>72</v>
      </c>
      <c r="E666">
        <v>23443</v>
      </c>
      <c r="F666">
        <v>12.1</v>
      </c>
      <c r="G666">
        <v>36</v>
      </c>
      <c r="H666" t="s">
        <v>315</v>
      </c>
      <c r="I666" t="s">
        <v>73</v>
      </c>
      <c r="J666" t="s">
        <v>47</v>
      </c>
      <c r="K666">
        <v>121632</v>
      </c>
      <c r="L666" t="s">
        <v>22</v>
      </c>
      <c r="M666">
        <v>0.23</v>
      </c>
      <c r="N666">
        <v>0.68</v>
      </c>
      <c r="O666">
        <v>0</v>
      </c>
      <c r="P666">
        <v>0</v>
      </c>
    </row>
    <row r="667" spans="1:16">
      <c r="A667" t="s">
        <v>1376</v>
      </c>
      <c r="B667" s="1">
        <v>44862</v>
      </c>
      <c r="C667" t="s">
        <v>1377</v>
      </c>
      <c r="D667" t="s">
        <v>72</v>
      </c>
      <c r="E667">
        <v>15437</v>
      </c>
      <c r="F667">
        <v>21.5</v>
      </c>
      <c r="G667">
        <v>60</v>
      </c>
      <c r="H667" t="s">
        <v>26</v>
      </c>
      <c r="I667" t="s">
        <v>20</v>
      </c>
      <c r="J667" t="s">
        <v>21</v>
      </c>
      <c r="K667">
        <v>136651</v>
      </c>
      <c r="L667" t="s">
        <v>33</v>
      </c>
      <c r="M667">
        <v>0.4</v>
      </c>
      <c r="N667">
        <v>0.69</v>
      </c>
      <c r="O667">
        <v>4267.6000000000004</v>
      </c>
      <c r="P667">
        <v>0</v>
      </c>
    </row>
    <row r="668" spans="1:16">
      <c r="A668" t="s">
        <v>1378</v>
      </c>
      <c r="B668" s="1">
        <v>44722</v>
      </c>
      <c r="C668" t="s">
        <v>1379</v>
      </c>
      <c r="D668" t="s">
        <v>18</v>
      </c>
      <c r="E668">
        <v>12207</v>
      </c>
      <c r="F668">
        <v>19.2</v>
      </c>
      <c r="G668">
        <v>36</v>
      </c>
      <c r="H668" t="s">
        <v>19</v>
      </c>
      <c r="I668" t="s">
        <v>20</v>
      </c>
      <c r="J668" t="s">
        <v>37</v>
      </c>
      <c r="K668">
        <v>101128</v>
      </c>
      <c r="L668" t="s">
        <v>29</v>
      </c>
      <c r="M668">
        <v>0.26</v>
      </c>
      <c r="N668">
        <v>0.76</v>
      </c>
      <c r="O668">
        <v>14550.74</v>
      </c>
      <c r="P668">
        <v>0</v>
      </c>
    </row>
    <row r="669" spans="1:16">
      <c r="A669" t="s">
        <v>1380</v>
      </c>
      <c r="B669" s="1">
        <v>44895</v>
      </c>
      <c r="C669" t="s">
        <v>1381</v>
      </c>
      <c r="D669" t="s">
        <v>25</v>
      </c>
      <c r="E669">
        <v>26537</v>
      </c>
      <c r="F669">
        <v>8.5</v>
      </c>
      <c r="G669">
        <v>36</v>
      </c>
      <c r="H669" t="s">
        <v>19</v>
      </c>
      <c r="I669" t="s">
        <v>20</v>
      </c>
      <c r="J669" t="s">
        <v>28</v>
      </c>
      <c r="K669">
        <v>48108</v>
      </c>
      <c r="L669" t="s">
        <v>22</v>
      </c>
      <c r="M669">
        <v>0.18</v>
      </c>
      <c r="N669">
        <v>0.5</v>
      </c>
      <c r="O669">
        <v>28792.639999999999</v>
      </c>
      <c r="P669">
        <v>0</v>
      </c>
    </row>
    <row r="670" spans="1:16">
      <c r="A670" t="s">
        <v>1382</v>
      </c>
      <c r="B670" s="1">
        <v>45079</v>
      </c>
      <c r="C670" t="s">
        <v>1383</v>
      </c>
      <c r="D670" t="s">
        <v>53</v>
      </c>
      <c r="E670">
        <v>36757</v>
      </c>
      <c r="F670">
        <v>15.1</v>
      </c>
      <c r="G670">
        <v>36</v>
      </c>
      <c r="H670" t="s">
        <v>81</v>
      </c>
      <c r="I670" t="s">
        <v>27</v>
      </c>
      <c r="J670" t="s">
        <v>47</v>
      </c>
      <c r="K670">
        <v>82495</v>
      </c>
      <c r="L670" t="s">
        <v>33</v>
      </c>
      <c r="M670">
        <v>0.31</v>
      </c>
      <c r="N670">
        <v>0.62</v>
      </c>
      <c r="O670">
        <v>8800.92</v>
      </c>
      <c r="P670">
        <v>6346.33</v>
      </c>
    </row>
    <row r="671" spans="1:16">
      <c r="A671" t="s">
        <v>1384</v>
      </c>
      <c r="B671" s="1">
        <v>45227</v>
      </c>
      <c r="C671" t="s">
        <v>1385</v>
      </c>
      <c r="D671" t="s">
        <v>65</v>
      </c>
      <c r="E671">
        <v>13040</v>
      </c>
      <c r="F671">
        <v>18.5</v>
      </c>
      <c r="G671">
        <v>36</v>
      </c>
      <c r="H671" t="s">
        <v>19</v>
      </c>
      <c r="I671" t="s">
        <v>84</v>
      </c>
      <c r="J671" t="s">
        <v>28</v>
      </c>
      <c r="K671">
        <v>112806</v>
      </c>
      <c r="L671" t="s">
        <v>33</v>
      </c>
      <c r="M671">
        <v>0.15</v>
      </c>
      <c r="N671">
        <v>0.73</v>
      </c>
      <c r="O671">
        <v>15452.4</v>
      </c>
      <c r="P671">
        <v>0</v>
      </c>
    </row>
    <row r="672" spans="1:16">
      <c r="A672" t="s">
        <v>1386</v>
      </c>
      <c r="B672" s="1">
        <v>45223</v>
      </c>
      <c r="C672" t="s">
        <v>1387</v>
      </c>
      <c r="D672" t="s">
        <v>46</v>
      </c>
      <c r="E672">
        <v>23612</v>
      </c>
      <c r="F672">
        <v>9.6999999999999993</v>
      </c>
      <c r="G672">
        <v>36</v>
      </c>
      <c r="H672" t="s">
        <v>26</v>
      </c>
      <c r="I672" t="s">
        <v>84</v>
      </c>
      <c r="J672" t="s">
        <v>32</v>
      </c>
      <c r="K672">
        <v>123185</v>
      </c>
      <c r="L672" t="s">
        <v>22</v>
      </c>
      <c r="M672">
        <v>0.28000000000000003</v>
      </c>
      <c r="N672">
        <v>0.82</v>
      </c>
      <c r="O672">
        <v>11779.58</v>
      </c>
      <c r="P672">
        <v>0</v>
      </c>
    </row>
    <row r="673" spans="1:16">
      <c r="A673" t="s">
        <v>1388</v>
      </c>
      <c r="B673" s="1">
        <v>45115</v>
      </c>
      <c r="C673" t="s">
        <v>1389</v>
      </c>
      <c r="D673" t="s">
        <v>18</v>
      </c>
      <c r="E673">
        <v>29441</v>
      </c>
      <c r="F673">
        <v>21.6</v>
      </c>
      <c r="G673">
        <v>60</v>
      </c>
      <c r="H673" t="s">
        <v>81</v>
      </c>
      <c r="I673" t="s">
        <v>20</v>
      </c>
      <c r="J673" t="s">
        <v>47</v>
      </c>
      <c r="K673">
        <v>106533</v>
      </c>
      <c r="L673" t="s">
        <v>33</v>
      </c>
      <c r="M673">
        <v>0.23</v>
      </c>
      <c r="N673">
        <v>0.57999999999999996</v>
      </c>
      <c r="O673">
        <v>7302.84</v>
      </c>
      <c r="P673">
        <v>11730.22</v>
      </c>
    </row>
    <row r="674" spans="1:16">
      <c r="A674" t="s">
        <v>1390</v>
      </c>
      <c r="B674" s="1">
        <v>44946</v>
      </c>
      <c r="C674" t="s">
        <v>1391</v>
      </c>
      <c r="D674" t="s">
        <v>18</v>
      </c>
      <c r="E674">
        <v>7471</v>
      </c>
      <c r="F674">
        <v>15.9</v>
      </c>
      <c r="G674">
        <v>60</v>
      </c>
      <c r="H674" t="s">
        <v>81</v>
      </c>
      <c r="I674" t="s">
        <v>36</v>
      </c>
      <c r="J674" t="s">
        <v>21</v>
      </c>
      <c r="K674">
        <v>129025</v>
      </c>
      <c r="L674" t="s">
        <v>33</v>
      </c>
      <c r="M674">
        <v>0.46</v>
      </c>
      <c r="N674">
        <v>0.75</v>
      </c>
      <c r="O674">
        <v>1146.94</v>
      </c>
      <c r="P674">
        <v>2846.42</v>
      </c>
    </row>
    <row r="675" spans="1:16">
      <c r="A675" t="s">
        <v>1392</v>
      </c>
      <c r="B675" s="1">
        <v>44559</v>
      </c>
      <c r="C675" t="s">
        <v>1393</v>
      </c>
      <c r="D675" t="s">
        <v>18</v>
      </c>
      <c r="E675">
        <v>36631</v>
      </c>
      <c r="F675">
        <v>8.3000000000000007</v>
      </c>
      <c r="G675">
        <v>36</v>
      </c>
      <c r="H675" t="s">
        <v>81</v>
      </c>
      <c r="I675" t="s">
        <v>27</v>
      </c>
      <c r="J675" t="s">
        <v>32</v>
      </c>
      <c r="K675">
        <v>86830</v>
      </c>
      <c r="L675" t="s">
        <v>29</v>
      </c>
      <c r="M675">
        <v>0.12</v>
      </c>
      <c r="N675">
        <v>0.82</v>
      </c>
      <c r="O675">
        <v>9301.3700000000008</v>
      </c>
      <c r="P675">
        <v>10217.73</v>
      </c>
    </row>
    <row r="676" spans="1:16">
      <c r="A676" t="s">
        <v>1394</v>
      </c>
      <c r="B676" s="1">
        <v>45002</v>
      </c>
      <c r="C676" t="s">
        <v>1395</v>
      </c>
      <c r="D676" t="s">
        <v>18</v>
      </c>
      <c r="E676">
        <v>27523</v>
      </c>
      <c r="F676">
        <v>16.7</v>
      </c>
      <c r="G676">
        <v>60</v>
      </c>
      <c r="H676" t="s">
        <v>26</v>
      </c>
      <c r="I676" t="s">
        <v>36</v>
      </c>
      <c r="J676" t="s">
        <v>37</v>
      </c>
      <c r="K676">
        <v>104640</v>
      </c>
      <c r="L676" t="s">
        <v>33</v>
      </c>
      <c r="M676">
        <v>0.38</v>
      </c>
      <c r="N676">
        <v>0.7</v>
      </c>
      <c r="O676">
        <v>11458.03</v>
      </c>
      <c r="P676">
        <v>0</v>
      </c>
    </row>
    <row r="677" spans="1:16">
      <c r="A677" t="s">
        <v>1396</v>
      </c>
      <c r="B677" s="1">
        <v>44935</v>
      </c>
      <c r="C677" t="s">
        <v>1397</v>
      </c>
      <c r="D677" t="s">
        <v>46</v>
      </c>
      <c r="E677">
        <v>32348</v>
      </c>
      <c r="F677">
        <v>25</v>
      </c>
      <c r="G677">
        <v>36</v>
      </c>
      <c r="H677" t="s">
        <v>19</v>
      </c>
      <c r="I677" t="s">
        <v>57</v>
      </c>
      <c r="J677" t="s">
        <v>28</v>
      </c>
      <c r="K677">
        <v>82509</v>
      </c>
      <c r="L677" t="s">
        <v>22</v>
      </c>
      <c r="M677">
        <v>0.17</v>
      </c>
      <c r="N677">
        <v>0.51</v>
      </c>
      <c r="O677">
        <v>40435</v>
      </c>
      <c r="P677">
        <v>0</v>
      </c>
    </row>
    <row r="678" spans="1:16">
      <c r="A678" t="s">
        <v>1398</v>
      </c>
      <c r="B678" s="1">
        <v>45235</v>
      </c>
      <c r="C678" t="s">
        <v>1399</v>
      </c>
      <c r="D678" t="s">
        <v>46</v>
      </c>
      <c r="E678">
        <v>2177</v>
      </c>
      <c r="F678">
        <v>8</v>
      </c>
      <c r="G678">
        <v>36</v>
      </c>
      <c r="H678" t="s">
        <v>60</v>
      </c>
      <c r="I678" t="s">
        <v>57</v>
      </c>
      <c r="J678" t="s">
        <v>47</v>
      </c>
      <c r="K678">
        <v>96406</v>
      </c>
      <c r="L678" t="s">
        <v>29</v>
      </c>
      <c r="M678">
        <v>0.23</v>
      </c>
      <c r="N678">
        <v>0.7</v>
      </c>
      <c r="O678">
        <v>0</v>
      </c>
      <c r="P678">
        <v>0</v>
      </c>
    </row>
    <row r="679" spans="1:16">
      <c r="A679" t="s">
        <v>1400</v>
      </c>
      <c r="B679" s="1">
        <v>44681</v>
      </c>
      <c r="C679" t="s">
        <v>1401</v>
      </c>
      <c r="D679" t="s">
        <v>53</v>
      </c>
      <c r="E679">
        <v>5760</v>
      </c>
      <c r="F679">
        <v>21.3</v>
      </c>
      <c r="G679">
        <v>36</v>
      </c>
      <c r="H679" t="s">
        <v>19</v>
      </c>
      <c r="I679" t="s">
        <v>84</v>
      </c>
      <c r="J679" t="s">
        <v>32</v>
      </c>
      <c r="K679">
        <v>124220</v>
      </c>
      <c r="L679" t="s">
        <v>22</v>
      </c>
      <c r="M679">
        <v>0.27</v>
      </c>
      <c r="N679">
        <v>0.63</v>
      </c>
      <c r="O679">
        <v>6986.88</v>
      </c>
      <c r="P679">
        <v>0</v>
      </c>
    </row>
    <row r="680" spans="1:16">
      <c r="A680" t="s">
        <v>1402</v>
      </c>
      <c r="B680" s="1">
        <v>44224</v>
      </c>
      <c r="C680" t="s">
        <v>1403</v>
      </c>
      <c r="D680" t="s">
        <v>50</v>
      </c>
      <c r="E680">
        <v>33779</v>
      </c>
      <c r="F680">
        <v>9.1</v>
      </c>
      <c r="G680">
        <v>60</v>
      </c>
      <c r="H680" t="s">
        <v>19</v>
      </c>
      <c r="I680" t="s">
        <v>20</v>
      </c>
      <c r="J680" t="s">
        <v>32</v>
      </c>
      <c r="K680">
        <v>69519</v>
      </c>
      <c r="L680" t="s">
        <v>33</v>
      </c>
      <c r="M680">
        <v>0.46</v>
      </c>
      <c r="N680">
        <v>0.92</v>
      </c>
      <c r="O680">
        <v>36852.89</v>
      </c>
      <c r="P680">
        <v>0</v>
      </c>
    </row>
    <row r="681" spans="1:16">
      <c r="A681" t="s">
        <v>1404</v>
      </c>
      <c r="B681" s="1">
        <v>44910</v>
      </c>
      <c r="C681" t="s">
        <v>1405</v>
      </c>
      <c r="D681" t="s">
        <v>50</v>
      </c>
      <c r="E681">
        <v>22636</v>
      </c>
      <c r="F681">
        <v>20.6</v>
      </c>
      <c r="G681">
        <v>36</v>
      </c>
      <c r="H681" t="s">
        <v>26</v>
      </c>
      <c r="I681" t="s">
        <v>73</v>
      </c>
      <c r="J681" t="s">
        <v>47</v>
      </c>
      <c r="K681">
        <v>79649</v>
      </c>
      <c r="L681" t="s">
        <v>29</v>
      </c>
      <c r="M681">
        <v>0.2</v>
      </c>
      <c r="N681">
        <v>0.56000000000000005</v>
      </c>
      <c r="O681">
        <v>9045.0499999999993</v>
      </c>
      <c r="P681">
        <v>0</v>
      </c>
    </row>
    <row r="682" spans="1:16">
      <c r="A682" t="s">
        <v>1406</v>
      </c>
      <c r="B682" s="1">
        <v>45259</v>
      </c>
      <c r="C682" t="s">
        <v>1407</v>
      </c>
      <c r="D682" t="s">
        <v>76</v>
      </c>
      <c r="E682">
        <v>17353</v>
      </c>
      <c r="F682">
        <v>19.7</v>
      </c>
      <c r="G682">
        <v>36</v>
      </c>
      <c r="H682" t="s">
        <v>26</v>
      </c>
      <c r="I682" t="s">
        <v>84</v>
      </c>
      <c r="J682" t="s">
        <v>37</v>
      </c>
      <c r="K682">
        <v>64524</v>
      </c>
      <c r="L682" t="s">
        <v>29</v>
      </c>
      <c r="M682">
        <v>0.14000000000000001</v>
      </c>
      <c r="N682">
        <v>0.79</v>
      </c>
      <c r="O682">
        <v>7025.57</v>
      </c>
      <c r="P682">
        <v>0</v>
      </c>
    </row>
    <row r="683" spans="1:16">
      <c r="A683" t="s">
        <v>1408</v>
      </c>
      <c r="B683" s="1">
        <v>44282</v>
      </c>
      <c r="C683" t="s">
        <v>1409</v>
      </c>
      <c r="D683" t="s">
        <v>18</v>
      </c>
      <c r="E683">
        <v>12556</v>
      </c>
      <c r="F683">
        <v>11</v>
      </c>
      <c r="G683">
        <v>60</v>
      </c>
      <c r="H683" t="s">
        <v>81</v>
      </c>
      <c r="I683" t="s">
        <v>84</v>
      </c>
      <c r="J683" t="s">
        <v>37</v>
      </c>
      <c r="K683">
        <v>126493</v>
      </c>
      <c r="L683" t="s">
        <v>29</v>
      </c>
      <c r="M683">
        <v>0.23</v>
      </c>
      <c r="N683">
        <v>0.52</v>
      </c>
      <c r="O683">
        <v>3922.58</v>
      </c>
      <c r="P683">
        <v>3494.67</v>
      </c>
    </row>
    <row r="684" spans="1:16">
      <c r="A684" t="s">
        <v>1410</v>
      </c>
      <c r="B684" s="1">
        <v>44322</v>
      </c>
      <c r="C684" t="s">
        <v>1411</v>
      </c>
      <c r="D684" t="s">
        <v>18</v>
      </c>
      <c r="E684">
        <v>28598</v>
      </c>
      <c r="F684">
        <v>11.5</v>
      </c>
      <c r="G684">
        <v>60</v>
      </c>
      <c r="H684" t="s">
        <v>26</v>
      </c>
      <c r="I684" t="s">
        <v>36</v>
      </c>
      <c r="J684" t="s">
        <v>21</v>
      </c>
      <c r="K684">
        <v>63885</v>
      </c>
      <c r="L684" t="s">
        <v>29</v>
      </c>
      <c r="M684">
        <v>0.14000000000000001</v>
      </c>
      <c r="N684">
        <v>0.7</v>
      </c>
      <c r="O684">
        <v>4701.45</v>
      </c>
      <c r="P684">
        <v>0</v>
      </c>
    </row>
    <row r="685" spans="1:16">
      <c r="A685" t="s">
        <v>1412</v>
      </c>
      <c r="B685" s="1">
        <v>45008</v>
      </c>
      <c r="C685" t="s">
        <v>1413</v>
      </c>
      <c r="D685" t="s">
        <v>72</v>
      </c>
      <c r="E685">
        <v>12563</v>
      </c>
      <c r="F685">
        <v>20.9</v>
      </c>
      <c r="G685">
        <v>60</v>
      </c>
      <c r="H685" t="s">
        <v>19</v>
      </c>
      <c r="I685" t="s">
        <v>27</v>
      </c>
      <c r="J685" t="s">
        <v>37</v>
      </c>
      <c r="K685">
        <v>74369</v>
      </c>
      <c r="L685" t="s">
        <v>22</v>
      </c>
      <c r="M685">
        <v>0.15</v>
      </c>
      <c r="N685">
        <v>0.75</v>
      </c>
      <c r="O685">
        <v>15188.67</v>
      </c>
      <c r="P685">
        <v>0</v>
      </c>
    </row>
    <row r="686" spans="1:16">
      <c r="A686" t="s">
        <v>1414</v>
      </c>
      <c r="B686" s="1">
        <v>44733</v>
      </c>
      <c r="C686" t="s">
        <v>1415</v>
      </c>
      <c r="D686" t="s">
        <v>50</v>
      </c>
      <c r="E686">
        <v>9234</v>
      </c>
      <c r="F686">
        <v>14.2</v>
      </c>
      <c r="G686">
        <v>36</v>
      </c>
      <c r="H686" t="s">
        <v>60</v>
      </c>
      <c r="I686" t="s">
        <v>20</v>
      </c>
      <c r="J686" t="s">
        <v>21</v>
      </c>
      <c r="K686">
        <v>131132</v>
      </c>
      <c r="L686" t="s">
        <v>33</v>
      </c>
      <c r="M686">
        <v>0.33</v>
      </c>
      <c r="N686">
        <v>0.63</v>
      </c>
      <c r="O686">
        <v>0</v>
      </c>
      <c r="P686">
        <v>0</v>
      </c>
    </row>
    <row r="687" spans="1:16">
      <c r="A687" t="s">
        <v>1416</v>
      </c>
      <c r="B687" s="1">
        <v>44341</v>
      </c>
      <c r="C687" t="s">
        <v>1417</v>
      </c>
      <c r="D687" t="s">
        <v>53</v>
      </c>
      <c r="E687">
        <v>26519</v>
      </c>
      <c r="F687">
        <v>19.600000000000001</v>
      </c>
      <c r="G687">
        <v>36</v>
      </c>
      <c r="H687" t="s">
        <v>26</v>
      </c>
      <c r="I687" t="s">
        <v>20</v>
      </c>
      <c r="J687" t="s">
        <v>32</v>
      </c>
      <c r="K687">
        <v>125402</v>
      </c>
      <c r="L687" t="s">
        <v>33</v>
      </c>
      <c r="M687">
        <v>0.12</v>
      </c>
      <c r="N687">
        <v>0.7</v>
      </c>
      <c r="O687">
        <v>11613.67</v>
      </c>
      <c r="P687">
        <v>0</v>
      </c>
    </row>
    <row r="688" spans="1:16">
      <c r="A688" t="s">
        <v>1418</v>
      </c>
      <c r="B688" s="1">
        <v>44221</v>
      </c>
      <c r="C688" t="s">
        <v>1419</v>
      </c>
      <c r="D688" t="s">
        <v>65</v>
      </c>
      <c r="E688">
        <v>27966</v>
      </c>
      <c r="F688">
        <v>8</v>
      </c>
      <c r="G688">
        <v>60</v>
      </c>
      <c r="H688" t="s">
        <v>26</v>
      </c>
      <c r="I688" t="s">
        <v>73</v>
      </c>
      <c r="J688" t="s">
        <v>47</v>
      </c>
      <c r="K688">
        <v>60676</v>
      </c>
      <c r="L688" t="s">
        <v>29</v>
      </c>
      <c r="M688">
        <v>0.11</v>
      </c>
      <c r="N688">
        <v>0.56999999999999995</v>
      </c>
      <c r="O688">
        <v>12642.02</v>
      </c>
      <c r="P688">
        <v>0</v>
      </c>
    </row>
    <row r="689" spans="1:16">
      <c r="A689" t="s">
        <v>1420</v>
      </c>
      <c r="B689" s="1">
        <v>44263</v>
      </c>
      <c r="C689" t="s">
        <v>1421</v>
      </c>
      <c r="D689" t="s">
        <v>76</v>
      </c>
      <c r="E689">
        <v>17173</v>
      </c>
      <c r="F689">
        <v>22.1</v>
      </c>
      <c r="G689">
        <v>36</v>
      </c>
      <c r="H689" t="s">
        <v>19</v>
      </c>
      <c r="I689" t="s">
        <v>73</v>
      </c>
      <c r="J689" t="s">
        <v>37</v>
      </c>
      <c r="K689">
        <v>94093</v>
      </c>
      <c r="L689" t="s">
        <v>33</v>
      </c>
      <c r="M689">
        <v>0.39</v>
      </c>
      <c r="N689">
        <v>0.64</v>
      </c>
      <c r="O689">
        <v>20968.23</v>
      </c>
      <c r="P689">
        <v>0</v>
      </c>
    </row>
    <row r="690" spans="1:16">
      <c r="A690" t="s">
        <v>1422</v>
      </c>
      <c r="B690" s="1">
        <v>44429</v>
      </c>
      <c r="C690" t="s">
        <v>1423</v>
      </c>
      <c r="D690" t="s">
        <v>76</v>
      </c>
      <c r="E690">
        <v>27987</v>
      </c>
      <c r="F690">
        <v>19.2</v>
      </c>
      <c r="G690">
        <v>60</v>
      </c>
      <c r="H690" t="s">
        <v>19</v>
      </c>
      <c r="I690" t="s">
        <v>20</v>
      </c>
      <c r="J690" t="s">
        <v>21</v>
      </c>
      <c r="K690">
        <v>77764</v>
      </c>
      <c r="L690" t="s">
        <v>22</v>
      </c>
      <c r="M690">
        <v>0.24</v>
      </c>
      <c r="N690">
        <v>0.78</v>
      </c>
      <c r="O690">
        <v>33360.5</v>
      </c>
      <c r="P690">
        <v>0</v>
      </c>
    </row>
    <row r="691" spans="1:16">
      <c r="A691" t="s">
        <v>1424</v>
      </c>
      <c r="B691" s="1">
        <v>44305</v>
      </c>
      <c r="C691" t="s">
        <v>1425</v>
      </c>
      <c r="D691" t="s">
        <v>53</v>
      </c>
      <c r="E691">
        <v>14178</v>
      </c>
      <c r="F691">
        <v>23.1</v>
      </c>
      <c r="G691">
        <v>60</v>
      </c>
      <c r="H691" t="s">
        <v>26</v>
      </c>
      <c r="I691" t="s">
        <v>20</v>
      </c>
      <c r="J691" t="s">
        <v>32</v>
      </c>
      <c r="K691">
        <v>80799</v>
      </c>
      <c r="L691" t="s">
        <v>33</v>
      </c>
      <c r="M691">
        <v>0.15</v>
      </c>
      <c r="N691">
        <v>0.64</v>
      </c>
      <c r="O691">
        <v>1947.61</v>
      </c>
      <c r="P691">
        <v>0</v>
      </c>
    </row>
    <row r="692" spans="1:16">
      <c r="A692" t="s">
        <v>1426</v>
      </c>
      <c r="B692" s="1">
        <v>44307</v>
      </c>
      <c r="C692" t="s">
        <v>1427</v>
      </c>
      <c r="D692" t="s">
        <v>65</v>
      </c>
      <c r="E692">
        <v>25596</v>
      </c>
      <c r="F692">
        <v>7.6</v>
      </c>
      <c r="G692">
        <v>36</v>
      </c>
      <c r="H692" t="s">
        <v>19</v>
      </c>
      <c r="I692" t="s">
        <v>73</v>
      </c>
      <c r="J692" t="s">
        <v>37</v>
      </c>
      <c r="K692">
        <v>109414</v>
      </c>
      <c r="L692" t="s">
        <v>22</v>
      </c>
      <c r="M692">
        <v>0.2</v>
      </c>
      <c r="N692">
        <v>0.9</v>
      </c>
      <c r="O692">
        <v>27541.3</v>
      </c>
      <c r="P692">
        <v>0</v>
      </c>
    </row>
    <row r="693" spans="1:16">
      <c r="A693" t="s">
        <v>1428</v>
      </c>
      <c r="B693" s="1">
        <v>44424</v>
      </c>
      <c r="C693" t="s">
        <v>1429</v>
      </c>
      <c r="D693" t="s">
        <v>72</v>
      </c>
      <c r="E693">
        <v>34174</v>
      </c>
      <c r="F693">
        <v>16.899999999999999</v>
      </c>
      <c r="G693">
        <v>36</v>
      </c>
      <c r="H693" t="s">
        <v>19</v>
      </c>
      <c r="I693" t="s">
        <v>27</v>
      </c>
      <c r="J693" t="s">
        <v>28</v>
      </c>
      <c r="K693">
        <v>135296</v>
      </c>
      <c r="L693" t="s">
        <v>22</v>
      </c>
      <c r="M693">
        <v>0.36</v>
      </c>
      <c r="N693">
        <v>0.78</v>
      </c>
      <c r="O693">
        <v>39949.410000000003</v>
      </c>
      <c r="P693">
        <v>0</v>
      </c>
    </row>
    <row r="694" spans="1:16">
      <c r="A694" t="s">
        <v>1430</v>
      </c>
      <c r="B694" s="1">
        <v>44307</v>
      </c>
      <c r="C694" t="s">
        <v>1431</v>
      </c>
      <c r="D694" t="s">
        <v>46</v>
      </c>
      <c r="E694">
        <v>5431</v>
      </c>
      <c r="F694">
        <v>17</v>
      </c>
      <c r="G694">
        <v>60</v>
      </c>
      <c r="H694" t="s">
        <v>26</v>
      </c>
      <c r="I694" t="s">
        <v>41</v>
      </c>
      <c r="J694" t="s">
        <v>32</v>
      </c>
      <c r="K694">
        <v>123095</v>
      </c>
      <c r="L694" t="s">
        <v>33</v>
      </c>
      <c r="M694">
        <v>0.21</v>
      </c>
      <c r="N694">
        <v>0.7</v>
      </c>
      <c r="O694">
        <v>590.38</v>
      </c>
      <c r="P694">
        <v>0</v>
      </c>
    </row>
    <row r="695" spans="1:16">
      <c r="A695" t="s">
        <v>1432</v>
      </c>
      <c r="B695" s="1">
        <v>44230</v>
      </c>
      <c r="C695" t="s">
        <v>1433</v>
      </c>
      <c r="D695" t="s">
        <v>56</v>
      </c>
      <c r="E695">
        <v>28764</v>
      </c>
      <c r="F695">
        <v>12.1</v>
      </c>
      <c r="G695">
        <v>60</v>
      </c>
      <c r="H695" t="s">
        <v>19</v>
      </c>
      <c r="I695" t="s">
        <v>27</v>
      </c>
      <c r="J695" t="s">
        <v>37</v>
      </c>
      <c r="K695">
        <v>142082</v>
      </c>
      <c r="L695" t="s">
        <v>22</v>
      </c>
      <c r="M695">
        <v>0.3</v>
      </c>
      <c r="N695">
        <v>0.52</v>
      </c>
      <c r="O695">
        <v>32244.44</v>
      </c>
      <c r="P695">
        <v>0</v>
      </c>
    </row>
    <row r="696" spans="1:16">
      <c r="A696" t="s">
        <v>1434</v>
      </c>
      <c r="B696" s="1">
        <v>44819</v>
      </c>
      <c r="C696" t="s">
        <v>1435</v>
      </c>
      <c r="D696" t="s">
        <v>50</v>
      </c>
      <c r="E696">
        <v>22627</v>
      </c>
      <c r="F696">
        <v>14.2</v>
      </c>
      <c r="G696">
        <v>60</v>
      </c>
      <c r="H696" t="s">
        <v>19</v>
      </c>
      <c r="I696" t="s">
        <v>84</v>
      </c>
      <c r="J696" t="s">
        <v>32</v>
      </c>
      <c r="K696">
        <v>102307</v>
      </c>
      <c r="L696" t="s">
        <v>22</v>
      </c>
      <c r="M696">
        <v>0.15</v>
      </c>
      <c r="N696">
        <v>0.72</v>
      </c>
      <c r="O696">
        <v>25840.03</v>
      </c>
      <c r="P696">
        <v>0</v>
      </c>
    </row>
    <row r="697" spans="1:16">
      <c r="A697" t="s">
        <v>1436</v>
      </c>
      <c r="B697" s="1">
        <v>44944</v>
      </c>
      <c r="C697" t="s">
        <v>1437</v>
      </c>
      <c r="D697" t="s">
        <v>18</v>
      </c>
      <c r="E697">
        <v>9906</v>
      </c>
      <c r="F697">
        <v>5.8</v>
      </c>
      <c r="G697">
        <v>60</v>
      </c>
      <c r="H697" t="s">
        <v>19</v>
      </c>
      <c r="I697" t="s">
        <v>73</v>
      </c>
      <c r="J697" t="s">
        <v>47</v>
      </c>
      <c r="K697">
        <v>112062</v>
      </c>
      <c r="L697" t="s">
        <v>22</v>
      </c>
      <c r="M697">
        <v>0.34</v>
      </c>
      <c r="N697">
        <v>0.84</v>
      </c>
      <c r="O697">
        <v>10480.549999999999</v>
      </c>
      <c r="P697">
        <v>0</v>
      </c>
    </row>
    <row r="698" spans="1:16">
      <c r="A698" t="s">
        <v>1438</v>
      </c>
      <c r="B698" s="1">
        <v>44791</v>
      </c>
      <c r="C698" t="s">
        <v>1439</v>
      </c>
      <c r="D698" t="s">
        <v>53</v>
      </c>
      <c r="E698">
        <v>37914</v>
      </c>
      <c r="F698">
        <v>19.899999999999999</v>
      </c>
      <c r="G698">
        <v>36</v>
      </c>
      <c r="H698" t="s">
        <v>19</v>
      </c>
      <c r="I698" t="s">
        <v>41</v>
      </c>
      <c r="J698" t="s">
        <v>47</v>
      </c>
      <c r="K698">
        <v>125432</v>
      </c>
      <c r="L698" t="s">
        <v>22</v>
      </c>
      <c r="M698">
        <v>0.23</v>
      </c>
      <c r="N698">
        <v>0.62</v>
      </c>
      <c r="O698">
        <v>45458.89</v>
      </c>
      <c r="P698">
        <v>0</v>
      </c>
    </row>
    <row r="699" spans="1:16">
      <c r="A699" t="s">
        <v>1440</v>
      </c>
      <c r="B699" s="1">
        <v>44621</v>
      </c>
      <c r="C699" t="s">
        <v>1441</v>
      </c>
      <c r="D699" t="s">
        <v>50</v>
      </c>
      <c r="E699">
        <v>14076</v>
      </c>
      <c r="F699">
        <v>16</v>
      </c>
      <c r="G699">
        <v>60</v>
      </c>
      <c r="H699" t="s">
        <v>26</v>
      </c>
      <c r="I699" t="s">
        <v>27</v>
      </c>
      <c r="J699" t="s">
        <v>47</v>
      </c>
      <c r="K699">
        <v>61923</v>
      </c>
      <c r="L699" t="s">
        <v>29</v>
      </c>
      <c r="M699">
        <v>0.35</v>
      </c>
      <c r="N699">
        <v>0.86</v>
      </c>
      <c r="O699">
        <v>6883.48</v>
      </c>
      <c r="P699">
        <v>0</v>
      </c>
    </row>
    <row r="700" spans="1:16">
      <c r="A700" t="s">
        <v>1442</v>
      </c>
      <c r="B700" s="1">
        <v>44809</v>
      </c>
      <c r="C700" t="s">
        <v>1443</v>
      </c>
      <c r="D700" t="s">
        <v>18</v>
      </c>
      <c r="E700">
        <v>38650</v>
      </c>
      <c r="F700">
        <v>6.2</v>
      </c>
      <c r="G700">
        <v>60</v>
      </c>
      <c r="H700" t="s">
        <v>19</v>
      </c>
      <c r="I700" t="s">
        <v>84</v>
      </c>
      <c r="J700" t="s">
        <v>28</v>
      </c>
      <c r="K700">
        <v>147449</v>
      </c>
      <c r="L700" t="s">
        <v>33</v>
      </c>
      <c r="M700">
        <v>0.42</v>
      </c>
      <c r="N700">
        <v>0.61</v>
      </c>
      <c r="O700">
        <v>41046.300000000003</v>
      </c>
      <c r="P700">
        <v>0</v>
      </c>
    </row>
    <row r="701" spans="1:16">
      <c r="A701" t="s">
        <v>1444</v>
      </c>
      <c r="B701" s="1">
        <v>44888</v>
      </c>
      <c r="C701" t="s">
        <v>1445</v>
      </c>
      <c r="D701" t="s">
        <v>56</v>
      </c>
      <c r="E701">
        <v>7012</v>
      </c>
      <c r="F701">
        <v>18.600000000000001</v>
      </c>
      <c r="G701">
        <v>60</v>
      </c>
      <c r="H701" t="s">
        <v>19</v>
      </c>
      <c r="I701" t="s">
        <v>36</v>
      </c>
      <c r="J701" t="s">
        <v>47</v>
      </c>
      <c r="K701">
        <v>131739</v>
      </c>
      <c r="L701" t="s">
        <v>29</v>
      </c>
      <c r="M701">
        <v>0.34</v>
      </c>
      <c r="N701">
        <v>0.87</v>
      </c>
      <c r="O701">
        <v>8316.23</v>
      </c>
      <c r="P701">
        <v>0</v>
      </c>
    </row>
    <row r="702" spans="1:16">
      <c r="A702" t="s">
        <v>1446</v>
      </c>
      <c r="B702" s="1">
        <v>44511</v>
      </c>
      <c r="C702" t="s">
        <v>1447</v>
      </c>
      <c r="D702" t="s">
        <v>56</v>
      </c>
      <c r="E702">
        <v>8151</v>
      </c>
      <c r="F702">
        <v>14.3</v>
      </c>
      <c r="G702">
        <v>36</v>
      </c>
      <c r="H702" t="s">
        <v>26</v>
      </c>
      <c r="I702" t="s">
        <v>36</v>
      </c>
      <c r="J702" t="s">
        <v>28</v>
      </c>
      <c r="K702">
        <v>134926</v>
      </c>
      <c r="L702" t="s">
        <v>22</v>
      </c>
      <c r="M702">
        <v>0.22</v>
      </c>
      <c r="N702">
        <v>0.54</v>
      </c>
      <c r="O702">
        <v>3592.52</v>
      </c>
      <c r="P702">
        <v>0</v>
      </c>
    </row>
    <row r="703" spans="1:16">
      <c r="A703" t="s">
        <v>1448</v>
      </c>
      <c r="B703" s="1">
        <v>45073</v>
      </c>
      <c r="C703" t="s">
        <v>1449</v>
      </c>
      <c r="D703" t="s">
        <v>46</v>
      </c>
      <c r="E703">
        <v>29211</v>
      </c>
      <c r="F703">
        <v>5.7</v>
      </c>
      <c r="G703">
        <v>36</v>
      </c>
      <c r="H703" t="s">
        <v>60</v>
      </c>
      <c r="I703" t="s">
        <v>57</v>
      </c>
      <c r="J703" t="s">
        <v>47</v>
      </c>
      <c r="K703">
        <v>108388</v>
      </c>
      <c r="L703" t="s">
        <v>33</v>
      </c>
      <c r="M703">
        <v>0.2</v>
      </c>
      <c r="N703">
        <v>0.89</v>
      </c>
      <c r="O703">
        <v>0</v>
      </c>
      <c r="P703">
        <v>0</v>
      </c>
    </row>
    <row r="704" spans="1:16">
      <c r="A704" t="s">
        <v>1450</v>
      </c>
      <c r="B704" s="1">
        <v>44858</v>
      </c>
      <c r="C704" t="s">
        <v>1451</v>
      </c>
      <c r="D704" t="s">
        <v>25</v>
      </c>
      <c r="E704">
        <v>28117</v>
      </c>
      <c r="F704">
        <v>24.4</v>
      </c>
      <c r="G704">
        <v>60</v>
      </c>
      <c r="H704" t="s">
        <v>26</v>
      </c>
      <c r="I704" t="s">
        <v>20</v>
      </c>
      <c r="J704" t="s">
        <v>32</v>
      </c>
      <c r="K704">
        <v>77574</v>
      </c>
      <c r="L704" t="s">
        <v>22</v>
      </c>
      <c r="M704">
        <v>0.23</v>
      </c>
      <c r="N704">
        <v>0.72</v>
      </c>
      <c r="O704">
        <v>12707.65</v>
      </c>
      <c r="P704">
        <v>0</v>
      </c>
    </row>
    <row r="705" spans="1:16">
      <c r="A705" t="s">
        <v>1452</v>
      </c>
      <c r="B705" s="1">
        <v>44473</v>
      </c>
      <c r="C705" t="s">
        <v>1453</v>
      </c>
      <c r="D705" t="s">
        <v>56</v>
      </c>
      <c r="E705">
        <v>37378</v>
      </c>
      <c r="F705">
        <v>24</v>
      </c>
      <c r="G705">
        <v>36</v>
      </c>
      <c r="H705" t="s">
        <v>19</v>
      </c>
      <c r="I705" t="s">
        <v>20</v>
      </c>
      <c r="J705" t="s">
        <v>37</v>
      </c>
      <c r="K705">
        <v>73391</v>
      </c>
      <c r="L705" t="s">
        <v>33</v>
      </c>
      <c r="M705">
        <v>0.17</v>
      </c>
      <c r="N705">
        <v>0.63</v>
      </c>
      <c r="O705">
        <v>46348.72</v>
      </c>
      <c r="P705">
        <v>0</v>
      </c>
    </row>
    <row r="706" spans="1:16">
      <c r="A706" t="s">
        <v>1454</v>
      </c>
      <c r="B706" s="1">
        <v>44820</v>
      </c>
      <c r="C706" t="s">
        <v>1455</v>
      </c>
      <c r="D706" t="s">
        <v>50</v>
      </c>
      <c r="E706">
        <v>7894</v>
      </c>
      <c r="F706">
        <v>15.3</v>
      </c>
      <c r="G706">
        <v>36</v>
      </c>
      <c r="H706" t="s">
        <v>19</v>
      </c>
      <c r="I706" t="s">
        <v>20</v>
      </c>
      <c r="J706" t="s">
        <v>37</v>
      </c>
      <c r="K706">
        <v>83664</v>
      </c>
      <c r="L706" t="s">
        <v>29</v>
      </c>
      <c r="M706">
        <v>0.17</v>
      </c>
      <c r="N706">
        <v>0.62</v>
      </c>
      <c r="O706">
        <v>9101.7800000000007</v>
      </c>
      <c r="P706">
        <v>0</v>
      </c>
    </row>
    <row r="707" spans="1:16">
      <c r="A707" t="s">
        <v>1456</v>
      </c>
      <c r="B707" s="1">
        <v>44712</v>
      </c>
      <c r="C707" t="s">
        <v>1457</v>
      </c>
      <c r="D707" t="s">
        <v>40</v>
      </c>
      <c r="E707">
        <v>14467</v>
      </c>
      <c r="F707">
        <v>6.9</v>
      </c>
      <c r="G707">
        <v>36</v>
      </c>
      <c r="H707" t="s">
        <v>81</v>
      </c>
      <c r="I707" t="s">
        <v>20</v>
      </c>
      <c r="J707" t="s">
        <v>47</v>
      </c>
      <c r="K707">
        <v>97384</v>
      </c>
      <c r="L707" t="s">
        <v>33</v>
      </c>
      <c r="M707">
        <v>0.42</v>
      </c>
      <c r="N707">
        <v>0.69</v>
      </c>
      <c r="O707">
        <v>5293.66</v>
      </c>
      <c r="P707">
        <v>1335.02</v>
      </c>
    </row>
    <row r="708" spans="1:16">
      <c r="A708" t="s">
        <v>1458</v>
      </c>
      <c r="B708" s="1">
        <v>45039</v>
      </c>
      <c r="C708" t="s">
        <v>1459</v>
      </c>
      <c r="D708" t="s">
        <v>40</v>
      </c>
      <c r="E708">
        <v>32010</v>
      </c>
      <c r="F708">
        <v>20.100000000000001</v>
      </c>
      <c r="G708">
        <v>60</v>
      </c>
      <c r="H708" t="s">
        <v>19</v>
      </c>
      <c r="I708" t="s">
        <v>20</v>
      </c>
      <c r="J708" t="s">
        <v>37</v>
      </c>
      <c r="K708">
        <v>61027</v>
      </c>
      <c r="L708" t="s">
        <v>22</v>
      </c>
      <c r="M708">
        <v>0.25</v>
      </c>
      <c r="N708">
        <v>0.95</v>
      </c>
      <c r="O708">
        <v>38444.01</v>
      </c>
      <c r="P708">
        <v>0</v>
      </c>
    </row>
    <row r="709" spans="1:16">
      <c r="A709" t="s">
        <v>1460</v>
      </c>
      <c r="B709" s="1">
        <v>44546</v>
      </c>
      <c r="C709" t="s">
        <v>1461</v>
      </c>
      <c r="D709" t="s">
        <v>18</v>
      </c>
      <c r="E709">
        <v>13289</v>
      </c>
      <c r="F709">
        <v>14.8</v>
      </c>
      <c r="G709">
        <v>60</v>
      </c>
      <c r="H709" t="s">
        <v>26</v>
      </c>
      <c r="I709" t="s">
        <v>57</v>
      </c>
      <c r="J709" t="s">
        <v>47</v>
      </c>
      <c r="K709">
        <v>65464</v>
      </c>
      <c r="L709" t="s">
        <v>33</v>
      </c>
      <c r="M709">
        <v>0.27</v>
      </c>
      <c r="N709">
        <v>0.6</v>
      </c>
      <c r="O709">
        <v>3903.76</v>
      </c>
      <c r="P709">
        <v>0</v>
      </c>
    </row>
    <row r="710" spans="1:16">
      <c r="A710" t="s">
        <v>1462</v>
      </c>
      <c r="B710" s="1">
        <v>45019</v>
      </c>
      <c r="C710" t="s">
        <v>1463</v>
      </c>
      <c r="D710" t="s">
        <v>18</v>
      </c>
      <c r="E710">
        <v>24171</v>
      </c>
      <c r="F710">
        <v>11</v>
      </c>
      <c r="G710">
        <v>36</v>
      </c>
      <c r="H710" t="s">
        <v>19</v>
      </c>
      <c r="I710" t="s">
        <v>73</v>
      </c>
      <c r="J710" t="s">
        <v>47</v>
      </c>
      <c r="K710">
        <v>64485</v>
      </c>
      <c r="L710" t="s">
        <v>33</v>
      </c>
      <c r="M710">
        <v>0.34</v>
      </c>
      <c r="N710">
        <v>0.55000000000000004</v>
      </c>
      <c r="O710">
        <v>26829.81</v>
      </c>
      <c r="P710">
        <v>0</v>
      </c>
    </row>
    <row r="711" spans="1:16">
      <c r="A711" t="s">
        <v>1464</v>
      </c>
      <c r="B711" s="1">
        <v>44955</v>
      </c>
      <c r="C711" t="s">
        <v>1465</v>
      </c>
      <c r="D711" t="s">
        <v>25</v>
      </c>
      <c r="E711">
        <v>35905</v>
      </c>
      <c r="F711">
        <v>14.8</v>
      </c>
      <c r="G711">
        <v>60</v>
      </c>
      <c r="H711" t="s">
        <v>19</v>
      </c>
      <c r="I711" t="s">
        <v>27</v>
      </c>
      <c r="J711" t="s">
        <v>21</v>
      </c>
      <c r="K711">
        <v>49456</v>
      </c>
      <c r="L711" t="s">
        <v>29</v>
      </c>
      <c r="M711">
        <v>0.34</v>
      </c>
      <c r="N711">
        <v>0.76</v>
      </c>
      <c r="O711">
        <v>41218.94</v>
      </c>
      <c r="P711">
        <v>0</v>
      </c>
    </row>
    <row r="712" spans="1:16">
      <c r="A712" t="s">
        <v>1466</v>
      </c>
      <c r="B712" s="1">
        <v>45095</v>
      </c>
      <c r="C712" t="s">
        <v>1467</v>
      </c>
      <c r="D712" t="s">
        <v>40</v>
      </c>
      <c r="E712">
        <v>21829</v>
      </c>
      <c r="F712">
        <v>15.4</v>
      </c>
      <c r="G712">
        <v>60</v>
      </c>
      <c r="H712" t="s">
        <v>26</v>
      </c>
      <c r="I712" t="s">
        <v>20</v>
      </c>
      <c r="J712" t="s">
        <v>21</v>
      </c>
      <c r="K712">
        <v>104795</v>
      </c>
      <c r="L712" t="s">
        <v>22</v>
      </c>
      <c r="M712">
        <v>0.13</v>
      </c>
      <c r="N712">
        <v>0.72</v>
      </c>
      <c r="O712">
        <v>7441.09</v>
      </c>
      <c r="P712">
        <v>0</v>
      </c>
    </row>
    <row r="713" spans="1:16">
      <c r="A713" t="s">
        <v>1468</v>
      </c>
      <c r="B713" s="1">
        <v>44439</v>
      </c>
      <c r="C713" t="s">
        <v>1469</v>
      </c>
      <c r="D713" t="s">
        <v>18</v>
      </c>
      <c r="E713">
        <v>35054</v>
      </c>
      <c r="F713">
        <v>16.3</v>
      </c>
      <c r="G713">
        <v>36</v>
      </c>
      <c r="H713" t="s">
        <v>26</v>
      </c>
      <c r="I713" t="s">
        <v>27</v>
      </c>
      <c r="J713" t="s">
        <v>21</v>
      </c>
      <c r="K713">
        <v>65554</v>
      </c>
      <c r="L713" t="s">
        <v>33</v>
      </c>
      <c r="M713">
        <v>0.43</v>
      </c>
      <c r="N713">
        <v>0.74</v>
      </c>
      <c r="O713">
        <v>10355.42</v>
      </c>
      <c r="P713">
        <v>0</v>
      </c>
    </row>
    <row r="714" spans="1:16">
      <c r="A714" t="s">
        <v>1470</v>
      </c>
      <c r="B714" s="1">
        <v>44739</v>
      </c>
      <c r="C714" t="s">
        <v>1471</v>
      </c>
      <c r="D714" t="s">
        <v>56</v>
      </c>
      <c r="E714">
        <v>30734</v>
      </c>
      <c r="F714">
        <v>13.8</v>
      </c>
      <c r="G714">
        <v>36</v>
      </c>
      <c r="H714" t="s">
        <v>26</v>
      </c>
      <c r="I714" t="s">
        <v>27</v>
      </c>
      <c r="J714" t="s">
        <v>28</v>
      </c>
      <c r="K714">
        <v>76922</v>
      </c>
      <c r="L714" t="s">
        <v>29</v>
      </c>
      <c r="M714">
        <v>0.17</v>
      </c>
      <c r="N714">
        <v>0.8</v>
      </c>
      <c r="O714">
        <v>2244.9</v>
      </c>
      <c r="P714">
        <v>0</v>
      </c>
    </row>
    <row r="715" spans="1:16">
      <c r="A715" t="s">
        <v>1472</v>
      </c>
      <c r="B715" s="1">
        <v>45260</v>
      </c>
      <c r="C715" t="s">
        <v>1473</v>
      </c>
      <c r="D715" t="s">
        <v>18</v>
      </c>
      <c r="E715">
        <v>8052</v>
      </c>
      <c r="F715">
        <v>17.100000000000001</v>
      </c>
      <c r="G715">
        <v>60</v>
      </c>
      <c r="H715" t="s">
        <v>19</v>
      </c>
      <c r="I715" t="s">
        <v>73</v>
      </c>
      <c r="J715" t="s">
        <v>21</v>
      </c>
      <c r="K715">
        <v>43409</v>
      </c>
      <c r="L715" t="s">
        <v>33</v>
      </c>
      <c r="M715">
        <v>0.39</v>
      </c>
      <c r="N715">
        <v>0.62</v>
      </c>
      <c r="O715">
        <v>9428.89</v>
      </c>
      <c r="P715">
        <v>0</v>
      </c>
    </row>
    <row r="716" spans="1:16">
      <c r="A716" t="s">
        <v>1474</v>
      </c>
      <c r="B716" s="1">
        <v>44425</v>
      </c>
      <c r="C716" t="s">
        <v>1475</v>
      </c>
      <c r="D716" t="s">
        <v>76</v>
      </c>
      <c r="E716">
        <v>4654</v>
      </c>
      <c r="F716">
        <v>23.4</v>
      </c>
      <c r="G716">
        <v>36</v>
      </c>
      <c r="H716" t="s">
        <v>19</v>
      </c>
      <c r="I716" t="s">
        <v>36</v>
      </c>
      <c r="J716" t="s">
        <v>47</v>
      </c>
      <c r="K716">
        <v>99327</v>
      </c>
      <c r="L716" t="s">
        <v>22</v>
      </c>
      <c r="M716">
        <v>0.41</v>
      </c>
      <c r="N716">
        <v>0.91</v>
      </c>
      <c r="O716">
        <v>5743.04</v>
      </c>
      <c r="P716">
        <v>0</v>
      </c>
    </row>
    <row r="717" spans="1:16">
      <c r="A717" t="s">
        <v>1476</v>
      </c>
      <c r="B717" s="1">
        <v>44744</v>
      </c>
      <c r="C717" t="s">
        <v>1477</v>
      </c>
      <c r="D717" t="s">
        <v>25</v>
      </c>
      <c r="E717">
        <v>24486</v>
      </c>
      <c r="F717">
        <v>12.2</v>
      </c>
      <c r="G717">
        <v>60</v>
      </c>
      <c r="H717" t="s">
        <v>26</v>
      </c>
      <c r="I717" t="s">
        <v>20</v>
      </c>
      <c r="J717" t="s">
        <v>32</v>
      </c>
      <c r="K717">
        <v>121400</v>
      </c>
      <c r="L717" t="s">
        <v>33</v>
      </c>
      <c r="M717">
        <v>0.39</v>
      </c>
      <c r="N717">
        <v>0.7</v>
      </c>
      <c r="O717">
        <v>9438.77</v>
      </c>
      <c r="P717">
        <v>0</v>
      </c>
    </row>
    <row r="718" spans="1:16">
      <c r="A718" t="s">
        <v>1478</v>
      </c>
      <c r="B718" s="1">
        <v>45116</v>
      </c>
      <c r="C718" t="s">
        <v>1479</v>
      </c>
      <c r="D718" t="s">
        <v>53</v>
      </c>
      <c r="E718">
        <v>19743</v>
      </c>
      <c r="F718">
        <v>19.5</v>
      </c>
      <c r="G718">
        <v>60</v>
      </c>
      <c r="H718" t="s">
        <v>26</v>
      </c>
      <c r="I718" t="s">
        <v>20</v>
      </c>
      <c r="J718" t="s">
        <v>21</v>
      </c>
      <c r="K718">
        <v>66639</v>
      </c>
      <c r="L718" t="s">
        <v>33</v>
      </c>
      <c r="M718">
        <v>0.33</v>
      </c>
      <c r="N718">
        <v>0.56000000000000005</v>
      </c>
      <c r="O718">
        <v>5476.7</v>
      </c>
      <c r="P718">
        <v>0</v>
      </c>
    </row>
    <row r="719" spans="1:16">
      <c r="A719" t="s">
        <v>1480</v>
      </c>
      <c r="B719" s="1">
        <v>44202</v>
      </c>
      <c r="C719" t="s">
        <v>1481</v>
      </c>
      <c r="D719" t="s">
        <v>65</v>
      </c>
      <c r="E719">
        <v>25489</v>
      </c>
      <c r="F719">
        <v>22.9</v>
      </c>
      <c r="G719">
        <v>36</v>
      </c>
      <c r="H719" t="s">
        <v>19</v>
      </c>
      <c r="I719" t="s">
        <v>57</v>
      </c>
      <c r="J719" t="s">
        <v>21</v>
      </c>
      <c r="K719">
        <v>130110</v>
      </c>
      <c r="L719" t="s">
        <v>33</v>
      </c>
      <c r="M719">
        <v>0.11</v>
      </c>
      <c r="N719">
        <v>0.83</v>
      </c>
      <c r="O719">
        <v>31325.98</v>
      </c>
      <c r="P719">
        <v>0</v>
      </c>
    </row>
    <row r="720" spans="1:16">
      <c r="A720" t="s">
        <v>1482</v>
      </c>
      <c r="B720" s="1">
        <v>44664</v>
      </c>
      <c r="C720" t="s">
        <v>1483</v>
      </c>
      <c r="D720" t="s">
        <v>72</v>
      </c>
      <c r="E720">
        <v>9636</v>
      </c>
      <c r="F720">
        <v>14.1</v>
      </c>
      <c r="G720">
        <v>60</v>
      </c>
      <c r="H720" t="s">
        <v>19</v>
      </c>
      <c r="I720" t="s">
        <v>20</v>
      </c>
      <c r="J720" t="s">
        <v>32</v>
      </c>
      <c r="K720">
        <v>93627</v>
      </c>
      <c r="L720" t="s">
        <v>33</v>
      </c>
      <c r="M720">
        <v>0.24</v>
      </c>
      <c r="N720">
        <v>0.79</v>
      </c>
      <c r="O720">
        <v>10994.68</v>
      </c>
      <c r="P720">
        <v>0</v>
      </c>
    </row>
    <row r="721" spans="1:16">
      <c r="A721" t="s">
        <v>1484</v>
      </c>
      <c r="B721" s="1">
        <v>44271</v>
      </c>
      <c r="C721" t="s">
        <v>1485</v>
      </c>
      <c r="D721" t="s">
        <v>65</v>
      </c>
      <c r="E721">
        <v>7441</v>
      </c>
      <c r="F721">
        <v>13.9</v>
      </c>
      <c r="G721">
        <v>60</v>
      </c>
      <c r="H721" t="s">
        <v>19</v>
      </c>
      <c r="I721" t="s">
        <v>73</v>
      </c>
      <c r="J721" t="s">
        <v>47</v>
      </c>
      <c r="K721">
        <v>113424</v>
      </c>
      <c r="L721" t="s">
        <v>22</v>
      </c>
      <c r="M721">
        <v>0.34</v>
      </c>
      <c r="N721">
        <v>0.64</v>
      </c>
      <c r="O721">
        <v>8475.2999999999993</v>
      </c>
      <c r="P721">
        <v>0</v>
      </c>
    </row>
    <row r="722" spans="1:16">
      <c r="A722" t="s">
        <v>1486</v>
      </c>
      <c r="B722" s="1">
        <v>44200</v>
      </c>
      <c r="C722" t="s">
        <v>1487</v>
      </c>
      <c r="D722" t="s">
        <v>65</v>
      </c>
      <c r="E722">
        <v>25611</v>
      </c>
      <c r="F722">
        <v>17</v>
      </c>
      <c r="G722">
        <v>36</v>
      </c>
      <c r="H722" t="s">
        <v>315</v>
      </c>
      <c r="I722" t="s">
        <v>57</v>
      </c>
      <c r="J722" t="s">
        <v>28</v>
      </c>
      <c r="K722">
        <v>49692</v>
      </c>
      <c r="L722" t="s">
        <v>29</v>
      </c>
      <c r="M722">
        <v>0.25</v>
      </c>
      <c r="N722">
        <v>0.78</v>
      </c>
      <c r="O722">
        <v>0</v>
      </c>
      <c r="P722">
        <v>0</v>
      </c>
    </row>
    <row r="723" spans="1:16">
      <c r="A723" t="s">
        <v>1488</v>
      </c>
      <c r="B723" s="1">
        <v>44842</v>
      </c>
      <c r="C723" t="s">
        <v>1489</v>
      </c>
      <c r="D723" t="s">
        <v>46</v>
      </c>
      <c r="E723">
        <v>13149</v>
      </c>
      <c r="F723">
        <v>16.8</v>
      </c>
      <c r="G723">
        <v>36</v>
      </c>
      <c r="H723" t="s">
        <v>26</v>
      </c>
      <c r="I723" t="s">
        <v>57</v>
      </c>
      <c r="J723" t="s">
        <v>21</v>
      </c>
      <c r="K723">
        <v>119037</v>
      </c>
      <c r="L723" t="s">
        <v>29</v>
      </c>
      <c r="M723">
        <v>0.45</v>
      </c>
      <c r="N723">
        <v>0.6</v>
      </c>
      <c r="O723">
        <v>4489.9799999999996</v>
      </c>
      <c r="P723">
        <v>0</v>
      </c>
    </row>
    <row r="724" spans="1:16">
      <c r="A724" t="s">
        <v>1490</v>
      </c>
      <c r="B724" s="1">
        <v>44314</v>
      </c>
      <c r="C724" t="s">
        <v>1491</v>
      </c>
      <c r="D724" t="s">
        <v>53</v>
      </c>
      <c r="E724">
        <v>35566</v>
      </c>
      <c r="F724">
        <v>21.1</v>
      </c>
      <c r="G724">
        <v>36</v>
      </c>
      <c r="H724" t="s">
        <v>81</v>
      </c>
      <c r="I724" t="s">
        <v>20</v>
      </c>
      <c r="J724" t="s">
        <v>32</v>
      </c>
      <c r="K724">
        <v>108840</v>
      </c>
      <c r="L724" t="s">
        <v>33</v>
      </c>
      <c r="M724">
        <v>0.22</v>
      </c>
      <c r="N724">
        <v>0.7</v>
      </c>
      <c r="O724">
        <v>8919.67</v>
      </c>
      <c r="P724">
        <v>8978.74</v>
      </c>
    </row>
    <row r="725" spans="1:16">
      <c r="A725" t="s">
        <v>1492</v>
      </c>
      <c r="B725" s="1">
        <v>45077</v>
      </c>
      <c r="C725" t="s">
        <v>1493</v>
      </c>
      <c r="D725" t="s">
        <v>18</v>
      </c>
      <c r="E725">
        <v>22675</v>
      </c>
      <c r="F725">
        <v>14.5</v>
      </c>
      <c r="G725">
        <v>60</v>
      </c>
      <c r="H725" t="s">
        <v>19</v>
      </c>
      <c r="I725" t="s">
        <v>57</v>
      </c>
      <c r="J725" t="s">
        <v>47</v>
      </c>
      <c r="K725">
        <v>84200</v>
      </c>
      <c r="L725" t="s">
        <v>22</v>
      </c>
      <c r="M725">
        <v>0.22</v>
      </c>
      <c r="N725">
        <v>0.9</v>
      </c>
      <c r="O725">
        <v>25962.880000000001</v>
      </c>
      <c r="P725">
        <v>0</v>
      </c>
    </row>
    <row r="726" spans="1:16">
      <c r="A726" t="s">
        <v>1494</v>
      </c>
      <c r="B726" s="1">
        <v>44700</v>
      </c>
      <c r="C726" t="s">
        <v>1495</v>
      </c>
      <c r="D726" t="s">
        <v>46</v>
      </c>
      <c r="E726">
        <v>6495</v>
      </c>
      <c r="F726">
        <v>24.9</v>
      </c>
      <c r="G726">
        <v>36</v>
      </c>
      <c r="H726" t="s">
        <v>60</v>
      </c>
      <c r="I726" t="s">
        <v>73</v>
      </c>
      <c r="J726" t="s">
        <v>37</v>
      </c>
      <c r="K726">
        <v>123063</v>
      </c>
      <c r="L726" t="s">
        <v>22</v>
      </c>
      <c r="M726">
        <v>0.21</v>
      </c>
      <c r="N726">
        <v>0.56000000000000005</v>
      </c>
      <c r="O726">
        <v>0</v>
      </c>
      <c r="P726">
        <v>0</v>
      </c>
    </row>
    <row r="727" spans="1:16">
      <c r="A727" t="s">
        <v>1496</v>
      </c>
      <c r="B727" s="1">
        <v>45143</v>
      </c>
      <c r="C727" t="s">
        <v>1497</v>
      </c>
      <c r="D727" t="s">
        <v>65</v>
      </c>
      <c r="E727">
        <v>14673</v>
      </c>
      <c r="F727">
        <v>6.2</v>
      </c>
      <c r="G727">
        <v>36</v>
      </c>
      <c r="H727" t="s">
        <v>19</v>
      </c>
      <c r="I727" t="s">
        <v>73</v>
      </c>
      <c r="J727" t="s">
        <v>28</v>
      </c>
      <c r="K727">
        <v>87415</v>
      </c>
      <c r="L727" t="s">
        <v>22</v>
      </c>
      <c r="M727">
        <v>0.23</v>
      </c>
      <c r="N727">
        <v>0.67</v>
      </c>
      <c r="O727">
        <v>15582.73</v>
      </c>
      <c r="P727">
        <v>0</v>
      </c>
    </row>
    <row r="728" spans="1:16">
      <c r="A728" t="s">
        <v>1498</v>
      </c>
      <c r="B728" s="1">
        <v>44770</v>
      </c>
      <c r="C728" t="s">
        <v>1499</v>
      </c>
      <c r="D728" t="s">
        <v>76</v>
      </c>
      <c r="E728">
        <v>12130</v>
      </c>
      <c r="F728">
        <v>5.0999999999999996</v>
      </c>
      <c r="G728">
        <v>36</v>
      </c>
      <c r="H728" t="s">
        <v>19</v>
      </c>
      <c r="I728" t="s">
        <v>20</v>
      </c>
      <c r="J728" t="s">
        <v>32</v>
      </c>
      <c r="K728">
        <v>48074</v>
      </c>
      <c r="L728" t="s">
        <v>22</v>
      </c>
      <c r="M728">
        <v>0.32</v>
      </c>
      <c r="N728">
        <v>0.87</v>
      </c>
      <c r="O728">
        <v>12748.63</v>
      </c>
      <c r="P728">
        <v>0</v>
      </c>
    </row>
    <row r="729" spans="1:16">
      <c r="A729" t="s">
        <v>1500</v>
      </c>
      <c r="B729" s="1">
        <v>44390</v>
      </c>
      <c r="C729" t="s">
        <v>1501</v>
      </c>
      <c r="D729" t="s">
        <v>72</v>
      </c>
      <c r="E729">
        <v>23668</v>
      </c>
      <c r="F729">
        <v>17.8</v>
      </c>
      <c r="G729">
        <v>36</v>
      </c>
      <c r="H729" t="s">
        <v>26</v>
      </c>
      <c r="I729" t="s">
        <v>20</v>
      </c>
      <c r="J729" t="s">
        <v>32</v>
      </c>
      <c r="K729">
        <v>45549</v>
      </c>
      <c r="L729" t="s">
        <v>22</v>
      </c>
      <c r="M729">
        <v>0.38</v>
      </c>
      <c r="N729">
        <v>0.94</v>
      </c>
      <c r="O729">
        <v>6421.49</v>
      </c>
      <c r="P729">
        <v>0</v>
      </c>
    </row>
    <row r="730" spans="1:16">
      <c r="A730" t="s">
        <v>1502</v>
      </c>
      <c r="B730" s="1">
        <v>45043</v>
      </c>
      <c r="C730" t="s">
        <v>1503</v>
      </c>
      <c r="D730" t="s">
        <v>65</v>
      </c>
      <c r="E730">
        <v>16222</v>
      </c>
      <c r="F730">
        <v>11</v>
      </c>
      <c r="G730">
        <v>60</v>
      </c>
      <c r="H730" t="s">
        <v>19</v>
      </c>
      <c r="I730" t="s">
        <v>20</v>
      </c>
      <c r="J730" t="s">
        <v>32</v>
      </c>
      <c r="K730">
        <v>59963</v>
      </c>
      <c r="L730" t="s">
        <v>22</v>
      </c>
      <c r="M730">
        <v>0.37</v>
      </c>
      <c r="N730">
        <v>0.7</v>
      </c>
      <c r="O730">
        <v>18006.419999999998</v>
      </c>
      <c r="P730">
        <v>0</v>
      </c>
    </row>
    <row r="731" spans="1:16">
      <c r="A731" t="s">
        <v>1504</v>
      </c>
      <c r="B731" s="1">
        <v>44911</v>
      </c>
      <c r="C731" t="s">
        <v>1505</v>
      </c>
      <c r="D731" t="s">
        <v>40</v>
      </c>
      <c r="E731">
        <v>24669</v>
      </c>
      <c r="F731">
        <v>9.8000000000000007</v>
      </c>
      <c r="G731">
        <v>60</v>
      </c>
      <c r="H731" t="s">
        <v>19</v>
      </c>
      <c r="I731" t="s">
        <v>20</v>
      </c>
      <c r="J731" t="s">
        <v>21</v>
      </c>
      <c r="K731">
        <v>121456</v>
      </c>
      <c r="L731" t="s">
        <v>33</v>
      </c>
      <c r="M731">
        <v>0.42</v>
      </c>
      <c r="N731">
        <v>0.73</v>
      </c>
      <c r="O731">
        <v>27086.560000000001</v>
      </c>
      <c r="P731">
        <v>0</v>
      </c>
    </row>
    <row r="732" spans="1:16">
      <c r="A732" t="s">
        <v>1506</v>
      </c>
      <c r="B732" s="1">
        <v>45246</v>
      </c>
      <c r="C732" t="s">
        <v>1507</v>
      </c>
      <c r="D732" t="s">
        <v>53</v>
      </c>
      <c r="E732">
        <v>35068</v>
      </c>
      <c r="F732">
        <v>11.2</v>
      </c>
      <c r="G732">
        <v>36</v>
      </c>
      <c r="H732" t="s">
        <v>19</v>
      </c>
      <c r="I732" t="s">
        <v>84</v>
      </c>
      <c r="J732" t="s">
        <v>37</v>
      </c>
      <c r="K732">
        <v>126362</v>
      </c>
      <c r="L732" t="s">
        <v>29</v>
      </c>
      <c r="M732">
        <v>0.45</v>
      </c>
      <c r="N732">
        <v>0.76</v>
      </c>
      <c r="O732">
        <v>38995.620000000003</v>
      </c>
      <c r="P732">
        <v>0</v>
      </c>
    </row>
    <row r="733" spans="1:16">
      <c r="A733" t="s">
        <v>1508</v>
      </c>
      <c r="B733" s="1">
        <v>44369</v>
      </c>
      <c r="C733" t="s">
        <v>1509</v>
      </c>
      <c r="D733" t="s">
        <v>53</v>
      </c>
      <c r="E733">
        <v>24253</v>
      </c>
      <c r="F733">
        <v>10.1</v>
      </c>
      <c r="G733">
        <v>60</v>
      </c>
      <c r="H733" t="s">
        <v>19</v>
      </c>
      <c r="I733" t="s">
        <v>20</v>
      </c>
      <c r="J733" t="s">
        <v>28</v>
      </c>
      <c r="K733">
        <v>131607</v>
      </c>
      <c r="L733" t="s">
        <v>29</v>
      </c>
      <c r="M733">
        <v>0.43</v>
      </c>
      <c r="N733">
        <v>0.92</v>
      </c>
      <c r="O733">
        <v>26702.55</v>
      </c>
      <c r="P733">
        <v>0</v>
      </c>
    </row>
    <row r="734" spans="1:16">
      <c r="A734" t="s">
        <v>1510</v>
      </c>
      <c r="B734" s="1">
        <v>44522</v>
      </c>
      <c r="C734" t="s">
        <v>1511</v>
      </c>
      <c r="D734" t="s">
        <v>53</v>
      </c>
      <c r="E734">
        <v>10435</v>
      </c>
      <c r="F734">
        <v>5.6</v>
      </c>
      <c r="G734">
        <v>36</v>
      </c>
      <c r="H734" t="s">
        <v>26</v>
      </c>
      <c r="I734" t="s">
        <v>27</v>
      </c>
      <c r="J734" t="s">
        <v>47</v>
      </c>
      <c r="K734">
        <v>82265</v>
      </c>
      <c r="L734" t="s">
        <v>33</v>
      </c>
      <c r="M734">
        <v>0.11</v>
      </c>
      <c r="N734">
        <v>0.89</v>
      </c>
      <c r="O734">
        <v>1328.43</v>
      </c>
      <c r="P734">
        <v>0</v>
      </c>
    </row>
    <row r="735" spans="1:16">
      <c r="A735" t="s">
        <v>1512</v>
      </c>
      <c r="B735" s="1">
        <v>45032</v>
      </c>
      <c r="C735" t="s">
        <v>1513</v>
      </c>
      <c r="D735" t="s">
        <v>25</v>
      </c>
      <c r="E735">
        <v>29552</v>
      </c>
      <c r="F735">
        <v>24.4</v>
      </c>
      <c r="G735">
        <v>36</v>
      </c>
      <c r="H735" t="s">
        <v>26</v>
      </c>
      <c r="I735" t="s">
        <v>84</v>
      </c>
      <c r="J735" t="s">
        <v>47</v>
      </c>
      <c r="K735">
        <v>46061</v>
      </c>
      <c r="L735" t="s">
        <v>29</v>
      </c>
      <c r="M735">
        <v>0.39</v>
      </c>
      <c r="N735">
        <v>0.57999999999999996</v>
      </c>
      <c r="O735">
        <v>5184.05</v>
      </c>
      <c r="P735">
        <v>0</v>
      </c>
    </row>
    <row r="736" spans="1:16">
      <c r="A736" t="s">
        <v>1514</v>
      </c>
      <c r="B736" s="1">
        <v>44920</v>
      </c>
      <c r="C736" t="s">
        <v>1515</v>
      </c>
      <c r="D736" t="s">
        <v>25</v>
      </c>
      <c r="E736">
        <v>38384</v>
      </c>
      <c r="F736">
        <v>9.4</v>
      </c>
      <c r="G736">
        <v>60</v>
      </c>
      <c r="H736" t="s">
        <v>26</v>
      </c>
      <c r="I736" t="s">
        <v>20</v>
      </c>
      <c r="J736" t="s">
        <v>37</v>
      </c>
      <c r="K736">
        <v>88226</v>
      </c>
      <c r="L736" t="s">
        <v>22</v>
      </c>
      <c r="M736">
        <v>0.18</v>
      </c>
      <c r="N736">
        <v>0.7</v>
      </c>
      <c r="O736">
        <v>4663.03</v>
      </c>
      <c r="P736">
        <v>0</v>
      </c>
    </row>
    <row r="737" spans="1:16">
      <c r="A737" t="s">
        <v>1516</v>
      </c>
      <c r="B737" s="1">
        <v>44421</v>
      </c>
      <c r="C737" t="s">
        <v>1517</v>
      </c>
      <c r="D737" t="s">
        <v>56</v>
      </c>
      <c r="E737">
        <v>17393</v>
      </c>
      <c r="F737">
        <v>19.7</v>
      </c>
      <c r="G737">
        <v>60</v>
      </c>
      <c r="H737" t="s">
        <v>26</v>
      </c>
      <c r="I737" t="s">
        <v>57</v>
      </c>
      <c r="J737" t="s">
        <v>32</v>
      </c>
      <c r="K737">
        <v>58810</v>
      </c>
      <c r="L737" t="s">
        <v>22</v>
      </c>
      <c r="M737">
        <v>0.15</v>
      </c>
      <c r="N737">
        <v>0.71</v>
      </c>
      <c r="O737">
        <v>2401.1</v>
      </c>
      <c r="P737">
        <v>0</v>
      </c>
    </row>
    <row r="738" spans="1:16">
      <c r="A738" t="s">
        <v>1518</v>
      </c>
      <c r="B738" s="1">
        <v>44728</v>
      </c>
      <c r="C738" t="s">
        <v>1519</v>
      </c>
      <c r="D738" t="s">
        <v>50</v>
      </c>
      <c r="E738">
        <v>11617</v>
      </c>
      <c r="F738">
        <v>20.3</v>
      </c>
      <c r="G738">
        <v>36</v>
      </c>
      <c r="H738" t="s">
        <v>26</v>
      </c>
      <c r="I738" t="s">
        <v>41</v>
      </c>
      <c r="J738" t="s">
        <v>32</v>
      </c>
      <c r="K738">
        <v>90006</v>
      </c>
      <c r="L738" t="s">
        <v>29</v>
      </c>
      <c r="M738">
        <v>0.36</v>
      </c>
      <c r="N738">
        <v>0.86</v>
      </c>
      <c r="O738">
        <v>5667.24</v>
      </c>
      <c r="P738">
        <v>0</v>
      </c>
    </row>
    <row r="739" spans="1:16">
      <c r="A739" t="s">
        <v>1520</v>
      </c>
      <c r="B739" s="1">
        <v>44309</v>
      </c>
      <c r="C739" t="s">
        <v>1521</v>
      </c>
      <c r="D739" t="s">
        <v>72</v>
      </c>
      <c r="E739">
        <v>39520</v>
      </c>
      <c r="F739">
        <v>23.6</v>
      </c>
      <c r="G739">
        <v>36</v>
      </c>
      <c r="H739" t="s">
        <v>19</v>
      </c>
      <c r="I739" t="s">
        <v>84</v>
      </c>
      <c r="J739" t="s">
        <v>32</v>
      </c>
      <c r="K739">
        <v>143502</v>
      </c>
      <c r="L739" t="s">
        <v>22</v>
      </c>
      <c r="M739">
        <v>0.23</v>
      </c>
      <c r="N739">
        <v>0.77</v>
      </c>
      <c r="O739">
        <v>48846.720000000001</v>
      </c>
      <c r="P739">
        <v>0</v>
      </c>
    </row>
    <row r="740" spans="1:16">
      <c r="A740" t="s">
        <v>1522</v>
      </c>
      <c r="B740" s="1">
        <v>44336</v>
      </c>
      <c r="C740" t="s">
        <v>1523</v>
      </c>
      <c r="D740" t="s">
        <v>46</v>
      </c>
      <c r="E740">
        <v>10852</v>
      </c>
      <c r="F740">
        <v>5.6</v>
      </c>
      <c r="G740">
        <v>60</v>
      </c>
      <c r="H740" t="s">
        <v>19</v>
      </c>
      <c r="I740" t="s">
        <v>73</v>
      </c>
      <c r="J740" t="s">
        <v>32</v>
      </c>
      <c r="K740">
        <v>52800</v>
      </c>
      <c r="L740" t="s">
        <v>22</v>
      </c>
      <c r="M740">
        <v>0.12</v>
      </c>
      <c r="N740">
        <v>0.79</v>
      </c>
      <c r="O740">
        <v>11459.71</v>
      </c>
      <c r="P740">
        <v>0</v>
      </c>
    </row>
    <row r="741" spans="1:16">
      <c r="A741" t="s">
        <v>1524</v>
      </c>
      <c r="B741" s="1">
        <v>44755</v>
      </c>
      <c r="C741" t="s">
        <v>1525</v>
      </c>
      <c r="D741" t="s">
        <v>18</v>
      </c>
      <c r="E741">
        <v>32401</v>
      </c>
      <c r="F741">
        <v>22.4</v>
      </c>
      <c r="G741">
        <v>36</v>
      </c>
      <c r="H741" t="s">
        <v>60</v>
      </c>
      <c r="I741" t="s">
        <v>27</v>
      </c>
      <c r="J741" t="s">
        <v>32</v>
      </c>
      <c r="K741">
        <v>146192</v>
      </c>
      <c r="L741" t="s">
        <v>29</v>
      </c>
      <c r="M741">
        <v>0.16</v>
      </c>
      <c r="N741">
        <v>0.95</v>
      </c>
      <c r="O741">
        <v>0</v>
      </c>
      <c r="P741">
        <v>0</v>
      </c>
    </row>
    <row r="742" spans="1:16">
      <c r="A742" t="s">
        <v>1526</v>
      </c>
      <c r="B742" s="1">
        <v>44197</v>
      </c>
      <c r="C742" t="s">
        <v>1527</v>
      </c>
      <c r="D742" t="s">
        <v>65</v>
      </c>
      <c r="E742">
        <v>7295</v>
      </c>
      <c r="F742">
        <v>15.5</v>
      </c>
      <c r="G742">
        <v>60</v>
      </c>
      <c r="H742" t="s">
        <v>19</v>
      </c>
      <c r="I742" t="s">
        <v>84</v>
      </c>
      <c r="J742" t="s">
        <v>37</v>
      </c>
      <c r="K742">
        <v>138959</v>
      </c>
      <c r="L742" t="s">
        <v>33</v>
      </c>
      <c r="M742">
        <v>0.1</v>
      </c>
      <c r="N742">
        <v>0.53</v>
      </c>
      <c r="O742">
        <v>8425.7199999999993</v>
      </c>
      <c r="P742">
        <v>0</v>
      </c>
    </row>
    <row r="743" spans="1:16">
      <c r="A743" t="s">
        <v>1528</v>
      </c>
      <c r="B743" s="1">
        <v>44286</v>
      </c>
      <c r="C743" t="s">
        <v>1529</v>
      </c>
      <c r="D743" t="s">
        <v>50</v>
      </c>
      <c r="E743">
        <v>36993</v>
      </c>
      <c r="F743">
        <v>17.7</v>
      </c>
      <c r="G743">
        <v>36</v>
      </c>
      <c r="H743" t="s">
        <v>26</v>
      </c>
      <c r="I743" t="s">
        <v>57</v>
      </c>
      <c r="J743" t="s">
        <v>21</v>
      </c>
      <c r="K743">
        <v>137228</v>
      </c>
      <c r="L743" t="s">
        <v>29</v>
      </c>
      <c r="M743">
        <v>0.46</v>
      </c>
      <c r="N743">
        <v>0.6</v>
      </c>
      <c r="O743">
        <v>4398.51</v>
      </c>
      <c r="P743">
        <v>0</v>
      </c>
    </row>
    <row r="744" spans="1:16">
      <c r="A744" t="s">
        <v>1530</v>
      </c>
      <c r="B744" s="1">
        <v>44850</v>
      </c>
      <c r="C744" t="s">
        <v>1531</v>
      </c>
      <c r="D744" t="s">
        <v>18</v>
      </c>
      <c r="E744">
        <v>35084</v>
      </c>
      <c r="F744">
        <v>17.899999999999999</v>
      </c>
      <c r="G744">
        <v>36</v>
      </c>
      <c r="H744" t="s">
        <v>19</v>
      </c>
      <c r="I744" t="s">
        <v>36</v>
      </c>
      <c r="J744" t="s">
        <v>28</v>
      </c>
      <c r="K744">
        <v>105476</v>
      </c>
      <c r="L744" t="s">
        <v>29</v>
      </c>
      <c r="M744">
        <v>0.11</v>
      </c>
      <c r="N744">
        <v>0.68</v>
      </c>
      <c r="O744">
        <v>41364.04</v>
      </c>
      <c r="P744">
        <v>0</v>
      </c>
    </row>
    <row r="745" spans="1:16">
      <c r="A745" t="s">
        <v>1532</v>
      </c>
      <c r="B745" s="1">
        <v>44516</v>
      </c>
      <c r="C745" t="s">
        <v>1533</v>
      </c>
      <c r="D745" t="s">
        <v>46</v>
      </c>
      <c r="E745">
        <v>37451</v>
      </c>
      <c r="F745">
        <v>21.4</v>
      </c>
      <c r="G745">
        <v>60</v>
      </c>
      <c r="H745" t="s">
        <v>26</v>
      </c>
      <c r="I745" t="s">
        <v>73</v>
      </c>
      <c r="J745" t="s">
        <v>32</v>
      </c>
      <c r="K745">
        <v>99460</v>
      </c>
      <c r="L745" t="s">
        <v>29</v>
      </c>
      <c r="M745">
        <v>0.18</v>
      </c>
      <c r="N745">
        <v>0.66</v>
      </c>
      <c r="O745">
        <v>6410.55</v>
      </c>
      <c r="P745">
        <v>0</v>
      </c>
    </row>
    <row r="746" spans="1:16">
      <c r="A746" t="s">
        <v>1534</v>
      </c>
      <c r="B746" s="1">
        <v>44335</v>
      </c>
      <c r="C746" t="s">
        <v>1535</v>
      </c>
      <c r="D746" t="s">
        <v>50</v>
      </c>
      <c r="E746">
        <v>8227</v>
      </c>
      <c r="F746">
        <v>11.7</v>
      </c>
      <c r="G746">
        <v>60</v>
      </c>
      <c r="H746" t="s">
        <v>26</v>
      </c>
      <c r="I746" t="s">
        <v>73</v>
      </c>
      <c r="J746" t="s">
        <v>21</v>
      </c>
      <c r="K746">
        <v>87767</v>
      </c>
      <c r="L746" t="s">
        <v>29</v>
      </c>
      <c r="M746">
        <v>0.27</v>
      </c>
      <c r="N746">
        <v>0.51</v>
      </c>
      <c r="O746">
        <v>2597.8000000000002</v>
      </c>
      <c r="P746">
        <v>0</v>
      </c>
    </row>
    <row r="747" spans="1:16">
      <c r="A747" t="s">
        <v>1536</v>
      </c>
      <c r="B747" s="1">
        <v>45041</v>
      </c>
      <c r="C747" t="s">
        <v>1537</v>
      </c>
      <c r="D747" t="s">
        <v>18</v>
      </c>
      <c r="E747">
        <v>32910</v>
      </c>
      <c r="F747">
        <v>19.7</v>
      </c>
      <c r="G747">
        <v>60</v>
      </c>
      <c r="H747" t="s">
        <v>19</v>
      </c>
      <c r="I747" t="s">
        <v>41</v>
      </c>
      <c r="J747" t="s">
        <v>47</v>
      </c>
      <c r="K747">
        <v>58054</v>
      </c>
      <c r="L747" t="s">
        <v>33</v>
      </c>
      <c r="M747">
        <v>0.24</v>
      </c>
      <c r="N747">
        <v>0.54</v>
      </c>
      <c r="O747">
        <v>39393.269999999997</v>
      </c>
      <c r="P747">
        <v>0</v>
      </c>
    </row>
    <row r="748" spans="1:16">
      <c r="A748" t="s">
        <v>1538</v>
      </c>
      <c r="B748" s="1">
        <v>44455</v>
      </c>
      <c r="C748" t="s">
        <v>1539</v>
      </c>
      <c r="D748" t="s">
        <v>76</v>
      </c>
      <c r="E748">
        <v>37041</v>
      </c>
      <c r="F748">
        <v>15.6</v>
      </c>
      <c r="G748">
        <v>60</v>
      </c>
      <c r="H748" t="s">
        <v>19</v>
      </c>
      <c r="I748" t="s">
        <v>84</v>
      </c>
      <c r="J748" t="s">
        <v>37</v>
      </c>
      <c r="K748">
        <v>105319</v>
      </c>
      <c r="L748" t="s">
        <v>33</v>
      </c>
      <c r="M748">
        <v>0.46</v>
      </c>
      <c r="N748">
        <v>0.81</v>
      </c>
      <c r="O748">
        <v>42819.4</v>
      </c>
      <c r="P748">
        <v>0</v>
      </c>
    </row>
    <row r="749" spans="1:16">
      <c r="A749" t="s">
        <v>1540</v>
      </c>
      <c r="B749" s="1">
        <v>45098</v>
      </c>
      <c r="C749" t="s">
        <v>1541</v>
      </c>
      <c r="D749" t="s">
        <v>25</v>
      </c>
      <c r="E749">
        <v>24384</v>
      </c>
      <c r="F749">
        <v>20.9</v>
      </c>
      <c r="G749">
        <v>60</v>
      </c>
      <c r="H749" t="s">
        <v>26</v>
      </c>
      <c r="I749" t="s">
        <v>57</v>
      </c>
      <c r="J749" t="s">
        <v>21</v>
      </c>
      <c r="K749">
        <v>132789</v>
      </c>
      <c r="L749" t="s">
        <v>22</v>
      </c>
      <c r="M749">
        <v>0.12</v>
      </c>
      <c r="N749">
        <v>0.9</v>
      </c>
      <c r="O749">
        <v>7914.57</v>
      </c>
      <c r="P749">
        <v>0</v>
      </c>
    </row>
    <row r="750" spans="1:16">
      <c r="A750" t="s">
        <v>1542</v>
      </c>
      <c r="B750" s="1">
        <v>44886</v>
      </c>
      <c r="C750" t="s">
        <v>1543</v>
      </c>
      <c r="D750" t="s">
        <v>46</v>
      </c>
      <c r="E750">
        <v>1145</v>
      </c>
      <c r="F750">
        <v>24.8</v>
      </c>
      <c r="G750">
        <v>60</v>
      </c>
      <c r="H750" t="s">
        <v>19</v>
      </c>
      <c r="I750" t="s">
        <v>20</v>
      </c>
      <c r="J750" t="s">
        <v>32</v>
      </c>
      <c r="K750">
        <v>75397</v>
      </c>
      <c r="L750" t="s">
        <v>22</v>
      </c>
      <c r="M750">
        <v>0.3</v>
      </c>
      <c r="N750">
        <v>0.73</v>
      </c>
      <c r="O750">
        <v>1428.96</v>
      </c>
      <c r="P750">
        <v>0</v>
      </c>
    </row>
    <row r="751" spans="1:16">
      <c r="A751" t="s">
        <v>1544</v>
      </c>
      <c r="B751" s="1">
        <v>44206</v>
      </c>
      <c r="C751" t="s">
        <v>1545</v>
      </c>
      <c r="D751" t="s">
        <v>72</v>
      </c>
      <c r="E751">
        <v>38778</v>
      </c>
      <c r="F751">
        <v>9</v>
      </c>
      <c r="G751">
        <v>60</v>
      </c>
      <c r="H751" t="s">
        <v>19</v>
      </c>
      <c r="I751" t="s">
        <v>73</v>
      </c>
      <c r="J751" t="s">
        <v>32</v>
      </c>
      <c r="K751">
        <v>43233</v>
      </c>
      <c r="L751" t="s">
        <v>29</v>
      </c>
      <c r="M751">
        <v>0.37</v>
      </c>
      <c r="N751">
        <v>0.74</v>
      </c>
      <c r="O751">
        <v>42268.02</v>
      </c>
      <c r="P751">
        <v>0</v>
      </c>
    </row>
    <row r="752" spans="1:16">
      <c r="A752" t="s">
        <v>1546</v>
      </c>
      <c r="B752" s="1">
        <v>44457</v>
      </c>
      <c r="C752" t="s">
        <v>1547</v>
      </c>
      <c r="D752" t="s">
        <v>40</v>
      </c>
      <c r="E752">
        <v>17035</v>
      </c>
      <c r="F752">
        <v>24.9</v>
      </c>
      <c r="G752">
        <v>36</v>
      </c>
      <c r="H752" t="s">
        <v>26</v>
      </c>
      <c r="I752" t="s">
        <v>27</v>
      </c>
      <c r="J752" t="s">
        <v>32</v>
      </c>
      <c r="K752">
        <v>141205</v>
      </c>
      <c r="L752" t="s">
        <v>22</v>
      </c>
      <c r="M752">
        <v>0.47</v>
      </c>
      <c r="N752">
        <v>0.61</v>
      </c>
      <c r="O752">
        <v>2032.08</v>
      </c>
      <c r="P752">
        <v>0</v>
      </c>
    </row>
    <row r="753" spans="1:16">
      <c r="A753" t="s">
        <v>1548</v>
      </c>
      <c r="B753" s="1">
        <v>44368</v>
      </c>
      <c r="C753" t="s">
        <v>1549</v>
      </c>
      <c r="D753" t="s">
        <v>76</v>
      </c>
      <c r="E753">
        <v>4040</v>
      </c>
      <c r="F753">
        <v>6.8</v>
      </c>
      <c r="G753">
        <v>36</v>
      </c>
      <c r="H753" t="s">
        <v>19</v>
      </c>
      <c r="I753" t="s">
        <v>27</v>
      </c>
      <c r="J753" t="s">
        <v>21</v>
      </c>
      <c r="K753">
        <v>120020</v>
      </c>
      <c r="L753" t="s">
        <v>33</v>
      </c>
      <c r="M753">
        <v>0.35</v>
      </c>
      <c r="N753">
        <v>0.85</v>
      </c>
      <c r="O753">
        <v>4314.72</v>
      </c>
      <c r="P753">
        <v>0</v>
      </c>
    </row>
    <row r="754" spans="1:16">
      <c r="A754" t="s">
        <v>1550</v>
      </c>
      <c r="B754" s="1">
        <v>45094</v>
      </c>
      <c r="C754" t="s">
        <v>1551</v>
      </c>
      <c r="D754" t="s">
        <v>25</v>
      </c>
      <c r="E754">
        <v>27160</v>
      </c>
      <c r="F754">
        <v>5</v>
      </c>
      <c r="G754">
        <v>36</v>
      </c>
      <c r="H754" t="s">
        <v>81</v>
      </c>
      <c r="I754" t="s">
        <v>41</v>
      </c>
      <c r="J754" t="s">
        <v>32</v>
      </c>
      <c r="K754">
        <v>55068</v>
      </c>
      <c r="L754" t="s">
        <v>22</v>
      </c>
      <c r="M754">
        <v>0.42</v>
      </c>
      <c r="N754">
        <v>0.84</v>
      </c>
      <c r="O754">
        <v>9183.2099999999991</v>
      </c>
      <c r="P754">
        <v>3538.73</v>
      </c>
    </row>
    <row r="755" spans="1:16">
      <c r="A755" t="s">
        <v>1552</v>
      </c>
      <c r="B755" s="1">
        <v>44209</v>
      </c>
      <c r="C755" t="s">
        <v>1553</v>
      </c>
      <c r="D755" t="s">
        <v>53</v>
      </c>
      <c r="E755">
        <v>18633</v>
      </c>
      <c r="F755">
        <v>5.9</v>
      </c>
      <c r="G755">
        <v>60</v>
      </c>
      <c r="H755" t="s">
        <v>19</v>
      </c>
      <c r="I755" t="s">
        <v>84</v>
      </c>
      <c r="J755" t="s">
        <v>21</v>
      </c>
      <c r="K755">
        <v>95727</v>
      </c>
      <c r="L755" t="s">
        <v>22</v>
      </c>
      <c r="M755">
        <v>0.13</v>
      </c>
      <c r="N755">
        <v>0.76</v>
      </c>
      <c r="O755">
        <v>19732.349999999999</v>
      </c>
      <c r="P755">
        <v>0</v>
      </c>
    </row>
    <row r="756" spans="1:16">
      <c r="A756" t="s">
        <v>1554</v>
      </c>
      <c r="B756" s="1">
        <v>44517</v>
      </c>
      <c r="C756" t="s">
        <v>1555</v>
      </c>
      <c r="D756" t="s">
        <v>25</v>
      </c>
      <c r="E756">
        <v>30344</v>
      </c>
      <c r="F756">
        <v>11.8</v>
      </c>
      <c r="G756">
        <v>60</v>
      </c>
      <c r="H756" t="s">
        <v>19</v>
      </c>
      <c r="I756" t="s">
        <v>57</v>
      </c>
      <c r="J756" t="s">
        <v>32</v>
      </c>
      <c r="K756">
        <v>120610</v>
      </c>
      <c r="L756" t="s">
        <v>22</v>
      </c>
      <c r="M756">
        <v>0.25</v>
      </c>
      <c r="N756">
        <v>0.6</v>
      </c>
      <c r="O756">
        <v>33924.589999999997</v>
      </c>
      <c r="P756">
        <v>0</v>
      </c>
    </row>
    <row r="757" spans="1:16">
      <c r="A757" t="s">
        <v>1556</v>
      </c>
      <c r="B757" s="1">
        <v>44525</v>
      </c>
      <c r="C757" t="s">
        <v>1557</v>
      </c>
      <c r="D757" t="s">
        <v>50</v>
      </c>
      <c r="E757">
        <v>18014</v>
      </c>
      <c r="F757">
        <v>17.7</v>
      </c>
      <c r="G757">
        <v>60</v>
      </c>
      <c r="H757" t="s">
        <v>26</v>
      </c>
      <c r="I757" t="s">
        <v>20</v>
      </c>
      <c r="J757" t="s">
        <v>47</v>
      </c>
      <c r="K757">
        <v>100453</v>
      </c>
      <c r="L757" t="s">
        <v>29</v>
      </c>
      <c r="M757">
        <v>0.25</v>
      </c>
      <c r="N757">
        <v>0.54</v>
      </c>
      <c r="O757">
        <v>7265.79</v>
      </c>
      <c r="P757">
        <v>0</v>
      </c>
    </row>
    <row r="758" spans="1:16">
      <c r="A758" t="s">
        <v>1558</v>
      </c>
      <c r="B758" s="1">
        <v>44981</v>
      </c>
      <c r="C758" t="s">
        <v>1559</v>
      </c>
      <c r="D758" t="s">
        <v>56</v>
      </c>
      <c r="E758">
        <v>15996</v>
      </c>
      <c r="F758">
        <v>6.4</v>
      </c>
      <c r="G758">
        <v>36</v>
      </c>
      <c r="H758" t="s">
        <v>19</v>
      </c>
      <c r="I758" t="s">
        <v>73</v>
      </c>
      <c r="J758" t="s">
        <v>47</v>
      </c>
      <c r="K758">
        <v>134135</v>
      </c>
      <c r="L758" t="s">
        <v>22</v>
      </c>
      <c r="M758">
        <v>0.45</v>
      </c>
      <c r="N758">
        <v>0.53</v>
      </c>
      <c r="O758">
        <v>17019.740000000002</v>
      </c>
      <c r="P758">
        <v>0</v>
      </c>
    </row>
    <row r="759" spans="1:16">
      <c r="A759" t="s">
        <v>1560</v>
      </c>
      <c r="B759" s="1">
        <v>44973</v>
      </c>
      <c r="C759" t="s">
        <v>1561</v>
      </c>
      <c r="D759" t="s">
        <v>76</v>
      </c>
      <c r="E759">
        <v>12695</v>
      </c>
      <c r="F759">
        <v>5.0999999999999996</v>
      </c>
      <c r="G759">
        <v>60</v>
      </c>
      <c r="H759" t="s">
        <v>19</v>
      </c>
      <c r="I759" t="s">
        <v>27</v>
      </c>
      <c r="J759" t="s">
        <v>28</v>
      </c>
      <c r="K759">
        <v>55832</v>
      </c>
      <c r="L759" t="s">
        <v>33</v>
      </c>
      <c r="M759">
        <v>0.16</v>
      </c>
      <c r="N759">
        <v>0.77</v>
      </c>
      <c r="O759">
        <v>13342.44</v>
      </c>
      <c r="P759">
        <v>0</v>
      </c>
    </row>
    <row r="760" spans="1:16">
      <c r="A760" t="s">
        <v>1562</v>
      </c>
      <c r="B760" s="1">
        <v>45107</v>
      </c>
      <c r="C760" t="s">
        <v>1563</v>
      </c>
      <c r="D760" t="s">
        <v>53</v>
      </c>
      <c r="E760">
        <v>3852</v>
      </c>
      <c r="F760">
        <v>23.7</v>
      </c>
      <c r="G760">
        <v>60</v>
      </c>
      <c r="H760" t="s">
        <v>19</v>
      </c>
      <c r="I760" t="s">
        <v>73</v>
      </c>
      <c r="J760" t="s">
        <v>32</v>
      </c>
      <c r="K760">
        <v>138464</v>
      </c>
      <c r="L760" t="s">
        <v>33</v>
      </c>
      <c r="M760">
        <v>0.16</v>
      </c>
      <c r="N760">
        <v>0.87</v>
      </c>
      <c r="O760">
        <v>4764.92</v>
      </c>
      <c r="P760">
        <v>0</v>
      </c>
    </row>
    <row r="761" spans="1:16">
      <c r="A761" t="s">
        <v>1564</v>
      </c>
      <c r="B761" s="1">
        <v>44514</v>
      </c>
      <c r="C761" t="s">
        <v>1565</v>
      </c>
      <c r="D761" t="s">
        <v>50</v>
      </c>
      <c r="E761">
        <v>17014</v>
      </c>
      <c r="F761">
        <v>21.4</v>
      </c>
      <c r="G761">
        <v>36</v>
      </c>
      <c r="H761" t="s">
        <v>19</v>
      </c>
      <c r="I761" t="s">
        <v>73</v>
      </c>
      <c r="J761" t="s">
        <v>32</v>
      </c>
      <c r="K761">
        <v>116242</v>
      </c>
      <c r="L761" t="s">
        <v>33</v>
      </c>
      <c r="M761">
        <v>0.23</v>
      </c>
      <c r="N761">
        <v>0.89</v>
      </c>
      <c r="O761">
        <v>20655</v>
      </c>
      <c r="P761">
        <v>0</v>
      </c>
    </row>
    <row r="762" spans="1:16">
      <c r="A762" t="s">
        <v>1566</v>
      </c>
      <c r="B762" s="1">
        <v>44432</v>
      </c>
      <c r="C762" t="s">
        <v>1567</v>
      </c>
      <c r="D762" t="s">
        <v>46</v>
      </c>
      <c r="E762">
        <v>28042</v>
      </c>
      <c r="F762">
        <v>21.2</v>
      </c>
      <c r="G762">
        <v>60</v>
      </c>
      <c r="H762" t="s">
        <v>19</v>
      </c>
      <c r="I762" t="s">
        <v>73</v>
      </c>
      <c r="J762" t="s">
        <v>21</v>
      </c>
      <c r="K762">
        <v>43682</v>
      </c>
      <c r="L762" t="s">
        <v>33</v>
      </c>
      <c r="M762">
        <v>0.12</v>
      </c>
      <c r="N762">
        <v>0.71</v>
      </c>
      <c r="O762">
        <v>33986.9</v>
      </c>
      <c r="P762">
        <v>0</v>
      </c>
    </row>
    <row r="763" spans="1:16">
      <c r="A763" t="s">
        <v>1568</v>
      </c>
      <c r="B763" s="1">
        <v>44530</v>
      </c>
      <c r="C763" t="s">
        <v>1569</v>
      </c>
      <c r="D763" t="s">
        <v>72</v>
      </c>
      <c r="E763">
        <v>34755</v>
      </c>
      <c r="F763">
        <v>22.7</v>
      </c>
      <c r="G763">
        <v>36</v>
      </c>
      <c r="H763" t="s">
        <v>19</v>
      </c>
      <c r="I763" t="s">
        <v>57</v>
      </c>
      <c r="J763" t="s">
        <v>21</v>
      </c>
      <c r="K763">
        <v>122298</v>
      </c>
      <c r="L763" t="s">
        <v>22</v>
      </c>
      <c r="M763">
        <v>0.17</v>
      </c>
      <c r="N763">
        <v>0.85</v>
      </c>
      <c r="O763">
        <v>42644.38</v>
      </c>
      <c r="P763">
        <v>0</v>
      </c>
    </row>
    <row r="764" spans="1:16">
      <c r="A764" t="s">
        <v>1570</v>
      </c>
      <c r="B764" s="1">
        <v>44572</v>
      </c>
      <c r="C764" t="s">
        <v>1571</v>
      </c>
      <c r="D764" t="s">
        <v>25</v>
      </c>
      <c r="E764">
        <v>24711</v>
      </c>
      <c r="F764">
        <v>19</v>
      </c>
      <c r="G764">
        <v>36</v>
      </c>
      <c r="H764" t="s">
        <v>19</v>
      </c>
      <c r="I764" t="s">
        <v>57</v>
      </c>
      <c r="J764" t="s">
        <v>32</v>
      </c>
      <c r="K764">
        <v>53383</v>
      </c>
      <c r="L764" t="s">
        <v>29</v>
      </c>
      <c r="M764">
        <v>0.49</v>
      </c>
      <c r="N764">
        <v>0.93</v>
      </c>
      <c r="O764">
        <v>29406.09</v>
      </c>
      <c r="P764">
        <v>0</v>
      </c>
    </row>
    <row r="765" spans="1:16">
      <c r="A765" t="s">
        <v>1572</v>
      </c>
      <c r="B765" s="1">
        <v>44784</v>
      </c>
      <c r="C765" t="s">
        <v>1573</v>
      </c>
      <c r="D765" t="s">
        <v>46</v>
      </c>
      <c r="E765">
        <v>27122</v>
      </c>
      <c r="F765">
        <v>7.1</v>
      </c>
      <c r="G765">
        <v>60</v>
      </c>
      <c r="H765" t="s">
        <v>19</v>
      </c>
      <c r="I765" t="s">
        <v>73</v>
      </c>
      <c r="J765" t="s">
        <v>28</v>
      </c>
      <c r="K765">
        <v>88160</v>
      </c>
      <c r="L765" t="s">
        <v>33</v>
      </c>
      <c r="M765">
        <v>0.27</v>
      </c>
      <c r="N765">
        <v>0.62</v>
      </c>
      <c r="O765">
        <v>29047.66</v>
      </c>
      <c r="P765">
        <v>0</v>
      </c>
    </row>
    <row r="766" spans="1:16">
      <c r="A766" t="s">
        <v>1574</v>
      </c>
      <c r="B766" s="1">
        <v>44709</v>
      </c>
      <c r="C766" t="s">
        <v>1575</v>
      </c>
      <c r="D766" t="s">
        <v>53</v>
      </c>
      <c r="E766">
        <v>10160</v>
      </c>
      <c r="F766">
        <v>13</v>
      </c>
      <c r="G766">
        <v>60</v>
      </c>
      <c r="H766" t="s">
        <v>26</v>
      </c>
      <c r="I766" t="s">
        <v>20</v>
      </c>
      <c r="J766" t="s">
        <v>32</v>
      </c>
      <c r="K766">
        <v>123332</v>
      </c>
      <c r="L766" t="s">
        <v>33</v>
      </c>
      <c r="M766">
        <v>0.35</v>
      </c>
      <c r="N766">
        <v>0.68</v>
      </c>
      <c r="O766">
        <v>1593.02</v>
      </c>
      <c r="P766">
        <v>0</v>
      </c>
    </row>
    <row r="767" spans="1:16">
      <c r="A767" t="s">
        <v>1576</v>
      </c>
      <c r="B767" s="1">
        <v>45114</v>
      </c>
      <c r="C767" t="s">
        <v>1577</v>
      </c>
      <c r="D767" t="s">
        <v>50</v>
      </c>
      <c r="E767">
        <v>28213</v>
      </c>
      <c r="F767">
        <v>19.5</v>
      </c>
      <c r="G767">
        <v>60</v>
      </c>
      <c r="H767" t="s">
        <v>26</v>
      </c>
      <c r="I767" t="s">
        <v>57</v>
      </c>
      <c r="J767" t="s">
        <v>21</v>
      </c>
      <c r="K767">
        <v>53666</v>
      </c>
      <c r="L767" t="s">
        <v>29</v>
      </c>
      <c r="M767">
        <v>0.39</v>
      </c>
      <c r="N767">
        <v>0.92</v>
      </c>
      <c r="O767">
        <v>5075.51</v>
      </c>
      <c r="P767">
        <v>0</v>
      </c>
    </row>
    <row r="768" spans="1:16">
      <c r="A768" t="s">
        <v>1578</v>
      </c>
      <c r="B768" s="1">
        <v>45069</v>
      </c>
      <c r="C768" t="s">
        <v>1579</v>
      </c>
      <c r="D768" t="s">
        <v>56</v>
      </c>
      <c r="E768">
        <v>8421</v>
      </c>
      <c r="F768">
        <v>10.6</v>
      </c>
      <c r="G768">
        <v>36</v>
      </c>
      <c r="H768" t="s">
        <v>19</v>
      </c>
      <c r="I768" t="s">
        <v>57</v>
      </c>
      <c r="J768" t="s">
        <v>32</v>
      </c>
      <c r="K768">
        <v>88817</v>
      </c>
      <c r="L768" t="s">
        <v>29</v>
      </c>
      <c r="M768">
        <v>0.25</v>
      </c>
      <c r="N768">
        <v>0.65</v>
      </c>
      <c r="O768">
        <v>9313.6299999999992</v>
      </c>
      <c r="P768">
        <v>0</v>
      </c>
    </row>
    <row r="769" spans="1:16">
      <c r="A769" t="s">
        <v>1580</v>
      </c>
      <c r="B769" s="1">
        <v>44466</v>
      </c>
      <c r="C769" t="s">
        <v>1581</v>
      </c>
      <c r="D769" t="s">
        <v>25</v>
      </c>
      <c r="E769">
        <v>22400</v>
      </c>
      <c r="F769">
        <v>18.7</v>
      </c>
      <c r="G769">
        <v>36</v>
      </c>
      <c r="H769" t="s">
        <v>26</v>
      </c>
      <c r="I769" t="s">
        <v>73</v>
      </c>
      <c r="J769" t="s">
        <v>21</v>
      </c>
      <c r="K769">
        <v>121198</v>
      </c>
      <c r="L769" t="s">
        <v>33</v>
      </c>
      <c r="M769">
        <v>0.16</v>
      </c>
      <c r="N769">
        <v>0.91</v>
      </c>
      <c r="O769">
        <v>10574.92</v>
      </c>
      <c r="P769">
        <v>0</v>
      </c>
    </row>
    <row r="770" spans="1:16">
      <c r="A770" t="s">
        <v>1582</v>
      </c>
      <c r="B770" s="1">
        <v>44994</v>
      </c>
      <c r="C770" t="s">
        <v>1583</v>
      </c>
      <c r="D770" t="s">
        <v>72</v>
      </c>
      <c r="E770">
        <v>34537</v>
      </c>
      <c r="F770">
        <v>5.5</v>
      </c>
      <c r="G770">
        <v>36</v>
      </c>
      <c r="H770" t="s">
        <v>26</v>
      </c>
      <c r="I770" t="s">
        <v>20</v>
      </c>
      <c r="J770" t="s">
        <v>32</v>
      </c>
      <c r="K770">
        <v>140695</v>
      </c>
      <c r="L770" t="s">
        <v>33</v>
      </c>
      <c r="M770">
        <v>0.18</v>
      </c>
      <c r="N770">
        <v>0.94</v>
      </c>
      <c r="O770">
        <v>14559.15</v>
      </c>
      <c r="P770">
        <v>0</v>
      </c>
    </row>
    <row r="771" spans="1:16">
      <c r="A771" t="s">
        <v>1584</v>
      </c>
      <c r="B771" s="1">
        <v>44921</v>
      </c>
      <c r="C771" t="s">
        <v>1585</v>
      </c>
      <c r="D771" t="s">
        <v>56</v>
      </c>
      <c r="E771">
        <v>18727</v>
      </c>
      <c r="F771">
        <v>11.1</v>
      </c>
      <c r="G771">
        <v>60</v>
      </c>
      <c r="H771" t="s">
        <v>26</v>
      </c>
      <c r="I771" t="s">
        <v>84</v>
      </c>
      <c r="J771" t="s">
        <v>37</v>
      </c>
      <c r="K771">
        <v>64642</v>
      </c>
      <c r="L771" t="s">
        <v>29</v>
      </c>
      <c r="M771">
        <v>0.23</v>
      </c>
      <c r="N771">
        <v>0.8</v>
      </c>
      <c r="O771">
        <v>6816.79</v>
      </c>
      <c r="P771">
        <v>0</v>
      </c>
    </row>
    <row r="772" spans="1:16">
      <c r="A772" t="s">
        <v>1586</v>
      </c>
      <c r="B772" s="1">
        <v>44201</v>
      </c>
      <c r="C772" t="s">
        <v>1587</v>
      </c>
      <c r="D772" t="s">
        <v>18</v>
      </c>
      <c r="E772">
        <v>5358</v>
      </c>
      <c r="F772">
        <v>16</v>
      </c>
      <c r="G772">
        <v>60</v>
      </c>
      <c r="H772" t="s">
        <v>26</v>
      </c>
      <c r="I772" t="s">
        <v>73</v>
      </c>
      <c r="J772" t="s">
        <v>21</v>
      </c>
      <c r="K772">
        <v>71830</v>
      </c>
      <c r="L772" t="s">
        <v>33</v>
      </c>
      <c r="M772">
        <v>0.35</v>
      </c>
      <c r="N772">
        <v>0.87</v>
      </c>
      <c r="O772">
        <v>466.17</v>
      </c>
      <c r="P772">
        <v>0</v>
      </c>
    </row>
    <row r="773" spans="1:16">
      <c r="A773" t="s">
        <v>1588</v>
      </c>
      <c r="B773" s="1">
        <v>45047</v>
      </c>
      <c r="C773" t="s">
        <v>1589</v>
      </c>
      <c r="D773" t="s">
        <v>50</v>
      </c>
      <c r="E773">
        <v>29482</v>
      </c>
      <c r="F773">
        <v>17.600000000000001</v>
      </c>
      <c r="G773">
        <v>60</v>
      </c>
      <c r="H773" t="s">
        <v>19</v>
      </c>
      <c r="I773" t="s">
        <v>27</v>
      </c>
      <c r="J773" t="s">
        <v>28</v>
      </c>
      <c r="K773">
        <v>133067</v>
      </c>
      <c r="L773" t="s">
        <v>33</v>
      </c>
      <c r="M773">
        <v>0.26</v>
      </c>
      <c r="N773">
        <v>0.84</v>
      </c>
      <c r="O773">
        <v>34670.83</v>
      </c>
      <c r="P773">
        <v>0</v>
      </c>
    </row>
    <row r="774" spans="1:16">
      <c r="A774" t="s">
        <v>1590</v>
      </c>
      <c r="B774" s="1">
        <v>44274</v>
      </c>
      <c r="C774" t="s">
        <v>1591</v>
      </c>
      <c r="D774" t="s">
        <v>46</v>
      </c>
      <c r="E774">
        <v>33117</v>
      </c>
      <c r="F774">
        <v>16.5</v>
      </c>
      <c r="G774">
        <v>60</v>
      </c>
      <c r="H774" t="s">
        <v>81</v>
      </c>
      <c r="I774" t="s">
        <v>27</v>
      </c>
      <c r="J774" t="s">
        <v>37</v>
      </c>
      <c r="K774">
        <v>40234</v>
      </c>
      <c r="L774" t="s">
        <v>22</v>
      </c>
      <c r="M774">
        <v>0.1</v>
      </c>
      <c r="N774">
        <v>0.81</v>
      </c>
      <c r="O774">
        <v>7467.2</v>
      </c>
      <c r="P774">
        <v>5237.4799999999996</v>
      </c>
    </row>
    <row r="775" spans="1:16">
      <c r="A775" t="s">
        <v>1592</v>
      </c>
      <c r="B775" s="1">
        <v>44770</v>
      </c>
      <c r="C775" t="s">
        <v>1593</v>
      </c>
      <c r="D775" t="s">
        <v>25</v>
      </c>
      <c r="E775">
        <v>24164</v>
      </c>
      <c r="F775">
        <v>19</v>
      </c>
      <c r="G775">
        <v>36</v>
      </c>
      <c r="H775" t="s">
        <v>19</v>
      </c>
      <c r="I775" t="s">
        <v>57</v>
      </c>
      <c r="J775" t="s">
        <v>32</v>
      </c>
      <c r="K775">
        <v>87616</v>
      </c>
      <c r="L775" t="s">
        <v>29</v>
      </c>
      <c r="M775">
        <v>0.31</v>
      </c>
      <c r="N775">
        <v>0.64</v>
      </c>
      <c r="O775">
        <v>28755.16</v>
      </c>
      <c r="P775">
        <v>0</v>
      </c>
    </row>
    <row r="776" spans="1:16">
      <c r="A776" t="s">
        <v>1594</v>
      </c>
      <c r="B776" s="1">
        <v>44328</v>
      </c>
      <c r="C776" t="s">
        <v>1595</v>
      </c>
      <c r="D776" t="s">
        <v>25</v>
      </c>
      <c r="E776">
        <v>32910</v>
      </c>
      <c r="F776">
        <v>5.0999999999999996</v>
      </c>
      <c r="G776">
        <v>36</v>
      </c>
      <c r="H776" t="s">
        <v>19</v>
      </c>
      <c r="I776" t="s">
        <v>73</v>
      </c>
      <c r="J776" t="s">
        <v>21</v>
      </c>
      <c r="K776">
        <v>39221</v>
      </c>
      <c r="L776" t="s">
        <v>22</v>
      </c>
      <c r="M776">
        <v>0.47</v>
      </c>
      <c r="N776">
        <v>0.53</v>
      </c>
      <c r="O776">
        <v>34588.410000000003</v>
      </c>
      <c r="P776">
        <v>0</v>
      </c>
    </row>
    <row r="777" spans="1:16">
      <c r="A777" t="s">
        <v>1596</v>
      </c>
      <c r="B777" s="1">
        <v>44797</v>
      </c>
      <c r="C777" t="s">
        <v>1597</v>
      </c>
      <c r="D777" t="s">
        <v>53</v>
      </c>
      <c r="E777">
        <v>33496</v>
      </c>
      <c r="F777">
        <v>7</v>
      </c>
      <c r="G777">
        <v>36</v>
      </c>
      <c r="H777" t="s">
        <v>26</v>
      </c>
      <c r="I777" t="s">
        <v>36</v>
      </c>
      <c r="J777" t="s">
        <v>37</v>
      </c>
      <c r="K777">
        <v>41410</v>
      </c>
      <c r="L777" t="s">
        <v>22</v>
      </c>
      <c r="M777">
        <v>0.42</v>
      </c>
      <c r="N777">
        <v>0.65</v>
      </c>
      <c r="O777">
        <v>10105.27</v>
      </c>
      <c r="P777">
        <v>0</v>
      </c>
    </row>
    <row r="778" spans="1:16">
      <c r="A778" t="s">
        <v>1598</v>
      </c>
      <c r="B778" s="1">
        <v>45262</v>
      </c>
      <c r="C778" t="s">
        <v>1599</v>
      </c>
      <c r="D778" t="s">
        <v>72</v>
      </c>
      <c r="E778">
        <v>30371</v>
      </c>
      <c r="F778">
        <v>22.4</v>
      </c>
      <c r="G778">
        <v>36</v>
      </c>
      <c r="H778" t="s">
        <v>19</v>
      </c>
      <c r="I778" t="s">
        <v>27</v>
      </c>
      <c r="J778" t="s">
        <v>28</v>
      </c>
      <c r="K778">
        <v>110055</v>
      </c>
      <c r="L778" t="s">
        <v>29</v>
      </c>
      <c r="M778">
        <v>0.43</v>
      </c>
      <c r="N778">
        <v>0.8</v>
      </c>
      <c r="O778">
        <v>37174.1</v>
      </c>
      <c r="P778">
        <v>0</v>
      </c>
    </row>
    <row r="779" spans="1:16">
      <c r="A779" t="s">
        <v>1600</v>
      </c>
      <c r="B779" s="1">
        <v>44285</v>
      </c>
      <c r="C779" t="s">
        <v>1601</v>
      </c>
      <c r="D779" t="s">
        <v>40</v>
      </c>
      <c r="E779">
        <v>39467</v>
      </c>
      <c r="F779">
        <v>18.600000000000001</v>
      </c>
      <c r="G779">
        <v>60</v>
      </c>
      <c r="H779" t="s">
        <v>19</v>
      </c>
      <c r="I779" t="s">
        <v>41</v>
      </c>
      <c r="J779" t="s">
        <v>21</v>
      </c>
      <c r="K779">
        <v>91413</v>
      </c>
      <c r="L779" t="s">
        <v>22</v>
      </c>
      <c r="M779">
        <v>0.42</v>
      </c>
      <c r="N779">
        <v>0.55000000000000004</v>
      </c>
      <c r="O779">
        <v>46807.86</v>
      </c>
      <c r="P779">
        <v>0</v>
      </c>
    </row>
    <row r="780" spans="1:16">
      <c r="A780" t="s">
        <v>1602</v>
      </c>
      <c r="B780" s="1">
        <v>44598</v>
      </c>
      <c r="C780" t="s">
        <v>1603</v>
      </c>
      <c r="D780" t="s">
        <v>18</v>
      </c>
      <c r="E780">
        <v>18625</v>
      </c>
      <c r="F780">
        <v>7.3</v>
      </c>
      <c r="G780">
        <v>60</v>
      </c>
      <c r="H780" t="s">
        <v>26</v>
      </c>
      <c r="I780" t="s">
        <v>27</v>
      </c>
      <c r="J780" t="s">
        <v>37</v>
      </c>
      <c r="K780">
        <v>31051</v>
      </c>
      <c r="L780" t="s">
        <v>33</v>
      </c>
      <c r="M780">
        <v>0.23</v>
      </c>
      <c r="N780">
        <v>0.51</v>
      </c>
      <c r="O780">
        <v>2501.9899999999998</v>
      </c>
      <c r="P780">
        <v>0</v>
      </c>
    </row>
    <row r="781" spans="1:16">
      <c r="A781" t="s">
        <v>1604</v>
      </c>
      <c r="B781" s="1">
        <v>44492</v>
      </c>
      <c r="C781" t="s">
        <v>1605</v>
      </c>
      <c r="D781" t="s">
        <v>56</v>
      </c>
      <c r="E781">
        <v>34893</v>
      </c>
      <c r="F781">
        <v>21.8</v>
      </c>
      <c r="G781">
        <v>60</v>
      </c>
      <c r="H781" t="s">
        <v>26</v>
      </c>
      <c r="I781" t="s">
        <v>20</v>
      </c>
      <c r="J781" t="s">
        <v>37</v>
      </c>
      <c r="K781">
        <v>140529</v>
      </c>
      <c r="L781" t="s">
        <v>22</v>
      </c>
      <c r="M781">
        <v>0.41</v>
      </c>
      <c r="N781">
        <v>0.56000000000000005</v>
      </c>
      <c r="O781">
        <v>8782.64</v>
      </c>
      <c r="P781">
        <v>0</v>
      </c>
    </row>
    <row r="782" spans="1:16">
      <c r="A782" t="s">
        <v>1606</v>
      </c>
      <c r="B782" s="1">
        <v>44812</v>
      </c>
      <c r="C782" t="s">
        <v>1607</v>
      </c>
      <c r="D782" t="s">
        <v>76</v>
      </c>
      <c r="E782">
        <v>11793</v>
      </c>
      <c r="F782">
        <v>9.8000000000000007</v>
      </c>
      <c r="G782">
        <v>36</v>
      </c>
      <c r="H782" t="s">
        <v>26</v>
      </c>
      <c r="I782" t="s">
        <v>20</v>
      </c>
      <c r="J782" t="s">
        <v>37</v>
      </c>
      <c r="K782">
        <v>105301</v>
      </c>
      <c r="L782" t="s">
        <v>29</v>
      </c>
      <c r="M782">
        <v>0.16</v>
      </c>
      <c r="N782">
        <v>0.82</v>
      </c>
      <c r="O782">
        <v>3779.2</v>
      </c>
      <c r="P782">
        <v>0</v>
      </c>
    </row>
    <row r="783" spans="1:16">
      <c r="A783" t="s">
        <v>1608</v>
      </c>
      <c r="B783" s="1">
        <v>44996</v>
      </c>
      <c r="C783" t="s">
        <v>1609</v>
      </c>
      <c r="D783" t="s">
        <v>76</v>
      </c>
      <c r="E783">
        <v>32007</v>
      </c>
      <c r="F783">
        <v>14.6</v>
      </c>
      <c r="G783">
        <v>36</v>
      </c>
      <c r="H783" t="s">
        <v>26</v>
      </c>
      <c r="I783" t="s">
        <v>73</v>
      </c>
      <c r="J783" t="s">
        <v>47</v>
      </c>
      <c r="K783">
        <v>106918</v>
      </c>
      <c r="L783" t="s">
        <v>33</v>
      </c>
      <c r="M783">
        <v>0.36</v>
      </c>
      <c r="N783">
        <v>0.94</v>
      </c>
      <c r="O783">
        <v>6315.61</v>
      </c>
      <c r="P783">
        <v>0</v>
      </c>
    </row>
    <row r="784" spans="1:16">
      <c r="A784" t="s">
        <v>1610</v>
      </c>
      <c r="B784" s="1">
        <v>44618</v>
      </c>
      <c r="C784" t="s">
        <v>1611</v>
      </c>
      <c r="D784" t="s">
        <v>25</v>
      </c>
      <c r="E784">
        <v>26766</v>
      </c>
      <c r="F784">
        <v>7.9</v>
      </c>
      <c r="G784">
        <v>60</v>
      </c>
      <c r="H784" t="s">
        <v>19</v>
      </c>
      <c r="I784" t="s">
        <v>57</v>
      </c>
      <c r="J784" t="s">
        <v>32</v>
      </c>
      <c r="K784">
        <v>108116</v>
      </c>
      <c r="L784" t="s">
        <v>33</v>
      </c>
      <c r="M784">
        <v>0.36</v>
      </c>
      <c r="N784">
        <v>0.94</v>
      </c>
      <c r="O784">
        <v>28880.51</v>
      </c>
      <c r="P784">
        <v>0</v>
      </c>
    </row>
    <row r="785" spans="1:16">
      <c r="A785" t="s">
        <v>1612</v>
      </c>
      <c r="B785" s="1">
        <v>45243</v>
      </c>
      <c r="C785" t="s">
        <v>1613</v>
      </c>
      <c r="D785" t="s">
        <v>53</v>
      </c>
      <c r="E785">
        <v>13323</v>
      </c>
      <c r="F785">
        <v>19.2</v>
      </c>
      <c r="G785">
        <v>60</v>
      </c>
      <c r="H785" t="s">
        <v>19</v>
      </c>
      <c r="I785" t="s">
        <v>57</v>
      </c>
      <c r="J785" t="s">
        <v>21</v>
      </c>
      <c r="K785">
        <v>86563</v>
      </c>
      <c r="L785" t="s">
        <v>33</v>
      </c>
      <c r="M785">
        <v>0.11</v>
      </c>
      <c r="N785">
        <v>0.72</v>
      </c>
      <c r="O785">
        <v>15881.02</v>
      </c>
      <c r="P785">
        <v>0</v>
      </c>
    </row>
    <row r="786" spans="1:16">
      <c r="A786" t="s">
        <v>1614</v>
      </c>
      <c r="B786" s="1">
        <v>44771</v>
      </c>
      <c r="C786" t="s">
        <v>1615</v>
      </c>
      <c r="D786" t="s">
        <v>65</v>
      </c>
      <c r="E786">
        <v>8843</v>
      </c>
      <c r="F786">
        <v>18.3</v>
      </c>
      <c r="G786">
        <v>36</v>
      </c>
      <c r="H786" t="s">
        <v>26</v>
      </c>
      <c r="I786" t="s">
        <v>84</v>
      </c>
      <c r="J786" t="s">
        <v>21</v>
      </c>
      <c r="K786">
        <v>127859</v>
      </c>
      <c r="L786" t="s">
        <v>33</v>
      </c>
      <c r="M786">
        <v>0.42</v>
      </c>
      <c r="N786">
        <v>0.89</v>
      </c>
      <c r="O786">
        <v>3549.8</v>
      </c>
      <c r="P786">
        <v>0</v>
      </c>
    </row>
    <row r="787" spans="1:16">
      <c r="A787" t="s">
        <v>1616</v>
      </c>
      <c r="B787" s="1">
        <v>44339</v>
      </c>
      <c r="C787" t="s">
        <v>1617</v>
      </c>
      <c r="D787" t="s">
        <v>25</v>
      </c>
      <c r="E787">
        <v>15210</v>
      </c>
      <c r="F787">
        <v>9.1999999999999993</v>
      </c>
      <c r="G787">
        <v>60</v>
      </c>
      <c r="H787" t="s">
        <v>19</v>
      </c>
      <c r="I787" t="s">
        <v>57</v>
      </c>
      <c r="J787" t="s">
        <v>21</v>
      </c>
      <c r="K787">
        <v>74757</v>
      </c>
      <c r="L787" t="s">
        <v>22</v>
      </c>
      <c r="M787">
        <v>0.46</v>
      </c>
      <c r="N787">
        <v>0.83</v>
      </c>
      <c r="O787">
        <v>16609.32</v>
      </c>
      <c r="P787">
        <v>0</v>
      </c>
    </row>
    <row r="788" spans="1:16">
      <c r="A788" t="s">
        <v>1618</v>
      </c>
      <c r="B788" s="1">
        <v>45189</v>
      </c>
      <c r="C788" t="s">
        <v>1619</v>
      </c>
      <c r="D788" t="s">
        <v>76</v>
      </c>
      <c r="E788">
        <v>17456</v>
      </c>
      <c r="F788">
        <v>22.3</v>
      </c>
      <c r="G788">
        <v>36</v>
      </c>
      <c r="H788" t="s">
        <v>26</v>
      </c>
      <c r="I788" t="s">
        <v>57</v>
      </c>
      <c r="J788" t="s">
        <v>37</v>
      </c>
      <c r="K788">
        <v>107475</v>
      </c>
      <c r="L788" t="s">
        <v>22</v>
      </c>
      <c r="M788">
        <v>0.21</v>
      </c>
      <c r="N788">
        <v>0.73</v>
      </c>
      <c r="O788">
        <v>7474.7</v>
      </c>
      <c r="P788">
        <v>0</v>
      </c>
    </row>
    <row r="789" spans="1:16">
      <c r="A789" t="s">
        <v>1620</v>
      </c>
      <c r="B789" s="1">
        <v>44861</v>
      </c>
      <c r="C789" t="s">
        <v>1621</v>
      </c>
      <c r="D789" t="s">
        <v>76</v>
      </c>
      <c r="E789">
        <v>32367</v>
      </c>
      <c r="F789">
        <v>13</v>
      </c>
      <c r="G789">
        <v>36</v>
      </c>
      <c r="H789" t="s">
        <v>19</v>
      </c>
      <c r="I789" t="s">
        <v>84</v>
      </c>
      <c r="J789" t="s">
        <v>32</v>
      </c>
      <c r="K789">
        <v>81257</v>
      </c>
      <c r="L789" t="s">
        <v>33</v>
      </c>
      <c r="M789">
        <v>0.42</v>
      </c>
      <c r="N789">
        <v>0.76</v>
      </c>
      <c r="O789">
        <v>36574.71</v>
      </c>
      <c r="P789">
        <v>0</v>
      </c>
    </row>
    <row r="790" spans="1:16">
      <c r="A790" t="s">
        <v>1622</v>
      </c>
      <c r="B790" s="1">
        <v>44341</v>
      </c>
      <c r="C790" t="s">
        <v>1623</v>
      </c>
      <c r="D790" t="s">
        <v>18</v>
      </c>
      <c r="E790">
        <v>11106</v>
      </c>
      <c r="F790">
        <v>10.9</v>
      </c>
      <c r="G790">
        <v>36</v>
      </c>
      <c r="H790" t="s">
        <v>19</v>
      </c>
      <c r="I790" t="s">
        <v>84</v>
      </c>
      <c r="J790" t="s">
        <v>28</v>
      </c>
      <c r="K790">
        <v>125500</v>
      </c>
      <c r="L790" t="s">
        <v>29</v>
      </c>
      <c r="M790">
        <v>0.13</v>
      </c>
      <c r="N790">
        <v>0.56000000000000005</v>
      </c>
      <c r="O790">
        <v>12316.55</v>
      </c>
      <c r="P790">
        <v>0</v>
      </c>
    </row>
    <row r="791" spans="1:16">
      <c r="A791" t="s">
        <v>1624</v>
      </c>
      <c r="B791" s="1">
        <v>45203</v>
      </c>
      <c r="C791" t="s">
        <v>1625</v>
      </c>
      <c r="D791" t="s">
        <v>46</v>
      </c>
      <c r="E791">
        <v>38957</v>
      </c>
      <c r="F791">
        <v>8</v>
      </c>
      <c r="G791">
        <v>60</v>
      </c>
      <c r="H791" t="s">
        <v>19</v>
      </c>
      <c r="I791" t="s">
        <v>57</v>
      </c>
      <c r="J791" t="s">
        <v>21</v>
      </c>
      <c r="K791">
        <v>30307</v>
      </c>
      <c r="L791" t="s">
        <v>33</v>
      </c>
      <c r="M791">
        <v>0.34</v>
      </c>
      <c r="N791">
        <v>0.92</v>
      </c>
      <c r="O791">
        <v>42073.56</v>
      </c>
      <c r="P791">
        <v>0</v>
      </c>
    </row>
    <row r="792" spans="1:16">
      <c r="A792" t="s">
        <v>1626</v>
      </c>
      <c r="B792" s="1">
        <v>44699</v>
      </c>
      <c r="C792" t="s">
        <v>1627</v>
      </c>
      <c r="D792" t="s">
        <v>65</v>
      </c>
      <c r="E792">
        <v>3472</v>
      </c>
      <c r="F792">
        <v>10.3</v>
      </c>
      <c r="G792">
        <v>60</v>
      </c>
      <c r="H792" t="s">
        <v>26</v>
      </c>
      <c r="I792" t="s">
        <v>84</v>
      </c>
      <c r="J792" t="s">
        <v>32</v>
      </c>
      <c r="K792">
        <v>86889</v>
      </c>
      <c r="L792" t="s">
        <v>22</v>
      </c>
      <c r="M792">
        <v>0.28999999999999998</v>
      </c>
      <c r="N792">
        <v>0.66</v>
      </c>
      <c r="O792">
        <v>679.21</v>
      </c>
      <c r="P792">
        <v>0</v>
      </c>
    </row>
    <row r="793" spans="1:16">
      <c r="A793" t="s">
        <v>1628</v>
      </c>
      <c r="B793" s="1">
        <v>45017</v>
      </c>
      <c r="C793" t="s">
        <v>1629</v>
      </c>
      <c r="D793" t="s">
        <v>25</v>
      </c>
      <c r="E793">
        <v>7704</v>
      </c>
      <c r="F793">
        <v>5.4</v>
      </c>
      <c r="G793">
        <v>36</v>
      </c>
      <c r="H793" t="s">
        <v>19</v>
      </c>
      <c r="I793" t="s">
        <v>84</v>
      </c>
      <c r="J793" t="s">
        <v>32</v>
      </c>
      <c r="K793">
        <v>98895</v>
      </c>
      <c r="L793" t="s">
        <v>33</v>
      </c>
      <c r="M793">
        <v>0.32</v>
      </c>
      <c r="N793">
        <v>0.7</v>
      </c>
      <c r="O793">
        <v>8120.02</v>
      </c>
      <c r="P793">
        <v>0</v>
      </c>
    </row>
    <row r="794" spans="1:16">
      <c r="A794" t="s">
        <v>1630</v>
      </c>
      <c r="B794" s="1">
        <v>44300</v>
      </c>
      <c r="C794" t="s">
        <v>1631</v>
      </c>
      <c r="D794" t="s">
        <v>18</v>
      </c>
      <c r="E794">
        <v>4713</v>
      </c>
      <c r="F794">
        <v>16.7</v>
      </c>
      <c r="G794">
        <v>60</v>
      </c>
      <c r="H794" t="s">
        <v>19</v>
      </c>
      <c r="I794" t="s">
        <v>57</v>
      </c>
      <c r="J794" t="s">
        <v>47</v>
      </c>
      <c r="K794">
        <v>125184</v>
      </c>
      <c r="L794" t="s">
        <v>22</v>
      </c>
      <c r="M794">
        <v>0.47</v>
      </c>
      <c r="N794">
        <v>0.8</v>
      </c>
      <c r="O794">
        <v>5500.07</v>
      </c>
      <c r="P794">
        <v>0</v>
      </c>
    </row>
    <row r="795" spans="1:16">
      <c r="A795" t="s">
        <v>1632</v>
      </c>
      <c r="B795" s="1">
        <v>45259</v>
      </c>
      <c r="C795" t="s">
        <v>1633</v>
      </c>
      <c r="D795" t="s">
        <v>53</v>
      </c>
      <c r="E795">
        <v>6051</v>
      </c>
      <c r="F795">
        <v>21.8</v>
      </c>
      <c r="G795">
        <v>36</v>
      </c>
      <c r="H795" t="s">
        <v>19</v>
      </c>
      <c r="I795" t="s">
        <v>20</v>
      </c>
      <c r="J795" t="s">
        <v>21</v>
      </c>
      <c r="K795">
        <v>65944</v>
      </c>
      <c r="L795" t="s">
        <v>33</v>
      </c>
      <c r="M795">
        <v>0.45</v>
      </c>
      <c r="N795">
        <v>0.65</v>
      </c>
      <c r="O795">
        <v>7370.12</v>
      </c>
      <c r="P795">
        <v>0</v>
      </c>
    </row>
    <row r="796" spans="1:16">
      <c r="A796" t="s">
        <v>1634</v>
      </c>
      <c r="B796" s="1">
        <v>44394</v>
      </c>
      <c r="C796" t="s">
        <v>1635</v>
      </c>
      <c r="D796" t="s">
        <v>18</v>
      </c>
      <c r="E796">
        <v>11756</v>
      </c>
      <c r="F796">
        <v>16</v>
      </c>
      <c r="G796">
        <v>36</v>
      </c>
      <c r="H796" t="s">
        <v>19</v>
      </c>
      <c r="I796" t="s">
        <v>20</v>
      </c>
      <c r="J796" t="s">
        <v>37</v>
      </c>
      <c r="K796">
        <v>129555</v>
      </c>
      <c r="L796" t="s">
        <v>29</v>
      </c>
      <c r="M796">
        <v>0.41</v>
      </c>
      <c r="N796">
        <v>0.61</v>
      </c>
      <c r="O796">
        <v>13636.96</v>
      </c>
      <c r="P796">
        <v>0</v>
      </c>
    </row>
    <row r="797" spans="1:16">
      <c r="A797" t="s">
        <v>1636</v>
      </c>
      <c r="B797" s="1">
        <v>44775</v>
      </c>
      <c r="C797" t="s">
        <v>1637</v>
      </c>
      <c r="D797" t="s">
        <v>25</v>
      </c>
      <c r="E797">
        <v>3475</v>
      </c>
      <c r="F797">
        <v>9.4</v>
      </c>
      <c r="G797">
        <v>36</v>
      </c>
      <c r="H797" t="s">
        <v>19</v>
      </c>
      <c r="I797" t="s">
        <v>73</v>
      </c>
      <c r="J797" t="s">
        <v>32</v>
      </c>
      <c r="K797">
        <v>68134</v>
      </c>
      <c r="L797" t="s">
        <v>33</v>
      </c>
      <c r="M797">
        <v>0.21</v>
      </c>
      <c r="N797">
        <v>0.78</v>
      </c>
      <c r="O797">
        <v>3801.65</v>
      </c>
      <c r="P797">
        <v>0</v>
      </c>
    </row>
    <row r="798" spans="1:16">
      <c r="A798" t="s">
        <v>1638</v>
      </c>
      <c r="B798" s="1">
        <v>44587</v>
      </c>
      <c r="C798" t="s">
        <v>1639</v>
      </c>
      <c r="D798" t="s">
        <v>50</v>
      </c>
      <c r="E798">
        <v>37378</v>
      </c>
      <c r="F798">
        <v>5.7</v>
      </c>
      <c r="G798">
        <v>36</v>
      </c>
      <c r="H798" t="s">
        <v>19</v>
      </c>
      <c r="I798" t="s">
        <v>57</v>
      </c>
      <c r="J798" t="s">
        <v>32</v>
      </c>
      <c r="K798">
        <v>57323</v>
      </c>
      <c r="L798" t="s">
        <v>29</v>
      </c>
      <c r="M798">
        <v>0.46</v>
      </c>
      <c r="N798">
        <v>0.51</v>
      </c>
      <c r="O798">
        <v>39508.550000000003</v>
      </c>
      <c r="P798">
        <v>0</v>
      </c>
    </row>
    <row r="799" spans="1:16">
      <c r="A799" t="s">
        <v>1640</v>
      </c>
      <c r="B799" s="1">
        <v>44750</v>
      </c>
      <c r="C799" t="s">
        <v>1641</v>
      </c>
      <c r="D799" t="s">
        <v>40</v>
      </c>
      <c r="E799">
        <v>5255</v>
      </c>
      <c r="F799">
        <v>9.3000000000000007</v>
      </c>
      <c r="G799">
        <v>60</v>
      </c>
      <c r="H799" t="s">
        <v>19</v>
      </c>
      <c r="I799" t="s">
        <v>41</v>
      </c>
      <c r="J799" t="s">
        <v>28</v>
      </c>
      <c r="K799">
        <v>146205</v>
      </c>
      <c r="L799" t="s">
        <v>29</v>
      </c>
      <c r="M799">
        <v>0.14000000000000001</v>
      </c>
      <c r="N799">
        <v>0.82</v>
      </c>
      <c r="O799">
        <v>5743.72</v>
      </c>
      <c r="P799">
        <v>0</v>
      </c>
    </row>
    <row r="800" spans="1:16">
      <c r="A800" t="s">
        <v>1642</v>
      </c>
      <c r="B800" s="1">
        <v>45235</v>
      </c>
      <c r="C800" t="s">
        <v>1643</v>
      </c>
      <c r="D800" t="s">
        <v>25</v>
      </c>
      <c r="E800">
        <v>15484</v>
      </c>
      <c r="F800">
        <v>13.3</v>
      </c>
      <c r="G800">
        <v>36</v>
      </c>
      <c r="H800" t="s">
        <v>19</v>
      </c>
      <c r="I800" t="s">
        <v>27</v>
      </c>
      <c r="J800" t="s">
        <v>47</v>
      </c>
      <c r="K800">
        <v>101762</v>
      </c>
      <c r="L800" t="s">
        <v>33</v>
      </c>
      <c r="M800">
        <v>0.44</v>
      </c>
      <c r="N800">
        <v>0.73</v>
      </c>
      <c r="O800">
        <v>17543.37</v>
      </c>
      <c r="P800">
        <v>0</v>
      </c>
    </row>
    <row r="801" spans="1:16">
      <c r="A801" t="s">
        <v>1644</v>
      </c>
      <c r="B801" s="1">
        <v>44674</v>
      </c>
      <c r="C801" t="s">
        <v>1645</v>
      </c>
      <c r="D801" t="s">
        <v>72</v>
      </c>
      <c r="E801">
        <v>35503</v>
      </c>
      <c r="F801">
        <v>20.2</v>
      </c>
      <c r="G801">
        <v>36</v>
      </c>
      <c r="H801" t="s">
        <v>19</v>
      </c>
      <c r="I801" t="s">
        <v>27</v>
      </c>
      <c r="J801" t="s">
        <v>32</v>
      </c>
      <c r="K801">
        <v>117225</v>
      </c>
      <c r="L801" t="s">
        <v>29</v>
      </c>
      <c r="M801">
        <v>0.23</v>
      </c>
      <c r="N801">
        <v>0.77</v>
      </c>
      <c r="O801">
        <v>42674.61</v>
      </c>
      <c r="P801">
        <v>0</v>
      </c>
    </row>
    <row r="802" spans="1:16">
      <c r="A802" t="s">
        <v>1646</v>
      </c>
      <c r="B802" s="1">
        <v>45119</v>
      </c>
      <c r="C802" t="s">
        <v>1647</v>
      </c>
      <c r="D802" t="s">
        <v>76</v>
      </c>
      <c r="E802">
        <v>9258</v>
      </c>
      <c r="F802">
        <v>8.8000000000000007</v>
      </c>
      <c r="G802">
        <v>60</v>
      </c>
      <c r="H802" t="s">
        <v>26</v>
      </c>
      <c r="I802" t="s">
        <v>36</v>
      </c>
      <c r="J802" t="s">
        <v>32</v>
      </c>
      <c r="K802">
        <v>126507</v>
      </c>
      <c r="L802" t="s">
        <v>29</v>
      </c>
      <c r="M802">
        <v>0.12</v>
      </c>
      <c r="N802">
        <v>0.78</v>
      </c>
      <c r="O802">
        <v>3956.83</v>
      </c>
      <c r="P802">
        <v>0</v>
      </c>
    </row>
    <row r="803" spans="1:16">
      <c r="A803" t="s">
        <v>1648</v>
      </c>
      <c r="B803" s="1">
        <v>44616</v>
      </c>
      <c r="C803" t="s">
        <v>1649</v>
      </c>
      <c r="D803" t="s">
        <v>65</v>
      </c>
      <c r="E803">
        <v>36196</v>
      </c>
      <c r="F803">
        <v>19.399999999999999</v>
      </c>
      <c r="G803">
        <v>36</v>
      </c>
      <c r="H803" t="s">
        <v>81</v>
      </c>
      <c r="I803" t="s">
        <v>36</v>
      </c>
      <c r="J803" t="s">
        <v>37</v>
      </c>
      <c r="K803">
        <v>55954</v>
      </c>
      <c r="L803" t="s">
        <v>22</v>
      </c>
      <c r="M803">
        <v>0.37</v>
      </c>
      <c r="N803">
        <v>0.74</v>
      </c>
      <c r="O803">
        <v>4744.32</v>
      </c>
      <c r="P803">
        <v>13544.73</v>
      </c>
    </row>
    <row r="804" spans="1:16">
      <c r="A804" t="s">
        <v>1650</v>
      </c>
      <c r="B804" s="1">
        <v>44353</v>
      </c>
      <c r="C804" t="s">
        <v>1651</v>
      </c>
      <c r="D804" t="s">
        <v>65</v>
      </c>
      <c r="E804">
        <v>9533</v>
      </c>
      <c r="F804">
        <v>22.3</v>
      </c>
      <c r="G804">
        <v>36</v>
      </c>
      <c r="H804" t="s">
        <v>19</v>
      </c>
      <c r="I804" t="s">
        <v>57</v>
      </c>
      <c r="J804" t="s">
        <v>37</v>
      </c>
      <c r="K804">
        <v>85021</v>
      </c>
      <c r="L804" t="s">
        <v>22</v>
      </c>
      <c r="M804">
        <v>0.19</v>
      </c>
      <c r="N804">
        <v>0.76</v>
      </c>
      <c r="O804">
        <v>11658.86</v>
      </c>
      <c r="P804">
        <v>0</v>
      </c>
    </row>
    <row r="805" spans="1:16">
      <c r="A805" t="s">
        <v>1652</v>
      </c>
      <c r="B805" s="1">
        <v>44746</v>
      </c>
      <c r="C805" t="s">
        <v>1653</v>
      </c>
      <c r="D805" t="s">
        <v>46</v>
      </c>
      <c r="E805">
        <v>33581</v>
      </c>
      <c r="F805">
        <v>14.1</v>
      </c>
      <c r="G805">
        <v>60</v>
      </c>
      <c r="H805" t="s">
        <v>19</v>
      </c>
      <c r="I805" t="s">
        <v>20</v>
      </c>
      <c r="J805" t="s">
        <v>28</v>
      </c>
      <c r="K805">
        <v>119959</v>
      </c>
      <c r="L805" t="s">
        <v>29</v>
      </c>
      <c r="M805">
        <v>0.2</v>
      </c>
      <c r="N805">
        <v>0.81</v>
      </c>
      <c r="O805">
        <v>38315.919999999998</v>
      </c>
      <c r="P805">
        <v>0</v>
      </c>
    </row>
    <row r="806" spans="1:16">
      <c r="A806" t="s">
        <v>1654</v>
      </c>
      <c r="B806" s="1">
        <v>45217</v>
      </c>
      <c r="C806" t="s">
        <v>1655</v>
      </c>
      <c r="D806" t="s">
        <v>40</v>
      </c>
      <c r="E806">
        <v>6249</v>
      </c>
      <c r="F806">
        <v>21.4</v>
      </c>
      <c r="G806">
        <v>60</v>
      </c>
      <c r="H806" t="s">
        <v>19</v>
      </c>
      <c r="I806" t="s">
        <v>27</v>
      </c>
      <c r="J806" t="s">
        <v>28</v>
      </c>
      <c r="K806">
        <v>125927</v>
      </c>
      <c r="L806" t="s">
        <v>33</v>
      </c>
      <c r="M806">
        <v>0.22</v>
      </c>
      <c r="N806">
        <v>0.84</v>
      </c>
      <c r="O806">
        <v>7586.29</v>
      </c>
      <c r="P806">
        <v>0</v>
      </c>
    </row>
    <row r="807" spans="1:16">
      <c r="A807" t="s">
        <v>1656</v>
      </c>
      <c r="B807" s="1">
        <v>45193</v>
      </c>
      <c r="C807" t="s">
        <v>1657</v>
      </c>
      <c r="D807" t="s">
        <v>72</v>
      </c>
      <c r="E807">
        <v>20201</v>
      </c>
      <c r="F807">
        <v>16.100000000000001</v>
      </c>
      <c r="G807">
        <v>60</v>
      </c>
      <c r="H807" t="s">
        <v>26</v>
      </c>
      <c r="I807" t="s">
        <v>57</v>
      </c>
      <c r="J807" t="s">
        <v>28</v>
      </c>
      <c r="K807">
        <v>109866</v>
      </c>
      <c r="L807" t="s">
        <v>29</v>
      </c>
      <c r="M807">
        <v>0.13</v>
      </c>
      <c r="N807">
        <v>0.83</v>
      </c>
      <c r="O807">
        <v>8625.3799999999992</v>
      </c>
      <c r="P807">
        <v>0</v>
      </c>
    </row>
    <row r="808" spans="1:16">
      <c r="A808" t="s">
        <v>1658</v>
      </c>
      <c r="B808" s="1">
        <v>45147</v>
      </c>
      <c r="C808" t="s">
        <v>1659</v>
      </c>
      <c r="D808" t="s">
        <v>76</v>
      </c>
      <c r="E808">
        <v>10686</v>
      </c>
      <c r="F808">
        <v>17.7</v>
      </c>
      <c r="G808">
        <v>36</v>
      </c>
      <c r="H808" t="s">
        <v>19</v>
      </c>
      <c r="I808" t="s">
        <v>73</v>
      </c>
      <c r="J808" t="s">
        <v>37</v>
      </c>
      <c r="K808">
        <v>100427</v>
      </c>
      <c r="L808" t="s">
        <v>33</v>
      </c>
      <c r="M808">
        <v>0.17</v>
      </c>
      <c r="N808">
        <v>0.89</v>
      </c>
      <c r="O808">
        <v>12577.42</v>
      </c>
      <c r="P808">
        <v>0</v>
      </c>
    </row>
    <row r="809" spans="1:16">
      <c r="A809" t="s">
        <v>1660</v>
      </c>
      <c r="B809" s="1">
        <v>44485</v>
      </c>
      <c r="C809" t="s">
        <v>1661</v>
      </c>
      <c r="D809" t="s">
        <v>65</v>
      </c>
      <c r="E809">
        <v>33007</v>
      </c>
      <c r="F809">
        <v>15.5</v>
      </c>
      <c r="G809">
        <v>60</v>
      </c>
      <c r="H809" t="s">
        <v>19</v>
      </c>
      <c r="I809" t="s">
        <v>27</v>
      </c>
      <c r="J809" t="s">
        <v>37</v>
      </c>
      <c r="K809">
        <v>34992</v>
      </c>
      <c r="L809" t="s">
        <v>22</v>
      </c>
      <c r="M809">
        <v>0.1</v>
      </c>
      <c r="N809">
        <v>0.59</v>
      </c>
      <c r="O809">
        <v>38123.08</v>
      </c>
      <c r="P809">
        <v>0</v>
      </c>
    </row>
    <row r="810" spans="1:16">
      <c r="A810" t="s">
        <v>1662</v>
      </c>
      <c r="B810" s="1">
        <v>44392</v>
      </c>
      <c r="C810" t="s">
        <v>1663</v>
      </c>
      <c r="D810" t="s">
        <v>72</v>
      </c>
      <c r="E810">
        <v>1661</v>
      </c>
      <c r="F810">
        <v>14.3</v>
      </c>
      <c r="G810">
        <v>60</v>
      </c>
      <c r="H810" t="s">
        <v>26</v>
      </c>
      <c r="I810" t="s">
        <v>36</v>
      </c>
      <c r="J810" t="s">
        <v>47</v>
      </c>
      <c r="K810">
        <v>31961</v>
      </c>
      <c r="L810" t="s">
        <v>33</v>
      </c>
      <c r="M810">
        <v>0.28000000000000003</v>
      </c>
      <c r="N810">
        <v>0.68</v>
      </c>
      <c r="O810">
        <v>197.22</v>
      </c>
      <c r="P810">
        <v>0</v>
      </c>
    </row>
    <row r="811" spans="1:16">
      <c r="A811" t="s">
        <v>1664</v>
      </c>
      <c r="B811" s="1">
        <v>44794</v>
      </c>
      <c r="C811" t="s">
        <v>1665</v>
      </c>
      <c r="D811" t="s">
        <v>18</v>
      </c>
      <c r="E811">
        <v>31137</v>
      </c>
      <c r="F811">
        <v>9.6999999999999993</v>
      </c>
      <c r="G811">
        <v>36</v>
      </c>
      <c r="H811" t="s">
        <v>19</v>
      </c>
      <c r="I811" t="s">
        <v>57</v>
      </c>
      <c r="J811" t="s">
        <v>21</v>
      </c>
      <c r="K811">
        <v>42497</v>
      </c>
      <c r="L811" t="s">
        <v>29</v>
      </c>
      <c r="M811">
        <v>0.13</v>
      </c>
      <c r="N811">
        <v>0.93</v>
      </c>
      <c r="O811">
        <v>34157.29</v>
      </c>
      <c r="P811">
        <v>0</v>
      </c>
    </row>
    <row r="812" spans="1:16">
      <c r="A812" t="s">
        <v>1666</v>
      </c>
      <c r="B812" s="1">
        <v>44713</v>
      </c>
      <c r="C812" t="s">
        <v>1667</v>
      </c>
      <c r="D812" t="s">
        <v>46</v>
      </c>
      <c r="E812">
        <v>11526</v>
      </c>
      <c r="F812">
        <v>11.1</v>
      </c>
      <c r="G812">
        <v>36</v>
      </c>
      <c r="H812" t="s">
        <v>26</v>
      </c>
      <c r="I812" t="s">
        <v>84</v>
      </c>
      <c r="J812" t="s">
        <v>21</v>
      </c>
      <c r="K812">
        <v>147551</v>
      </c>
      <c r="L812" t="s">
        <v>29</v>
      </c>
      <c r="M812">
        <v>0.37</v>
      </c>
      <c r="N812">
        <v>0.68</v>
      </c>
      <c r="O812">
        <v>1006.42</v>
      </c>
      <c r="P812">
        <v>0</v>
      </c>
    </row>
    <row r="813" spans="1:16">
      <c r="A813" t="s">
        <v>1668</v>
      </c>
      <c r="B813" s="1">
        <v>45061</v>
      </c>
      <c r="C813" t="s">
        <v>1669</v>
      </c>
      <c r="D813" t="s">
        <v>25</v>
      </c>
      <c r="E813">
        <v>4374</v>
      </c>
      <c r="F813">
        <v>10.8</v>
      </c>
      <c r="G813">
        <v>36</v>
      </c>
      <c r="H813" t="s">
        <v>19</v>
      </c>
      <c r="I813" t="s">
        <v>57</v>
      </c>
      <c r="J813" t="s">
        <v>47</v>
      </c>
      <c r="K813">
        <v>62551</v>
      </c>
      <c r="L813" t="s">
        <v>29</v>
      </c>
      <c r="M813">
        <v>0.19</v>
      </c>
      <c r="N813">
        <v>0.56000000000000005</v>
      </c>
      <c r="O813">
        <v>4846.3900000000003</v>
      </c>
      <c r="P813">
        <v>0</v>
      </c>
    </row>
    <row r="814" spans="1:16">
      <c r="A814" t="s">
        <v>1670</v>
      </c>
      <c r="B814" s="1">
        <v>45002</v>
      </c>
      <c r="C814" t="s">
        <v>1671</v>
      </c>
      <c r="D814" t="s">
        <v>25</v>
      </c>
      <c r="E814">
        <v>26592</v>
      </c>
      <c r="F814">
        <v>16.3</v>
      </c>
      <c r="G814">
        <v>36</v>
      </c>
      <c r="H814" t="s">
        <v>26</v>
      </c>
      <c r="I814" t="s">
        <v>27</v>
      </c>
      <c r="J814" t="s">
        <v>21</v>
      </c>
      <c r="K814">
        <v>106384</v>
      </c>
      <c r="L814" t="s">
        <v>29</v>
      </c>
      <c r="M814">
        <v>0.48</v>
      </c>
      <c r="N814">
        <v>0.74</v>
      </c>
      <c r="O814">
        <v>9009.34</v>
      </c>
      <c r="P814">
        <v>0</v>
      </c>
    </row>
    <row r="815" spans="1:16">
      <c r="A815" t="s">
        <v>1672</v>
      </c>
      <c r="B815" s="1">
        <v>45011</v>
      </c>
      <c r="C815" t="s">
        <v>1673</v>
      </c>
      <c r="D815" t="s">
        <v>50</v>
      </c>
      <c r="E815">
        <v>29982</v>
      </c>
      <c r="F815">
        <v>7.4</v>
      </c>
      <c r="G815">
        <v>36</v>
      </c>
      <c r="H815" t="s">
        <v>19</v>
      </c>
      <c r="I815" t="s">
        <v>20</v>
      </c>
      <c r="J815" t="s">
        <v>37</v>
      </c>
      <c r="K815">
        <v>85755</v>
      </c>
      <c r="L815" t="s">
        <v>29</v>
      </c>
      <c r="M815">
        <v>0.45</v>
      </c>
      <c r="N815">
        <v>0.55000000000000004</v>
      </c>
      <c r="O815">
        <v>32200.67</v>
      </c>
      <c r="P815">
        <v>0</v>
      </c>
    </row>
    <row r="816" spans="1:16">
      <c r="A816" t="s">
        <v>1674</v>
      </c>
      <c r="B816" s="1">
        <v>44424</v>
      </c>
      <c r="C816" t="s">
        <v>1675</v>
      </c>
      <c r="D816" t="s">
        <v>76</v>
      </c>
      <c r="E816">
        <v>1207</v>
      </c>
      <c r="F816">
        <v>23.3</v>
      </c>
      <c r="G816">
        <v>60</v>
      </c>
      <c r="H816" t="s">
        <v>81</v>
      </c>
      <c r="I816" t="s">
        <v>84</v>
      </c>
      <c r="J816" t="s">
        <v>21</v>
      </c>
      <c r="K816">
        <v>43255</v>
      </c>
      <c r="L816" t="s">
        <v>33</v>
      </c>
      <c r="M816">
        <v>0.22</v>
      </c>
      <c r="N816">
        <v>0.59</v>
      </c>
      <c r="O816">
        <v>291.58999999999997</v>
      </c>
      <c r="P816">
        <v>508.63</v>
      </c>
    </row>
    <row r="817" spans="1:16">
      <c r="A817" t="s">
        <v>1676</v>
      </c>
      <c r="B817" s="1">
        <v>44412</v>
      </c>
      <c r="C817" t="s">
        <v>1677</v>
      </c>
      <c r="D817" t="s">
        <v>72</v>
      </c>
      <c r="E817">
        <v>36433</v>
      </c>
      <c r="F817">
        <v>19.399999999999999</v>
      </c>
      <c r="G817">
        <v>60</v>
      </c>
      <c r="H817" t="s">
        <v>26</v>
      </c>
      <c r="I817" t="s">
        <v>20</v>
      </c>
      <c r="J817" t="s">
        <v>37</v>
      </c>
      <c r="K817">
        <v>34567</v>
      </c>
      <c r="L817" t="s">
        <v>29</v>
      </c>
      <c r="M817">
        <v>0.41</v>
      </c>
      <c r="N817">
        <v>0.95</v>
      </c>
      <c r="O817">
        <v>16706.38</v>
      </c>
      <c r="P817">
        <v>0</v>
      </c>
    </row>
    <row r="818" spans="1:16">
      <c r="A818" t="s">
        <v>1678</v>
      </c>
      <c r="B818" s="1">
        <v>45144</v>
      </c>
      <c r="C818" t="s">
        <v>1679</v>
      </c>
      <c r="D818" t="s">
        <v>56</v>
      </c>
      <c r="E818">
        <v>24197</v>
      </c>
      <c r="F818">
        <v>13</v>
      </c>
      <c r="G818">
        <v>60</v>
      </c>
      <c r="H818" t="s">
        <v>19</v>
      </c>
      <c r="I818" t="s">
        <v>27</v>
      </c>
      <c r="J818" t="s">
        <v>47</v>
      </c>
      <c r="K818">
        <v>78847</v>
      </c>
      <c r="L818" t="s">
        <v>22</v>
      </c>
      <c r="M818">
        <v>0.42</v>
      </c>
      <c r="N818">
        <v>0.74</v>
      </c>
      <c r="O818">
        <v>27342.61</v>
      </c>
      <c r="P818">
        <v>0</v>
      </c>
    </row>
    <row r="819" spans="1:16">
      <c r="A819" t="s">
        <v>1680</v>
      </c>
      <c r="B819" s="1">
        <v>44211</v>
      </c>
      <c r="C819" t="s">
        <v>1681</v>
      </c>
      <c r="D819" t="s">
        <v>65</v>
      </c>
      <c r="E819">
        <v>34400</v>
      </c>
      <c r="F819">
        <v>8.1999999999999993</v>
      </c>
      <c r="G819">
        <v>36</v>
      </c>
      <c r="H819" t="s">
        <v>19</v>
      </c>
      <c r="I819" t="s">
        <v>20</v>
      </c>
      <c r="J819" t="s">
        <v>28</v>
      </c>
      <c r="K819">
        <v>134817</v>
      </c>
      <c r="L819" t="s">
        <v>29</v>
      </c>
      <c r="M819">
        <v>0.49</v>
      </c>
      <c r="N819">
        <v>0.63</v>
      </c>
      <c r="O819">
        <v>37220.800000000003</v>
      </c>
      <c r="P819">
        <v>0</v>
      </c>
    </row>
    <row r="820" spans="1:16">
      <c r="A820" t="s">
        <v>1682</v>
      </c>
      <c r="B820" s="1">
        <v>44243</v>
      </c>
      <c r="C820" t="s">
        <v>1683</v>
      </c>
      <c r="D820" t="s">
        <v>53</v>
      </c>
      <c r="E820">
        <v>4083</v>
      </c>
      <c r="F820">
        <v>22.6</v>
      </c>
      <c r="G820">
        <v>36</v>
      </c>
      <c r="H820" t="s">
        <v>19</v>
      </c>
      <c r="I820" t="s">
        <v>57</v>
      </c>
      <c r="J820" t="s">
        <v>47</v>
      </c>
      <c r="K820">
        <v>78003</v>
      </c>
      <c r="L820" t="s">
        <v>33</v>
      </c>
      <c r="M820">
        <v>0.34</v>
      </c>
      <c r="N820">
        <v>0.95</v>
      </c>
      <c r="O820">
        <v>5005.76</v>
      </c>
      <c r="P820">
        <v>0</v>
      </c>
    </row>
    <row r="821" spans="1:16">
      <c r="A821" t="s">
        <v>1684</v>
      </c>
      <c r="B821" s="1">
        <v>44520</v>
      </c>
      <c r="C821" t="s">
        <v>1685</v>
      </c>
      <c r="D821" t="s">
        <v>53</v>
      </c>
      <c r="E821">
        <v>30328</v>
      </c>
      <c r="F821">
        <v>21.5</v>
      </c>
      <c r="G821">
        <v>36</v>
      </c>
      <c r="H821" t="s">
        <v>26</v>
      </c>
      <c r="I821" t="s">
        <v>73</v>
      </c>
      <c r="J821" t="s">
        <v>21</v>
      </c>
      <c r="K821">
        <v>50389</v>
      </c>
      <c r="L821" t="s">
        <v>29</v>
      </c>
      <c r="M821">
        <v>0.13</v>
      </c>
      <c r="N821">
        <v>0.93</v>
      </c>
      <c r="O821">
        <v>6473.06</v>
      </c>
      <c r="P821">
        <v>0</v>
      </c>
    </row>
    <row r="822" spans="1:16">
      <c r="A822" t="s">
        <v>1686</v>
      </c>
      <c r="B822" s="1">
        <v>45040</v>
      </c>
      <c r="C822" t="s">
        <v>1687</v>
      </c>
      <c r="D822" t="s">
        <v>25</v>
      </c>
      <c r="E822">
        <v>21103</v>
      </c>
      <c r="F822">
        <v>19.399999999999999</v>
      </c>
      <c r="G822">
        <v>60</v>
      </c>
      <c r="H822" t="s">
        <v>26</v>
      </c>
      <c r="I822" t="s">
        <v>57</v>
      </c>
      <c r="J822" t="s">
        <v>37</v>
      </c>
      <c r="K822">
        <v>74523</v>
      </c>
      <c r="L822" t="s">
        <v>29</v>
      </c>
      <c r="M822">
        <v>0.36</v>
      </c>
      <c r="N822">
        <v>0.7</v>
      </c>
      <c r="O822">
        <v>3782.05</v>
      </c>
      <c r="P822">
        <v>0</v>
      </c>
    </row>
    <row r="823" spans="1:16">
      <c r="A823" t="s">
        <v>1688</v>
      </c>
      <c r="B823" s="1">
        <v>44326</v>
      </c>
      <c r="C823" t="s">
        <v>1689</v>
      </c>
      <c r="D823" t="s">
        <v>56</v>
      </c>
      <c r="E823">
        <v>11754</v>
      </c>
      <c r="F823">
        <v>10.4</v>
      </c>
      <c r="G823">
        <v>60</v>
      </c>
      <c r="H823" t="s">
        <v>19</v>
      </c>
      <c r="I823" t="s">
        <v>20</v>
      </c>
      <c r="J823" t="s">
        <v>21</v>
      </c>
      <c r="K823">
        <v>91576</v>
      </c>
      <c r="L823" t="s">
        <v>33</v>
      </c>
      <c r="M823">
        <v>0.35</v>
      </c>
      <c r="N823">
        <v>0.62</v>
      </c>
      <c r="O823">
        <v>12976.42</v>
      </c>
      <c r="P823">
        <v>0</v>
      </c>
    </row>
    <row r="824" spans="1:16">
      <c r="A824" t="s">
        <v>1690</v>
      </c>
      <c r="B824" s="1">
        <v>44291</v>
      </c>
      <c r="C824" t="s">
        <v>1691</v>
      </c>
      <c r="D824" t="s">
        <v>53</v>
      </c>
      <c r="E824">
        <v>35447</v>
      </c>
      <c r="F824">
        <v>13</v>
      </c>
      <c r="G824">
        <v>36</v>
      </c>
      <c r="H824" t="s">
        <v>81</v>
      </c>
      <c r="I824" t="s">
        <v>57</v>
      </c>
      <c r="J824" t="s">
        <v>21</v>
      </c>
      <c r="K824">
        <v>73919</v>
      </c>
      <c r="L824" t="s">
        <v>29</v>
      </c>
      <c r="M824">
        <v>0.36</v>
      </c>
      <c r="N824">
        <v>0.88</v>
      </c>
      <c r="O824">
        <v>8869.57</v>
      </c>
      <c r="P824">
        <v>8023.15</v>
      </c>
    </row>
    <row r="825" spans="1:16">
      <c r="A825" t="s">
        <v>1692</v>
      </c>
      <c r="B825" s="1">
        <v>44823</v>
      </c>
      <c r="C825" t="s">
        <v>1693</v>
      </c>
      <c r="D825" t="s">
        <v>40</v>
      </c>
      <c r="E825">
        <v>16901</v>
      </c>
      <c r="F825">
        <v>7.1</v>
      </c>
      <c r="G825">
        <v>60</v>
      </c>
      <c r="H825" t="s">
        <v>19</v>
      </c>
      <c r="I825" t="s">
        <v>27</v>
      </c>
      <c r="J825" t="s">
        <v>28</v>
      </c>
      <c r="K825">
        <v>112103</v>
      </c>
      <c r="L825" t="s">
        <v>33</v>
      </c>
      <c r="M825">
        <v>0.22</v>
      </c>
      <c r="N825">
        <v>0.82</v>
      </c>
      <c r="O825">
        <v>18100.97</v>
      </c>
      <c r="P825">
        <v>0</v>
      </c>
    </row>
    <row r="826" spans="1:16">
      <c r="A826" t="s">
        <v>1694</v>
      </c>
      <c r="B826" s="1">
        <v>44951</v>
      </c>
      <c r="C826" t="s">
        <v>1695</v>
      </c>
      <c r="D826" t="s">
        <v>40</v>
      </c>
      <c r="E826">
        <v>34004</v>
      </c>
      <c r="F826">
        <v>8.8000000000000007</v>
      </c>
      <c r="G826">
        <v>36</v>
      </c>
      <c r="H826" t="s">
        <v>19</v>
      </c>
      <c r="I826" t="s">
        <v>27</v>
      </c>
      <c r="J826" t="s">
        <v>21</v>
      </c>
      <c r="K826">
        <v>33358</v>
      </c>
      <c r="L826" t="s">
        <v>29</v>
      </c>
      <c r="M826">
        <v>0.44</v>
      </c>
      <c r="N826">
        <v>0.81</v>
      </c>
      <c r="O826">
        <v>36996.35</v>
      </c>
      <c r="P826">
        <v>0</v>
      </c>
    </row>
    <row r="827" spans="1:16">
      <c r="A827" t="s">
        <v>1696</v>
      </c>
      <c r="B827" s="1">
        <v>44990</v>
      </c>
      <c r="C827" t="s">
        <v>1697</v>
      </c>
      <c r="D827" t="s">
        <v>76</v>
      </c>
      <c r="E827">
        <v>8446</v>
      </c>
      <c r="F827">
        <v>20.7</v>
      </c>
      <c r="G827">
        <v>60</v>
      </c>
      <c r="H827" t="s">
        <v>81</v>
      </c>
      <c r="I827" t="s">
        <v>20</v>
      </c>
      <c r="J827" t="s">
        <v>28</v>
      </c>
      <c r="K827">
        <v>118535</v>
      </c>
      <c r="L827" t="s">
        <v>22</v>
      </c>
      <c r="M827">
        <v>0.48</v>
      </c>
      <c r="N827">
        <v>0.9</v>
      </c>
      <c r="O827">
        <v>1999.88</v>
      </c>
      <c r="P827">
        <v>1314.2</v>
      </c>
    </row>
    <row r="828" spans="1:16">
      <c r="A828" t="s">
        <v>1698</v>
      </c>
      <c r="B828" s="1">
        <v>44265</v>
      </c>
      <c r="C828" t="s">
        <v>1699</v>
      </c>
      <c r="D828" t="s">
        <v>56</v>
      </c>
      <c r="E828">
        <v>38211</v>
      </c>
      <c r="F828">
        <v>19.3</v>
      </c>
      <c r="G828">
        <v>60</v>
      </c>
      <c r="H828" t="s">
        <v>26</v>
      </c>
      <c r="I828" t="s">
        <v>27</v>
      </c>
      <c r="J828" t="s">
        <v>37</v>
      </c>
      <c r="K828">
        <v>137894</v>
      </c>
      <c r="L828" t="s">
        <v>29</v>
      </c>
      <c r="M828">
        <v>0.19</v>
      </c>
      <c r="N828">
        <v>0.81</v>
      </c>
      <c r="O828">
        <v>7832.97</v>
      </c>
      <c r="P828">
        <v>0</v>
      </c>
    </row>
    <row r="829" spans="1:16">
      <c r="A829" t="s">
        <v>1700</v>
      </c>
      <c r="B829" s="1">
        <v>44207</v>
      </c>
      <c r="C829" t="s">
        <v>1701</v>
      </c>
      <c r="D829" t="s">
        <v>40</v>
      </c>
      <c r="E829">
        <v>30301</v>
      </c>
      <c r="F829">
        <v>16.899999999999999</v>
      </c>
      <c r="G829">
        <v>60</v>
      </c>
      <c r="H829" t="s">
        <v>19</v>
      </c>
      <c r="I829" t="s">
        <v>20</v>
      </c>
      <c r="J829" t="s">
        <v>37</v>
      </c>
      <c r="K829">
        <v>106524</v>
      </c>
      <c r="L829" t="s">
        <v>33</v>
      </c>
      <c r="M829">
        <v>0.14000000000000001</v>
      </c>
      <c r="N829">
        <v>0.63</v>
      </c>
      <c r="O829">
        <v>35421.870000000003</v>
      </c>
      <c r="P829">
        <v>0</v>
      </c>
    </row>
    <row r="830" spans="1:16">
      <c r="A830" t="s">
        <v>1702</v>
      </c>
      <c r="B830" s="1">
        <v>45068</v>
      </c>
      <c r="C830" t="s">
        <v>1703</v>
      </c>
      <c r="D830" t="s">
        <v>40</v>
      </c>
      <c r="E830">
        <v>27116</v>
      </c>
      <c r="F830">
        <v>22.9</v>
      </c>
      <c r="G830">
        <v>36</v>
      </c>
      <c r="H830" t="s">
        <v>26</v>
      </c>
      <c r="I830" t="s">
        <v>73</v>
      </c>
      <c r="J830" t="s">
        <v>28</v>
      </c>
      <c r="K830">
        <v>135982</v>
      </c>
      <c r="L830" t="s">
        <v>22</v>
      </c>
      <c r="M830">
        <v>0.18</v>
      </c>
      <c r="N830">
        <v>0.81</v>
      </c>
      <c r="O830">
        <v>9820.9699999999993</v>
      </c>
      <c r="P830">
        <v>0</v>
      </c>
    </row>
    <row r="831" spans="1:16">
      <c r="A831" t="s">
        <v>1704</v>
      </c>
      <c r="B831" s="1">
        <v>44746</v>
      </c>
      <c r="C831" t="s">
        <v>1705</v>
      </c>
      <c r="D831" t="s">
        <v>25</v>
      </c>
      <c r="E831">
        <v>19752</v>
      </c>
      <c r="F831">
        <v>16.7</v>
      </c>
      <c r="G831">
        <v>60</v>
      </c>
      <c r="H831" t="s">
        <v>60</v>
      </c>
      <c r="I831" t="s">
        <v>57</v>
      </c>
      <c r="J831" t="s">
        <v>47</v>
      </c>
      <c r="K831">
        <v>127057</v>
      </c>
      <c r="L831" t="s">
        <v>33</v>
      </c>
      <c r="M831">
        <v>0.43</v>
      </c>
      <c r="N831">
        <v>0.64</v>
      </c>
      <c r="O831">
        <v>0</v>
      </c>
      <c r="P831">
        <v>0</v>
      </c>
    </row>
    <row r="832" spans="1:16">
      <c r="A832" t="s">
        <v>1706</v>
      </c>
      <c r="B832" s="1">
        <v>44908</v>
      </c>
      <c r="C832" t="s">
        <v>1707</v>
      </c>
      <c r="D832" t="s">
        <v>53</v>
      </c>
      <c r="E832">
        <v>33376</v>
      </c>
      <c r="F832">
        <v>14.3</v>
      </c>
      <c r="G832">
        <v>60</v>
      </c>
      <c r="H832" t="s">
        <v>26</v>
      </c>
      <c r="I832" t="s">
        <v>73</v>
      </c>
      <c r="J832" t="s">
        <v>37</v>
      </c>
      <c r="K832">
        <v>35698</v>
      </c>
      <c r="L832" t="s">
        <v>29</v>
      </c>
      <c r="M832">
        <v>0.37</v>
      </c>
      <c r="N832">
        <v>0.84</v>
      </c>
      <c r="O832">
        <v>13076.81</v>
      </c>
      <c r="P832">
        <v>0</v>
      </c>
    </row>
    <row r="833" spans="1:16">
      <c r="A833" t="s">
        <v>1708</v>
      </c>
      <c r="B833" s="1">
        <v>44219</v>
      </c>
      <c r="C833" t="s">
        <v>1709</v>
      </c>
      <c r="D833" t="s">
        <v>76</v>
      </c>
      <c r="E833">
        <v>17669</v>
      </c>
      <c r="F833">
        <v>11.8</v>
      </c>
      <c r="G833">
        <v>36</v>
      </c>
      <c r="H833" t="s">
        <v>26</v>
      </c>
      <c r="I833" t="s">
        <v>57</v>
      </c>
      <c r="J833" t="s">
        <v>47</v>
      </c>
      <c r="K833">
        <v>96809</v>
      </c>
      <c r="L833" t="s">
        <v>22</v>
      </c>
      <c r="M833">
        <v>0.35</v>
      </c>
      <c r="N833">
        <v>0.78</v>
      </c>
      <c r="O833">
        <v>7665.57</v>
      </c>
      <c r="P833">
        <v>0</v>
      </c>
    </row>
    <row r="834" spans="1:16">
      <c r="A834" t="s">
        <v>1710</v>
      </c>
      <c r="B834" s="1">
        <v>45011</v>
      </c>
      <c r="C834" t="s">
        <v>1711</v>
      </c>
      <c r="D834" t="s">
        <v>72</v>
      </c>
      <c r="E834">
        <v>33916</v>
      </c>
      <c r="F834">
        <v>23.8</v>
      </c>
      <c r="G834">
        <v>60</v>
      </c>
      <c r="H834" t="s">
        <v>26</v>
      </c>
      <c r="I834" t="s">
        <v>41</v>
      </c>
      <c r="J834" t="s">
        <v>37</v>
      </c>
      <c r="K834">
        <v>123079</v>
      </c>
      <c r="L834" t="s">
        <v>33</v>
      </c>
      <c r="M834">
        <v>0.26</v>
      </c>
      <c r="N834">
        <v>0.53</v>
      </c>
      <c r="O834">
        <v>16543.73</v>
      </c>
      <c r="P834">
        <v>0</v>
      </c>
    </row>
    <row r="835" spans="1:16">
      <c r="A835" t="s">
        <v>1712</v>
      </c>
      <c r="B835" s="1">
        <v>44542</v>
      </c>
      <c r="C835" t="s">
        <v>1713</v>
      </c>
      <c r="D835" t="s">
        <v>18</v>
      </c>
      <c r="E835">
        <v>14395</v>
      </c>
      <c r="F835">
        <v>6.7</v>
      </c>
      <c r="G835">
        <v>36</v>
      </c>
      <c r="H835" t="s">
        <v>19</v>
      </c>
      <c r="I835" t="s">
        <v>57</v>
      </c>
      <c r="J835" t="s">
        <v>37</v>
      </c>
      <c r="K835">
        <v>85805</v>
      </c>
      <c r="L835" t="s">
        <v>22</v>
      </c>
      <c r="M835">
        <v>0.33</v>
      </c>
      <c r="N835">
        <v>0.73</v>
      </c>
      <c r="O835">
        <v>15359.46</v>
      </c>
      <c r="P835">
        <v>0</v>
      </c>
    </row>
    <row r="836" spans="1:16">
      <c r="A836" t="s">
        <v>1714</v>
      </c>
      <c r="B836" s="1">
        <v>44498</v>
      </c>
      <c r="C836" t="s">
        <v>1715</v>
      </c>
      <c r="D836" t="s">
        <v>65</v>
      </c>
      <c r="E836">
        <v>21421</v>
      </c>
      <c r="F836">
        <v>23.6</v>
      </c>
      <c r="G836">
        <v>36</v>
      </c>
      <c r="H836" t="s">
        <v>26</v>
      </c>
      <c r="I836" t="s">
        <v>20</v>
      </c>
      <c r="J836" t="s">
        <v>32</v>
      </c>
      <c r="K836">
        <v>61349</v>
      </c>
      <c r="L836" t="s">
        <v>22</v>
      </c>
      <c r="M836">
        <v>0.22</v>
      </c>
      <c r="N836">
        <v>0.65</v>
      </c>
      <c r="O836">
        <v>3641.47</v>
      </c>
      <c r="P836">
        <v>0</v>
      </c>
    </row>
    <row r="837" spans="1:16">
      <c r="A837" t="s">
        <v>1716</v>
      </c>
      <c r="B837" s="1">
        <v>44559</v>
      </c>
      <c r="C837" t="s">
        <v>1717</v>
      </c>
      <c r="D837" t="s">
        <v>65</v>
      </c>
      <c r="E837">
        <v>27342</v>
      </c>
      <c r="F837">
        <v>21.5</v>
      </c>
      <c r="G837">
        <v>36</v>
      </c>
      <c r="H837" t="s">
        <v>19</v>
      </c>
      <c r="I837" t="s">
        <v>57</v>
      </c>
      <c r="J837" t="s">
        <v>21</v>
      </c>
      <c r="K837">
        <v>106777</v>
      </c>
      <c r="L837" t="s">
        <v>33</v>
      </c>
      <c r="M837">
        <v>0.28999999999999998</v>
      </c>
      <c r="N837">
        <v>0.65</v>
      </c>
      <c r="O837">
        <v>33220.53</v>
      </c>
      <c r="P837">
        <v>0</v>
      </c>
    </row>
    <row r="838" spans="1:16">
      <c r="A838" t="s">
        <v>1718</v>
      </c>
      <c r="B838" s="1">
        <v>44592</v>
      </c>
      <c r="C838" t="s">
        <v>1719</v>
      </c>
      <c r="D838" t="s">
        <v>46</v>
      </c>
      <c r="E838">
        <v>5895</v>
      </c>
      <c r="F838">
        <v>7.6</v>
      </c>
      <c r="G838">
        <v>36</v>
      </c>
      <c r="H838" t="s">
        <v>81</v>
      </c>
      <c r="I838" t="s">
        <v>36</v>
      </c>
      <c r="J838" t="s">
        <v>21</v>
      </c>
      <c r="K838">
        <v>80248</v>
      </c>
      <c r="L838" t="s">
        <v>22</v>
      </c>
      <c r="M838">
        <v>0.42</v>
      </c>
      <c r="N838">
        <v>0.77</v>
      </c>
      <c r="O838">
        <v>1855.91</v>
      </c>
      <c r="P838">
        <v>1714.08</v>
      </c>
    </row>
    <row r="839" spans="1:16">
      <c r="A839" t="s">
        <v>1720</v>
      </c>
      <c r="B839" s="1">
        <v>44414</v>
      </c>
      <c r="C839" t="s">
        <v>1721</v>
      </c>
      <c r="D839" t="s">
        <v>18</v>
      </c>
      <c r="E839">
        <v>12023</v>
      </c>
      <c r="F839">
        <v>16.3</v>
      </c>
      <c r="G839">
        <v>36</v>
      </c>
      <c r="H839" t="s">
        <v>19</v>
      </c>
      <c r="I839" t="s">
        <v>27</v>
      </c>
      <c r="J839" t="s">
        <v>47</v>
      </c>
      <c r="K839">
        <v>105033</v>
      </c>
      <c r="L839" t="s">
        <v>33</v>
      </c>
      <c r="M839">
        <v>0.49</v>
      </c>
      <c r="N839">
        <v>0.65</v>
      </c>
      <c r="O839">
        <v>13982.75</v>
      </c>
      <c r="P839">
        <v>0</v>
      </c>
    </row>
    <row r="840" spans="1:16">
      <c r="A840" t="s">
        <v>1722</v>
      </c>
      <c r="B840" s="1">
        <v>44337</v>
      </c>
      <c r="C840" t="s">
        <v>1723</v>
      </c>
      <c r="D840" t="s">
        <v>18</v>
      </c>
      <c r="E840">
        <v>11699</v>
      </c>
      <c r="F840">
        <v>22.3</v>
      </c>
      <c r="G840">
        <v>60</v>
      </c>
      <c r="H840" t="s">
        <v>26</v>
      </c>
      <c r="I840" t="s">
        <v>27</v>
      </c>
      <c r="J840" t="s">
        <v>21</v>
      </c>
      <c r="K840">
        <v>137411</v>
      </c>
      <c r="L840" t="s">
        <v>22</v>
      </c>
      <c r="M840">
        <v>0.47</v>
      </c>
      <c r="N840">
        <v>0.85</v>
      </c>
      <c r="O840">
        <v>2660.54</v>
      </c>
      <c r="P840">
        <v>0</v>
      </c>
    </row>
    <row r="841" spans="1:16">
      <c r="A841" t="s">
        <v>1724</v>
      </c>
      <c r="B841" s="1">
        <v>45154</v>
      </c>
      <c r="C841" t="s">
        <v>1725</v>
      </c>
      <c r="D841" t="s">
        <v>65</v>
      </c>
      <c r="E841">
        <v>10715</v>
      </c>
      <c r="F841">
        <v>16.399999999999999</v>
      </c>
      <c r="G841">
        <v>36</v>
      </c>
      <c r="H841" t="s">
        <v>19</v>
      </c>
      <c r="I841" t="s">
        <v>36</v>
      </c>
      <c r="J841" t="s">
        <v>47</v>
      </c>
      <c r="K841">
        <v>128239</v>
      </c>
      <c r="L841" t="s">
        <v>22</v>
      </c>
      <c r="M841">
        <v>0.47</v>
      </c>
      <c r="N841">
        <v>0.53</v>
      </c>
      <c r="O841">
        <v>12472.26</v>
      </c>
      <c r="P841">
        <v>0</v>
      </c>
    </row>
    <row r="842" spans="1:16">
      <c r="A842" t="s">
        <v>1726</v>
      </c>
      <c r="B842" s="1">
        <v>45181</v>
      </c>
      <c r="C842" t="s">
        <v>1727</v>
      </c>
      <c r="D842" t="s">
        <v>65</v>
      </c>
      <c r="E842">
        <v>20169</v>
      </c>
      <c r="F842">
        <v>23.1</v>
      </c>
      <c r="G842">
        <v>36</v>
      </c>
      <c r="H842" t="s">
        <v>19</v>
      </c>
      <c r="I842" t="s">
        <v>36</v>
      </c>
      <c r="J842" t="s">
        <v>37</v>
      </c>
      <c r="K842">
        <v>74041</v>
      </c>
      <c r="L842" t="s">
        <v>22</v>
      </c>
      <c r="M842">
        <v>0.26</v>
      </c>
      <c r="N842">
        <v>0.8</v>
      </c>
      <c r="O842">
        <v>24828.04</v>
      </c>
      <c r="P842">
        <v>0</v>
      </c>
    </row>
    <row r="843" spans="1:16">
      <c r="A843" t="s">
        <v>1728</v>
      </c>
      <c r="B843" s="1">
        <v>45189</v>
      </c>
      <c r="C843" t="s">
        <v>1729</v>
      </c>
      <c r="D843" t="s">
        <v>72</v>
      </c>
      <c r="E843">
        <v>17163</v>
      </c>
      <c r="F843">
        <v>23.9</v>
      </c>
      <c r="G843">
        <v>36</v>
      </c>
      <c r="H843" t="s">
        <v>19</v>
      </c>
      <c r="I843" t="s">
        <v>27</v>
      </c>
      <c r="J843" t="s">
        <v>32</v>
      </c>
      <c r="K843">
        <v>61954</v>
      </c>
      <c r="L843" t="s">
        <v>29</v>
      </c>
      <c r="M843">
        <v>0.28999999999999998</v>
      </c>
      <c r="N843">
        <v>0.86</v>
      </c>
      <c r="O843">
        <v>21264.959999999999</v>
      </c>
      <c r="P843">
        <v>0</v>
      </c>
    </row>
    <row r="844" spans="1:16">
      <c r="A844" t="s">
        <v>1730</v>
      </c>
      <c r="B844" s="1">
        <v>45024</v>
      </c>
      <c r="C844" t="s">
        <v>1731</v>
      </c>
      <c r="D844" t="s">
        <v>56</v>
      </c>
      <c r="E844">
        <v>6782</v>
      </c>
      <c r="F844">
        <v>13.4</v>
      </c>
      <c r="G844">
        <v>36</v>
      </c>
      <c r="H844" t="s">
        <v>60</v>
      </c>
      <c r="I844" t="s">
        <v>20</v>
      </c>
      <c r="J844" t="s">
        <v>32</v>
      </c>
      <c r="K844">
        <v>38002</v>
      </c>
      <c r="L844" t="s">
        <v>29</v>
      </c>
      <c r="M844">
        <v>0.38</v>
      </c>
      <c r="N844">
        <v>0.8</v>
      </c>
      <c r="O844">
        <v>0</v>
      </c>
      <c r="P844">
        <v>0</v>
      </c>
    </row>
    <row r="845" spans="1:16">
      <c r="A845" t="s">
        <v>1732</v>
      </c>
      <c r="B845" s="1">
        <v>44879</v>
      </c>
      <c r="C845" t="s">
        <v>1733</v>
      </c>
      <c r="D845" t="s">
        <v>56</v>
      </c>
      <c r="E845">
        <v>23641</v>
      </c>
      <c r="F845">
        <v>12.5</v>
      </c>
      <c r="G845">
        <v>60</v>
      </c>
      <c r="H845" t="s">
        <v>60</v>
      </c>
      <c r="I845" t="s">
        <v>84</v>
      </c>
      <c r="J845" t="s">
        <v>37</v>
      </c>
      <c r="K845">
        <v>99783</v>
      </c>
      <c r="L845" t="s">
        <v>33</v>
      </c>
      <c r="M845">
        <v>0.47</v>
      </c>
      <c r="N845">
        <v>0.72</v>
      </c>
      <c r="O845">
        <v>0</v>
      </c>
      <c r="P845">
        <v>0</v>
      </c>
    </row>
    <row r="846" spans="1:16">
      <c r="A846" t="s">
        <v>1734</v>
      </c>
      <c r="B846" s="1">
        <v>45200</v>
      </c>
      <c r="C846" t="s">
        <v>1735</v>
      </c>
      <c r="D846" t="s">
        <v>72</v>
      </c>
      <c r="E846">
        <v>19792</v>
      </c>
      <c r="F846">
        <v>23.7</v>
      </c>
      <c r="G846">
        <v>36</v>
      </c>
      <c r="H846" t="s">
        <v>19</v>
      </c>
      <c r="I846" t="s">
        <v>20</v>
      </c>
      <c r="J846" t="s">
        <v>28</v>
      </c>
      <c r="K846">
        <v>137524</v>
      </c>
      <c r="L846" t="s">
        <v>22</v>
      </c>
      <c r="M846">
        <v>0.16</v>
      </c>
      <c r="N846">
        <v>0.93</v>
      </c>
      <c r="O846">
        <v>24482.7</v>
      </c>
      <c r="P846">
        <v>0</v>
      </c>
    </row>
    <row r="847" spans="1:16">
      <c r="A847" t="s">
        <v>1736</v>
      </c>
      <c r="B847" s="1">
        <v>44552</v>
      </c>
      <c r="C847" t="s">
        <v>1737</v>
      </c>
      <c r="D847" t="s">
        <v>53</v>
      </c>
      <c r="E847">
        <v>36585</v>
      </c>
      <c r="F847">
        <v>18.5</v>
      </c>
      <c r="G847">
        <v>60</v>
      </c>
      <c r="H847" t="s">
        <v>315</v>
      </c>
      <c r="I847" t="s">
        <v>27</v>
      </c>
      <c r="J847" t="s">
        <v>28</v>
      </c>
      <c r="K847">
        <v>117234</v>
      </c>
      <c r="L847" t="s">
        <v>33</v>
      </c>
      <c r="M847">
        <v>0.22</v>
      </c>
      <c r="N847">
        <v>0.63</v>
      </c>
      <c r="O847">
        <v>0</v>
      </c>
      <c r="P847">
        <v>0</v>
      </c>
    </row>
    <row r="848" spans="1:16">
      <c r="A848" t="s">
        <v>1738</v>
      </c>
      <c r="B848" s="1">
        <v>45204</v>
      </c>
      <c r="C848" t="s">
        <v>1739</v>
      </c>
      <c r="D848" t="s">
        <v>18</v>
      </c>
      <c r="E848">
        <v>31682</v>
      </c>
      <c r="F848">
        <v>7.3</v>
      </c>
      <c r="G848">
        <v>36</v>
      </c>
      <c r="H848" t="s">
        <v>26</v>
      </c>
      <c r="I848" t="s">
        <v>27</v>
      </c>
      <c r="J848" t="s">
        <v>21</v>
      </c>
      <c r="K848">
        <v>49738</v>
      </c>
      <c r="L848" t="s">
        <v>29</v>
      </c>
      <c r="M848">
        <v>0.16</v>
      </c>
      <c r="N848">
        <v>0.51</v>
      </c>
      <c r="O848">
        <v>11237.19</v>
      </c>
      <c r="P848">
        <v>0</v>
      </c>
    </row>
    <row r="849" spans="1:16">
      <c r="A849" t="s">
        <v>1740</v>
      </c>
      <c r="B849" s="1">
        <v>45084</v>
      </c>
      <c r="C849" t="s">
        <v>1741</v>
      </c>
      <c r="D849" t="s">
        <v>50</v>
      </c>
      <c r="E849">
        <v>19880</v>
      </c>
      <c r="F849">
        <v>5.8</v>
      </c>
      <c r="G849">
        <v>60</v>
      </c>
      <c r="H849" t="s">
        <v>26</v>
      </c>
      <c r="I849" t="s">
        <v>27</v>
      </c>
      <c r="J849" t="s">
        <v>47</v>
      </c>
      <c r="K849">
        <v>40703</v>
      </c>
      <c r="L849" t="s">
        <v>29</v>
      </c>
      <c r="M849">
        <v>0.34</v>
      </c>
      <c r="N849">
        <v>0.69</v>
      </c>
      <c r="O849">
        <v>5252.13</v>
      </c>
      <c r="P849">
        <v>0</v>
      </c>
    </row>
    <row r="850" spans="1:16">
      <c r="A850" t="s">
        <v>1742</v>
      </c>
      <c r="B850" s="1">
        <v>44323</v>
      </c>
      <c r="C850" t="s">
        <v>1743</v>
      </c>
      <c r="D850" t="s">
        <v>18</v>
      </c>
      <c r="E850">
        <v>39067</v>
      </c>
      <c r="F850">
        <v>16.3</v>
      </c>
      <c r="G850">
        <v>36</v>
      </c>
      <c r="H850" t="s">
        <v>19</v>
      </c>
      <c r="I850" t="s">
        <v>73</v>
      </c>
      <c r="J850" t="s">
        <v>32</v>
      </c>
      <c r="K850">
        <v>143776</v>
      </c>
      <c r="L850" t="s">
        <v>29</v>
      </c>
      <c r="M850">
        <v>0.22</v>
      </c>
      <c r="N850">
        <v>0.51</v>
      </c>
      <c r="O850">
        <v>45434.92</v>
      </c>
      <c r="P850">
        <v>0</v>
      </c>
    </row>
    <row r="851" spans="1:16">
      <c r="A851" t="s">
        <v>1744</v>
      </c>
      <c r="B851" s="1">
        <v>45205</v>
      </c>
      <c r="C851" t="s">
        <v>1745</v>
      </c>
      <c r="D851" t="s">
        <v>46</v>
      </c>
      <c r="E851">
        <v>19073</v>
      </c>
      <c r="F851">
        <v>23.6</v>
      </c>
      <c r="G851">
        <v>36</v>
      </c>
      <c r="H851" t="s">
        <v>81</v>
      </c>
      <c r="I851" t="s">
        <v>27</v>
      </c>
      <c r="J851" t="s">
        <v>21</v>
      </c>
      <c r="K851">
        <v>79422</v>
      </c>
      <c r="L851" t="s">
        <v>29</v>
      </c>
      <c r="M851">
        <v>0.23</v>
      </c>
      <c r="N851">
        <v>0.93</v>
      </c>
      <c r="O851">
        <v>7593.57</v>
      </c>
      <c r="P851">
        <v>6148.31</v>
      </c>
    </row>
    <row r="852" spans="1:16">
      <c r="A852" t="s">
        <v>1746</v>
      </c>
      <c r="B852" s="1">
        <v>44800</v>
      </c>
      <c r="C852" t="s">
        <v>1747</v>
      </c>
      <c r="D852" t="s">
        <v>65</v>
      </c>
      <c r="E852">
        <v>37035</v>
      </c>
      <c r="F852">
        <v>21.9</v>
      </c>
      <c r="G852">
        <v>60</v>
      </c>
      <c r="H852" t="s">
        <v>26</v>
      </c>
      <c r="I852" t="s">
        <v>36</v>
      </c>
      <c r="J852" t="s">
        <v>37</v>
      </c>
      <c r="K852">
        <v>113106</v>
      </c>
      <c r="L852" t="s">
        <v>33</v>
      </c>
      <c r="M852">
        <v>0.13</v>
      </c>
      <c r="N852">
        <v>0.59</v>
      </c>
      <c r="O852">
        <v>13999.45</v>
      </c>
      <c r="P852">
        <v>0</v>
      </c>
    </row>
    <row r="853" spans="1:16">
      <c r="A853" t="s">
        <v>1748</v>
      </c>
      <c r="B853" s="1">
        <v>45210</v>
      </c>
      <c r="C853" t="s">
        <v>1749</v>
      </c>
      <c r="D853" t="s">
        <v>18</v>
      </c>
      <c r="E853">
        <v>38174</v>
      </c>
      <c r="F853">
        <v>18.5</v>
      </c>
      <c r="G853">
        <v>36</v>
      </c>
      <c r="H853" t="s">
        <v>81</v>
      </c>
      <c r="I853" t="s">
        <v>20</v>
      </c>
      <c r="J853" t="s">
        <v>32</v>
      </c>
      <c r="K853">
        <v>91899</v>
      </c>
      <c r="L853" t="s">
        <v>22</v>
      </c>
      <c r="M853">
        <v>0.24</v>
      </c>
      <c r="N853">
        <v>0.86</v>
      </c>
      <c r="O853">
        <v>14725.52</v>
      </c>
      <c r="P853">
        <v>11118.32</v>
      </c>
    </row>
    <row r="854" spans="1:16">
      <c r="A854" t="s">
        <v>1750</v>
      </c>
      <c r="B854" s="1">
        <v>44247</v>
      </c>
      <c r="C854" t="s">
        <v>1751</v>
      </c>
      <c r="D854" t="s">
        <v>65</v>
      </c>
      <c r="E854">
        <v>25837</v>
      </c>
      <c r="F854">
        <v>7.8</v>
      </c>
      <c r="G854">
        <v>60</v>
      </c>
      <c r="H854" t="s">
        <v>26</v>
      </c>
      <c r="I854" t="s">
        <v>57</v>
      </c>
      <c r="J854" t="s">
        <v>47</v>
      </c>
      <c r="K854">
        <v>42392</v>
      </c>
      <c r="L854" t="s">
        <v>33</v>
      </c>
      <c r="M854">
        <v>0.44</v>
      </c>
      <c r="N854">
        <v>0.85</v>
      </c>
      <c r="O854">
        <v>10999.75</v>
      </c>
      <c r="P854">
        <v>0</v>
      </c>
    </row>
    <row r="855" spans="1:16">
      <c r="A855" t="s">
        <v>1752</v>
      </c>
      <c r="B855" s="1">
        <v>45249</v>
      </c>
      <c r="C855" t="s">
        <v>1753</v>
      </c>
      <c r="D855" t="s">
        <v>18</v>
      </c>
      <c r="E855">
        <v>18826</v>
      </c>
      <c r="F855">
        <v>10.1</v>
      </c>
      <c r="G855">
        <v>36</v>
      </c>
      <c r="H855" t="s">
        <v>26</v>
      </c>
      <c r="I855" t="s">
        <v>73</v>
      </c>
      <c r="J855" t="s">
        <v>47</v>
      </c>
      <c r="K855">
        <v>74724</v>
      </c>
      <c r="L855" t="s">
        <v>22</v>
      </c>
      <c r="M855">
        <v>0.19</v>
      </c>
      <c r="N855">
        <v>0.6</v>
      </c>
      <c r="O855">
        <v>8590.41</v>
      </c>
      <c r="P855">
        <v>0</v>
      </c>
    </row>
    <row r="856" spans="1:16">
      <c r="A856" t="s">
        <v>1754</v>
      </c>
      <c r="B856" s="1">
        <v>44975</v>
      </c>
      <c r="C856" t="s">
        <v>1755</v>
      </c>
      <c r="D856" t="s">
        <v>46</v>
      </c>
      <c r="E856">
        <v>25981</v>
      </c>
      <c r="F856">
        <v>22.5</v>
      </c>
      <c r="G856">
        <v>60</v>
      </c>
      <c r="H856" t="s">
        <v>26</v>
      </c>
      <c r="I856" t="s">
        <v>41</v>
      </c>
      <c r="J856" t="s">
        <v>28</v>
      </c>
      <c r="K856">
        <v>62299</v>
      </c>
      <c r="L856" t="s">
        <v>29</v>
      </c>
      <c r="M856">
        <v>0.38</v>
      </c>
      <c r="N856">
        <v>0.78</v>
      </c>
      <c r="O856">
        <v>10820.79</v>
      </c>
      <c r="P856">
        <v>0</v>
      </c>
    </row>
    <row r="857" spans="1:16">
      <c r="A857" t="s">
        <v>1756</v>
      </c>
      <c r="B857" s="1">
        <v>45010</v>
      </c>
      <c r="C857" t="s">
        <v>1757</v>
      </c>
      <c r="D857" t="s">
        <v>53</v>
      </c>
      <c r="E857">
        <v>11382</v>
      </c>
      <c r="F857">
        <v>8.6999999999999993</v>
      </c>
      <c r="G857">
        <v>36</v>
      </c>
      <c r="H857" t="s">
        <v>19</v>
      </c>
      <c r="I857" t="s">
        <v>20</v>
      </c>
      <c r="J857" t="s">
        <v>21</v>
      </c>
      <c r="K857">
        <v>45641</v>
      </c>
      <c r="L857" t="s">
        <v>22</v>
      </c>
      <c r="M857">
        <v>0.35</v>
      </c>
      <c r="N857">
        <v>0.52</v>
      </c>
      <c r="O857">
        <v>12372.23</v>
      </c>
      <c r="P857">
        <v>0</v>
      </c>
    </row>
    <row r="858" spans="1:16">
      <c r="A858" t="s">
        <v>1758</v>
      </c>
      <c r="B858" s="1">
        <v>44616</v>
      </c>
      <c r="C858" t="s">
        <v>1759</v>
      </c>
      <c r="D858" t="s">
        <v>50</v>
      </c>
      <c r="E858">
        <v>5437</v>
      </c>
      <c r="F858">
        <v>10.6</v>
      </c>
      <c r="G858">
        <v>36</v>
      </c>
      <c r="H858" t="s">
        <v>19</v>
      </c>
      <c r="I858" t="s">
        <v>20</v>
      </c>
      <c r="J858" t="s">
        <v>37</v>
      </c>
      <c r="K858">
        <v>109534</v>
      </c>
      <c r="L858" t="s">
        <v>29</v>
      </c>
      <c r="M858">
        <v>0.45</v>
      </c>
      <c r="N858">
        <v>0.72</v>
      </c>
      <c r="O858">
        <v>6013.32</v>
      </c>
      <c r="P858">
        <v>0</v>
      </c>
    </row>
    <row r="859" spans="1:16">
      <c r="A859" t="s">
        <v>1760</v>
      </c>
      <c r="B859" s="1">
        <v>45179</v>
      </c>
      <c r="C859" t="s">
        <v>1761</v>
      </c>
      <c r="D859" t="s">
        <v>40</v>
      </c>
      <c r="E859">
        <v>6435</v>
      </c>
      <c r="F859">
        <v>7.6</v>
      </c>
      <c r="G859">
        <v>60</v>
      </c>
      <c r="H859" t="s">
        <v>19</v>
      </c>
      <c r="I859" t="s">
        <v>20</v>
      </c>
      <c r="J859" t="s">
        <v>32</v>
      </c>
      <c r="K859">
        <v>36305</v>
      </c>
      <c r="L859" t="s">
        <v>33</v>
      </c>
      <c r="M859">
        <v>0.15</v>
      </c>
      <c r="N859">
        <v>0.51</v>
      </c>
      <c r="O859">
        <v>6924.06</v>
      </c>
      <c r="P859">
        <v>0</v>
      </c>
    </row>
    <row r="860" spans="1:16">
      <c r="A860" t="s">
        <v>1762</v>
      </c>
      <c r="B860" s="1">
        <v>45021</v>
      </c>
      <c r="C860" t="s">
        <v>1763</v>
      </c>
      <c r="D860" t="s">
        <v>72</v>
      </c>
      <c r="E860">
        <v>25819</v>
      </c>
      <c r="F860">
        <v>18.5</v>
      </c>
      <c r="G860">
        <v>36</v>
      </c>
      <c r="H860" t="s">
        <v>19</v>
      </c>
      <c r="I860" t="s">
        <v>20</v>
      </c>
      <c r="J860" t="s">
        <v>47</v>
      </c>
      <c r="K860">
        <v>128262</v>
      </c>
      <c r="L860" t="s">
        <v>22</v>
      </c>
      <c r="M860">
        <v>0.49</v>
      </c>
      <c r="N860">
        <v>0.91</v>
      </c>
      <c r="O860">
        <v>30595.52</v>
      </c>
      <c r="P860">
        <v>0</v>
      </c>
    </row>
    <row r="861" spans="1:16">
      <c r="A861" t="s">
        <v>1764</v>
      </c>
      <c r="B861" s="1">
        <v>45221</v>
      </c>
      <c r="C861" t="s">
        <v>1765</v>
      </c>
      <c r="D861" t="s">
        <v>72</v>
      </c>
      <c r="E861">
        <v>37875</v>
      </c>
      <c r="F861">
        <v>23.9</v>
      </c>
      <c r="G861">
        <v>36</v>
      </c>
      <c r="H861" t="s">
        <v>26</v>
      </c>
      <c r="I861" t="s">
        <v>36</v>
      </c>
      <c r="J861" t="s">
        <v>32</v>
      </c>
      <c r="K861">
        <v>48782</v>
      </c>
      <c r="L861" t="s">
        <v>33</v>
      </c>
      <c r="M861">
        <v>0.33</v>
      </c>
      <c r="N861">
        <v>0.94</v>
      </c>
      <c r="O861">
        <v>9719.5400000000009</v>
      </c>
      <c r="P861">
        <v>0</v>
      </c>
    </row>
    <row r="862" spans="1:16">
      <c r="A862" t="s">
        <v>1766</v>
      </c>
      <c r="B862" s="1">
        <v>44763</v>
      </c>
      <c r="C862" t="s">
        <v>1767</v>
      </c>
      <c r="D862" t="s">
        <v>50</v>
      </c>
      <c r="E862">
        <v>32982</v>
      </c>
      <c r="F862">
        <v>10.4</v>
      </c>
      <c r="G862">
        <v>36</v>
      </c>
      <c r="H862" t="s">
        <v>26</v>
      </c>
      <c r="I862" t="s">
        <v>27</v>
      </c>
      <c r="J862" t="s">
        <v>37</v>
      </c>
      <c r="K862">
        <v>108257</v>
      </c>
      <c r="L862" t="s">
        <v>29</v>
      </c>
      <c r="M862">
        <v>0.5</v>
      </c>
      <c r="N862">
        <v>0.6</v>
      </c>
      <c r="O862">
        <v>5386.12</v>
      </c>
      <c r="P862">
        <v>0</v>
      </c>
    </row>
    <row r="863" spans="1:16">
      <c r="A863" t="s">
        <v>1768</v>
      </c>
      <c r="B863" s="1">
        <v>44567</v>
      </c>
      <c r="C863" t="s">
        <v>1769</v>
      </c>
      <c r="D863" t="s">
        <v>18</v>
      </c>
      <c r="E863">
        <v>34328</v>
      </c>
      <c r="F863">
        <v>14.5</v>
      </c>
      <c r="G863">
        <v>36</v>
      </c>
      <c r="H863" t="s">
        <v>81</v>
      </c>
      <c r="I863" t="s">
        <v>27</v>
      </c>
      <c r="J863" t="s">
        <v>32</v>
      </c>
      <c r="K863">
        <v>135299</v>
      </c>
      <c r="L863" t="s">
        <v>33</v>
      </c>
      <c r="M863">
        <v>0.46</v>
      </c>
      <c r="N863">
        <v>0.59</v>
      </c>
      <c r="O863">
        <v>7246.51</v>
      </c>
      <c r="P863">
        <v>14471.77</v>
      </c>
    </row>
    <row r="864" spans="1:16">
      <c r="A864" t="s">
        <v>1770</v>
      </c>
      <c r="B864" s="1">
        <v>45132</v>
      </c>
      <c r="C864" t="s">
        <v>1771</v>
      </c>
      <c r="D864" t="s">
        <v>40</v>
      </c>
      <c r="E864">
        <v>13329</v>
      </c>
      <c r="F864">
        <v>17.7</v>
      </c>
      <c r="G864">
        <v>36</v>
      </c>
      <c r="H864" t="s">
        <v>19</v>
      </c>
      <c r="I864" t="s">
        <v>73</v>
      </c>
      <c r="J864" t="s">
        <v>21</v>
      </c>
      <c r="K864">
        <v>107963</v>
      </c>
      <c r="L864" t="s">
        <v>29</v>
      </c>
      <c r="M864">
        <v>0.19</v>
      </c>
      <c r="N864">
        <v>0.84</v>
      </c>
      <c r="O864">
        <v>15688.23</v>
      </c>
      <c r="P864">
        <v>0</v>
      </c>
    </row>
    <row r="865" spans="1:16">
      <c r="A865" t="s">
        <v>1772</v>
      </c>
      <c r="B865" s="1">
        <v>44857</v>
      </c>
      <c r="C865" t="s">
        <v>1773</v>
      </c>
      <c r="D865" t="s">
        <v>46</v>
      </c>
      <c r="E865">
        <v>26169</v>
      </c>
      <c r="F865">
        <v>25</v>
      </c>
      <c r="G865">
        <v>36</v>
      </c>
      <c r="H865" t="s">
        <v>19</v>
      </c>
      <c r="I865" t="s">
        <v>84</v>
      </c>
      <c r="J865" t="s">
        <v>28</v>
      </c>
      <c r="K865">
        <v>142086</v>
      </c>
      <c r="L865" t="s">
        <v>29</v>
      </c>
      <c r="M865">
        <v>0.12</v>
      </c>
      <c r="N865">
        <v>0.61</v>
      </c>
      <c r="O865">
        <v>32711.25</v>
      </c>
      <c r="P865">
        <v>0</v>
      </c>
    </row>
    <row r="866" spans="1:16">
      <c r="A866" t="s">
        <v>1774</v>
      </c>
      <c r="B866" s="1">
        <v>45165</v>
      </c>
      <c r="C866" t="s">
        <v>1775</v>
      </c>
      <c r="D866" t="s">
        <v>56</v>
      </c>
      <c r="E866">
        <v>22932</v>
      </c>
      <c r="F866">
        <v>7.1</v>
      </c>
      <c r="G866">
        <v>60</v>
      </c>
      <c r="H866" t="s">
        <v>19</v>
      </c>
      <c r="I866" t="s">
        <v>20</v>
      </c>
      <c r="J866" t="s">
        <v>32</v>
      </c>
      <c r="K866">
        <v>50566</v>
      </c>
      <c r="L866" t="s">
        <v>29</v>
      </c>
      <c r="M866">
        <v>0.2</v>
      </c>
      <c r="N866">
        <v>0.9</v>
      </c>
      <c r="O866">
        <v>24560.17</v>
      </c>
      <c r="P866">
        <v>0</v>
      </c>
    </row>
    <row r="867" spans="1:16">
      <c r="A867" t="s">
        <v>1776</v>
      </c>
      <c r="B867" s="1">
        <v>44398</v>
      </c>
      <c r="C867" t="s">
        <v>1777</v>
      </c>
      <c r="D867" t="s">
        <v>18</v>
      </c>
      <c r="E867">
        <v>35594</v>
      </c>
      <c r="F867">
        <v>15</v>
      </c>
      <c r="G867">
        <v>60</v>
      </c>
      <c r="H867" t="s">
        <v>19</v>
      </c>
      <c r="I867" t="s">
        <v>57</v>
      </c>
      <c r="J867" t="s">
        <v>28</v>
      </c>
      <c r="K867">
        <v>97766</v>
      </c>
      <c r="L867" t="s">
        <v>33</v>
      </c>
      <c r="M867">
        <v>0.31</v>
      </c>
      <c r="N867">
        <v>0.76</v>
      </c>
      <c r="O867">
        <v>40933.1</v>
      </c>
      <c r="P867">
        <v>0</v>
      </c>
    </row>
    <row r="868" spans="1:16">
      <c r="A868" t="s">
        <v>1778</v>
      </c>
      <c r="B868" s="1">
        <v>44509</v>
      </c>
      <c r="C868" t="s">
        <v>1779</v>
      </c>
      <c r="D868" t="s">
        <v>53</v>
      </c>
      <c r="E868">
        <v>12421</v>
      </c>
      <c r="F868">
        <v>12.7</v>
      </c>
      <c r="G868">
        <v>60</v>
      </c>
      <c r="H868" t="s">
        <v>19</v>
      </c>
      <c r="I868" t="s">
        <v>73</v>
      </c>
      <c r="J868" t="s">
        <v>37</v>
      </c>
      <c r="K868">
        <v>36511</v>
      </c>
      <c r="L868" t="s">
        <v>33</v>
      </c>
      <c r="M868">
        <v>0.17</v>
      </c>
      <c r="N868">
        <v>0.66</v>
      </c>
      <c r="O868">
        <v>13998.47</v>
      </c>
      <c r="P868">
        <v>0</v>
      </c>
    </row>
    <row r="869" spans="1:16">
      <c r="A869" t="s">
        <v>1780</v>
      </c>
      <c r="B869" s="1">
        <v>44313</v>
      </c>
      <c r="C869" t="s">
        <v>1781</v>
      </c>
      <c r="D869" t="s">
        <v>65</v>
      </c>
      <c r="E869">
        <v>8629</v>
      </c>
      <c r="F869">
        <v>22.3</v>
      </c>
      <c r="G869">
        <v>36</v>
      </c>
      <c r="H869" t="s">
        <v>26</v>
      </c>
      <c r="I869" t="s">
        <v>20</v>
      </c>
      <c r="J869" t="s">
        <v>28</v>
      </c>
      <c r="K869">
        <v>144816</v>
      </c>
      <c r="L869" t="s">
        <v>22</v>
      </c>
      <c r="M869">
        <v>0.17</v>
      </c>
      <c r="N869">
        <v>0.87</v>
      </c>
      <c r="O869">
        <v>510.03</v>
      </c>
      <c r="P869">
        <v>0</v>
      </c>
    </row>
    <row r="870" spans="1:16">
      <c r="A870" t="s">
        <v>1782</v>
      </c>
      <c r="B870" s="1">
        <v>45133</v>
      </c>
      <c r="C870" t="s">
        <v>1783</v>
      </c>
      <c r="D870" t="s">
        <v>76</v>
      </c>
      <c r="E870">
        <v>9325</v>
      </c>
      <c r="F870">
        <v>14.5</v>
      </c>
      <c r="G870">
        <v>60</v>
      </c>
      <c r="H870" t="s">
        <v>19</v>
      </c>
      <c r="I870" t="s">
        <v>57</v>
      </c>
      <c r="J870" t="s">
        <v>32</v>
      </c>
      <c r="K870">
        <v>137765</v>
      </c>
      <c r="L870" t="s">
        <v>22</v>
      </c>
      <c r="M870">
        <v>0.28999999999999998</v>
      </c>
      <c r="N870">
        <v>0.72</v>
      </c>
      <c r="O870">
        <v>10677.12</v>
      </c>
      <c r="P870">
        <v>0</v>
      </c>
    </row>
    <row r="871" spans="1:16">
      <c r="A871" t="s">
        <v>1784</v>
      </c>
      <c r="B871" s="1">
        <v>44771</v>
      </c>
      <c r="C871" t="s">
        <v>1785</v>
      </c>
      <c r="D871" t="s">
        <v>18</v>
      </c>
      <c r="E871">
        <v>29495</v>
      </c>
      <c r="F871">
        <v>7.2</v>
      </c>
      <c r="G871">
        <v>36</v>
      </c>
      <c r="H871" t="s">
        <v>26</v>
      </c>
      <c r="I871" t="s">
        <v>57</v>
      </c>
      <c r="J871" t="s">
        <v>32</v>
      </c>
      <c r="K871">
        <v>148360</v>
      </c>
      <c r="L871" t="s">
        <v>33</v>
      </c>
      <c r="M871">
        <v>0.11</v>
      </c>
      <c r="N871">
        <v>0.91</v>
      </c>
      <c r="O871">
        <v>8429.58</v>
      </c>
      <c r="P871">
        <v>0</v>
      </c>
    </row>
    <row r="872" spans="1:16">
      <c r="A872" t="s">
        <v>1786</v>
      </c>
      <c r="B872" s="1">
        <v>44440</v>
      </c>
      <c r="C872" t="s">
        <v>1787</v>
      </c>
      <c r="D872" t="s">
        <v>76</v>
      </c>
      <c r="E872">
        <v>32750</v>
      </c>
      <c r="F872">
        <v>17.7</v>
      </c>
      <c r="G872">
        <v>36</v>
      </c>
      <c r="H872" t="s">
        <v>19</v>
      </c>
      <c r="I872" t="s">
        <v>20</v>
      </c>
      <c r="J872" t="s">
        <v>47</v>
      </c>
      <c r="K872">
        <v>56177</v>
      </c>
      <c r="L872" t="s">
        <v>33</v>
      </c>
      <c r="M872">
        <v>0.15</v>
      </c>
      <c r="N872">
        <v>0.92</v>
      </c>
      <c r="O872">
        <v>38546.75</v>
      </c>
      <c r="P872">
        <v>0</v>
      </c>
    </row>
    <row r="873" spans="1:16">
      <c r="A873" t="s">
        <v>1788</v>
      </c>
      <c r="B873" s="1">
        <v>44733</v>
      </c>
      <c r="C873" t="s">
        <v>1789</v>
      </c>
      <c r="D873" t="s">
        <v>18</v>
      </c>
      <c r="E873">
        <v>30619</v>
      </c>
      <c r="F873">
        <v>20.399999999999999</v>
      </c>
      <c r="G873">
        <v>36</v>
      </c>
      <c r="H873" t="s">
        <v>81</v>
      </c>
      <c r="I873" t="s">
        <v>20</v>
      </c>
      <c r="J873" t="s">
        <v>32</v>
      </c>
      <c r="K873">
        <v>34765</v>
      </c>
      <c r="L873" t="s">
        <v>33</v>
      </c>
      <c r="M873">
        <v>0.27</v>
      </c>
      <c r="N873">
        <v>0.56999999999999995</v>
      </c>
      <c r="O873">
        <v>7701.21</v>
      </c>
      <c r="P873">
        <v>8440.1</v>
      </c>
    </row>
    <row r="874" spans="1:16">
      <c r="A874" t="s">
        <v>1790</v>
      </c>
      <c r="B874" s="1">
        <v>44271</v>
      </c>
      <c r="C874" t="s">
        <v>1791</v>
      </c>
      <c r="D874" t="s">
        <v>50</v>
      </c>
      <c r="E874">
        <v>9264</v>
      </c>
      <c r="F874">
        <v>5.0999999999999996</v>
      </c>
      <c r="G874">
        <v>36</v>
      </c>
      <c r="H874" t="s">
        <v>26</v>
      </c>
      <c r="I874" t="s">
        <v>27</v>
      </c>
      <c r="J874" t="s">
        <v>28</v>
      </c>
      <c r="K874">
        <v>50354</v>
      </c>
      <c r="L874" t="s">
        <v>33</v>
      </c>
      <c r="M874">
        <v>0.13</v>
      </c>
      <c r="N874">
        <v>0.5</v>
      </c>
      <c r="O874">
        <v>2652.86</v>
      </c>
      <c r="P874">
        <v>0</v>
      </c>
    </row>
    <row r="875" spans="1:16">
      <c r="A875" t="s">
        <v>1792</v>
      </c>
      <c r="B875" s="1">
        <v>44582</v>
      </c>
      <c r="C875" t="s">
        <v>1793</v>
      </c>
      <c r="D875" t="s">
        <v>76</v>
      </c>
      <c r="E875">
        <v>13686</v>
      </c>
      <c r="F875">
        <v>22.2</v>
      </c>
      <c r="G875">
        <v>60</v>
      </c>
      <c r="H875" t="s">
        <v>60</v>
      </c>
      <c r="I875" t="s">
        <v>20</v>
      </c>
      <c r="J875" t="s">
        <v>47</v>
      </c>
      <c r="K875">
        <v>53929</v>
      </c>
      <c r="L875" t="s">
        <v>29</v>
      </c>
      <c r="M875">
        <v>0.26</v>
      </c>
      <c r="N875">
        <v>0.94</v>
      </c>
      <c r="O875">
        <v>0</v>
      </c>
      <c r="P875">
        <v>0</v>
      </c>
    </row>
    <row r="876" spans="1:16">
      <c r="A876" t="s">
        <v>1794</v>
      </c>
      <c r="B876" s="1">
        <v>44671</v>
      </c>
      <c r="C876" t="s">
        <v>1795</v>
      </c>
      <c r="D876" t="s">
        <v>18</v>
      </c>
      <c r="E876">
        <v>25226</v>
      </c>
      <c r="F876">
        <v>8.6999999999999993</v>
      </c>
      <c r="G876">
        <v>36</v>
      </c>
      <c r="H876" t="s">
        <v>81</v>
      </c>
      <c r="I876" t="s">
        <v>36</v>
      </c>
      <c r="J876" t="s">
        <v>32</v>
      </c>
      <c r="K876">
        <v>58820</v>
      </c>
      <c r="L876" t="s">
        <v>29</v>
      </c>
      <c r="M876">
        <v>0.28999999999999998</v>
      </c>
      <c r="N876">
        <v>0.91</v>
      </c>
      <c r="O876">
        <v>9893.8700000000008</v>
      </c>
      <c r="P876">
        <v>7297.15</v>
      </c>
    </row>
    <row r="877" spans="1:16">
      <c r="A877" t="s">
        <v>1796</v>
      </c>
      <c r="B877" s="1">
        <v>44614</v>
      </c>
      <c r="C877" t="s">
        <v>1797</v>
      </c>
      <c r="D877" t="s">
        <v>72</v>
      </c>
      <c r="E877">
        <v>7721</v>
      </c>
      <c r="F877">
        <v>16</v>
      </c>
      <c r="G877">
        <v>60</v>
      </c>
      <c r="H877" t="s">
        <v>81</v>
      </c>
      <c r="I877" t="s">
        <v>20</v>
      </c>
      <c r="J877" t="s">
        <v>32</v>
      </c>
      <c r="K877">
        <v>141576</v>
      </c>
      <c r="L877" t="s">
        <v>29</v>
      </c>
      <c r="M877">
        <v>0.28000000000000003</v>
      </c>
      <c r="N877">
        <v>0.52</v>
      </c>
      <c r="O877">
        <v>2883.3</v>
      </c>
      <c r="P877">
        <v>822.57</v>
      </c>
    </row>
    <row r="878" spans="1:16">
      <c r="A878" t="s">
        <v>1798</v>
      </c>
      <c r="B878" s="1">
        <v>44543</v>
      </c>
      <c r="C878" t="s">
        <v>1799</v>
      </c>
      <c r="D878" t="s">
        <v>76</v>
      </c>
      <c r="E878">
        <v>21609</v>
      </c>
      <c r="F878">
        <v>13.3</v>
      </c>
      <c r="G878">
        <v>36</v>
      </c>
      <c r="H878" t="s">
        <v>81</v>
      </c>
      <c r="I878" t="s">
        <v>84</v>
      </c>
      <c r="J878" t="s">
        <v>37</v>
      </c>
      <c r="K878">
        <v>59523</v>
      </c>
      <c r="L878" t="s">
        <v>33</v>
      </c>
      <c r="M878">
        <v>0.45</v>
      </c>
      <c r="N878">
        <v>0.87</v>
      </c>
      <c r="O878">
        <v>3209.24</v>
      </c>
      <c r="P878">
        <v>5044.0600000000004</v>
      </c>
    </row>
    <row r="879" spans="1:16">
      <c r="A879" t="s">
        <v>1800</v>
      </c>
      <c r="B879" s="1">
        <v>44836</v>
      </c>
      <c r="C879" t="s">
        <v>1801</v>
      </c>
      <c r="D879" t="s">
        <v>18</v>
      </c>
      <c r="E879">
        <v>8373</v>
      </c>
      <c r="F879">
        <v>19.399999999999999</v>
      </c>
      <c r="G879">
        <v>60</v>
      </c>
      <c r="H879" t="s">
        <v>26</v>
      </c>
      <c r="I879" t="s">
        <v>36</v>
      </c>
      <c r="J879" t="s">
        <v>47</v>
      </c>
      <c r="K879">
        <v>101088</v>
      </c>
      <c r="L879" t="s">
        <v>29</v>
      </c>
      <c r="M879">
        <v>0.31</v>
      </c>
      <c r="N879">
        <v>0.71</v>
      </c>
      <c r="O879">
        <v>1808.54</v>
      </c>
      <c r="P879">
        <v>0</v>
      </c>
    </row>
    <row r="880" spans="1:16">
      <c r="A880" t="s">
        <v>1802</v>
      </c>
      <c r="B880" s="1">
        <v>45135</v>
      </c>
      <c r="C880" t="s">
        <v>1803</v>
      </c>
      <c r="D880" t="s">
        <v>56</v>
      </c>
      <c r="E880">
        <v>39675</v>
      </c>
      <c r="F880">
        <v>12.4</v>
      </c>
      <c r="G880">
        <v>60</v>
      </c>
      <c r="H880" t="s">
        <v>19</v>
      </c>
      <c r="I880" t="s">
        <v>36</v>
      </c>
      <c r="J880" t="s">
        <v>37</v>
      </c>
      <c r="K880">
        <v>96163</v>
      </c>
      <c r="L880" t="s">
        <v>29</v>
      </c>
      <c r="M880">
        <v>0.28999999999999998</v>
      </c>
      <c r="N880">
        <v>0.62</v>
      </c>
      <c r="O880">
        <v>44594.7</v>
      </c>
      <c r="P880">
        <v>0</v>
      </c>
    </row>
    <row r="881" spans="1:16">
      <c r="A881" t="s">
        <v>1804</v>
      </c>
      <c r="B881" s="1">
        <v>45151</v>
      </c>
      <c r="C881" t="s">
        <v>1805</v>
      </c>
      <c r="D881" t="s">
        <v>65</v>
      </c>
      <c r="E881">
        <v>29937</v>
      </c>
      <c r="F881">
        <v>22.4</v>
      </c>
      <c r="G881">
        <v>60</v>
      </c>
      <c r="H881" t="s">
        <v>19</v>
      </c>
      <c r="I881" t="s">
        <v>84</v>
      </c>
      <c r="J881" t="s">
        <v>37</v>
      </c>
      <c r="K881">
        <v>107525</v>
      </c>
      <c r="L881" t="s">
        <v>22</v>
      </c>
      <c r="M881">
        <v>0.26</v>
      </c>
      <c r="N881">
        <v>0.9</v>
      </c>
      <c r="O881">
        <v>36642.89</v>
      </c>
      <c r="P881">
        <v>0</v>
      </c>
    </row>
    <row r="882" spans="1:16">
      <c r="A882" t="s">
        <v>1806</v>
      </c>
      <c r="B882" s="1">
        <v>45072</v>
      </c>
      <c r="C882" t="s">
        <v>1807</v>
      </c>
      <c r="D882" t="s">
        <v>56</v>
      </c>
      <c r="E882">
        <v>6656</v>
      </c>
      <c r="F882">
        <v>19.600000000000001</v>
      </c>
      <c r="G882">
        <v>60</v>
      </c>
      <c r="H882" t="s">
        <v>19</v>
      </c>
      <c r="I882" t="s">
        <v>57</v>
      </c>
      <c r="J882" t="s">
        <v>37</v>
      </c>
      <c r="K882">
        <v>43780</v>
      </c>
      <c r="L882" t="s">
        <v>22</v>
      </c>
      <c r="M882">
        <v>0.43</v>
      </c>
      <c r="N882">
        <v>0.59</v>
      </c>
      <c r="O882">
        <v>7960.58</v>
      </c>
      <c r="P882">
        <v>0</v>
      </c>
    </row>
    <row r="883" spans="1:16">
      <c r="A883" t="s">
        <v>1808</v>
      </c>
      <c r="B883" s="1">
        <v>44959</v>
      </c>
      <c r="C883" t="s">
        <v>1809</v>
      </c>
      <c r="D883" t="s">
        <v>40</v>
      </c>
      <c r="E883">
        <v>9984</v>
      </c>
      <c r="F883">
        <v>18</v>
      </c>
      <c r="G883">
        <v>60</v>
      </c>
      <c r="H883" t="s">
        <v>26</v>
      </c>
      <c r="I883" t="s">
        <v>57</v>
      </c>
      <c r="J883" t="s">
        <v>21</v>
      </c>
      <c r="K883">
        <v>36589</v>
      </c>
      <c r="L883" t="s">
        <v>29</v>
      </c>
      <c r="M883">
        <v>0.46</v>
      </c>
      <c r="N883">
        <v>0.93</v>
      </c>
      <c r="O883">
        <v>2403.9499999999998</v>
      </c>
      <c r="P883">
        <v>0</v>
      </c>
    </row>
    <row r="884" spans="1:16">
      <c r="A884" t="s">
        <v>1810</v>
      </c>
      <c r="B884" s="1">
        <v>44860</v>
      </c>
      <c r="C884" t="s">
        <v>1811</v>
      </c>
      <c r="D884" t="s">
        <v>18</v>
      </c>
      <c r="E884">
        <v>30984</v>
      </c>
      <c r="F884">
        <v>20.9</v>
      </c>
      <c r="G884">
        <v>60</v>
      </c>
      <c r="H884" t="s">
        <v>19</v>
      </c>
      <c r="I884" t="s">
        <v>57</v>
      </c>
      <c r="J884" t="s">
        <v>37</v>
      </c>
      <c r="K884">
        <v>64812</v>
      </c>
      <c r="L884" t="s">
        <v>29</v>
      </c>
      <c r="M884">
        <v>0.44</v>
      </c>
      <c r="N884">
        <v>0.59</v>
      </c>
      <c r="O884">
        <v>37459.660000000003</v>
      </c>
      <c r="P884">
        <v>0</v>
      </c>
    </row>
    <row r="885" spans="1:16">
      <c r="A885" t="s">
        <v>1812</v>
      </c>
      <c r="B885" s="1">
        <v>44221</v>
      </c>
      <c r="C885" t="s">
        <v>1813</v>
      </c>
      <c r="D885" t="s">
        <v>25</v>
      </c>
      <c r="E885">
        <v>9286</v>
      </c>
      <c r="F885">
        <v>20.100000000000001</v>
      </c>
      <c r="G885">
        <v>36</v>
      </c>
      <c r="H885" t="s">
        <v>81</v>
      </c>
      <c r="I885" t="s">
        <v>20</v>
      </c>
      <c r="J885" t="s">
        <v>28</v>
      </c>
      <c r="K885">
        <v>123664</v>
      </c>
      <c r="L885" t="s">
        <v>29</v>
      </c>
      <c r="M885">
        <v>0.37</v>
      </c>
      <c r="N885">
        <v>0.78</v>
      </c>
      <c r="O885">
        <v>1932.97</v>
      </c>
      <c r="P885">
        <v>2167.4899999999998</v>
      </c>
    </row>
    <row r="886" spans="1:16">
      <c r="A886" t="s">
        <v>1814</v>
      </c>
      <c r="B886" s="1">
        <v>44906</v>
      </c>
      <c r="C886" t="s">
        <v>1815</v>
      </c>
      <c r="D886" t="s">
        <v>53</v>
      </c>
      <c r="E886">
        <v>6901</v>
      </c>
      <c r="F886">
        <v>5.7</v>
      </c>
      <c r="G886">
        <v>60</v>
      </c>
      <c r="H886" t="s">
        <v>60</v>
      </c>
      <c r="I886" t="s">
        <v>20</v>
      </c>
      <c r="J886" t="s">
        <v>32</v>
      </c>
      <c r="K886">
        <v>75939</v>
      </c>
      <c r="L886" t="s">
        <v>33</v>
      </c>
      <c r="M886">
        <v>0.15</v>
      </c>
      <c r="N886">
        <v>0.6</v>
      </c>
      <c r="O886">
        <v>0</v>
      </c>
      <c r="P886">
        <v>0</v>
      </c>
    </row>
    <row r="887" spans="1:16">
      <c r="A887" t="s">
        <v>1816</v>
      </c>
      <c r="B887" s="1">
        <v>44373</v>
      </c>
      <c r="C887" t="s">
        <v>1817</v>
      </c>
      <c r="D887" t="s">
        <v>56</v>
      </c>
      <c r="E887">
        <v>32552</v>
      </c>
      <c r="F887">
        <v>12.9</v>
      </c>
      <c r="G887">
        <v>36</v>
      </c>
      <c r="H887" t="s">
        <v>19</v>
      </c>
      <c r="I887" t="s">
        <v>84</v>
      </c>
      <c r="J887" t="s">
        <v>21</v>
      </c>
      <c r="K887">
        <v>81493</v>
      </c>
      <c r="L887" t="s">
        <v>22</v>
      </c>
      <c r="M887">
        <v>0.21</v>
      </c>
      <c r="N887">
        <v>0.75</v>
      </c>
      <c r="O887">
        <v>36751.21</v>
      </c>
      <c r="P887">
        <v>0</v>
      </c>
    </row>
    <row r="888" spans="1:16">
      <c r="A888" t="s">
        <v>1818</v>
      </c>
      <c r="B888" s="1">
        <v>44481</v>
      </c>
      <c r="C888" t="s">
        <v>1819</v>
      </c>
      <c r="D888" t="s">
        <v>76</v>
      </c>
      <c r="E888">
        <v>26709</v>
      </c>
      <c r="F888">
        <v>23.6</v>
      </c>
      <c r="G888">
        <v>60</v>
      </c>
      <c r="H888" t="s">
        <v>19</v>
      </c>
      <c r="I888" t="s">
        <v>73</v>
      </c>
      <c r="J888" t="s">
        <v>37</v>
      </c>
      <c r="K888">
        <v>134188</v>
      </c>
      <c r="L888" t="s">
        <v>22</v>
      </c>
      <c r="M888">
        <v>0.12</v>
      </c>
      <c r="N888">
        <v>0.81</v>
      </c>
      <c r="O888">
        <v>33012.32</v>
      </c>
      <c r="P888">
        <v>0</v>
      </c>
    </row>
    <row r="889" spans="1:16">
      <c r="A889" t="s">
        <v>1820</v>
      </c>
      <c r="B889" s="1">
        <v>44259</v>
      </c>
      <c r="C889" t="s">
        <v>1821</v>
      </c>
      <c r="D889" t="s">
        <v>50</v>
      </c>
      <c r="E889">
        <v>32055</v>
      </c>
      <c r="F889">
        <v>7.5</v>
      </c>
      <c r="G889">
        <v>36</v>
      </c>
      <c r="H889" t="s">
        <v>60</v>
      </c>
      <c r="I889" t="s">
        <v>73</v>
      </c>
      <c r="J889" t="s">
        <v>32</v>
      </c>
      <c r="K889">
        <v>123326</v>
      </c>
      <c r="L889" t="s">
        <v>22</v>
      </c>
      <c r="M889">
        <v>0.47</v>
      </c>
      <c r="N889">
        <v>0.59</v>
      </c>
      <c r="O889">
        <v>0</v>
      </c>
      <c r="P889">
        <v>0</v>
      </c>
    </row>
    <row r="890" spans="1:16">
      <c r="A890" t="s">
        <v>1822</v>
      </c>
      <c r="B890" s="1">
        <v>45199</v>
      </c>
      <c r="C890" t="s">
        <v>1823</v>
      </c>
      <c r="D890" t="s">
        <v>53</v>
      </c>
      <c r="E890">
        <v>38685</v>
      </c>
      <c r="F890">
        <v>19.7</v>
      </c>
      <c r="G890">
        <v>60</v>
      </c>
      <c r="H890" t="s">
        <v>19</v>
      </c>
      <c r="I890" t="s">
        <v>36</v>
      </c>
      <c r="J890" t="s">
        <v>47</v>
      </c>
      <c r="K890">
        <v>70953</v>
      </c>
      <c r="L890" t="s">
        <v>29</v>
      </c>
      <c r="M890">
        <v>0.36</v>
      </c>
      <c r="N890">
        <v>0.73</v>
      </c>
      <c r="O890">
        <v>46305.94</v>
      </c>
      <c r="P890">
        <v>0</v>
      </c>
    </row>
    <row r="891" spans="1:16">
      <c r="A891" t="s">
        <v>1824</v>
      </c>
      <c r="B891" s="1">
        <v>44858</v>
      </c>
      <c r="C891" t="s">
        <v>1825</v>
      </c>
      <c r="D891" t="s">
        <v>25</v>
      </c>
      <c r="E891">
        <v>9429</v>
      </c>
      <c r="F891">
        <v>24.5</v>
      </c>
      <c r="G891">
        <v>60</v>
      </c>
      <c r="H891" t="s">
        <v>26</v>
      </c>
      <c r="I891" t="s">
        <v>27</v>
      </c>
      <c r="J891" t="s">
        <v>47</v>
      </c>
      <c r="K891">
        <v>95785</v>
      </c>
      <c r="L891" t="s">
        <v>33</v>
      </c>
      <c r="M891">
        <v>0.4</v>
      </c>
      <c r="N891">
        <v>0.71</v>
      </c>
      <c r="O891">
        <v>3859.51</v>
      </c>
      <c r="P891">
        <v>0</v>
      </c>
    </row>
    <row r="892" spans="1:16">
      <c r="A892" t="s">
        <v>1826</v>
      </c>
      <c r="B892" s="1">
        <v>44862</v>
      </c>
      <c r="C892" t="s">
        <v>1827</v>
      </c>
      <c r="D892" t="s">
        <v>46</v>
      </c>
      <c r="E892">
        <v>15716</v>
      </c>
      <c r="F892">
        <v>6</v>
      </c>
      <c r="G892">
        <v>36</v>
      </c>
      <c r="H892" t="s">
        <v>19</v>
      </c>
      <c r="I892" t="s">
        <v>27</v>
      </c>
      <c r="J892" t="s">
        <v>32</v>
      </c>
      <c r="K892">
        <v>49309</v>
      </c>
      <c r="L892" t="s">
        <v>22</v>
      </c>
      <c r="M892">
        <v>0.22</v>
      </c>
      <c r="N892">
        <v>0.53</v>
      </c>
      <c r="O892">
        <v>16658.96</v>
      </c>
      <c r="P892">
        <v>0</v>
      </c>
    </row>
    <row r="893" spans="1:16">
      <c r="A893" t="s">
        <v>1828</v>
      </c>
      <c r="B893" s="1">
        <v>44352</v>
      </c>
      <c r="C893" t="s">
        <v>1829</v>
      </c>
      <c r="D893" t="s">
        <v>18</v>
      </c>
      <c r="E893">
        <v>12138</v>
      </c>
      <c r="F893">
        <v>18.600000000000001</v>
      </c>
      <c r="G893">
        <v>60</v>
      </c>
      <c r="H893" t="s">
        <v>26</v>
      </c>
      <c r="I893" t="s">
        <v>84</v>
      </c>
      <c r="J893" t="s">
        <v>28</v>
      </c>
      <c r="K893">
        <v>84195</v>
      </c>
      <c r="L893" t="s">
        <v>22</v>
      </c>
      <c r="M893">
        <v>0.44</v>
      </c>
      <c r="N893">
        <v>0.87</v>
      </c>
      <c r="O893">
        <v>3469.25</v>
      </c>
      <c r="P893">
        <v>0</v>
      </c>
    </row>
    <row r="894" spans="1:16">
      <c r="A894" t="s">
        <v>1830</v>
      </c>
      <c r="B894" s="1">
        <v>45269</v>
      </c>
      <c r="C894" t="s">
        <v>1831</v>
      </c>
      <c r="D894" t="s">
        <v>50</v>
      </c>
      <c r="E894">
        <v>36298</v>
      </c>
      <c r="F894">
        <v>14.4</v>
      </c>
      <c r="G894">
        <v>60</v>
      </c>
      <c r="H894" t="s">
        <v>19</v>
      </c>
      <c r="I894" t="s">
        <v>20</v>
      </c>
      <c r="J894" t="s">
        <v>32</v>
      </c>
      <c r="K894">
        <v>145662</v>
      </c>
      <c r="L894" t="s">
        <v>33</v>
      </c>
      <c r="M894">
        <v>0.2</v>
      </c>
      <c r="N894">
        <v>0.65</v>
      </c>
      <c r="O894">
        <v>41524.910000000003</v>
      </c>
      <c r="P894">
        <v>0</v>
      </c>
    </row>
    <row r="895" spans="1:16">
      <c r="A895" t="s">
        <v>1832</v>
      </c>
      <c r="B895" s="1">
        <v>45163</v>
      </c>
      <c r="C895" t="s">
        <v>1833</v>
      </c>
      <c r="D895" t="s">
        <v>18</v>
      </c>
      <c r="E895">
        <v>24429</v>
      </c>
      <c r="F895">
        <v>16.600000000000001</v>
      </c>
      <c r="G895">
        <v>60</v>
      </c>
      <c r="H895" t="s">
        <v>81</v>
      </c>
      <c r="I895" t="s">
        <v>57</v>
      </c>
      <c r="J895" t="s">
        <v>32</v>
      </c>
      <c r="K895">
        <v>55901</v>
      </c>
      <c r="L895" t="s">
        <v>29</v>
      </c>
      <c r="M895">
        <v>0.1</v>
      </c>
      <c r="N895">
        <v>0.76</v>
      </c>
      <c r="O895">
        <v>6635.65</v>
      </c>
      <c r="P895">
        <v>6328.17</v>
      </c>
    </row>
    <row r="896" spans="1:16">
      <c r="A896" t="s">
        <v>1834</v>
      </c>
      <c r="B896" s="1">
        <v>45045</v>
      </c>
      <c r="C896" t="s">
        <v>1835</v>
      </c>
      <c r="D896" t="s">
        <v>40</v>
      </c>
      <c r="E896">
        <v>6772</v>
      </c>
      <c r="F896">
        <v>6.7</v>
      </c>
      <c r="G896">
        <v>36</v>
      </c>
      <c r="H896" t="s">
        <v>26</v>
      </c>
      <c r="I896" t="s">
        <v>41</v>
      </c>
      <c r="J896" t="s">
        <v>21</v>
      </c>
      <c r="K896">
        <v>53576</v>
      </c>
      <c r="L896" t="s">
        <v>29</v>
      </c>
      <c r="M896">
        <v>0.25</v>
      </c>
      <c r="N896">
        <v>0.73</v>
      </c>
      <c r="O896">
        <v>2938.07</v>
      </c>
      <c r="P896">
        <v>0</v>
      </c>
    </row>
    <row r="897" spans="1:16">
      <c r="A897" t="s">
        <v>1836</v>
      </c>
      <c r="B897" s="1">
        <v>44885</v>
      </c>
      <c r="C897" t="s">
        <v>1837</v>
      </c>
      <c r="D897" t="s">
        <v>25</v>
      </c>
      <c r="E897">
        <v>36732</v>
      </c>
      <c r="F897">
        <v>5.9</v>
      </c>
      <c r="G897">
        <v>60</v>
      </c>
      <c r="H897" t="s">
        <v>19</v>
      </c>
      <c r="I897" t="s">
        <v>36</v>
      </c>
      <c r="J897" t="s">
        <v>47</v>
      </c>
      <c r="K897">
        <v>61508</v>
      </c>
      <c r="L897" t="s">
        <v>22</v>
      </c>
      <c r="M897">
        <v>0.33</v>
      </c>
      <c r="N897">
        <v>0.73</v>
      </c>
      <c r="O897">
        <v>38899.19</v>
      </c>
      <c r="P897">
        <v>0</v>
      </c>
    </row>
    <row r="898" spans="1:16">
      <c r="A898" t="s">
        <v>1838</v>
      </c>
      <c r="B898" s="1">
        <v>44344</v>
      </c>
      <c r="C898" t="s">
        <v>1839</v>
      </c>
      <c r="D898" t="s">
        <v>18</v>
      </c>
      <c r="E898">
        <v>18347</v>
      </c>
      <c r="F898">
        <v>18.3</v>
      </c>
      <c r="G898">
        <v>36</v>
      </c>
      <c r="H898" t="s">
        <v>19</v>
      </c>
      <c r="I898" t="s">
        <v>36</v>
      </c>
      <c r="J898" t="s">
        <v>47</v>
      </c>
      <c r="K898">
        <v>104711</v>
      </c>
      <c r="L898" t="s">
        <v>22</v>
      </c>
      <c r="M898">
        <v>0.28999999999999998</v>
      </c>
      <c r="N898">
        <v>0.55000000000000004</v>
      </c>
      <c r="O898">
        <v>21704.5</v>
      </c>
      <c r="P898">
        <v>0</v>
      </c>
    </row>
    <row r="899" spans="1:16">
      <c r="A899" t="s">
        <v>1840</v>
      </c>
      <c r="B899" s="1">
        <v>44538</v>
      </c>
      <c r="C899" t="s">
        <v>1841</v>
      </c>
      <c r="D899" t="s">
        <v>76</v>
      </c>
      <c r="E899">
        <v>17920</v>
      </c>
      <c r="F899">
        <v>21.5</v>
      </c>
      <c r="G899">
        <v>60</v>
      </c>
      <c r="H899" t="s">
        <v>19</v>
      </c>
      <c r="I899" t="s">
        <v>73</v>
      </c>
      <c r="J899" t="s">
        <v>37</v>
      </c>
      <c r="K899">
        <v>55464</v>
      </c>
      <c r="L899" t="s">
        <v>33</v>
      </c>
      <c r="M899">
        <v>0.44</v>
      </c>
      <c r="N899">
        <v>0.69</v>
      </c>
      <c r="O899">
        <v>21772.799999999999</v>
      </c>
      <c r="P899">
        <v>0</v>
      </c>
    </row>
    <row r="900" spans="1:16">
      <c r="A900" t="s">
        <v>1842</v>
      </c>
      <c r="B900" s="1">
        <v>44672</v>
      </c>
      <c r="C900" t="s">
        <v>1843</v>
      </c>
      <c r="D900" t="s">
        <v>40</v>
      </c>
      <c r="E900">
        <v>32822</v>
      </c>
      <c r="F900">
        <v>20.6</v>
      </c>
      <c r="G900">
        <v>60</v>
      </c>
      <c r="H900" t="s">
        <v>60</v>
      </c>
      <c r="I900" t="s">
        <v>84</v>
      </c>
      <c r="J900" t="s">
        <v>32</v>
      </c>
      <c r="K900">
        <v>90281</v>
      </c>
      <c r="L900" t="s">
        <v>22</v>
      </c>
      <c r="M900">
        <v>0.14000000000000001</v>
      </c>
      <c r="N900">
        <v>0.7</v>
      </c>
      <c r="O900">
        <v>0</v>
      </c>
      <c r="P900">
        <v>0</v>
      </c>
    </row>
    <row r="901" spans="1:16">
      <c r="A901" t="s">
        <v>1844</v>
      </c>
      <c r="B901" s="1">
        <v>45283</v>
      </c>
      <c r="C901" t="s">
        <v>1845</v>
      </c>
      <c r="D901" t="s">
        <v>72</v>
      </c>
      <c r="E901">
        <v>24563</v>
      </c>
      <c r="F901">
        <v>15.9</v>
      </c>
      <c r="G901">
        <v>36</v>
      </c>
      <c r="H901" t="s">
        <v>26</v>
      </c>
      <c r="I901" t="s">
        <v>20</v>
      </c>
      <c r="J901" t="s">
        <v>32</v>
      </c>
      <c r="K901">
        <v>46260</v>
      </c>
      <c r="L901" t="s">
        <v>33</v>
      </c>
      <c r="M901">
        <v>0.32</v>
      </c>
      <c r="N901">
        <v>0.83</v>
      </c>
      <c r="O901">
        <v>10136.36</v>
      </c>
      <c r="P901">
        <v>0</v>
      </c>
    </row>
    <row r="902" spans="1:16">
      <c r="A902" t="s">
        <v>1846</v>
      </c>
      <c r="B902" s="1">
        <v>44757</v>
      </c>
      <c r="C902" t="s">
        <v>1847</v>
      </c>
      <c r="D902" t="s">
        <v>46</v>
      </c>
      <c r="E902">
        <v>8967</v>
      </c>
      <c r="F902">
        <v>7</v>
      </c>
      <c r="G902">
        <v>60</v>
      </c>
      <c r="H902" t="s">
        <v>19</v>
      </c>
      <c r="I902" t="s">
        <v>20</v>
      </c>
      <c r="J902" t="s">
        <v>28</v>
      </c>
      <c r="K902">
        <v>65440</v>
      </c>
      <c r="L902" t="s">
        <v>22</v>
      </c>
      <c r="M902">
        <v>0.31</v>
      </c>
      <c r="N902">
        <v>0.88</v>
      </c>
      <c r="O902">
        <v>9594.69</v>
      </c>
      <c r="P902">
        <v>0</v>
      </c>
    </row>
    <row r="903" spans="1:16">
      <c r="A903" t="s">
        <v>1848</v>
      </c>
      <c r="B903" s="1">
        <v>44523</v>
      </c>
      <c r="C903" t="s">
        <v>1849</v>
      </c>
      <c r="D903" t="s">
        <v>25</v>
      </c>
      <c r="E903">
        <v>12871</v>
      </c>
      <c r="F903">
        <v>18.8</v>
      </c>
      <c r="G903">
        <v>60</v>
      </c>
      <c r="H903" t="s">
        <v>19</v>
      </c>
      <c r="I903" t="s">
        <v>57</v>
      </c>
      <c r="J903" t="s">
        <v>47</v>
      </c>
      <c r="K903">
        <v>125082</v>
      </c>
      <c r="L903" t="s">
        <v>22</v>
      </c>
      <c r="M903">
        <v>0.21</v>
      </c>
      <c r="N903">
        <v>0.75</v>
      </c>
      <c r="O903">
        <v>15290.75</v>
      </c>
      <c r="P903">
        <v>0</v>
      </c>
    </row>
    <row r="904" spans="1:16">
      <c r="A904" t="s">
        <v>1850</v>
      </c>
      <c r="B904" s="1">
        <v>45186</v>
      </c>
      <c r="C904" t="s">
        <v>1851</v>
      </c>
      <c r="D904" t="s">
        <v>65</v>
      </c>
      <c r="E904">
        <v>29763</v>
      </c>
      <c r="F904">
        <v>9.8000000000000007</v>
      </c>
      <c r="G904">
        <v>36</v>
      </c>
      <c r="H904" t="s">
        <v>19</v>
      </c>
      <c r="I904" t="s">
        <v>73</v>
      </c>
      <c r="J904" t="s">
        <v>28</v>
      </c>
      <c r="K904">
        <v>135583</v>
      </c>
      <c r="L904" t="s">
        <v>22</v>
      </c>
      <c r="M904">
        <v>0.43</v>
      </c>
      <c r="N904">
        <v>0.54</v>
      </c>
      <c r="O904">
        <v>32679.77</v>
      </c>
      <c r="P904">
        <v>0</v>
      </c>
    </row>
    <row r="905" spans="1:16">
      <c r="A905" t="s">
        <v>1852</v>
      </c>
      <c r="B905" s="1">
        <v>44411</v>
      </c>
      <c r="C905" t="s">
        <v>1853</v>
      </c>
      <c r="D905" t="s">
        <v>50</v>
      </c>
      <c r="E905">
        <v>12916</v>
      </c>
      <c r="F905">
        <v>23.2</v>
      </c>
      <c r="G905">
        <v>60</v>
      </c>
      <c r="H905" t="s">
        <v>26</v>
      </c>
      <c r="I905" t="s">
        <v>57</v>
      </c>
      <c r="J905" t="s">
        <v>21</v>
      </c>
      <c r="K905">
        <v>86683</v>
      </c>
      <c r="L905" t="s">
        <v>29</v>
      </c>
      <c r="M905">
        <v>0.4</v>
      </c>
      <c r="N905">
        <v>0.61</v>
      </c>
      <c r="O905">
        <v>1414.24</v>
      </c>
      <c r="P905">
        <v>0</v>
      </c>
    </row>
    <row r="906" spans="1:16">
      <c r="A906" t="s">
        <v>1854</v>
      </c>
      <c r="B906" s="1">
        <v>44631</v>
      </c>
      <c r="C906" t="s">
        <v>1855</v>
      </c>
      <c r="D906" t="s">
        <v>56</v>
      </c>
      <c r="E906">
        <v>9734</v>
      </c>
      <c r="F906">
        <v>21.8</v>
      </c>
      <c r="G906">
        <v>36</v>
      </c>
      <c r="H906" t="s">
        <v>26</v>
      </c>
      <c r="I906" t="s">
        <v>57</v>
      </c>
      <c r="J906" t="s">
        <v>37</v>
      </c>
      <c r="K906">
        <v>71430</v>
      </c>
      <c r="L906" t="s">
        <v>33</v>
      </c>
      <c r="M906">
        <v>0.39</v>
      </c>
      <c r="N906">
        <v>0.56999999999999995</v>
      </c>
      <c r="O906">
        <v>3613.86</v>
      </c>
      <c r="P906">
        <v>0</v>
      </c>
    </row>
    <row r="907" spans="1:16">
      <c r="A907" t="s">
        <v>1856</v>
      </c>
      <c r="B907" s="1">
        <v>45148</v>
      </c>
      <c r="C907" t="s">
        <v>1857</v>
      </c>
      <c r="D907" t="s">
        <v>18</v>
      </c>
      <c r="E907">
        <v>34613</v>
      </c>
      <c r="F907">
        <v>19.2</v>
      </c>
      <c r="G907">
        <v>36</v>
      </c>
      <c r="H907" t="s">
        <v>19</v>
      </c>
      <c r="I907" t="s">
        <v>20</v>
      </c>
      <c r="J907" t="s">
        <v>28</v>
      </c>
      <c r="K907">
        <v>31987</v>
      </c>
      <c r="L907" t="s">
        <v>33</v>
      </c>
      <c r="M907">
        <v>0.45</v>
      </c>
      <c r="N907">
        <v>0.56000000000000005</v>
      </c>
      <c r="O907">
        <v>41258.699999999997</v>
      </c>
      <c r="P907">
        <v>0</v>
      </c>
    </row>
    <row r="908" spans="1:16">
      <c r="A908" t="s">
        <v>1858</v>
      </c>
      <c r="B908" s="1">
        <v>44919</v>
      </c>
      <c r="C908" t="s">
        <v>1859</v>
      </c>
      <c r="D908" t="s">
        <v>50</v>
      </c>
      <c r="E908">
        <v>29179</v>
      </c>
      <c r="F908">
        <v>24</v>
      </c>
      <c r="G908">
        <v>36</v>
      </c>
      <c r="H908" t="s">
        <v>26</v>
      </c>
      <c r="I908" t="s">
        <v>73</v>
      </c>
      <c r="J908" t="s">
        <v>47</v>
      </c>
      <c r="K908">
        <v>144778</v>
      </c>
      <c r="L908" t="s">
        <v>29</v>
      </c>
      <c r="M908">
        <v>0.39</v>
      </c>
      <c r="N908">
        <v>0.66</v>
      </c>
      <c r="O908">
        <v>7176.47</v>
      </c>
      <c r="P908">
        <v>0</v>
      </c>
    </row>
    <row r="909" spans="1:16">
      <c r="A909" t="s">
        <v>1860</v>
      </c>
      <c r="B909" s="1">
        <v>44228</v>
      </c>
      <c r="C909" t="s">
        <v>1861</v>
      </c>
      <c r="D909" t="s">
        <v>50</v>
      </c>
      <c r="E909">
        <v>36262</v>
      </c>
      <c r="F909">
        <v>5.6</v>
      </c>
      <c r="G909">
        <v>60</v>
      </c>
      <c r="H909" t="s">
        <v>26</v>
      </c>
      <c r="I909" t="s">
        <v>84</v>
      </c>
      <c r="J909" t="s">
        <v>21</v>
      </c>
      <c r="K909">
        <v>55105</v>
      </c>
      <c r="L909" t="s">
        <v>29</v>
      </c>
      <c r="M909">
        <v>0.19</v>
      </c>
      <c r="N909">
        <v>0.6</v>
      </c>
      <c r="O909">
        <v>6621.15</v>
      </c>
      <c r="P909">
        <v>0</v>
      </c>
    </row>
    <row r="910" spans="1:16">
      <c r="A910" t="s">
        <v>1862</v>
      </c>
      <c r="B910" s="1">
        <v>44866</v>
      </c>
      <c r="C910" t="s">
        <v>1863</v>
      </c>
      <c r="D910" t="s">
        <v>65</v>
      </c>
      <c r="E910">
        <v>13677</v>
      </c>
      <c r="F910">
        <v>19.7</v>
      </c>
      <c r="G910">
        <v>36</v>
      </c>
      <c r="H910" t="s">
        <v>60</v>
      </c>
      <c r="I910" t="s">
        <v>27</v>
      </c>
      <c r="J910" t="s">
        <v>32</v>
      </c>
      <c r="K910">
        <v>108484</v>
      </c>
      <c r="L910" t="s">
        <v>29</v>
      </c>
      <c r="M910">
        <v>0.38</v>
      </c>
      <c r="N910">
        <v>0.6</v>
      </c>
      <c r="O910">
        <v>0</v>
      </c>
      <c r="P910">
        <v>0</v>
      </c>
    </row>
    <row r="911" spans="1:16">
      <c r="A911" t="s">
        <v>1864</v>
      </c>
      <c r="B911" s="1">
        <v>44481</v>
      </c>
      <c r="C911" t="s">
        <v>1865</v>
      </c>
      <c r="D911" t="s">
        <v>65</v>
      </c>
      <c r="E911">
        <v>19268</v>
      </c>
      <c r="F911">
        <v>11.6</v>
      </c>
      <c r="G911">
        <v>36</v>
      </c>
      <c r="H911" t="s">
        <v>81</v>
      </c>
      <c r="I911" t="s">
        <v>20</v>
      </c>
      <c r="J911" t="s">
        <v>21</v>
      </c>
      <c r="K911">
        <v>148747</v>
      </c>
      <c r="L911" t="s">
        <v>33</v>
      </c>
      <c r="M911">
        <v>0.22</v>
      </c>
      <c r="N911">
        <v>0.52</v>
      </c>
      <c r="O911">
        <v>2215.9299999999998</v>
      </c>
      <c r="P911">
        <v>9626.5400000000009</v>
      </c>
    </row>
    <row r="912" spans="1:16">
      <c r="A912" t="s">
        <v>1866</v>
      </c>
      <c r="B912" s="1">
        <v>44625</v>
      </c>
      <c r="C912" t="s">
        <v>1867</v>
      </c>
      <c r="D912" t="s">
        <v>40</v>
      </c>
      <c r="E912">
        <v>13330</v>
      </c>
      <c r="F912">
        <v>23.1</v>
      </c>
      <c r="G912">
        <v>60</v>
      </c>
      <c r="H912" t="s">
        <v>26</v>
      </c>
      <c r="I912" t="s">
        <v>73</v>
      </c>
      <c r="J912" t="s">
        <v>28</v>
      </c>
      <c r="K912">
        <v>43026</v>
      </c>
      <c r="L912" t="s">
        <v>22</v>
      </c>
      <c r="M912">
        <v>0.2</v>
      </c>
      <c r="N912">
        <v>0.51</v>
      </c>
      <c r="O912">
        <v>3589.27</v>
      </c>
      <c r="P912">
        <v>0</v>
      </c>
    </row>
    <row r="913" spans="1:16">
      <c r="A913" t="s">
        <v>1868</v>
      </c>
      <c r="B913" s="1">
        <v>44482</v>
      </c>
      <c r="C913" t="s">
        <v>1869</v>
      </c>
      <c r="D913" t="s">
        <v>25</v>
      </c>
      <c r="E913">
        <v>21733</v>
      </c>
      <c r="F913">
        <v>10.3</v>
      </c>
      <c r="G913">
        <v>36</v>
      </c>
      <c r="H913" t="s">
        <v>26</v>
      </c>
      <c r="I913" t="s">
        <v>27</v>
      </c>
      <c r="J913" t="s">
        <v>47</v>
      </c>
      <c r="K913">
        <v>98309</v>
      </c>
      <c r="L913" t="s">
        <v>29</v>
      </c>
      <c r="M913">
        <v>0.13</v>
      </c>
      <c r="N913">
        <v>0.55000000000000004</v>
      </c>
      <c r="O913">
        <v>4562.7700000000004</v>
      </c>
      <c r="P913">
        <v>0</v>
      </c>
    </row>
    <row r="914" spans="1:16">
      <c r="A914" t="s">
        <v>1870</v>
      </c>
      <c r="B914" s="1">
        <v>45239</v>
      </c>
      <c r="C914" t="s">
        <v>1871</v>
      </c>
      <c r="D914" t="s">
        <v>76</v>
      </c>
      <c r="E914">
        <v>38947</v>
      </c>
      <c r="F914">
        <v>19.5</v>
      </c>
      <c r="G914">
        <v>60</v>
      </c>
      <c r="H914" t="s">
        <v>19</v>
      </c>
      <c r="I914" t="s">
        <v>73</v>
      </c>
      <c r="J914" t="s">
        <v>28</v>
      </c>
      <c r="K914">
        <v>75927</v>
      </c>
      <c r="L914" t="s">
        <v>29</v>
      </c>
      <c r="M914">
        <v>0.4</v>
      </c>
      <c r="N914">
        <v>0.57999999999999996</v>
      </c>
      <c r="O914">
        <v>46541.66</v>
      </c>
      <c r="P914">
        <v>0</v>
      </c>
    </row>
    <row r="915" spans="1:16">
      <c r="A915" t="s">
        <v>1872</v>
      </c>
      <c r="B915" s="1">
        <v>44214</v>
      </c>
      <c r="C915" t="s">
        <v>1873</v>
      </c>
      <c r="D915" t="s">
        <v>46</v>
      </c>
      <c r="E915">
        <v>28286</v>
      </c>
      <c r="F915">
        <v>22.6</v>
      </c>
      <c r="G915">
        <v>60</v>
      </c>
      <c r="H915" t="s">
        <v>26</v>
      </c>
      <c r="I915" t="s">
        <v>57</v>
      </c>
      <c r="J915" t="s">
        <v>32</v>
      </c>
      <c r="K915">
        <v>105414</v>
      </c>
      <c r="L915" t="s">
        <v>29</v>
      </c>
      <c r="M915">
        <v>0.38</v>
      </c>
      <c r="N915">
        <v>0.69</v>
      </c>
      <c r="O915">
        <v>4615.7299999999996</v>
      </c>
      <c r="P915">
        <v>0</v>
      </c>
    </row>
    <row r="916" spans="1:16">
      <c r="A916" t="s">
        <v>1874</v>
      </c>
      <c r="B916" s="1">
        <v>44965</v>
      </c>
      <c r="C916" t="s">
        <v>1875</v>
      </c>
      <c r="D916" t="s">
        <v>65</v>
      </c>
      <c r="E916">
        <v>7610</v>
      </c>
      <c r="F916">
        <v>5.8</v>
      </c>
      <c r="G916">
        <v>60</v>
      </c>
      <c r="H916" t="s">
        <v>19</v>
      </c>
      <c r="I916" t="s">
        <v>73</v>
      </c>
      <c r="J916" t="s">
        <v>32</v>
      </c>
      <c r="K916">
        <v>87535</v>
      </c>
      <c r="L916" t="s">
        <v>22</v>
      </c>
      <c r="M916">
        <v>0.19</v>
      </c>
      <c r="N916">
        <v>0.73</v>
      </c>
      <c r="O916">
        <v>8051.38</v>
      </c>
      <c r="P916">
        <v>0</v>
      </c>
    </row>
    <row r="917" spans="1:16">
      <c r="A917" t="s">
        <v>1876</v>
      </c>
      <c r="B917" s="1">
        <v>44786</v>
      </c>
      <c r="C917" t="s">
        <v>1877</v>
      </c>
      <c r="D917" t="s">
        <v>65</v>
      </c>
      <c r="E917">
        <v>7430</v>
      </c>
      <c r="F917">
        <v>13</v>
      </c>
      <c r="G917">
        <v>60</v>
      </c>
      <c r="H917" t="s">
        <v>19</v>
      </c>
      <c r="I917" t="s">
        <v>41</v>
      </c>
      <c r="J917" t="s">
        <v>47</v>
      </c>
      <c r="K917">
        <v>72946</v>
      </c>
      <c r="L917" t="s">
        <v>22</v>
      </c>
      <c r="M917">
        <v>0.4</v>
      </c>
      <c r="N917">
        <v>0.56000000000000005</v>
      </c>
      <c r="O917">
        <v>8395.9</v>
      </c>
      <c r="P917">
        <v>0</v>
      </c>
    </row>
    <row r="918" spans="1:16">
      <c r="A918" t="s">
        <v>1878</v>
      </c>
      <c r="B918" s="1">
        <v>45206</v>
      </c>
      <c r="C918" t="s">
        <v>1879</v>
      </c>
      <c r="D918" t="s">
        <v>56</v>
      </c>
      <c r="E918">
        <v>14828</v>
      </c>
      <c r="F918">
        <v>20.2</v>
      </c>
      <c r="G918">
        <v>36</v>
      </c>
      <c r="H918" t="s">
        <v>19</v>
      </c>
      <c r="I918" t="s">
        <v>20</v>
      </c>
      <c r="J918" t="s">
        <v>37</v>
      </c>
      <c r="K918">
        <v>86561</v>
      </c>
      <c r="L918" t="s">
        <v>29</v>
      </c>
      <c r="M918">
        <v>0.47</v>
      </c>
      <c r="N918">
        <v>0.69</v>
      </c>
      <c r="O918">
        <v>17823.259999999998</v>
      </c>
      <c r="P918">
        <v>0</v>
      </c>
    </row>
    <row r="919" spans="1:16">
      <c r="A919" t="s">
        <v>1880</v>
      </c>
      <c r="B919" s="1">
        <v>44390</v>
      </c>
      <c r="C919" t="s">
        <v>1881</v>
      </c>
      <c r="D919" t="s">
        <v>72</v>
      </c>
      <c r="E919">
        <v>32497</v>
      </c>
      <c r="F919">
        <v>14.1</v>
      </c>
      <c r="G919">
        <v>36</v>
      </c>
      <c r="H919" t="s">
        <v>26</v>
      </c>
      <c r="I919" t="s">
        <v>57</v>
      </c>
      <c r="J919" t="s">
        <v>21</v>
      </c>
      <c r="K919">
        <v>40377</v>
      </c>
      <c r="L919" t="s">
        <v>22</v>
      </c>
      <c r="M919">
        <v>0.14000000000000001</v>
      </c>
      <c r="N919">
        <v>0.65</v>
      </c>
      <c r="O919">
        <v>11783.49</v>
      </c>
      <c r="P919">
        <v>0</v>
      </c>
    </row>
    <row r="920" spans="1:16">
      <c r="A920" t="s">
        <v>1882</v>
      </c>
      <c r="B920" s="1">
        <v>44698</v>
      </c>
      <c r="C920" t="s">
        <v>1883</v>
      </c>
      <c r="D920" t="s">
        <v>65</v>
      </c>
      <c r="E920">
        <v>37618</v>
      </c>
      <c r="F920">
        <v>10.3</v>
      </c>
      <c r="G920">
        <v>36</v>
      </c>
      <c r="H920" t="s">
        <v>19</v>
      </c>
      <c r="I920" t="s">
        <v>57</v>
      </c>
      <c r="J920" t="s">
        <v>21</v>
      </c>
      <c r="K920">
        <v>83592</v>
      </c>
      <c r="L920" t="s">
        <v>29</v>
      </c>
      <c r="M920">
        <v>0.19</v>
      </c>
      <c r="N920">
        <v>0.57999999999999996</v>
      </c>
      <c r="O920">
        <v>41492.65</v>
      </c>
      <c r="P920">
        <v>0</v>
      </c>
    </row>
    <row r="921" spans="1:16">
      <c r="A921" t="s">
        <v>1884</v>
      </c>
      <c r="B921" s="1">
        <v>45184</v>
      </c>
      <c r="C921" t="s">
        <v>1885</v>
      </c>
      <c r="D921" t="s">
        <v>72</v>
      </c>
      <c r="E921">
        <v>27526</v>
      </c>
      <c r="F921">
        <v>9.4</v>
      </c>
      <c r="G921">
        <v>36</v>
      </c>
      <c r="H921" t="s">
        <v>19</v>
      </c>
      <c r="I921" t="s">
        <v>73</v>
      </c>
      <c r="J921" t="s">
        <v>32</v>
      </c>
      <c r="K921">
        <v>37347</v>
      </c>
      <c r="L921" t="s">
        <v>22</v>
      </c>
      <c r="M921">
        <v>0.4</v>
      </c>
      <c r="N921">
        <v>0.5</v>
      </c>
      <c r="O921">
        <v>30113.439999999999</v>
      </c>
      <c r="P921">
        <v>0</v>
      </c>
    </row>
    <row r="922" spans="1:16">
      <c r="A922" t="s">
        <v>1886</v>
      </c>
      <c r="B922" s="1">
        <v>44310</v>
      </c>
      <c r="C922" t="s">
        <v>1887</v>
      </c>
      <c r="D922" t="s">
        <v>40</v>
      </c>
      <c r="E922">
        <v>31158</v>
      </c>
      <c r="F922">
        <v>7.6</v>
      </c>
      <c r="G922">
        <v>36</v>
      </c>
      <c r="H922" t="s">
        <v>19</v>
      </c>
      <c r="I922" t="s">
        <v>20</v>
      </c>
      <c r="J922" t="s">
        <v>28</v>
      </c>
      <c r="K922">
        <v>63776</v>
      </c>
      <c r="L922" t="s">
        <v>33</v>
      </c>
      <c r="M922">
        <v>0.21</v>
      </c>
      <c r="N922">
        <v>0.71</v>
      </c>
      <c r="O922">
        <v>33526.01</v>
      </c>
      <c r="P922">
        <v>0</v>
      </c>
    </row>
    <row r="923" spans="1:16">
      <c r="A923" t="s">
        <v>1888</v>
      </c>
      <c r="B923" s="1">
        <v>45143</v>
      </c>
      <c r="C923" t="s">
        <v>1889</v>
      </c>
      <c r="D923" t="s">
        <v>76</v>
      </c>
      <c r="E923">
        <v>26032</v>
      </c>
      <c r="F923">
        <v>22.1</v>
      </c>
      <c r="G923">
        <v>60</v>
      </c>
      <c r="H923" t="s">
        <v>19</v>
      </c>
      <c r="I923" t="s">
        <v>20</v>
      </c>
      <c r="J923" t="s">
        <v>28</v>
      </c>
      <c r="K923">
        <v>33783</v>
      </c>
      <c r="L923" t="s">
        <v>33</v>
      </c>
      <c r="M923">
        <v>0.35</v>
      </c>
      <c r="N923">
        <v>0.81</v>
      </c>
      <c r="O923">
        <v>31785.07</v>
      </c>
      <c r="P923">
        <v>0</v>
      </c>
    </row>
    <row r="924" spans="1:16">
      <c r="A924" t="s">
        <v>1890</v>
      </c>
      <c r="B924" s="1">
        <v>45027</v>
      </c>
      <c r="C924" t="s">
        <v>1891</v>
      </c>
      <c r="D924" t="s">
        <v>50</v>
      </c>
      <c r="E924">
        <v>38846</v>
      </c>
      <c r="F924">
        <v>16.5</v>
      </c>
      <c r="G924">
        <v>36</v>
      </c>
      <c r="H924" t="s">
        <v>19</v>
      </c>
      <c r="I924" t="s">
        <v>57</v>
      </c>
      <c r="J924" t="s">
        <v>37</v>
      </c>
      <c r="K924">
        <v>85798</v>
      </c>
      <c r="L924" t="s">
        <v>22</v>
      </c>
      <c r="M924">
        <v>0.13</v>
      </c>
      <c r="N924">
        <v>0.6</v>
      </c>
      <c r="O924">
        <v>45255.59</v>
      </c>
      <c r="P924">
        <v>0</v>
      </c>
    </row>
    <row r="925" spans="1:16">
      <c r="A925" t="s">
        <v>1892</v>
      </c>
      <c r="B925" s="1">
        <v>45121</v>
      </c>
      <c r="C925" t="s">
        <v>1893</v>
      </c>
      <c r="D925" t="s">
        <v>65</v>
      </c>
      <c r="E925">
        <v>30794</v>
      </c>
      <c r="F925">
        <v>6.5</v>
      </c>
      <c r="G925">
        <v>36</v>
      </c>
      <c r="H925" t="s">
        <v>26</v>
      </c>
      <c r="I925" t="s">
        <v>36</v>
      </c>
      <c r="J925" t="s">
        <v>28</v>
      </c>
      <c r="K925">
        <v>34298</v>
      </c>
      <c r="L925" t="s">
        <v>33</v>
      </c>
      <c r="M925">
        <v>0.28000000000000003</v>
      </c>
      <c r="N925">
        <v>0.56000000000000005</v>
      </c>
      <c r="O925">
        <v>12202.69</v>
      </c>
      <c r="P925">
        <v>0</v>
      </c>
    </row>
    <row r="926" spans="1:16">
      <c r="A926" t="s">
        <v>1894</v>
      </c>
      <c r="B926" s="1">
        <v>44251</v>
      </c>
      <c r="C926" t="s">
        <v>1895</v>
      </c>
      <c r="D926" t="s">
        <v>18</v>
      </c>
      <c r="E926">
        <v>6448</v>
      </c>
      <c r="F926">
        <v>12.7</v>
      </c>
      <c r="G926">
        <v>36</v>
      </c>
      <c r="H926" t="s">
        <v>26</v>
      </c>
      <c r="I926" t="s">
        <v>27</v>
      </c>
      <c r="J926" t="s">
        <v>21</v>
      </c>
      <c r="K926">
        <v>100204</v>
      </c>
      <c r="L926" t="s">
        <v>33</v>
      </c>
      <c r="M926">
        <v>0.4</v>
      </c>
      <c r="N926">
        <v>0.9</v>
      </c>
      <c r="O926">
        <v>1032.68</v>
      </c>
      <c r="P926">
        <v>0</v>
      </c>
    </row>
    <row r="927" spans="1:16">
      <c r="A927" t="s">
        <v>1896</v>
      </c>
      <c r="B927" s="1">
        <v>44996</v>
      </c>
      <c r="C927" t="s">
        <v>1897</v>
      </c>
      <c r="D927" t="s">
        <v>72</v>
      </c>
      <c r="E927">
        <v>29861</v>
      </c>
      <c r="F927">
        <v>12.4</v>
      </c>
      <c r="G927">
        <v>60</v>
      </c>
      <c r="H927" t="s">
        <v>19</v>
      </c>
      <c r="I927" t="s">
        <v>27</v>
      </c>
      <c r="J927" t="s">
        <v>28</v>
      </c>
      <c r="K927">
        <v>116207</v>
      </c>
      <c r="L927" t="s">
        <v>33</v>
      </c>
      <c r="M927">
        <v>0.37</v>
      </c>
      <c r="N927">
        <v>0.62</v>
      </c>
      <c r="O927">
        <v>33563.760000000002</v>
      </c>
      <c r="P927">
        <v>0</v>
      </c>
    </row>
    <row r="928" spans="1:16">
      <c r="A928" t="s">
        <v>1898</v>
      </c>
      <c r="B928" s="1">
        <v>44974</v>
      </c>
      <c r="C928" t="s">
        <v>1899</v>
      </c>
      <c r="D928" t="s">
        <v>56</v>
      </c>
      <c r="E928">
        <v>29141</v>
      </c>
      <c r="F928">
        <v>8.6</v>
      </c>
      <c r="G928">
        <v>60</v>
      </c>
      <c r="H928" t="s">
        <v>81</v>
      </c>
      <c r="I928" t="s">
        <v>84</v>
      </c>
      <c r="J928" t="s">
        <v>37</v>
      </c>
      <c r="K928">
        <v>130356</v>
      </c>
      <c r="L928" t="s">
        <v>29</v>
      </c>
      <c r="M928">
        <v>0.43</v>
      </c>
      <c r="N928">
        <v>0.6</v>
      </c>
      <c r="O928">
        <v>3346.38</v>
      </c>
      <c r="P928">
        <v>13855.54</v>
      </c>
    </row>
    <row r="929" spans="1:16">
      <c r="A929" t="s">
        <v>1900</v>
      </c>
      <c r="B929" s="1">
        <v>44358</v>
      </c>
      <c r="C929" t="s">
        <v>1901</v>
      </c>
      <c r="D929" t="s">
        <v>46</v>
      </c>
      <c r="E929">
        <v>10074</v>
      </c>
      <c r="F929">
        <v>13.7</v>
      </c>
      <c r="G929">
        <v>36</v>
      </c>
      <c r="H929" t="s">
        <v>26</v>
      </c>
      <c r="I929" t="s">
        <v>20</v>
      </c>
      <c r="J929" t="s">
        <v>21</v>
      </c>
      <c r="K929">
        <v>85161</v>
      </c>
      <c r="L929" t="s">
        <v>22</v>
      </c>
      <c r="M929">
        <v>0.45</v>
      </c>
      <c r="N929">
        <v>0.89</v>
      </c>
      <c r="O929">
        <v>4351.3500000000004</v>
      </c>
      <c r="P929">
        <v>0</v>
      </c>
    </row>
    <row r="930" spans="1:16">
      <c r="A930" t="s">
        <v>1902</v>
      </c>
      <c r="B930" s="1">
        <v>44283</v>
      </c>
      <c r="C930" t="s">
        <v>1903</v>
      </c>
      <c r="D930" t="s">
        <v>56</v>
      </c>
      <c r="E930">
        <v>7406</v>
      </c>
      <c r="F930">
        <v>11.6</v>
      </c>
      <c r="G930">
        <v>60</v>
      </c>
      <c r="H930" t="s">
        <v>19</v>
      </c>
      <c r="I930" t="s">
        <v>84</v>
      </c>
      <c r="J930" t="s">
        <v>28</v>
      </c>
      <c r="K930">
        <v>90652</v>
      </c>
      <c r="L930" t="s">
        <v>22</v>
      </c>
      <c r="M930">
        <v>0.41</v>
      </c>
      <c r="N930">
        <v>0.87</v>
      </c>
      <c r="O930">
        <v>8265.1</v>
      </c>
      <c r="P930">
        <v>0</v>
      </c>
    </row>
    <row r="931" spans="1:16">
      <c r="A931" t="s">
        <v>1904</v>
      </c>
      <c r="B931" s="1">
        <v>44251</v>
      </c>
      <c r="C931" t="s">
        <v>1905</v>
      </c>
      <c r="D931" t="s">
        <v>65</v>
      </c>
      <c r="E931">
        <v>32823</v>
      </c>
      <c r="F931">
        <v>11.8</v>
      </c>
      <c r="G931">
        <v>36</v>
      </c>
      <c r="H931" t="s">
        <v>26</v>
      </c>
      <c r="I931" t="s">
        <v>73</v>
      </c>
      <c r="J931" t="s">
        <v>21</v>
      </c>
      <c r="K931">
        <v>64484</v>
      </c>
      <c r="L931" t="s">
        <v>22</v>
      </c>
      <c r="M931">
        <v>0.37</v>
      </c>
      <c r="N931">
        <v>0.7</v>
      </c>
      <c r="O931">
        <v>1788.26</v>
      </c>
      <c r="P931">
        <v>0</v>
      </c>
    </row>
    <row r="932" spans="1:16">
      <c r="A932" t="s">
        <v>1906</v>
      </c>
      <c r="B932" s="1">
        <v>45228</v>
      </c>
      <c r="C932" t="s">
        <v>1907</v>
      </c>
      <c r="D932" t="s">
        <v>25</v>
      </c>
      <c r="E932">
        <v>24291</v>
      </c>
      <c r="F932">
        <v>19.8</v>
      </c>
      <c r="G932">
        <v>36</v>
      </c>
      <c r="H932" t="s">
        <v>60</v>
      </c>
      <c r="I932" t="s">
        <v>57</v>
      </c>
      <c r="J932" t="s">
        <v>32</v>
      </c>
      <c r="K932">
        <v>128614</v>
      </c>
      <c r="L932" t="s">
        <v>33</v>
      </c>
      <c r="M932">
        <v>0.11</v>
      </c>
      <c r="N932">
        <v>0.72</v>
      </c>
      <c r="O932">
        <v>0</v>
      </c>
      <c r="P932">
        <v>0</v>
      </c>
    </row>
    <row r="933" spans="1:16">
      <c r="A933" t="s">
        <v>1908</v>
      </c>
      <c r="B933" s="1">
        <v>45029</v>
      </c>
      <c r="C933" t="s">
        <v>1909</v>
      </c>
      <c r="D933" t="s">
        <v>50</v>
      </c>
      <c r="E933">
        <v>33003</v>
      </c>
      <c r="F933">
        <v>9.5</v>
      </c>
      <c r="G933">
        <v>60</v>
      </c>
      <c r="H933" t="s">
        <v>19</v>
      </c>
      <c r="I933" t="s">
        <v>84</v>
      </c>
      <c r="J933" t="s">
        <v>32</v>
      </c>
      <c r="K933">
        <v>142695</v>
      </c>
      <c r="L933" t="s">
        <v>29</v>
      </c>
      <c r="M933">
        <v>0.31</v>
      </c>
      <c r="N933">
        <v>0.6</v>
      </c>
      <c r="O933">
        <v>36138.28</v>
      </c>
      <c r="P933">
        <v>0</v>
      </c>
    </row>
    <row r="934" spans="1:16">
      <c r="A934" t="s">
        <v>1910</v>
      </c>
      <c r="B934" s="1">
        <v>44509</v>
      </c>
      <c r="C934" t="s">
        <v>1911</v>
      </c>
      <c r="D934" t="s">
        <v>76</v>
      </c>
      <c r="E934">
        <v>35406</v>
      </c>
      <c r="F934">
        <v>17.8</v>
      </c>
      <c r="G934">
        <v>60</v>
      </c>
      <c r="H934" t="s">
        <v>19</v>
      </c>
      <c r="I934" t="s">
        <v>84</v>
      </c>
      <c r="J934" t="s">
        <v>32</v>
      </c>
      <c r="K934">
        <v>50922</v>
      </c>
      <c r="L934" t="s">
        <v>22</v>
      </c>
      <c r="M934">
        <v>0.12</v>
      </c>
      <c r="N934">
        <v>0.54</v>
      </c>
      <c r="O934">
        <v>41708.269999999997</v>
      </c>
      <c r="P934">
        <v>0</v>
      </c>
    </row>
    <row r="935" spans="1:16">
      <c r="A935" t="s">
        <v>1912</v>
      </c>
      <c r="B935" s="1">
        <v>44955</v>
      </c>
      <c r="C935" t="s">
        <v>1913</v>
      </c>
      <c r="D935" t="s">
        <v>18</v>
      </c>
      <c r="E935">
        <v>24312</v>
      </c>
      <c r="F935">
        <v>16.399999999999999</v>
      </c>
      <c r="G935">
        <v>36</v>
      </c>
      <c r="H935" t="s">
        <v>81</v>
      </c>
      <c r="I935" t="s">
        <v>84</v>
      </c>
      <c r="J935" t="s">
        <v>28</v>
      </c>
      <c r="K935">
        <v>64028</v>
      </c>
      <c r="L935" t="s">
        <v>33</v>
      </c>
      <c r="M935">
        <v>0.42</v>
      </c>
      <c r="N935">
        <v>0.76</v>
      </c>
      <c r="O935">
        <v>9266.1200000000008</v>
      </c>
      <c r="P935">
        <v>2516.62</v>
      </c>
    </row>
    <row r="936" spans="1:16">
      <c r="A936" t="s">
        <v>1914</v>
      </c>
      <c r="B936" s="1">
        <v>44639</v>
      </c>
      <c r="C936" t="s">
        <v>1915</v>
      </c>
      <c r="D936" t="s">
        <v>25</v>
      </c>
      <c r="E936">
        <v>2382</v>
      </c>
      <c r="F936">
        <v>16.399999999999999</v>
      </c>
      <c r="G936">
        <v>36</v>
      </c>
      <c r="H936" t="s">
        <v>26</v>
      </c>
      <c r="I936" t="s">
        <v>20</v>
      </c>
      <c r="J936" t="s">
        <v>37</v>
      </c>
      <c r="K936">
        <v>141461</v>
      </c>
      <c r="L936" t="s">
        <v>29</v>
      </c>
      <c r="M936">
        <v>0.23</v>
      </c>
      <c r="N936">
        <v>0.54</v>
      </c>
      <c r="O936">
        <v>791.85</v>
      </c>
      <c r="P936">
        <v>0</v>
      </c>
    </row>
    <row r="937" spans="1:16">
      <c r="A937" t="s">
        <v>1916</v>
      </c>
      <c r="B937" s="1">
        <v>44524</v>
      </c>
      <c r="C937" t="s">
        <v>1917</v>
      </c>
      <c r="D937" t="s">
        <v>56</v>
      </c>
      <c r="E937">
        <v>35171</v>
      </c>
      <c r="F937">
        <v>18.3</v>
      </c>
      <c r="G937">
        <v>60</v>
      </c>
      <c r="H937" t="s">
        <v>19</v>
      </c>
      <c r="I937" t="s">
        <v>41</v>
      </c>
      <c r="J937" t="s">
        <v>21</v>
      </c>
      <c r="K937">
        <v>50316</v>
      </c>
      <c r="L937" t="s">
        <v>29</v>
      </c>
      <c r="M937">
        <v>0.32</v>
      </c>
      <c r="N937">
        <v>0.7</v>
      </c>
      <c r="O937">
        <v>41607.29</v>
      </c>
      <c r="P937">
        <v>0</v>
      </c>
    </row>
    <row r="938" spans="1:16">
      <c r="A938" t="s">
        <v>1918</v>
      </c>
      <c r="B938" s="1">
        <v>45274</v>
      </c>
      <c r="C938" t="s">
        <v>1919</v>
      </c>
      <c r="D938" t="s">
        <v>72</v>
      </c>
      <c r="E938">
        <v>4292</v>
      </c>
      <c r="F938">
        <v>16</v>
      </c>
      <c r="G938">
        <v>36</v>
      </c>
      <c r="H938" t="s">
        <v>26</v>
      </c>
      <c r="I938" t="s">
        <v>36</v>
      </c>
      <c r="J938" t="s">
        <v>47</v>
      </c>
      <c r="K938">
        <v>106996</v>
      </c>
      <c r="L938" t="s">
        <v>22</v>
      </c>
      <c r="M938">
        <v>0.21</v>
      </c>
      <c r="N938">
        <v>0.92</v>
      </c>
      <c r="O938">
        <v>836.21</v>
      </c>
      <c r="P938">
        <v>0</v>
      </c>
    </row>
    <row r="939" spans="1:16">
      <c r="A939" t="s">
        <v>1920</v>
      </c>
      <c r="B939" s="1">
        <v>44957</v>
      </c>
      <c r="C939" t="s">
        <v>1921</v>
      </c>
      <c r="D939" t="s">
        <v>72</v>
      </c>
      <c r="E939">
        <v>34187</v>
      </c>
      <c r="F939">
        <v>22.6</v>
      </c>
      <c r="G939">
        <v>60</v>
      </c>
      <c r="H939" t="s">
        <v>19</v>
      </c>
      <c r="I939" t="s">
        <v>57</v>
      </c>
      <c r="J939" t="s">
        <v>32</v>
      </c>
      <c r="K939">
        <v>46968</v>
      </c>
      <c r="L939" t="s">
        <v>22</v>
      </c>
      <c r="M939">
        <v>0.41</v>
      </c>
      <c r="N939">
        <v>0.93</v>
      </c>
      <c r="O939">
        <v>41913.26</v>
      </c>
      <c r="P939">
        <v>0</v>
      </c>
    </row>
    <row r="940" spans="1:16">
      <c r="A940" t="s">
        <v>1922</v>
      </c>
      <c r="B940" s="1">
        <v>44775</v>
      </c>
      <c r="C940" t="s">
        <v>1923</v>
      </c>
      <c r="D940" t="s">
        <v>25</v>
      </c>
      <c r="E940">
        <v>13411</v>
      </c>
      <c r="F940">
        <v>18.5</v>
      </c>
      <c r="G940">
        <v>36</v>
      </c>
      <c r="H940" t="s">
        <v>81</v>
      </c>
      <c r="I940" t="s">
        <v>20</v>
      </c>
      <c r="J940" t="s">
        <v>32</v>
      </c>
      <c r="K940">
        <v>60266</v>
      </c>
      <c r="L940" t="s">
        <v>33</v>
      </c>
      <c r="M940">
        <v>0.45</v>
      </c>
      <c r="N940">
        <v>0.61</v>
      </c>
      <c r="O940">
        <v>2332.75</v>
      </c>
      <c r="P940">
        <v>2064.9299999999998</v>
      </c>
    </row>
    <row r="941" spans="1:16">
      <c r="A941" t="s">
        <v>1924</v>
      </c>
      <c r="B941" s="1">
        <v>45271</v>
      </c>
      <c r="C941" t="s">
        <v>1925</v>
      </c>
      <c r="D941" t="s">
        <v>72</v>
      </c>
      <c r="E941">
        <v>38285</v>
      </c>
      <c r="F941">
        <v>15.9</v>
      </c>
      <c r="G941">
        <v>60</v>
      </c>
      <c r="H941" t="s">
        <v>19</v>
      </c>
      <c r="I941" t="s">
        <v>20</v>
      </c>
      <c r="J941" t="s">
        <v>47</v>
      </c>
      <c r="K941">
        <v>125745</v>
      </c>
      <c r="L941" t="s">
        <v>22</v>
      </c>
      <c r="M941">
        <v>0.26</v>
      </c>
      <c r="N941">
        <v>0.78</v>
      </c>
      <c r="O941">
        <v>44372.32</v>
      </c>
      <c r="P941">
        <v>0</v>
      </c>
    </row>
    <row r="942" spans="1:16">
      <c r="A942" t="s">
        <v>1926</v>
      </c>
      <c r="B942" s="1">
        <v>45203</v>
      </c>
      <c r="C942" t="s">
        <v>1927</v>
      </c>
      <c r="D942" t="s">
        <v>56</v>
      </c>
      <c r="E942">
        <v>16422</v>
      </c>
      <c r="F942">
        <v>21.6</v>
      </c>
      <c r="G942">
        <v>36</v>
      </c>
      <c r="H942" t="s">
        <v>19</v>
      </c>
      <c r="I942" t="s">
        <v>41</v>
      </c>
      <c r="J942" t="s">
        <v>47</v>
      </c>
      <c r="K942">
        <v>54000</v>
      </c>
      <c r="L942" t="s">
        <v>33</v>
      </c>
      <c r="M942">
        <v>0.45</v>
      </c>
      <c r="N942">
        <v>0.71</v>
      </c>
      <c r="O942">
        <v>19969.150000000001</v>
      </c>
      <c r="P942">
        <v>0</v>
      </c>
    </row>
    <row r="943" spans="1:16">
      <c r="A943" t="s">
        <v>1928</v>
      </c>
      <c r="B943" s="1">
        <v>44292</v>
      </c>
      <c r="C943" t="s">
        <v>1929</v>
      </c>
      <c r="D943" t="s">
        <v>25</v>
      </c>
      <c r="E943">
        <v>33371</v>
      </c>
      <c r="F943">
        <v>17.100000000000001</v>
      </c>
      <c r="G943">
        <v>36</v>
      </c>
      <c r="H943" t="s">
        <v>26</v>
      </c>
      <c r="I943" t="s">
        <v>73</v>
      </c>
      <c r="J943" t="s">
        <v>28</v>
      </c>
      <c r="K943">
        <v>44011</v>
      </c>
      <c r="L943" t="s">
        <v>29</v>
      </c>
      <c r="M943">
        <v>0.21</v>
      </c>
      <c r="N943">
        <v>0.89</v>
      </c>
      <c r="O943">
        <v>1803.79</v>
      </c>
      <c r="P943">
        <v>0</v>
      </c>
    </row>
    <row r="944" spans="1:16">
      <c r="A944" t="s">
        <v>1930</v>
      </c>
      <c r="B944" s="1">
        <v>45010</v>
      </c>
      <c r="C944" t="s">
        <v>1931</v>
      </c>
      <c r="D944" t="s">
        <v>56</v>
      </c>
      <c r="E944">
        <v>6693</v>
      </c>
      <c r="F944">
        <v>10.8</v>
      </c>
      <c r="G944">
        <v>60</v>
      </c>
      <c r="H944" t="s">
        <v>19</v>
      </c>
      <c r="I944" t="s">
        <v>57</v>
      </c>
      <c r="J944" t="s">
        <v>21</v>
      </c>
      <c r="K944">
        <v>32866</v>
      </c>
      <c r="L944" t="s">
        <v>29</v>
      </c>
      <c r="M944">
        <v>0.31</v>
      </c>
      <c r="N944">
        <v>0.62</v>
      </c>
      <c r="O944">
        <v>7415.84</v>
      </c>
      <c r="P944">
        <v>0</v>
      </c>
    </row>
    <row r="945" spans="1:16">
      <c r="A945" t="s">
        <v>1932</v>
      </c>
      <c r="B945" s="1">
        <v>44687</v>
      </c>
      <c r="C945" t="s">
        <v>1933</v>
      </c>
      <c r="D945" t="s">
        <v>18</v>
      </c>
      <c r="E945">
        <v>34535</v>
      </c>
      <c r="F945">
        <v>9.1</v>
      </c>
      <c r="G945">
        <v>36</v>
      </c>
      <c r="H945" t="s">
        <v>19</v>
      </c>
      <c r="I945" t="s">
        <v>57</v>
      </c>
      <c r="J945" t="s">
        <v>32</v>
      </c>
      <c r="K945">
        <v>142669</v>
      </c>
      <c r="L945" t="s">
        <v>29</v>
      </c>
      <c r="M945">
        <v>0.44</v>
      </c>
      <c r="N945">
        <v>0.5</v>
      </c>
      <c r="O945">
        <v>37677.68</v>
      </c>
      <c r="P945">
        <v>0</v>
      </c>
    </row>
    <row r="946" spans="1:16">
      <c r="A946" t="s">
        <v>1934</v>
      </c>
      <c r="B946" s="1">
        <v>44648</v>
      </c>
      <c r="C946" t="s">
        <v>1935</v>
      </c>
      <c r="D946" t="s">
        <v>50</v>
      </c>
      <c r="E946">
        <v>15818</v>
      </c>
      <c r="F946">
        <v>8</v>
      </c>
      <c r="G946">
        <v>36</v>
      </c>
      <c r="H946" t="s">
        <v>26</v>
      </c>
      <c r="I946" t="s">
        <v>57</v>
      </c>
      <c r="J946" t="s">
        <v>37</v>
      </c>
      <c r="K946">
        <v>35898</v>
      </c>
      <c r="L946" t="s">
        <v>29</v>
      </c>
      <c r="M946">
        <v>0.23</v>
      </c>
      <c r="N946">
        <v>0.56999999999999995</v>
      </c>
      <c r="O946">
        <v>2467.0100000000002</v>
      </c>
      <c r="P946">
        <v>0</v>
      </c>
    </row>
    <row r="947" spans="1:16">
      <c r="A947" t="s">
        <v>1936</v>
      </c>
      <c r="B947" s="1">
        <v>44361</v>
      </c>
      <c r="C947" t="s">
        <v>1937</v>
      </c>
      <c r="D947" t="s">
        <v>46</v>
      </c>
      <c r="E947">
        <v>32238</v>
      </c>
      <c r="F947">
        <v>23</v>
      </c>
      <c r="G947">
        <v>60</v>
      </c>
      <c r="H947" t="s">
        <v>26</v>
      </c>
      <c r="I947" t="s">
        <v>27</v>
      </c>
      <c r="J947" t="s">
        <v>28</v>
      </c>
      <c r="K947">
        <v>48395</v>
      </c>
      <c r="L947" t="s">
        <v>22</v>
      </c>
      <c r="M947">
        <v>0.48</v>
      </c>
      <c r="N947">
        <v>0.66</v>
      </c>
      <c r="O947">
        <v>3609.94</v>
      </c>
      <c r="P947">
        <v>0</v>
      </c>
    </row>
    <row r="948" spans="1:16">
      <c r="A948" t="s">
        <v>1938</v>
      </c>
      <c r="B948" s="1">
        <v>44378</v>
      </c>
      <c r="C948" t="s">
        <v>1939</v>
      </c>
      <c r="D948" t="s">
        <v>18</v>
      </c>
      <c r="E948">
        <v>31874</v>
      </c>
      <c r="F948">
        <v>19.2</v>
      </c>
      <c r="G948">
        <v>36</v>
      </c>
      <c r="H948" t="s">
        <v>19</v>
      </c>
      <c r="I948" t="s">
        <v>57</v>
      </c>
      <c r="J948" t="s">
        <v>28</v>
      </c>
      <c r="K948">
        <v>69019</v>
      </c>
      <c r="L948" t="s">
        <v>22</v>
      </c>
      <c r="M948">
        <v>0.15</v>
      </c>
      <c r="N948">
        <v>0.64</v>
      </c>
      <c r="O948">
        <v>37993.81</v>
      </c>
      <c r="P948">
        <v>0</v>
      </c>
    </row>
    <row r="949" spans="1:16">
      <c r="A949" t="s">
        <v>1940</v>
      </c>
      <c r="B949" s="1">
        <v>44665</v>
      </c>
      <c r="C949" t="s">
        <v>1941</v>
      </c>
      <c r="D949" t="s">
        <v>18</v>
      </c>
      <c r="E949">
        <v>27715</v>
      </c>
      <c r="F949">
        <v>23.7</v>
      </c>
      <c r="G949">
        <v>36</v>
      </c>
      <c r="H949" t="s">
        <v>26</v>
      </c>
      <c r="I949" t="s">
        <v>41</v>
      </c>
      <c r="J949" t="s">
        <v>37</v>
      </c>
      <c r="K949">
        <v>133243</v>
      </c>
      <c r="L949" t="s">
        <v>33</v>
      </c>
      <c r="M949">
        <v>0.11</v>
      </c>
      <c r="N949">
        <v>0.86</v>
      </c>
      <c r="O949">
        <v>9020.5300000000007</v>
      </c>
      <c r="P949">
        <v>0</v>
      </c>
    </row>
    <row r="950" spans="1:16">
      <c r="A950" t="s">
        <v>1942</v>
      </c>
      <c r="B950" s="1">
        <v>45106</v>
      </c>
      <c r="C950" t="s">
        <v>1943</v>
      </c>
      <c r="D950" t="s">
        <v>72</v>
      </c>
      <c r="E950">
        <v>28605</v>
      </c>
      <c r="F950">
        <v>17.100000000000001</v>
      </c>
      <c r="G950">
        <v>36</v>
      </c>
      <c r="H950" t="s">
        <v>19</v>
      </c>
      <c r="I950" t="s">
        <v>27</v>
      </c>
      <c r="J950" t="s">
        <v>37</v>
      </c>
      <c r="K950">
        <v>34006</v>
      </c>
      <c r="L950" t="s">
        <v>33</v>
      </c>
      <c r="M950">
        <v>0.46</v>
      </c>
      <c r="N950">
        <v>0.81</v>
      </c>
      <c r="O950">
        <v>33496.46</v>
      </c>
      <c r="P950">
        <v>0</v>
      </c>
    </row>
    <row r="951" spans="1:16">
      <c r="A951" t="s">
        <v>1944</v>
      </c>
      <c r="B951" s="1">
        <v>44931</v>
      </c>
      <c r="C951" t="s">
        <v>1945</v>
      </c>
      <c r="D951" t="s">
        <v>65</v>
      </c>
      <c r="E951">
        <v>35317</v>
      </c>
      <c r="F951">
        <v>14.5</v>
      </c>
      <c r="G951">
        <v>60</v>
      </c>
      <c r="H951" t="s">
        <v>19</v>
      </c>
      <c r="I951" t="s">
        <v>84</v>
      </c>
      <c r="J951" t="s">
        <v>37</v>
      </c>
      <c r="K951">
        <v>64393</v>
      </c>
      <c r="L951" t="s">
        <v>33</v>
      </c>
      <c r="M951">
        <v>0.13</v>
      </c>
      <c r="N951">
        <v>0.63</v>
      </c>
      <c r="O951">
        <v>40437.97</v>
      </c>
      <c r="P951">
        <v>0</v>
      </c>
    </row>
    <row r="952" spans="1:16">
      <c r="A952" t="s">
        <v>1946</v>
      </c>
      <c r="B952" s="1">
        <v>45019</v>
      </c>
      <c r="C952" t="s">
        <v>1947</v>
      </c>
      <c r="D952" t="s">
        <v>53</v>
      </c>
      <c r="E952">
        <v>32174</v>
      </c>
      <c r="F952">
        <v>6.2</v>
      </c>
      <c r="G952">
        <v>60</v>
      </c>
      <c r="H952" t="s">
        <v>19</v>
      </c>
      <c r="I952" t="s">
        <v>57</v>
      </c>
      <c r="J952" t="s">
        <v>47</v>
      </c>
      <c r="K952">
        <v>40956</v>
      </c>
      <c r="L952" t="s">
        <v>33</v>
      </c>
      <c r="M952">
        <v>0.5</v>
      </c>
      <c r="N952">
        <v>0.71</v>
      </c>
      <c r="O952">
        <v>34168.79</v>
      </c>
      <c r="P952">
        <v>0</v>
      </c>
    </row>
    <row r="953" spans="1:16">
      <c r="A953" t="s">
        <v>1948</v>
      </c>
      <c r="B953" s="1">
        <v>45140</v>
      </c>
      <c r="C953" t="s">
        <v>1949</v>
      </c>
      <c r="D953" t="s">
        <v>72</v>
      </c>
      <c r="E953">
        <v>10956</v>
      </c>
      <c r="F953">
        <v>18.399999999999999</v>
      </c>
      <c r="G953">
        <v>60</v>
      </c>
      <c r="H953" t="s">
        <v>19</v>
      </c>
      <c r="I953" t="s">
        <v>20</v>
      </c>
      <c r="J953" t="s">
        <v>32</v>
      </c>
      <c r="K953">
        <v>80042</v>
      </c>
      <c r="L953" t="s">
        <v>33</v>
      </c>
      <c r="M953">
        <v>0.48</v>
      </c>
      <c r="N953">
        <v>0.54</v>
      </c>
      <c r="O953">
        <v>12971.9</v>
      </c>
      <c r="P953">
        <v>0</v>
      </c>
    </row>
    <row r="954" spans="1:16">
      <c r="A954" t="s">
        <v>1950</v>
      </c>
      <c r="B954" s="1">
        <v>44203</v>
      </c>
      <c r="C954" t="s">
        <v>1951</v>
      </c>
      <c r="D954" t="s">
        <v>65</v>
      </c>
      <c r="E954">
        <v>39908</v>
      </c>
      <c r="F954">
        <v>16.600000000000001</v>
      </c>
      <c r="G954">
        <v>36</v>
      </c>
      <c r="H954" t="s">
        <v>26</v>
      </c>
      <c r="I954" t="s">
        <v>73</v>
      </c>
      <c r="J954" t="s">
        <v>47</v>
      </c>
      <c r="K954">
        <v>126199</v>
      </c>
      <c r="L954" t="s">
        <v>29</v>
      </c>
      <c r="M954">
        <v>0.15</v>
      </c>
      <c r="N954">
        <v>0.9</v>
      </c>
      <c r="O954">
        <v>4986.33</v>
      </c>
      <c r="P954">
        <v>0</v>
      </c>
    </row>
    <row r="955" spans="1:16">
      <c r="A955" t="s">
        <v>1952</v>
      </c>
      <c r="B955" s="1">
        <v>44526</v>
      </c>
      <c r="C955" t="s">
        <v>1953</v>
      </c>
      <c r="D955" t="s">
        <v>56</v>
      </c>
      <c r="E955">
        <v>11837</v>
      </c>
      <c r="F955">
        <v>24.8</v>
      </c>
      <c r="G955">
        <v>36</v>
      </c>
      <c r="H955" t="s">
        <v>19</v>
      </c>
      <c r="I955" t="s">
        <v>57</v>
      </c>
      <c r="J955" t="s">
        <v>32</v>
      </c>
      <c r="K955">
        <v>36078</v>
      </c>
      <c r="L955" t="s">
        <v>29</v>
      </c>
      <c r="M955">
        <v>0.32</v>
      </c>
      <c r="N955">
        <v>0.92</v>
      </c>
      <c r="O955">
        <v>14772.58</v>
      </c>
      <c r="P955">
        <v>0</v>
      </c>
    </row>
    <row r="956" spans="1:16">
      <c r="A956" t="s">
        <v>1954</v>
      </c>
      <c r="B956" s="1">
        <v>44971</v>
      </c>
      <c r="C956" t="s">
        <v>1955</v>
      </c>
      <c r="D956" t="s">
        <v>53</v>
      </c>
      <c r="E956">
        <v>4716</v>
      </c>
      <c r="F956">
        <v>9.8000000000000007</v>
      </c>
      <c r="G956">
        <v>36</v>
      </c>
      <c r="H956" t="s">
        <v>26</v>
      </c>
      <c r="I956" t="s">
        <v>20</v>
      </c>
      <c r="J956" t="s">
        <v>47</v>
      </c>
      <c r="K956">
        <v>59631</v>
      </c>
      <c r="L956" t="s">
        <v>29</v>
      </c>
      <c r="M956">
        <v>0.17</v>
      </c>
      <c r="N956">
        <v>0.94</v>
      </c>
      <c r="O956">
        <v>1357.66</v>
      </c>
      <c r="P956">
        <v>0</v>
      </c>
    </row>
    <row r="957" spans="1:16">
      <c r="A957" t="s">
        <v>1956</v>
      </c>
      <c r="B957" s="1">
        <v>44347</v>
      </c>
      <c r="C957" t="s">
        <v>1957</v>
      </c>
      <c r="D957" t="s">
        <v>72</v>
      </c>
      <c r="E957">
        <v>5481</v>
      </c>
      <c r="F957">
        <v>15.6</v>
      </c>
      <c r="G957">
        <v>36</v>
      </c>
      <c r="H957" t="s">
        <v>19</v>
      </c>
      <c r="I957" t="s">
        <v>36</v>
      </c>
      <c r="J957" t="s">
        <v>21</v>
      </c>
      <c r="K957">
        <v>125676</v>
      </c>
      <c r="L957" t="s">
        <v>33</v>
      </c>
      <c r="M957">
        <v>0.27</v>
      </c>
      <c r="N957">
        <v>0.89</v>
      </c>
      <c r="O957">
        <v>6336.04</v>
      </c>
      <c r="P957">
        <v>0</v>
      </c>
    </row>
    <row r="958" spans="1:16">
      <c r="A958" t="s">
        <v>1958</v>
      </c>
      <c r="B958" s="1">
        <v>44343</v>
      </c>
      <c r="C958" t="s">
        <v>1959</v>
      </c>
      <c r="D958" t="s">
        <v>53</v>
      </c>
      <c r="E958">
        <v>25282</v>
      </c>
      <c r="F958">
        <v>18</v>
      </c>
      <c r="G958">
        <v>60</v>
      </c>
      <c r="H958" t="s">
        <v>60</v>
      </c>
      <c r="I958" t="s">
        <v>57</v>
      </c>
      <c r="J958" t="s">
        <v>32</v>
      </c>
      <c r="K958">
        <v>92901</v>
      </c>
      <c r="L958" t="s">
        <v>29</v>
      </c>
      <c r="M958">
        <v>0.12</v>
      </c>
      <c r="N958">
        <v>0.57999999999999996</v>
      </c>
      <c r="O958">
        <v>0</v>
      </c>
      <c r="P958">
        <v>0</v>
      </c>
    </row>
    <row r="959" spans="1:16">
      <c r="A959" t="s">
        <v>1960</v>
      </c>
      <c r="B959" s="1">
        <v>45111</v>
      </c>
      <c r="C959" t="s">
        <v>1961</v>
      </c>
      <c r="D959" t="s">
        <v>53</v>
      </c>
      <c r="E959">
        <v>7548</v>
      </c>
      <c r="F959">
        <v>17.899999999999999</v>
      </c>
      <c r="G959">
        <v>36</v>
      </c>
      <c r="H959" t="s">
        <v>26</v>
      </c>
      <c r="I959" t="s">
        <v>20</v>
      </c>
      <c r="J959" t="s">
        <v>28</v>
      </c>
      <c r="K959">
        <v>137227</v>
      </c>
      <c r="L959" t="s">
        <v>29</v>
      </c>
      <c r="M959">
        <v>0.19</v>
      </c>
      <c r="N959">
        <v>0.52</v>
      </c>
      <c r="O959">
        <v>2381.79</v>
      </c>
      <c r="P959">
        <v>0</v>
      </c>
    </row>
    <row r="960" spans="1:16">
      <c r="A960" t="s">
        <v>1962</v>
      </c>
      <c r="B960" s="1">
        <v>44896</v>
      </c>
      <c r="C960" t="s">
        <v>1963</v>
      </c>
      <c r="D960" t="s">
        <v>40</v>
      </c>
      <c r="E960">
        <v>38605</v>
      </c>
      <c r="F960">
        <v>16.2</v>
      </c>
      <c r="G960">
        <v>36</v>
      </c>
      <c r="H960" t="s">
        <v>26</v>
      </c>
      <c r="I960" t="s">
        <v>20</v>
      </c>
      <c r="J960" t="s">
        <v>32</v>
      </c>
      <c r="K960">
        <v>99497</v>
      </c>
      <c r="L960" t="s">
        <v>29</v>
      </c>
      <c r="M960">
        <v>0.25</v>
      </c>
      <c r="N960">
        <v>0.76</v>
      </c>
      <c r="O960">
        <v>7107.9</v>
      </c>
      <c r="P960">
        <v>0</v>
      </c>
    </row>
    <row r="961" spans="1:16">
      <c r="A961" t="s">
        <v>1964</v>
      </c>
      <c r="B961" s="1">
        <v>44278</v>
      </c>
      <c r="C961" t="s">
        <v>1965</v>
      </c>
      <c r="D961" t="s">
        <v>50</v>
      </c>
      <c r="E961">
        <v>8758</v>
      </c>
      <c r="F961">
        <v>20.5</v>
      </c>
      <c r="G961">
        <v>36</v>
      </c>
      <c r="H961" t="s">
        <v>19</v>
      </c>
      <c r="I961" t="s">
        <v>57</v>
      </c>
      <c r="J961" t="s">
        <v>32</v>
      </c>
      <c r="K961">
        <v>124813</v>
      </c>
      <c r="L961" t="s">
        <v>29</v>
      </c>
      <c r="M961">
        <v>0.28000000000000003</v>
      </c>
      <c r="N961">
        <v>0.91</v>
      </c>
      <c r="O961">
        <v>10553.39</v>
      </c>
      <c r="P961">
        <v>0</v>
      </c>
    </row>
    <row r="962" spans="1:16">
      <c r="A962" t="s">
        <v>1966</v>
      </c>
      <c r="B962" s="1">
        <v>44710</v>
      </c>
      <c r="C962" t="s">
        <v>1967</v>
      </c>
      <c r="D962" t="s">
        <v>40</v>
      </c>
      <c r="E962">
        <v>24177</v>
      </c>
      <c r="F962">
        <v>9.1</v>
      </c>
      <c r="G962">
        <v>60</v>
      </c>
      <c r="H962" t="s">
        <v>19</v>
      </c>
      <c r="I962" t="s">
        <v>41</v>
      </c>
      <c r="J962" t="s">
        <v>32</v>
      </c>
      <c r="K962">
        <v>147192</v>
      </c>
      <c r="L962" t="s">
        <v>22</v>
      </c>
      <c r="M962">
        <v>0.49</v>
      </c>
      <c r="N962">
        <v>0.57999999999999996</v>
      </c>
      <c r="O962">
        <v>26377.11</v>
      </c>
      <c r="P962">
        <v>0</v>
      </c>
    </row>
    <row r="963" spans="1:16">
      <c r="A963" t="s">
        <v>1968</v>
      </c>
      <c r="B963" s="1">
        <v>45011</v>
      </c>
      <c r="C963" t="s">
        <v>1969</v>
      </c>
      <c r="D963" t="s">
        <v>65</v>
      </c>
      <c r="E963">
        <v>25022</v>
      </c>
      <c r="F963">
        <v>19.5</v>
      </c>
      <c r="G963">
        <v>36</v>
      </c>
      <c r="H963" t="s">
        <v>19</v>
      </c>
      <c r="I963" t="s">
        <v>57</v>
      </c>
      <c r="J963" t="s">
        <v>21</v>
      </c>
      <c r="K963">
        <v>71574</v>
      </c>
      <c r="L963" t="s">
        <v>33</v>
      </c>
      <c r="M963">
        <v>0.42</v>
      </c>
      <c r="N963">
        <v>0.5</v>
      </c>
      <c r="O963">
        <v>29901.29</v>
      </c>
      <c r="P963">
        <v>0</v>
      </c>
    </row>
    <row r="964" spans="1:16">
      <c r="A964" t="s">
        <v>1970</v>
      </c>
      <c r="B964" s="1">
        <v>44905</v>
      </c>
      <c r="C964" t="s">
        <v>1971</v>
      </c>
      <c r="D964" t="s">
        <v>76</v>
      </c>
      <c r="E964">
        <v>6542</v>
      </c>
      <c r="F964">
        <v>17.399999999999999</v>
      </c>
      <c r="G964">
        <v>36</v>
      </c>
      <c r="H964" t="s">
        <v>81</v>
      </c>
      <c r="I964" t="s">
        <v>57</v>
      </c>
      <c r="J964" t="s">
        <v>47</v>
      </c>
      <c r="K964">
        <v>148494</v>
      </c>
      <c r="L964" t="s">
        <v>33</v>
      </c>
      <c r="M964">
        <v>0.39</v>
      </c>
      <c r="N964">
        <v>0.86</v>
      </c>
      <c r="O964">
        <v>723.02</v>
      </c>
      <c r="P964">
        <v>1622.45</v>
      </c>
    </row>
    <row r="965" spans="1:16">
      <c r="A965" t="s">
        <v>1972</v>
      </c>
      <c r="B965" s="1">
        <v>44942</v>
      </c>
      <c r="C965" t="s">
        <v>1973</v>
      </c>
      <c r="D965" t="s">
        <v>25</v>
      </c>
      <c r="E965">
        <v>26476</v>
      </c>
      <c r="F965">
        <v>22.9</v>
      </c>
      <c r="G965">
        <v>36</v>
      </c>
      <c r="H965" t="s">
        <v>19</v>
      </c>
      <c r="I965" t="s">
        <v>27</v>
      </c>
      <c r="J965" t="s">
        <v>28</v>
      </c>
      <c r="K965">
        <v>61417</v>
      </c>
      <c r="L965" t="s">
        <v>22</v>
      </c>
      <c r="M965">
        <v>0.31</v>
      </c>
      <c r="N965">
        <v>0.53</v>
      </c>
      <c r="O965">
        <v>32539</v>
      </c>
      <c r="P965">
        <v>0</v>
      </c>
    </row>
    <row r="966" spans="1:16">
      <c r="A966" t="s">
        <v>1974</v>
      </c>
      <c r="B966" s="1">
        <v>45219</v>
      </c>
      <c r="C966" t="s">
        <v>1975</v>
      </c>
      <c r="D966" t="s">
        <v>46</v>
      </c>
      <c r="E966">
        <v>31784</v>
      </c>
      <c r="F966">
        <v>21.9</v>
      </c>
      <c r="G966">
        <v>36</v>
      </c>
      <c r="H966" t="s">
        <v>26</v>
      </c>
      <c r="I966" t="s">
        <v>57</v>
      </c>
      <c r="J966" t="s">
        <v>47</v>
      </c>
      <c r="K966">
        <v>118020</v>
      </c>
      <c r="L966" t="s">
        <v>29</v>
      </c>
      <c r="M966">
        <v>0.44</v>
      </c>
      <c r="N966">
        <v>0.69</v>
      </c>
      <c r="O966">
        <v>2122.0300000000002</v>
      </c>
      <c r="P966">
        <v>0</v>
      </c>
    </row>
    <row r="967" spans="1:16">
      <c r="A967" t="s">
        <v>1976</v>
      </c>
      <c r="B967" s="1">
        <v>44903</v>
      </c>
      <c r="C967" t="s">
        <v>1977</v>
      </c>
      <c r="D967" t="s">
        <v>76</v>
      </c>
      <c r="E967">
        <v>23740</v>
      </c>
      <c r="F967">
        <v>11.3</v>
      </c>
      <c r="G967">
        <v>36</v>
      </c>
      <c r="H967" t="s">
        <v>26</v>
      </c>
      <c r="I967" t="s">
        <v>20</v>
      </c>
      <c r="J967" t="s">
        <v>47</v>
      </c>
      <c r="K967">
        <v>113639</v>
      </c>
      <c r="L967" t="s">
        <v>29</v>
      </c>
      <c r="M967">
        <v>0.24</v>
      </c>
      <c r="N967">
        <v>0.81</v>
      </c>
      <c r="O967">
        <v>1468.47</v>
      </c>
      <c r="P967">
        <v>0</v>
      </c>
    </row>
    <row r="968" spans="1:16">
      <c r="A968" t="s">
        <v>1978</v>
      </c>
      <c r="B968" s="1">
        <v>44667</v>
      </c>
      <c r="C968" t="s">
        <v>1979</v>
      </c>
      <c r="D968" t="s">
        <v>25</v>
      </c>
      <c r="E968">
        <v>25817</v>
      </c>
      <c r="F968">
        <v>10.5</v>
      </c>
      <c r="G968">
        <v>60</v>
      </c>
      <c r="H968" t="s">
        <v>19</v>
      </c>
      <c r="I968" t="s">
        <v>20</v>
      </c>
      <c r="J968" t="s">
        <v>37</v>
      </c>
      <c r="K968">
        <v>95006</v>
      </c>
      <c r="L968" t="s">
        <v>29</v>
      </c>
      <c r="M968">
        <v>0.38</v>
      </c>
      <c r="N968">
        <v>0.61</v>
      </c>
      <c r="O968">
        <v>28527.78</v>
      </c>
      <c r="P968">
        <v>0</v>
      </c>
    </row>
    <row r="969" spans="1:16">
      <c r="A969" t="s">
        <v>1980</v>
      </c>
      <c r="B969" s="1">
        <v>44592</v>
      </c>
      <c r="C969" t="s">
        <v>1981</v>
      </c>
      <c r="D969" t="s">
        <v>65</v>
      </c>
      <c r="E969">
        <v>17052</v>
      </c>
      <c r="F969">
        <v>24.6</v>
      </c>
      <c r="G969">
        <v>36</v>
      </c>
      <c r="H969" t="s">
        <v>26</v>
      </c>
      <c r="I969" t="s">
        <v>57</v>
      </c>
      <c r="J969" t="s">
        <v>21</v>
      </c>
      <c r="K969">
        <v>124881</v>
      </c>
      <c r="L969" t="s">
        <v>33</v>
      </c>
      <c r="M969">
        <v>0.5</v>
      </c>
      <c r="N969">
        <v>0.54</v>
      </c>
      <c r="O969">
        <v>6524.2</v>
      </c>
      <c r="P969">
        <v>0</v>
      </c>
    </row>
    <row r="970" spans="1:16">
      <c r="A970" t="s">
        <v>1982</v>
      </c>
      <c r="B970" s="1">
        <v>44457</v>
      </c>
      <c r="C970" t="s">
        <v>1983</v>
      </c>
      <c r="D970" t="s">
        <v>65</v>
      </c>
      <c r="E970">
        <v>36153</v>
      </c>
      <c r="F970">
        <v>15.5</v>
      </c>
      <c r="G970">
        <v>36</v>
      </c>
      <c r="H970" t="s">
        <v>26</v>
      </c>
      <c r="I970" t="s">
        <v>20</v>
      </c>
      <c r="J970" t="s">
        <v>37</v>
      </c>
      <c r="K970">
        <v>141862</v>
      </c>
      <c r="L970" t="s">
        <v>33</v>
      </c>
      <c r="M970">
        <v>0.23</v>
      </c>
      <c r="N970">
        <v>0.85</v>
      </c>
      <c r="O970">
        <v>6981.3</v>
      </c>
      <c r="P970">
        <v>0</v>
      </c>
    </row>
    <row r="971" spans="1:16">
      <c r="A971" t="s">
        <v>1984</v>
      </c>
      <c r="B971" s="1">
        <v>45001</v>
      </c>
      <c r="C971" t="s">
        <v>1985</v>
      </c>
      <c r="D971" t="s">
        <v>56</v>
      </c>
      <c r="E971">
        <v>1671</v>
      </c>
      <c r="F971">
        <v>23.1</v>
      </c>
      <c r="G971">
        <v>36</v>
      </c>
      <c r="H971" t="s">
        <v>26</v>
      </c>
      <c r="I971" t="s">
        <v>20</v>
      </c>
      <c r="J971" t="s">
        <v>21</v>
      </c>
      <c r="K971">
        <v>69454</v>
      </c>
      <c r="L971" t="s">
        <v>33</v>
      </c>
      <c r="M971">
        <v>0.37</v>
      </c>
      <c r="N971">
        <v>0.78</v>
      </c>
      <c r="O971">
        <v>682.33</v>
      </c>
      <c r="P971">
        <v>0</v>
      </c>
    </row>
    <row r="972" spans="1:16">
      <c r="A972" t="s">
        <v>1986</v>
      </c>
      <c r="B972" s="1">
        <v>45130</v>
      </c>
      <c r="C972" t="s">
        <v>1987</v>
      </c>
      <c r="D972" t="s">
        <v>46</v>
      </c>
      <c r="E972">
        <v>1163</v>
      </c>
      <c r="F972">
        <v>8.3000000000000007</v>
      </c>
      <c r="G972">
        <v>36</v>
      </c>
      <c r="H972" t="s">
        <v>19</v>
      </c>
      <c r="I972" t="s">
        <v>84</v>
      </c>
      <c r="J972" t="s">
        <v>47</v>
      </c>
      <c r="K972">
        <v>31587</v>
      </c>
      <c r="L972" t="s">
        <v>33</v>
      </c>
      <c r="M972">
        <v>0.44</v>
      </c>
      <c r="N972">
        <v>0.94</v>
      </c>
      <c r="O972">
        <v>1259.53</v>
      </c>
      <c r="P972">
        <v>0</v>
      </c>
    </row>
    <row r="973" spans="1:16">
      <c r="A973" t="s">
        <v>1988</v>
      </c>
      <c r="B973" s="1">
        <v>45101</v>
      </c>
      <c r="C973" t="s">
        <v>1989</v>
      </c>
      <c r="D973" t="s">
        <v>50</v>
      </c>
      <c r="E973">
        <v>5795</v>
      </c>
      <c r="F973">
        <v>17.899999999999999</v>
      </c>
      <c r="G973">
        <v>36</v>
      </c>
      <c r="H973" t="s">
        <v>19</v>
      </c>
      <c r="I973" t="s">
        <v>20</v>
      </c>
      <c r="J973" t="s">
        <v>47</v>
      </c>
      <c r="K973">
        <v>138107</v>
      </c>
      <c r="L973" t="s">
        <v>33</v>
      </c>
      <c r="M973">
        <v>0.47</v>
      </c>
      <c r="N973">
        <v>0.65</v>
      </c>
      <c r="O973">
        <v>6832.3</v>
      </c>
      <c r="P973">
        <v>0</v>
      </c>
    </row>
    <row r="974" spans="1:16">
      <c r="A974" t="s">
        <v>1990</v>
      </c>
      <c r="B974" s="1">
        <v>45273</v>
      </c>
      <c r="C974" t="s">
        <v>1991</v>
      </c>
      <c r="D974" t="s">
        <v>53</v>
      </c>
      <c r="E974">
        <v>11634</v>
      </c>
      <c r="F974">
        <v>21.2</v>
      </c>
      <c r="G974">
        <v>36</v>
      </c>
      <c r="H974" t="s">
        <v>19</v>
      </c>
      <c r="I974" t="s">
        <v>27</v>
      </c>
      <c r="J974" t="s">
        <v>21</v>
      </c>
      <c r="K974">
        <v>145584</v>
      </c>
      <c r="L974" t="s">
        <v>22</v>
      </c>
      <c r="M974">
        <v>0.39</v>
      </c>
      <c r="N974">
        <v>0.53</v>
      </c>
      <c r="O974">
        <v>14100.41</v>
      </c>
      <c r="P974">
        <v>0</v>
      </c>
    </row>
    <row r="975" spans="1:16">
      <c r="A975" t="s">
        <v>1992</v>
      </c>
      <c r="B975" s="1">
        <v>45136</v>
      </c>
      <c r="C975" t="s">
        <v>1993</v>
      </c>
      <c r="D975" t="s">
        <v>40</v>
      </c>
      <c r="E975">
        <v>5798</v>
      </c>
      <c r="F975">
        <v>23.9</v>
      </c>
      <c r="G975">
        <v>36</v>
      </c>
      <c r="H975" t="s">
        <v>26</v>
      </c>
      <c r="I975" t="s">
        <v>84</v>
      </c>
      <c r="J975" t="s">
        <v>47</v>
      </c>
      <c r="K975">
        <v>84710</v>
      </c>
      <c r="L975" t="s">
        <v>33</v>
      </c>
      <c r="M975">
        <v>0.21</v>
      </c>
      <c r="N975">
        <v>0.83</v>
      </c>
      <c r="O975">
        <v>1416.33</v>
      </c>
      <c r="P975">
        <v>0</v>
      </c>
    </row>
    <row r="976" spans="1:16">
      <c r="A976" t="s">
        <v>1994</v>
      </c>
      <c r="B976" s="1">
        <v>45050</v>
      </c>
      <c r="C976" t="s">
        <v>1995</v>
      </c>
      <c r="D976" t="s">
        <v>40</v>
      </c>
      <c r="E976">
        <v>23420</v>
      </c>
      <c r="F976">
        <v>11.7</v>
      </c>
      <c r="G976">
        <v>36</v>
      </c>
      <c r="H976" t="s">
        <v>26</v>
      </c>
      <c r="I976" t="s">
        <v>73</v>
      </c>
      <c r="J976" t="s">
        <v>47</v>
      </c>
      <c r="K976">
        <v>116567</v>
      </c>
      <c r="L976" t="s">
        <v>29</v>
      </c>
      <c r="M976">
        <v>0.23</v>
      </c>
      <c r="N976">
        <v>0.73</v>
      </c>
      <c r="O976">
        <v>5945.15</v>
      </c>
      <c r="P976">
        <v>0</v>
      </c>
    </row>
    <row r="977" spans="1:16">
      <c r="A977" t="s">
        <v>1996</v>
      </c>
      <c r="B977" s="1">
        <v>44789</v>
      </c>
      <c r="C977" t="s">
        <v>1997</v>
      </c>
      <c r="D977" t="s">
        <v>65</v>
      </c>
      <c r="E977">
        <v>30300</v>
      </c>
      <c r="F977">
        <v>19.5</v>
      </c>
      <c r="G977">
        <v>36</v>
      </c>
      <c r="H977" t="s">
        <v>19</v>
      </c>
      <c r="I977" t="s">
        <v>57</v>
      </c>
      <c r="J977" t="s">
        <v>28</v>
      </c>
      <c r="K977">
        <v>121748</v>
      </c>
      <c r="L977" t="s">
        <v>33</v>
      </c>
      <c r="M977">
        <v>0.11</v>
      </c>
      <c r="N977">
        <v>0.6</v>
      </c>
      <c r="O977">
        <v>36208.5</v>
      </c>
      <c r="P977">
        <v>0</v>
      </c>
    </row>
    <row r="978" spans="1:16">
      <c r="A978" t="s">
        <v>1998</v>
      </c>
      <c r="B978" s="1">
        <v>44910</v>
      </c>
      <c r="C978" t="s">
        <v>1999</v>
      </c>
      <c r="D978" t="s">
        <v>40</v>
      </c>
      <c r="E978">
        <v>25345</v>
      </c>
      <c r="F978">
        <v>15.8</v>
      </c>
      <c r="G978">
        <v>36</v>
      </c>
      <c r="H978" t="s">
        <v>81</v>
      </c>
      <c r="I978" t="s">
        <v>20</v>
      </c>
      <c r="J978" t="s">
        <v>37</v>
      </c>
      <c r="K978">
        <v>105886</v>
      </c>
      <c r="L978" t="s">
        <v>22</v>
      </c>
      <c r="M978">
        <v>0.4</v>
      </c>
      <c r="N978">
        <v>0.85</v>
      </c>
      <c r="O978">
        <v>6434.2</v>
      </c>
      <c r="P978">
        <v>4640.18</v>
      </c>
    </row>
    <row r="979" spans="1:16">
      <c r="A979" t="s">
        <v>2000</v>
      </c>
      <c r="B979" s="1">
        <v>44828</v>
      </c>
      <c r="C979" t="s">
        <v>2001</v>
      </c>
      <c r="D979" t="s">
        <v>65</v>
      </c>
      <c r="E979">
        <v>11749</v>
      </c>
      <c r="F979">
        <v>6.2</v>
      </c>
      <c r="G979">
        <v>60</v>
      </c>
      <c r="H979" t="s">
        <v>19</v>
      </c>
      <c r="I979" t="s">
        <v>27</v>
      </c>
      <c r="J979" t="s">
        <v>37</v>
      </c>
      <c r="K979">
        <v>48816</v>
      </c>
      <c r="L979" t="s">
        <v>29</v>
      </c>
      <c r="M979">
        <v>0.12</v>
      </c>
      <c r="N979">
        <v>0.59</v>
      </c>
      <c r="O979">
        <v>12477.44</v>
      </c>
      <c r="P979">
        <v>0</v>
      </c>
    </row>
    <row r="980" spans="1:16">
      <c r="A980" t="s">
        <v>2002</v>
      </c>
      <c r="B980" s="1">
        <v>44255</v>
      </c>
      <c r="C980" t="s">
        <v>2003</v>
      </c>
      <c r="D980" t="s">
        <v>53</v>
      </c>
      <c r="E980">
        <v>39595</v>
      </c>
      <c r="F980">
        <v>18.8</v>
      </c>
      <c r="G980">
        <v>60</v>
      </c>
      <c r="H980" t="s">
        <v>81</v>
      </c>
      <c r="I980" t="s">
        <v>73</v>
      </c>
      <c r="J980" t="s">
        <v>37</v>
      </c>
      <c r="K980">
        <v>115824</v>
      </c>
      <c r="L980" t="s">
        <v>22</v>
      </c>
      <c r="M980">
        <v>0.45</v>
      </c>
      <c r="N980">
        <v>0.62</v>
      </c>
      <c r="O980">
        <v>12429.24</v>
      </c>
      <c r="P980">
        <v>11066.94</v>
      </c>
    </row>
    <row r="981" spans="1:16">
      <c r="A981" t="s">
        <v>2004</v>
      </c>
      <c r="B981" s="1">
        <v>44324</v>
      </c>
      <c r="C981" t="s">
        <v>2005</v>
      </c>
      <c r="D981" t="s">
        <v>65</v>
      </c>
      <c r="E981">
        <v>26121</v>
      </c>
      <c r="F981">
        <v>18.8</v>
      </c>
      <c r="G981">
        <v>60</v>
      </c>
      <c r="H981" t="s">
        <v>315</v>
      </c>
      <c r="I981" t="s">
        <v>27</v>
      </c>
      <c r="J981" t="s">
        <v>32</v>
      </c>
      <c r="K981">
        <v>59432</v>
      </c>
      <c r="L981" t="s">
        <v>29</v>
      </c>
      <c r="M981">
        <v>0.15</v>
      </c>
      <c r="N981">
        <v>0.54</v>
      </c>
      <c r="O981">
        <v>0</v>
      </c>
      <c r="P981">
        <v>0</v>
      </c>
    </row>
    <row r="982" spans="1:16">
      <c r="A982" t="s">
        <v>2006</v>
      </c>
      <c r="B982" s="1">
        <v>44932</v>
      </c>
      <c r="C982" t="s">
        <v>2007</v>
      </c>
      <c r="D982" t="s">
        <v>56</v>
      </c>
      <c r="E982">
        <v>38487</v>
      </c>
      <c r="F982">
        <v>23.6</v>
      </c>
      <c r="G982">
        <v>60</v>
      </c>
      <c r="H982" t="s">
        <v>81</v>
      </c>
      <c r="I982" t="s">
        <v>20</v>
      </c>
      <c r="J982" t="s">
        <v>28</v>
      </c>
      <c r="K982">
        <v>139758</v>
      </c>
      <c r="L982" t="s">
        <v>33</v>
      </c>
      <c r="M982">
        <v>0.17</v>
      </c>
      <c r="N982">
        <v>0.68</v>
      </c>
      <c r="O982">
        <v>7006.59</v>
      </c>
      <c r="P982">
        <v>17357.919999999998</v>
      </c>
    </row>
    <row r="983" spans="1:16">
      <c r="A983" t="s">
        <v>2008</v>
      </c>
      <c r="B983" s="1">
        <v>44917</v>
      </c>
      <c r="C983" t="s">
        <v>2009</v>
      </c>
      <c r="D983" t="s">
        <v>50</v>
      </c>
      <c r="E983">
        <v>29411</v>
      </c>
      <c r="F983">
        <v>14.9</v>
      </c>
      <c r="G983">
        <v>36</v>
      </c>
      <c r="H983" t="s">
        <v>26</v>
      </c>
      <c r="I983" t="s">
        <v>36</v>
      </c>
      <c r="J983" t="s">
        <v>37</v>
      </c>
      <c r="K983">
        <v>78617</v>
      </c>
      <c r="L983" t="s">
        <v>22</v>
      </c>
      <c r="M983">
        <v>0.28999999999999998</v>
      </c>
      <c r="N983">
        <v>0.69</v>
      </c>
      <c r="O983">
        <v>3079.75</v>
      </c>
      <c r="P983">
        <v>0</v>
      </c>
    </row>
    <row r="984" spans="1:16">
      <c r="A984" t="s">
        <v>2010</v>
      </c>
      <c r="B984" s="1">
        <v>44722</v>
      </c>
      <c r="C984" t="s">
        <v>2011</v>
      </c>
      <c r="D984" t="s">
        <v>18</v>
      </c>
      <c r="E984">
        <v>34361</v>
      </c>
      <c r="F984">
        <v>9.6</v>
      </c>
      <c r="G984">
        <v>60</v>
      </c>
      <c r="H984" t="s">
        <v>19</v>
      </c>
      <c r="I984" t="s">
        <v>20</v>
      </c>
      <c r="J984" t="s">
        <v>37</v>
      </c>
      <c r="K984">
        <v>102373</v>
      </c>
      <c r="L984" t="s">
        <v>29</v>
      </c>
      <c r="M984">
        <v>0.4</v>
      </c>
      <c r="N984">
        <v>0.73</v>
      </c>
      <c r="O984">
        <v>37659.660000000003</v>
      </c>
      <c r="P984">
        <v>0</v>
      </c>
    </row>
    <row r="985" spans="1:16">
      <c r="A985" t="s">
        <v>2012</v>
      </c>
      <c r="B985" s="1">
        <v>44717</v>
      </c>
      <c r="C985" t="s">
        <v>2013</v>
      </c>
      <c r="D985" t="s">
        <v>72</v>
      </c>
      <c r="E985">
        <v>22223</v>
      </c>
      <c r="F985">
        <v>5.9</v>
      </c>
      <c r="G985">
        <v>60</v>
      </c>
      <c r="H985" t="s">
        <v>19</v>
      </c>
      <c r="I985" t="s">
        <v>57</v>
      </c>
      <c r="J985" t="s">
        <v>28</v>
      </c>
      <c r="K985">
        <v>64217</v>
      </c>
      <c r="L985" t="s">
        <v>33</v>
      </c>
      <c r="M985">
        <v>0.16</v>
      </c>
      <c r="N985">
        <v>0.82</v>
      </c>
      <c r="O985">
        <v>23534.16</v>
      </c>
      <c r="P985">
        <v>0</v>
      </c>
    </row>
    <row r="986" spans="1:16">
      <c r="A986" t="s">
        <v>2014</v>
      </c>
      <c r="B986" s="1">
        <v>44748</v>
      </c>
      <c r="C986" t="s">
        <v>2015</v>
      </c>
      <c r="D986" t="s">
        <v>50</v>
      </c>
      <c r="E986">
        <v>8394</v>
      </c>
      <c r="F986">
        <v>13.3</v>
      </c>
      <c r="G986">
        <v>36</v>
      </c>
      <c r="H986" t="s">
        <v>26</v>
      </c>
      <c r="I986" t="s">
        <v>57</v>
      </c>
      <c r="J986" t="s">
        <v>47</v>
      </c>
      <c r="K986">
        <v>50884</v>
      </c>
      <c r="L986" t="s">
        <v>29</v>
      </c>
      <c r="M986">
        <v>0.28000000000000003</v>
      </c>
      <c r="N986">
        <v>0.91</v>
      </c>
      <c r="O986">
        <v>2520.1</v>
      </c>
      <c r="P986">
        <v>0</v>
      </c>
    </row>
    <row r="987" spans="1:16">
      <c r="A987" t="s">
        <v>2016</v>
      </c>
      <c r="B987" s="1">
        <v>44433</v>
      </c>
      <c r="C987" t="s">
        <v>2017</v>
      </c>
      <c r="D987" t="s">
        <v>50</v>
      </c>
      <c r="E987">
        <v>15056</v>
      </c>
      <c r="F987">
        <v>11</v>
      </c>
      <c r="G987">
        <v>60</v>
      </c>
      <c r="H987" t="s">
        <v>19</v>
      </c>
      <c r="I987" t="s">
        <v>20</v>
      </c>
      <c r="J987" t="s">
        <v>37</v>
      </c>
      <c r="K987">
        <v>35454</v>
      </c>
      <c r="L987" t="s">
        <v>22</v>
      </c>
      <c r="M987">
        <v>0.28999999999999998</v>
      </c>
      <c r="N987">
        <v>0.56000000000000005</v>
      </c>
      <c r="O987">
        <v>16712.16</v>
      </c>
      <c r="P987">
        <v>0</v>
      </c>
    </row>
    <row r="988" spans="1:16">
      <c r="A988" t="s">
        <v>2018</v>
      </c>
      <c r="B988" s="1">
        <v>44690</v>
      </c>
      <c r="C988" t="s">
        <v>2019</v>
      </c>
      <c r="D988" t="s">
        <v>76</v>
      </c>
      <c r="E988">
        <v>29380</v>
      </c>
      <c r="F988">
        <v>20.2</v>
      </c>
      <c r="G988">
        <v>60</v>
      </c>
      <c r="H988" t="s">
        <v>19</v>
      </c>
      <c r="I988" t="s">
        <v>73</v>
      </c>
      <c r="J988" t="s">
        <v>47</v>
      </c>
      <c r="K988">
        <v>104960</v>
      </c>
      <c r="L988" t="s">
        <v>22</v>
      </c>
      <c r="M988">
        <v>0.18</v>
      </c>
      <c r="N988">
        <v>0.52</v>
      </c>
      <c r="O988">
        <v>35314.76</v>
      </c>
      <c r="P988">
        <v>0</v>
      </c>
    </row>
    <row r="989" spans="1:16">
      <c r="A989" t="s">
        <v>2020</v>
      </c>
      <c r="B989" s="1">
        <v>44200</v>
      </c>
      <c r="C989" t="s">
        <v>2021</v>
      </c>
      <c r="D989" t="s">
        <v>46</v>
      </c>
      <c r="E989">
        <v>27035</v>
      </c>
      <c r="F989">
        <v>12.1</v>
      </c>
      <c r="G989">
        <v>36</v>
      </c>
      <c r="H989" t="s">
        <v>26</v>
      </c>
      <c r="I989" t="s">
        <v>27</v>
      </c>
      <c r="J989" t="s">
        <v>37</v>
      </c>
      <c r="K989">
        <v>132421</v>
      </c>
      <c r="L989" t="s">
        <v>22</v>
      </c>
      <c r="M989">
        <v>0.15</v>
      </c>
      <c r="N989">
        <v>0.51</v>
      </c>
      <c r="O989">
        <v>5329.68</v>
      </c>
      <c r="P989">
        <v>0</v>
      </c>
    </row>
    <row r="990" spans="1:16">
      <c r="A990" t="s">
        <v>2022</v>
      </c>
      <c r="B990" s="1">
        <v>44862</v>
      </c>
      <c r="C990" t="s">
        <v>2023</v>
      </c>
      <c r="D990" t="s">
        <v>46</v>
      </c>
      <c r="E990">
        <v>31620</v>
      </c>
      <c r="F990">
        <v>24</v>
      </c>
      <c r="G990">
        <v>36</v>
      </c>
      <c r="H990" t="s">
        <v>19</v>
      </c>
      <c r="I990" t="s">
        <v>84</v>
      </c>
      <c r="J990" t="s">
        <v>21</v>
      </c>
      <c r="K990">
        <v>137173</v>
      </c>
      <c r="L990" t="s">
        <v>22</v>
      </c>
      <c r="M990">
        <v>0.43</v>
      </c>
      <c r="N990">
        <v>0.56000000000000005</v>
      </c>
      <c r="O990">
        <v>39208.800000000003</v>
      </c>
      <c r="P990">
        <v>0</v>
      </c>
    </row>
    <row r="991" spans="1:16">
      <c r="A991" t="s">
        <v>2024</v>
      </c>
      <c r="B991" s="1">
        <v>44638</v>
      </c>
      <c r="C991" t="s">
        <v>2025</v>
      </c>
      <c r="D991" t="s">
        <v>25</v>
      </c>
      <c r="E991">
        <v>20877</v>
      </c>
      <c r="F991">
        <v>24.2</v>
      </c>
      <c r="G991">
        <v>36</v>
      </c>
      <c r="H991" t="s">
        <v>81</v>
      </c>
      <c r="I991" t="s">
        <v>84</v>
      </c>
      <c r="J991" t="s">
        <v>32</v>
      </c>
      <c r="K991">
        <v>73618</v>
      </c>
      <c r="L991" t="s">
        <v>33</v>
      </c>
      <c r="M991">
        <v>0.3</v>
      </c>
      <c r="N991">
        <v>0.8</v>
      </c>
      <c r="O991">
        <v>4859.07</v>
      </c>
      <c r="P991">
        <v>9308.75</v>
      </c>
    </row>
    <row r="992" spans="1:16">
      <c r="A992" t="s">
        <v>2026</v>
      </c>
      <c r="B992" s="1">
        <v>44225</v>
      </c>
      <c r="C992" t="s">
        <v>2027</v>
      </c>
      <c r="D992" t="s">
        <v>72</v>
      </c>
      <c r="E992">
        <v>31911</v>
      </c>
      <c r="F992">
        <v>17.399999999999999</v>
      </c>
      <c r="G992">
        <v>60</v>
      </c>
      <c r="H992" t="s">
        <v>26</v>
      </c>
      <c r="I992" t="s">
        <v>73</v>
      </c>
      <c r="J992" t="s">
        <v>37</v>
      </c>
      <c r="K992">
        <v>113948</v>
      </c>
      <c r="L992" t="s">
        <v>29</v>
      </c>
      <c r="M992">
        <v>0.11</v>
      </c>
      <c r="N992">
        <v>0.83</v>
      </c>
      <c r="O992">
        <v>10885.67</v>
      </c>
      <c r="P992">
        <v>0</v>
      </c>
    </row>
    <row r="993" spans="1:16">
      <c r="A993" t="s">
        <v>2028</v>
      </c>
      <c r="B993" s="1">
        <v>44806</v>
      </c>
      <c r="C993" t="s">
        <v>2029</v>
      </c>
      <c r="D993" t="s">
        <v>53</v>
      </c>
      <c r="E993">
        <v>33784</v>
      </c>
      <c r="F993">
        <v>23.6</v>
      </c>
      <c r="G993">
        <v>60</v>
      </c>
      <c r="H993" t="s">
        <v>26</v>
      </c>
      <c r="I993" t="s">
        <v>27</v>
      </c>
      <c r="J993" t="s">
        <v>21</v>
      </c>
      <c r="K993">
        <v>92671</v>
      </c>
      <c r="L993" t="s">
        <v>33</v>
      </c>
      <c r="M993">
        <v>0.42</v>
      </c>
      <c r="N993">
        <v>0.85</v>
      </c>
      <c r="O993">
        <v>9201.2900000000009</v>
      </c>
      <c r="P993">
        <v>0</v>
      </c>
    </row>
    <row r="994" spans="1:16">
      <c r="A994" t="s">
        <v>2030</v>
      </c>
      <c r="B994" s="1">
        <v>45001</v>
      </c>
      <c r="C994" t="s">
        <v>2031</v>
      </c>
      <c r="D994" t="s">
        <v>18</v>
      </c>
      <c r="E994">
        <v>4191</v>
      </c>
      <c r="F994">
        <v>20.2</v>
      </c>
      <c r="G994">
        <v>36</v>
      </c>
      <c r="H994" t="s">
        <v>26</v>
      </c>
      <c r="I994" t="s">
        <v>20</v>
      </c>
      <c r="J994" t="s">
        <v>28</v>
      </c>
      <c r="K994">
        <v>77111</v>
      </c>
      <c r="L994" t="s">
        <v>22</v>
      </c>
      <c r="M994">
        <v>0.49</v>
      </c>
      <c r="N994">
        <v>0.61</v>
      </c>
      <c r="O994">
        <v>1379.36</v>
      </c>
      <c r="P994">
        <v>0</v>
      </c>
    </row>
    <row r="995" spans="1:16">
      <c r="A995" t="s">
        <v>2032</v>
      </c>
      <c r="B995" s="1">
        <v>44271</v>
      </c>
      <c r="C995" t="s">
        <v>2033</v>
      </c>
      <c r="D995" t="s">
        <v>18</v>
      </c>
      <c r="E995">
        <v>34160</v>
      </c>
      <c r="F995">
        <v>15.9</v>
      </c>
      <c r="G995">
        <v>36</v>
      </c>
      <c r="H995" t="s">
        <v>81</v>
      </c>
      <c r="I995" t="s">
        <v>73</v>
      </c>
      <c r="J995" t="s">
        <v>21</v>
      </c>
      <c r="K995">
        <v>69613</v>
      </c>
      <c r="L995" t="s">
        <v>29</v>
      </c>
      <c r="M995">
        <v>0.34</v>
      </c>
      <c r="N995">
        <v>0.64</v>
      </c>
      <c r="O995">
        <v>8992.9599999999991</v>
      </c>
      <c r="P995">
        <v>10741.33</v>
      </c>
    </row>
    <row r="996" spans="1:16">
      <c r="A996" t="s">
        <v>2034</v>
      </c>
      <c r="B996" s="1">
        <v>45034</v>
      </c>
      <c r="C996" t="s">
        <v>2035</v>
      </c>
      <c r="D996" t="s">
        <v>46</v>
      </c>
      <c r="E996">
        <v>26000</v>
      </c>
      <c r="F996">
        <v>8.6</v>
      </c>
      <c r="G996">
        <v>60</v>
      </c>
      <c r="H996" t="s">
        <v>26</v>
      </c>
      <c r="I996" t="s">
        <v>20</v>
      </c>
      <c r="J996" t="s">
        <v>28</v>
      </c>
      <c r="K996">
        <v>115678</v>
      </c>
      <c r="L996" t="s">
        <v>22</v>
      </c>
      <c r="M996">
        <v>0.3</v>
      </c>
      <c r="N996">
        <v>0.72</v>
      </c>
      <c r="O996">
        <v>9955.6200000000008</v>
      </c>
      <c r="P996">
        <v>0</v>
      </c>
    </row>
    <row r="997" spans="1:16">
      <c r="A997" t="s">
        <v>2036</v>
      </c>
      <c r="B997" s="1">
        <v>44324</v>
      </c>
      <c r="C997" t="s">
        <v>2037</v>
      </c>
      <c r="D997" t="s">
        <v>50</v>
      </c>
      <c r="E997">
        <v>4631</v>
      </c>
      <c r="F997">
        <v>14.2</v>
      </c>
      <c r="G997">
        <v>36</v>
      </c>
      <c r="H997" t="s">
        <v>26</v>
      </c>
      <c r="I997" t="s">
        <v>57</v>
      </c>
      <c r="J997" t="s">
        <v>37</v>
      </c>
      <c r="K997">
        <v>132928</v>
      </c>
      <c r="L997" t="s">
        <v>33</v>
      </c>
      <c r="M997">
        <v>0.45</v>
      </c>
      <c r="N997">
        <v>0.53</v>
      </c>
      <c r="O997">
        <v>1702.69</v>
      </c>
      <c r="P997">
        <v>0</v>
      </c>
    </row>
    <row r="998" spans="1:16">
      <c r="A998" t="s">
        <v>2038</v>
      </c>
      <c r="B998" s="1">
        <v>44238</v>
      </c>
      <c r="C998" t="s">
        <v>2039</v>
      </c>
      <c r="D998" t="s">
        <v>56</v>
      </c>
      <c r="E998">
        <v>7172</v>
      </c>
      <c r="F998">
        <v>16.2</v>
      </c>
      <c r="G998">
        <v>60</v>
      </c>
      <c r="H998" t="s">
        <v>19</v>
      </c>
      <c r="I998" t="s">
        <v>57</v>
      </c>
      <c r="J998" t="s">
        <v>28</v>
      </c>
      <c r="K998">
        <v>89993</v>
      </c>
      <c r="L998" t="s">
        <v>33</v>
      </c>
      <c r="M998">
        <v>0.48</v>
      </c>
      <c r="N998">
        <v>0.78</v>
      </c>
      <c r="O998">
        <v>8333.86</v>
      </c>
      <c r="P998">
        <v>0</v>
      </c>
    </row>
    <row r="999" spans="1:16">
      <c r="A999" t="s">
        <v>2040</v>
      </c>
      <c r="B999" s="1">
        <v>44237</v>
      </c>
      <c r="C999" t="s">
        <v>2041</v>
      </c>
      <c r="D999" t="s">
        <v>25</v>
      </c>
      <c r="E999">
        <v>24561</v>
      </c>
      <c r="F999">
        <v>22.3</v>
      </c>
      <c r="G999">
        <v>36</v>
      </c>
      <c r="H999" t="s">
        <v>81</v>
      </c>
      <c r="I999" t="s">
        <v>57</v>
      </c>
      <c r="J999" t="s">
        <v>21</v>
      </c>
      <c r="K999">
        <v>38848</v>
      </c>
      <c r="L999" t="s">
        <v>33</v>
      </c>
      <c r="M999">
        <v>0.4</v>
      </c>
      <c r="N999">
        <v>0.94</v>
      </c>
      <c r="O999">
        <v>6392.17</v>
      </c>
      <c r="P999">
        <v>9431.07</v>
      </c>
    </row>
    <row r="1000" spans="1:16">
      <c r="A1000" t="s">
        <v>2042</v>
      </c>
      <c r="B1000" s="1">
        <v>45130</v>
      </c>
      <c r="C1000" t="s">
        <v>2043</v>
      </c>
      <c r="D1000" t="s">
        <v>65</v>
      </c>
      <c r="E1000">
        <v>25817</v>
      </c>
      <c r="F1000">
        <v>14.6</v>
      </c>
      <c r="G1000">
        <v>36</v>
      </c>
      <c r="H1000" t="s">
        <v>26</v>
      </c>
      <c r="I1000" t="s">
        <v>73</v>
      </c>
      <c r="J1000" t="s">
        <v>32</v>
      </c>
      <c r="K1000">
        <v>144853</v>
      </c>
      <c r="L1000" t="s">
        <v>29</v>
      </c>
      <c r="M1000">
        <v>0.28000000000000003</v>
      </c>
      <c r="N1000">
        <v>0.66</v>
      </c>
      <c r="O1000">
        <v>9178.11</v>
      </c>
      <c r="P1000">
        <v>0</v>
      </c>
    </row>
    <row r="1001" spans="1:16">
      <c r="A1001" t="s">
        <v>2044</v>
      </c>
      <c r="B1001" s="1">
        <v>44230</v>
      </c>
      <c r="C1001" t="s">
        <v>2045</v>
      </c>
      <c r="D1001" t="s">
        <v>25</v>
      </c>
      <c r="E1001">
        <v>21281</v>
      </c>
      <c r="F1001">
        <v>23</v>
      </c>
      <c r="G1001">
        <v>60</v>
      </c>
      <c r="H1001" t="s">
        <v>19</v>
      </c>
      <c r="I1001" t="s">
        <v>36</v>
      </c>
      <c r="J1001" t="s">
        <v>47</v>
      </c>
      <c r="K1001">
        <v>108672</v>
      </c>
      <c r="L1001" t="s">
        <v>29</v>
      </c>
      <c r="M1001">
        <v>0.34</v>
      </c>
      <c r="N1001">
        <v>0.84</v>
      </c>
      <c r="O1001">
        <v>26175.63</v>
      </c>
      <c r="P10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A9C51-9EC1-4220-A323-2940AD3EB43F}">
  <dimension ref="A1:Z1001"/>
  <sheetViews>
    <sheetView topLeftCell="G1" workbookViewId="0">
      <selection activeCell="R3" sqref="R3"/>
    </sheetView>
  </sheetViews>
  <sheetFormatPr defaultRowHeight="15"/>
  <cols>
    <col min="1" max="1" width="9.7109375" bestFit="1" customWidth="1"/>
    <col min="2" max="2" width="12.42578125" bestFit="1" customWidth="1"/>
    <col min="3" max="3" width="13.85546875" bestFit="1" customWidth="1"/>
    <col min="4" max="4" width="7.85546875" bestFit="1" customWidth="1"/>
    <col min="5" max="5" width="15" bestFit="1" customWidth="1"/>
    <col min="6" max="6" width="14.7109375" bestFit="1" customWidth="1"/>
    <col min="7" max="7" width="16.7109375" bestFit="1" customWidth="1"/>
    <col min="8" max="8" width="16.85546875" bestFit="1" customWidth="1"/>
    <col min="9" max="9" width="13.28515625" bestFit="1" customWidth="1"/>
    <col min="10" max="10" width="19" bestFit="1" customWidth="1"/>
    <col min="11" max="11" width="16.7109375" bestFit="1" customWidth="1"/>
    <col min="12" max="12" width="18.85546875" bestFit="1" customWidth="1"/>
    <col min="13" max="13" width="6.140625" bestFit="1" customWidth="1"/>
    <col min="14" max="14" width="6.42578125" customWidth="1"/>
    <col min="15" max="15" width="25.85546875" bestFit="1" customWidth="1"/>
    <col min="16" max="16" width="19.140625" bestFit="1" customWidth="1"/>
    <col min="17" max="17" width="12" bestFit="1" customWidth="1"/>
    <col min="18" max="18" width="13" bestFit="1" customWidth="1"/>
    <col min="19" max="20" width="19.140625" bestFit="1" customWidth="1"/>
    <col min="21" max="21" width="21.28515625" bestFit="1" customWidth="1"/>
    <col min="22" max="23" width="18" customWidth="1"/>
    <col min="24" max="24" width="11.140625" bestFit="1" customWidth="1"/>
    <col min="27" max="27" width="10.42578125" bestFit="1" customWidth="1"/>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2047</v>
      </c>
      <c r="R1" t="s">
        <v>2046</v>
      </c>
      <c r="S1" t="s">
        <v>2048</v>
      </c>
      <c r="T1" t="s">
        <v>2049</v>
      </c>
      <c r="U1" t="s">
        <v>2054</v>
      </c>
      <c r="V1" t="s">
        <v>2050</v>
      </c>
      <c r="W1" t="s">
        <v>2051</v>
      </c>
    </row>
    <row r="2" spans="1:26">
      <c r="A2" t="s">
        <v>16</v>
      </c>
      <c r="B2" s="1">
        <v>45057</v>
      </c>
      <c r="C2" t="s">
        <v>17</v>
      </c>
      <c r="D2" t="s">
        <v>18</v>
      </c>
      <c r="E2">
        <v>23180</v>
      </c>
      <c r="F2">
        <v>10.1</v>
      </c>
      <c r="G2">
        <v>60</v>
      </c>
      <c r="H2" t="s">
        <v>19</v>
      </c>
      <c r="I2" t="s">
        <v>20</v>
      </c>
      <c r="J2" t="s">
        <v>21</v>
      </c>
      <c r="K2">
        <v>41676</v>
      </c>
      <c r="L2" t="s">
        <v>22</v>
      </c>
      <c r="M2">
        <v>0.24</v>
      </c>
      <c r="N2">
        <v>0.82</v>
      </c>
      <c r="O2">
        <v>25521.18</v>
      </c>
      <c r="P2">
        <v>0</v>
      </c>
      <c r="Q2" s="2">
        <f>E2/K2*100</f>
        <v>55.619541222766102</v>
      </c>
      <c r="R2" s="2">
        <f>O2/K2*100</f>
        <v>61.237114886265474</v>
      </c>
      <c r="S2">
        <f t="shared" ref="S2:S33" ca="1" si="0">_xlfn.DAYS(TODAY(),B2)</f>
        <v>863</v>
      </c>
      <c r="T2" s="2">
        <f t="shared" ref="T2:T65" ca="1" si="1">S2/30</f>
        <v>28.766666666666666</v>
      </c>
      <c r="U2" s="2" t="str">
        <f t="shared" ref="U2:U65" ca="1" si="2">IF(T2&lt;=12,"0-12",
 IF(T2&lt;=24,"13-24",
 IF(T2&lt;=36,"25-36",
 IF(T2&lt;=48,"37-48",
 "49+"))))</f>
        <v>25-36</v>
      </c>
      <c r="V2">
        <f t="shared" ref="V2:V65" si="3">O2-E2</f>
        <v>2341.1800000000003</v>
      </c>
      <c r="W2" t="str">
        <f>IF(V2&gt;=0,"Profit","loss")</f>
        <v>Profit</v>
      </c>
      <c r="X2" t="e">
        <f>IF(#REF!&gt;=0,"Profit","Loss")</f>
        <v>#REF!</v>
      </c>
      <c r="Z2" s="1">
        <f ca="1">TODAY()</f>
        <v>45920</v>
      </c>
    </row>
    <row r="3" spans="1:26">
      <c r="A3" t="s">
        <v>23</v>
      </c>
      <c r="B3" s="1">
        <v>45241</v>
      </c>
      <c r="C3" t="s">
        <v>24</v>
      </c>
      <c r="D3" t="s">
        <v>25</v>
      </c>
      <c r="E3">
        <v>32896</v>
      </c>
      <c r="F3">
        <v>20.6</v>
      </c>
      <c r="G3">
        <v>36</v>
      </c>
      <c r="H3" t="s">
        <v>26</v>
      </c>
      <c r="I3" t="s">
        <v>27</v>
      </c>
      <c r="J3" t="s">
        <v>28</v>
      </c>
      <c r="K3">
        <v>34434</v>
      </c>
      <c r="L3" t="s">
        <v>29</v>
      </c>
      <c r="M3">
        <v>0.47</v>
      </c>
      <c r="N3">
        <v>0.59</v>
      </c>
      <c r="O3">
        <v>9222.59</v>
      </c>
      <c r="P3">
        <v>0</v>
      </c>
      <c r="Q3" s="2">
        <f t="shared" ref="Q3:Q66" si="4">E3/K3*100</f>
        <v>95.533484346866473</v>
      </c>
      <c r="R3" s="2">
        <f t="shared" ref="R3:R65" si="5">O3/K3*100</f>
        <v>26.783382703142244</v>
      </c>
      <c r="S3">
        <f t="shared" ca="1" si="0"/>
        <v>679</v>
      </c>
      <c r="T3" s="2">
        <f t="shared" ca="1" si="1"/>
        <v>22.633333333333333</v>
      </c>
      <c r="U3" s="2" t="str">
        <f t="shared" ca="1" si="2"/>
        <v>13-24</v>
      </c>
      <c r="V3">
        <f t="shared" si="3"/>
        <v>-23673.41</v>
      </c>
      <c r="W3" t="str">
        <f>IF(V3&gt;=0,"Profit","loss")</f>
        <v>loss</v>
      </c>
      <c r="Y3">
        <f>E2</f>
        <v>23180</v>
      </c>
    </row>
    <row r="4" spans="1:26">
      <c r="A4" t="s">
        <v>30</v>
      </c>
      <c r="B4" s="1">
        <v>44318</v>
      </c>
      <c r="C4" t="s">
        <v>31</v>
      </c>
      <c r="D4" t="s">
        <v>25</v>
      </c>
      <c r="E4">
        <v>13875</v>
      </c>
      <c r="F4">
        <v>21.5</v>
      </c>
      <c r="G4">
        <v>36</v>
      </c>
      <c r="H4" t="s">
        <v>26</v>
      </c>
      <c r="I4" t="s">
        <v>20</v>
      </c>
      <c r="J4" t="s">
        <v>32</v>
      </c>
      <c r="K4">
        <v>79810</v>
      </c>
      <c r="L4" t="s">
        <v>33</v>
      </c>
      <c r="M4">
        <v>0.33</v>
      </c>
      <c r="N4">
        <v>0.7</v>
      </c>
      <c r="O4">
        <v>2689.37</v>
      </c>
      <c r="P4">
        <v>0</v>
      </c>
      <c r="Q4" s="2">
        <f t="shared" si="4"/>
        <v>17.385039468738253</v>
      </c>
      <c r="R4" s="2">
        <f t="shared" si="5"/>
        <v>3.3697155744894127</v>
      </c>
      <c r="S4">
        <f t="shared" ca="1" si="0"/>
        <v>1602</v>
      </c>
      <c r="T4" s="2">
        <f t="shared" ca="1" si="1"/>
        <v>53.4</v>
      </c>
      <c r="U4" s="2" t="str">
        <f t="shared" ca="1" si="2"/>
        <v>49+</v>
      </c>
      <c r="V4">
        <f t="shared" si="3"/>
        <v>-11185.630000000001</v>
      </c>
      <c r="W4" t="str">
        <f t="shared" ref="W4:W65" si="6">IF(V4&gt;=0,"Profit","loss")</f>
        <v>loss</v>
      </c>
    </row>
    <row r="5" spans="1:26">
      <c r="A5" t="s">
        <v>34</v>
      </c>
      <c r="B5" s="1">
        <v>44663</v>
      </c>
      <c r="C5" t="s">
        <v>35</v>
      </c>
      <c r="D5" t="s">
        <v>18</v>
      </c>
      <c r="E5">
        <v>2622</v>
      </c>
      <c r="F5">
        <v>14.9</v>
      </c>
      <c r="G5">
        <v>60</v>
      </c>
      <c r="H5" t="s">
        <v>19</v>
      </c>
      <c r="I5" t="s">
        <v>36</v>
      </c>
      <c r="J5" t="s">
        <v>37</v>
      </c>
      <c r="K5">
        <v>133361</v>
      </c>
      <c r="L5" t="s">
        <v>22</v>
      </c>
      <c r="M5">
        <v>0.17</v>
      </c>
      <c r="N5">
        <v>0.87</v>
      </c>
      <c r="O5">
        <v>3012.68</v>
      </c>
      <c r="P5">
        <v>0</v>
      </c>
      <c r="Q5" s="2">
        <f t="shared" si="4"/>
        <v>1.9660920359025502</v>
      </c>
      <c r="R5" s="2">
        <f t="shared" si="5"/>
        <v>2.2590412489408447</v>
      </c>
      <c r="S5">
        <f t="shared" ca="1" si="0"/>
        <v>1257</v>
      </c>
      <c r="T5" s="2">
        <f t="shared" ca="1" si="1"/>
        <v>41.9</v>
      </c>
      <c r="U5" s="2" t="str">
        <f t="shared" ca="1" si="2"/>
        <v>37-48</v>
      </c>
      <c r="V5">
        <f t="shared" si="3"/>
        <v>390.67999999999984</v>
      </c>
      <c r="W5" t="str">
        <f t="shared" si="6"/>
        <v>Profit</v>
      </c>
    </row>
    <row r="6" spans="1:26">
      <c r="A6" t="s">
        <v>38</v>
      </c>
      <c r="B6" s="1">
        <v>44527</v>
      </c>
      <c r="C6" t="s">
        <v>39</v>
      </c>
      <c r="D6" t="s">
        <v>40</v>
      </c>
      <c r="E6">
        <v>17725</v>
      </c>
      <c r="F6">
        <v>12.7</v>
      </c>
      <c r="G6">
        <v>36</v>
      </c>
      <c r="H6" t="s">
        <v>19</v>
      </c>
      <c r="I6" t="s">
        <v>41</v>
      </c>
      <c r="J6" t="s">
        <v>37</v>
      </c>
      <c r="K6">
        <v>148696</v>
      </c>
      <c r="L6" t="s">
        <v>22</v>
      </c>
      <c r="M6">
        <v>0.16</v>
      </c>
      <c r="N6">
        <v>0.79</v>
      </c>
      <c r="O6">
        <v>19976.080000000002</v>
      </c>
      <c r="P6">
        <v>0</v>
      </c>
      <c r="Q6" s="2">
        <f t="shared" si="4"/>
        <v>11.920293753698822</v>
      </c>
      <c r="R6" s="2">
        <f t="shared" si="5"/>
        <v>13.434174422983808</v>
      </c>
      <c r="S6">
        <f t="shared" ca="1" si="0"/>
        <v>1393</v>
      </c>
      <c r="T6" s="2">
        <f t="shared" ca="1" si="1"/>
        <v>46.43333333333333</v>
      </c>
      <c r="U6" s="2" t="str">
        <f t="shared" ca="1" si="2"/>
        <v>37-48</v>
      </c>
      <c r="V6">
        <f t="shared" si="3"/>
        <v>2251.0800000000017</v>
      </c>
      <c r="W6" t="str">
        <f t="shared" si="6"/>
        <v>Profit</v>
      </c>
    </row>
    <row r="7" spans="1:26">
      <c r="A7" t="s">
        <v>42</v>
      </c>
      <c r="B7" s="1">
        <v>44284</v>
      </c>
      <c r="C7" t="s">
        <v>43</v>
      </c>
      <c r="D7" t="s">
        <v>40</v>
      </c>
      <c r="E7">
        <v>16646</v>
      </c>
      <c r="F7">
        <v>14</v>
      </c>
      <c r="G7">
        <v>36</v>
      </c>
      <c r="H7" t="s">
        <v>19</v>
      </c>
      <c r="I7" t="s">
        <v>20</v>
      </c>
      <c r="J7" t="s">
        <v>37</v>
      </c>
      <c r="K7">
        <v>124636</v>
      </c>
      <c r="L7" t="s">
        <v>33</v>
      </c>
      <c r="M7">
        <v>0.33</v>
      </c>
      <c r="N7">
        <v>0.69</v>
      </c>
      <c r="O7">
        <v>18976.439999999999</v>
      </c>
      <c r="P7">
        <v>0</v>
      </c>
      <c r="Q7" s="2">
        <f t="shared" si="4"/>
        <v>13.355691774447189</v>
      </c>
      <c r="R7" s="2">
        <f t="shared" si="5"/>
        <v>15.225488622869795</v>
      </c>
      <c r="S7">
        <f t="shared" ca="1" si="0"/>
        <v>1636</v>
      </c>
      <c r="T7" s="2">
        <f t="shared" ca="1" si="1"/>
        <v>54.533333333333331</v>
      </c>
      <c r="U7" s="2" t="str">
        <f t="shared" ca="1" si="2"/>
        <v>49+</v>
      </c>
      <c r="V7">
        <f t="shared" si="3"/>
        <v>2330.4399999999987</v>
      </c>
      <c r="W7" t="str">
        <f t="shared" si="6"/>
        <v>Profit</v>
      </c>
    </row>
    <row r="8" spans="1:26">
      <c r="A8" t="s">
        <v>44</v>
      </c>
      <c r="B8" s="1">
        <v>45068</v>
      </c>
      <c r="C8" t="s">
        <v>45</v>
      </c>
      <c r="D8" t="s">
        <v>46</v>
      </c>
      <c r="E8">
        <v>18029</v>
      </c>
      <c r="F8">
        <v>9.5</v>
      </c>
      <c r="G8">
        <v>60</v>
      </c>
      <c r="H8" t="s">
        <v>19</v>
      </c>
      <c r="I8" t="s">
        <v>27</v>
      </c>
      <c r="J8" t="s">
        <v>47</v>
      </c>
      <c r="K8">
        <v>34994</v>
      </c>
      <c r="L8" t="s">
        <v>22</v>
      </c>
      <c r="M8">
        <v>0.4</v>
      </c>
      <c r="N8">
        <v>0.8</v>
      </c>
      <c r="O8">
        <v>19741.759999999998</v>
      </c>
      <c r="P8">
        <v>0</v>
      </c>
      <c r="Q8" s="2">
        <f t="shared" si="4"/>
        <v>51.520260616105617</v>
      </c>
      <c r="R8" s="2">
        <f t="shared" si="5"/>
        <v>56.414699662799329</v>
      </c>
      <c r="S8">
        <f t="shared" ca="1" si="0"/>
        <v>852</v>
      </c>
      <c r="T8" s="2">
        <f t="shared" ca="1" si="1"/>
        <v>28.4</v>
      </c>
      <c r="U8" s="2" t="str">
        <f t="shared" ca="1" si="2"/>
        <v>25-36</v>
      </c>
      <c r="V8">
        <f t="shared" si="3"/>
        <v>1712.7599999999984</v>
      </c>
      <c r="W8" t="str">
        <f t="shared" si="6"/>
        <v>Profit</v>
      </c>
      <c r="Y8">
        <f>MIN(Q2:Q1002)</f>
        <v>0.80709960685281368</v>
      </c>
      <c r="Z8" t="e">
        <f>min</f>
        <v>#NAME?</v>
      </c>
    </row>
    <row r="9" spans="1:26">
      <c r="A9" t="s">
        <v>48</v>
      </c>
      <c r="B9" s="1">
        <v>44327</v>
      </c>
      <c r="C9" t="s">
        <v>49</v>
      </c>
      <c r="D9" t="s">
        <v>50</v>
      </c>
      <c r="E9">
        <v>30402</v>
      </c>
      <c r="F9">
        <v>22.8</v>
      </c>
      <c r="G9">
        <v>36</v>
      </c>
      <c r="H9" t="s">
        <v>26</v>
      </c>
      <c r="I9" t="s">
        <v>20</v>
      </c>
      <c r="J9" t="s">
        <v>21</v>
      </c>
      <c r="K9">
        <v>34234</v>
      </c>
      <c r="L9" t="s">
        <v>33</v>
      </c>
      <c r="M9">
        <v>0.41</v>
      </c>
      <c r="N9">
        <v>0.55000000000000004</v>
      </c>
      <c r="O9">
        <v>3813.31</v>
      </c>
      <c r="P9">
        <v>0</v>
      </c>
      <c r="Q9" s="2">
        <f t="shared" si="4"/>
        <v>88.80644972834024</v>
      </c>
      <c r="R9" s="2">
        <f t="shared" si="5"/>
        <v>11.138955424431851</v>
      </c>
      <c r="S9">
        <f t="shared" ca="1" si="0"/>
        <v>1593</v>
      </c>
      <c r="T9" s="2">
        <f t="shared" ca="1" si="1"/>
        <v>53.1</v>
      </c>
      <c r="U9" s="2" t="str">
        <f t="shared" ca="1" si="2"/>
        <v>49+</v>
      </c>
      <c r="V9">
        <f t="shared" si="3"/>
        <v>-26588.69</v>
      </c>
      <c r="W9" t="str">
        <f t="shared" si="6"/>
        <v>loss</v>
      </c>
      <c r="Y9">
        <f>AVERAGE(Q2:Q1002)</f>
        <v>28.39241915033319</v>
      </c>
    </row>
    <row r="10" spans="1:26">
      <c r="A10" t="s">
        <v>51</v>
      </c>
      <c r="B10" s="1">
        <v>44966</v>
      </c>
      <c r="C10" t="s">
        <v>52</v>
      </c>
      <c r="D10" t="s">
        <v>53</v>
      </c>
      <c r="E10">
        <v>5263</v>
      </c>
      <c r="F10">
        <v>14</v>
      </c>
      <c r="G10">
        <v>36</v>
      </c>
      <c r="H10" t="s">
        <v>26</v>
      </c>
      <c r="I10" t="s">
        <v>27</v>
      </c>
      <c r="J10" t="s">
        <v>32</v>
      </c>
      <c r="K10">
        <v>99300</v>
      </c>
      <c r="L10" t="s">
        <v>33</v>
      </c>
      <c r="M10">
        <v>0.21</v>
      </c>
      <c r="N10">
        <v>0.68</v>
      </c>
      <c r="O10">
        <v>885.74</v>
      </c>
      <c r="P10">
        <v>0</v>
      </c>
      <c r="Q10" s="2">
        <f t="shared" si="4"/>
        <v>5.3001007049345423</v>
      </c>
      <c r="R10" s="2">
        <f t="shared" si="5"/>
        <v>0.89198388721047328</v>
      </c>
      <c r="S10">
        <f t="shared" ca="1" si="0"/>
        <v>954</v>
      </c>
      <c r="T10" s="2">
        <f t="shared" ca="1" si="1"/>
        <v>31.8</v>
      </c>
      <c r="U10" s="2" t="str">
        <f t="shared" ca="1" si="2"/>
        <v>25-36</v>
      </c>
      <c r="V10">
        <f t="shared" si="3"/>
        <v>-4377.26</v>
      </c>
      <c r="W10" t="str">
        <f t="shared" si="6"/>
        <v>loss</v>
      </c>
      <c r="Y10">
        <f>MAX(Q2:Q1002)</f>
        <v>129.77849882462007</v>
      </c>
    </row>
    <row r="11" spans="1:26">
      <c r="A11" t="s">
        <v>54</v>
      </c>
      <c r="B11" s="1">
        <v>44540</v>
      </c>
      <c r="C11" t="s">
        <v>55</v>
      </c>
      <c r="D11" t="s">
        <v>56</v>
      </c>
      <c r="E11">
        <v>31987</v>
      </c>
      <c r="F11">
        <v>22.6</v>
      </c>
      <c r="G11">
        <v>60</v>
      </c>
      <c r="H11" t="s">
        <v>26</v>
      </c>
      <c r="I11" t="s">
        <v>57</v>
      </c>
      <c r="J11" t="s">
        <v>21</v>
      </c>
      <c r="K11">
        <v>73949</v>
      </c>
      <c r="L11" t="s">
        <v>33</v>
      </c>
      <c r="M11">
        <v>0.18</v>
      </c>
      <c r="N11">
        <v>0.86</v>
      </c>
      <c r="O11">
        <v>2113.92</v>
      </c>
      <c r="P11">
        <v>0</v>
      </c>
      <c r="Q11" s="2">
        <f t="shared" si="4"/>
        <v>43.25548688961311</v>
      </c>
      <c r="R11" s="2">
        <f t="shared" si="5"/>
        <v>2.8586187778063263</v>
      </c>
      <c r="S11">
        <f t="shared" ca="1" si="0"/>
        <v>1380</v>
      </c>
      <c r="T11" s="2">
        <f t="shared" ca="1" si="1"/>
        <v>46</v>
      </c>
      <c r="U11" s="2" t="str">
        <f t="shared" ca="1" si="2"/>
        <v>37-48</v>
      </c>
      <c r="V11">
        <f t="shared" si="3"/>
        <v>-29873.08</v>
      </c>
      <c r="W11" t="str">
        <f t="shared" si="6"/>
        <v>loss</v>
      </c>
      <c r="Z11">
        <f>SUM(V2:V1001)</f>
        <v>-5511856.8899999978</v>
      </c>
    </row>
    <row r="12" spans="1:26">
      <c r="A12" t="s">
        <v>58</v>
      </c>
      <c r="B12" s="1">
        <v>45002</v>
      </c>
      <c r="C12" t="s">
        <v>59</v>
      </c>
      <c r="D12" t="s">
        <v>25</v>
      </c>
      <c r="E12">
        <v>9646</v>
      </c>
      <c r="F12">
        <v>7.1</v>
      </c>
      <c r="G12">
        <v>60</v>
      </c>
      <c r="H12" t="s">
        <v>60</v>
      </c>
      <c r="I12" t="s">
        <v>27</v>
      </c>
      <c r="J12" t="s">
        <v>47</v>
      </c>
      <c r="K12">
        <v>67405</v>
      </c>
      <c r="L12" t="s">
        <v>33</v>
      </c>
      <c r="M12">
        <v>0.11</v>
      </c>
      <c r="N12">
        <v>0.6</v>
      </c>
      <c r="O12">
        <v>0</v>
      </c>
      <c r="P12">
        <v>0</v>
      </c>
      <c r="Q12" s="2">
        <f t="shared" si="4"/>
        <v>14.310511089681773</v>
      </c>
      <c r="R12" s="2">
        <f t="shared" si="5"/>
        <v>0</v>
      </c>
      <c r="S12">
        <f t="shared" ca="1" si="0"/>
        <v>918</v>
      </c>
      <c r="T12" s="2">
        <f t="shared" ca="1" si="1"/>
        <v>30.6</v>
      </c>
      <c r="U12" s="2" t="str">
        <f t="shared" ca="1" si="2"/>
        <v>25-36</v>
      </c>
      <c r="V12">
        <f t="shared" si="3"/>
        <v>-9646</v>
      </c>
      <c r="W12" t="str">
        <f t="shared" si="6"/>
        <v>loss</v>
      </c>
      <c r="X12" t="str">
        <f>TRIM(J2)</f>
        <v>small business</v>
      </c>
    </row>
    <row r="13" spans="1:26">
      <c r="A13" t="s">
        <v>61</v>
      </c>
      <c r="B13" s="1">
        <v>44582</v>
      </c>
      <c r="C13" t="s">
        <v>62</v>
      </c>
      <c r="D13" t="s">
        <v>46</v>
      </c>
      <c r="E13">
        <v>28529</v>
      </c>
      <c r="F13">
        <v>24.8</v>
      </c>
      <c r="G13">
        <v>60</v>
      </c>
      <c r="H13" t="s">
        <v>19</v>
      </c>
      <c r="I13" t="s">
        <v>57</v>
      </c>
      <c r="J13" t="s">
        <v>32</v>
      </c>
      <c r="K13">
        <v>64872</v>
      </c>
      <c r="L13" t="s">
        <v>33</v>
      </c>
      <c r="M13">
        <v>0.37</v>
      </c>
      <c r="N13">
        <v>0.57999999999999996</v>
      </c>
      <c r="O13">
        <v>35604.19</v>
      </c>
      <c r="P13">
        <v>0</v>
      </c>
      <c r="Q13" s="2">
        <f t="shared" si="4"/>
        <v>43.977370822542852</v>
      </c>
      <c r="R13" s="2">
        <f t="shared" si="5"/>
        <v>54.883755703539286</v>
      </c>
      <c r="S13">
        <f t="shared" ca="1" si="0"/>
        <v>1338</v>
      </c>
      <c r="T13" s="2">
        <f t="shared" ca="1" si="1"/>
        <v>44.6</v>
      </c>
      <c r="U13" s="2" t="str">
        <f t="shared" ca="1" si="2"/>
        <v>37-48</v>
      </c>
      <c r="V13">
        <f t="shared" si="3"/>
        <v>7075.1900000000023</v>
      </c>
      <c r="W13" t="str">
        <f t="shared" si="6"/>
        <v>Profit</v>
      </c>
    </row>
    <row r="14" spans="1:26">
      <c r="A14" t="s">
        <v>63</v>
      </c>
      <c r="B14" s="1">
        <v>45152</v>
      </c>
      <c r="C14" t="s">
        <v>64</v>
      </c>
      <c r="D14" t="s">
        <v>65</v>
      </c>
      <c r="E14">
        <v>12664</v>
      </c>
      <c r="F14">
        <v>13.9</v>
      </c>
      <c r="G14">
        <v>36</v>
      </c>
      <c r="H14" t="s">
        <v>19</v>
      </c>
      <c r="I14" t="s">
        <v>20</v>
      </c>
      <c r="J14" t="s">
        <v>32</v>
      </c>
      <c r="K14">
        <v>72215</v>
      </c>
      <c r="L14" t="s">
        <v>29</v>
      </c>
      <c r="M14">
        <v>0.13</v>
      </c>
      <c r="N14">
        <v>0.93</v>
      </c>
      <c r="O14">
        <v>14424.3</v>
      </c>
      <c r="P14">
        <v>0</v>
      </c>
      <c r="Q14" s="2">
        <f t="shared" si="4"/>
        <v>17.536522883057536</v>
      </c>
      <c r="R14" s="2">
        <f t="shared" si="5"/>
        <v>19.974105102817973</v>
      </c>
      <c r="S14">
        <f t="shared" ca="1" si="0"/>
        <v>768</v>
      </c>
      <c r="T14" s="2">
        <f t="shared" ca="1" si="1"/>
        <v>25.6</v>
      </c>
      <c r="U14" s="2" t="str">
        <f t="shared" ca="1" si="2"/>
        <v>25-36</v>
      </c>
      <c r="V14">
        <f t="shared" si="3"/>
        <v>1760.2999999999993</v>
      </c>
      <c r="W14" t="str">
        <f t="shared" si="6"/>
        <v>Profit</v>
      </c>
    </row>
    <row r="15" spans="1:26">
      <c r="A15" t="s">
        <v>66</v>
      </c>
      <c r="B15" s="1">
        <v>44473</v>
      </c>
      <c r="C15" t="s">
        <v>67</v>
      </c>
      <c r="D15" t="s">
        <v>46</v>
      </c>
      <c r="E15">
        <v>36737</v>
      </c>
      <c r="F15">
        <v>6</v>
      </c>
      <c r="G15">
        <v>60</v>
      </c>
      <c r="H15" t="s">
        <v>19</v>
      </c>
      <c r="I15" t="s">
        <v>57</v>
      </c>
      <c r="J15" t="s">
        <v>28</v>
      </c>
      <c r="K15">
        <v>53185</v>
      </c>
      <c r="L15" t="s">
        <v>33</v>
      </c>
      <c r="M15">
        <v>0.27</v>
      </c>
      <c r="N15">
        <v>0.59</v>
      </c>
      <c r="O15">
        <v>38941.22</v>
      </c>
      <c r="P15">
        <v>0</v>
      </c>
      <c r="Q15" s="2">
        <f t="shared" si="4"/>
        <v>69.073987026417228</v>
      </c>
      <c r="R15" s="2">
        <f t="shared" si="5"/>
        <v>73.21842624800226</v>
      </c>
      <c r="S15">
        <f t="shared" ca="1" si="0"/>
        <v>1447</v>
      </c>
      <c r="T15" s="2">
        <f t="shared" ca="1" si="1"/>
        <v>48.233333333333334</v>
      </c>
      <c r="U15" s="2" t="str">
        <f t="shared" ca="1" si="2"/>
        <v>49+</v>
      </c>
      <c r="V15">
        <f t="shared" si="3"/>
        <v>2204.2200000000012</v>
      </c>
      <c r="W15" t="str">
        <f t="shared" si="6"/>
        <v>Profit</v>
      </c>
    </row>
    <row r="16" spans="1:26">
      <c r="A16" t="s">
        <v>68</v>
      </c>
      <c r="B16" s="1">
        <v>44656</v>
      </c>
      <c r="C16" t="s">
        <v>69</v>
      </c>
      <c r="D16" t="s">
        <v>65</v>
      </c>
      <c r="E16">
        <v>36796</v>
      </c>
      <c r="F16">
        <v>5.8</v>
      </c>
      <c r="G16">
        <v>60</v>
      </c>
      <c r="H16" t="s">
        <v>26</v>
      </c>
      <c r="I16" t="s">
        <v>20</v>
      </c>
      <c r="J16" t="s">
        <v>21</v>
      </c>
      <c r="K16">
        <v>73442</v>
      </c>
      <c r="L16" t="s">
        <v>29</v>
      </c>
      <c r="M16">
        <v>0.34</v>
      </c>
      <c r="N16">
        <v>0.62</v>
      </c>
      <c r="O16">
        <v>13503.79</v>
      </c>
      <c r="P16">
        <v>0</v>
      </c>
      <c r="Q16" s="2">
        <f t="shared" si="4"/>
        <v>50.102121401922602</v>
      </c>
      <c r="R16" s="2">
        <f t="shared" si="5"/>
        <v>18.387012880912831</v>
      </c>
      <c r="S16">
        <f t="shared" ca="1" si="0"/>
        <v>1264</v>
      </c>
      <c r="T16" s="2">
        <f t="shared" ca="1" si="1"/>
        <v>42.133333333333333</v>
      </c>
      <c r="U16" s="2" t="str">
        <f t="shared" ca="1" si="2"/>
        <v>37-48</v>
      </c>
      <c r="V16">
        <f t="shared" si="3"/>
        <v>-23292.21</v>
      </c>
      <c r="W16" t="str">
        <f t="shared" si="6"/>
        <v>loss</v>
      </c>
    </row>
    <row r="17" spans="1:23">
      <c r="A17" t="s">
        <v>70</v>
      </c>
      <c r="B17" s="1">
        <v>44218</v>
      </c>
      <c r="C17" t="s">
        <v>71</v>
      </c>
      <c r="D17" t="s">
        <v>72</v>
      </c>
      <c r="E17">
        <v>25027</v>
      </c>
      <c r="F17">
        <v>19.899999999999999</v>
      </c>
      <c r="G17">
        <v>36</v>
      </c>
      <c r="H17" t="s">
        <v>19</v>
      </c>
      <c r="I17" t="s">
        <v>73</v>
      </c>
      <c r="J17" t="s">
        <v>21</v>
      </c>
      <c r="K17">
        <v>81759</v>
      </c>
      <c r="L17" t="s">
        <v>33</v>
      </c>
      <c r="M17">
        <v>0.47</v>
      </c>
      <c r="N17">
        <v>0.94</v>
      </c>
      <c r="O17">
        <v>30007.37</v>
      </c>
      <c r="P17">
        <v>0</v>
      </c>
      <c r="Q17" s="2">
        <f t="shared" si="4"/>
        <v>30.610697293264348</v>
      </c>
      <c r="R17" s="2">
        <f t="shared" si="5"/>
        <v>36.702222385303145</v>
      </c>
      <c r="S17">
        <f t="shared" ca="1" si="0"/>
        <v>1702</v>
      </c>
      <c r="T17" s="2">
        <f t="shared" ca="1" si="1"/>
        <v>56.733333333333334</v>
      </c>
      <c r="U17" s="2" t="str">
        <f t="shared" ca="1" si="2"/>
        <v>49+</v>
      </c>
      <c r="V17">
        <f t="shared" si="3"/>
        <v>4980.369999999999</v>
      </c>
      <c r="W17" t="str">
        <f t="shared" si="6"/>
        <v>Profit</v>
      </c>
    </row>
    <row r="18" spans="1:23">
      <c r="A18" t="s">
        <v>74</v>
      </c>
      <c r="B18" s="1">
        <v>44449</v>
      </c>
      <c r="C18" t="s">
        <v>75</v>
      </c>
      <c r="D18" t="s">
        <v>76</v>
      </c>
      <c r="E18">
        <v>30373</v>
      </c>
      <c r="F18">
        <v>18.2</v>
      </c>
      <c r="G18">
        <v>60</v>
      </c>
      <c r="H18" t="s">
        <v>26</v>
      </c>
      <c r="I18" t="s">
        <v>20</v>
      </c>
      <c r="J18" t="s">
        <v>28</v>
      </c>
      <c r="K18">
        <v>71153</v>
      </c>
      <c r="L18" t="s">
        <v>22</v>
      </c>
      <c r="M18">
        <v>0.22</v>
      </c>
      <c r="N18">
        <v>0.83</v>
      </c>
      <c r="O18">
        <v>8244.83</v>
      </c>
      <c r="P18">
        <v>0</v>
      </c>
      <c r="Q18" s="2">
        <f t="shared" si="4"/>
        <v>42.686886006211964</v>
      </c>
      <c r="R18" s="2">
        <f t="shared" si="5"/>
        <v>11.587466445546919</v>
      </c>
      <c r="S18">
        <f t="shared" ca="1" si="0"/>
        <v>1471</v>
      </c>
      <c r="T18" s="2">
        <f t="shared" ca="1" si="1"/>
        <v>49.033333333333331</v>
      </c>
      <c r="U18" s="2" t="str">
        <f t="shared" ca="1" si="2"/>
        <v>49+</v>
      </c>
      <c r="V18">
        <f t="shared" si="3"/>
        <v>-22128.17</v>
      </c>
      <c r="W18" t="str">
        <f t="shared" si="6"/>
        <v>loss</v>
      </c>
    </row>
    <row r="19" spans="1:23">
      <c r="A19" t="s">
        <v>77</v>
      </c>
      <c r="B19" s="1">
        <v>44944</v>
      </c>
      <c r="C19" t="s">
        <v>78</v>
      </c>
      <c r="D19" t="s">
        <v>18</v>
      </c>
      <c r="E19">
        <v>37397</v>
      </c>
      <c r="F19">
        <v>21</v>
      </c>
      <c r="G19">
        <v>60</v>
      </c>
      <c r="H19" t="s">
        <v>19</v>
      </c>
      <c r="I19" t="s">
        <v>73</v>
      </c>
      <c r="J19" t="s">
        <v>37</v>
      </c>
      <c r="K19">
        <v>107535</v>
      </c>
      <c r="L19" t="s">
        <v>29</v>
      </c>
      <c r="M19">
        <v>0.2</v>
      </c>
      <c r="N19">
        <v>0.81</v>
      </c>
      <c r="O19">
        <v>45250.37</v>
      </c>
      <c r="P19">
        <v>0</v>
      </c>
      <c r="Q19" s="2">
        <f t="shared" si="4"/>
        <v>34.776584367880226</v>
      </c>
      <c r="R19" s="2">
        <f t="shared" si="5"/>
        <v>42.079667085135078</v>
      </c>
      <c r="S19">
        <f t="shared" ca="1" si="0"/>
        <v>976</v>
      </c>
      <c r="T19" s="2">
        <f t="shared" ca="1" si="1"/>
        <v>32.533333333333331</v>
      </c>
      <c r="U19" s="2" t="str">
        <f t="shared" ca="1" si="2"/>
        <v>25-36</v>
      </c>
      <c r="V19">
        <f t="shared" si="3"/>
        <v>7853.3700000000026</v>
      </c>
      <c r="W19" t="str">
        <f t="shared" si="6"/>
        <v>Profit</v>
      </c>
    </row>
    <row r="20" spans="1:23">
      <c r="A20" t="s">
        <v>79</v>
      </c>
      <c r="B20" s="1">
        <v>45053</v>
      </c>
      <c r="C20" t="s">
        <v>80</v>
      </c>
      <c r="D20" t="s">
        <v>76</v>
      </c>
      <c r="E20">
        <v>21609</v>
      </c>
      <c r="F20">
        <v>7.1</v>
      </c>
      <c r="G20">
        <v>60</v>
      </c>
      <c r="H20" t="s">
        <v>81</v>
      </c>
      <c r="I20" t="s">
        <v>36</v>
      </c>
      <c r="J20" t="s">
        <v>47</v>
      </c>
      <c r="K20">
        <v>132023</v>
      </c>
      <c r="L20" t="s">
        <v>22</v>
      </c>
      <c r="M20">
        <v>0.36</v>
      </c>
      <c r="N20">
        <v>0.88</v>
      </c>
      <c r="O20">
        <v>2771.85</v>
      </c>
      <c r="P20">
        <v>10111.4</v>
      </c>
      <c r="Q20" s="2">
        <f t="shared" si="4"/>
        <v>16.367602614695926</v>
      </c>
      <c r="R20" s="2">
        <f t="shared" si="5"/>
        <v>2.0995205380880604</v>
      </c>
      <c r="S20">
        <f t="shared" ca="1" si="0"/>
        <v>867</v>
      </c>
      <c r="T20" s="2">
        <f t="shared" ca="1" si="1"/>
        <v>28.9</v>
      </c>
      <c r="U20" s="2" t="str">
        <f t="shared" ca="1" si="2"/>
        <v>25-36</v>
      </c>
      <c r="V20">
        <f t="shared" si="3"/>
        <v>-18837.150000000001</v>
      </c>
      <c r="W20" t="str">
        <f t="shared" si="6"/>
        <v>loss</v>
      </c>
    </row>
    <row r="21" spans="1:23">
      <c r="A21" t="s">
        <v>82</v>
      </c>
      <c r="B21" s="1">
        <v>44671</v>
      </c>
      <c r="C21" t="s">
        <v>83</v>
      </c>
      <c r="D21" t="s">
        <v>46</v>
      </c>
      <c r="E21">
        <v>36835</v>
      </c>
      <c r="F21">
        <v>5.7</v>
      </c>
      <c r="G21">
        <v>60</v>
      </c>
      <c r="H21" t="s">
        <v>81</v>
      </c>
      <c r="I21" t="s">
        <v>84</v>
      </c>
      <c r="J21" t="s">
        <v>21</v>
      </c>
      <c r="K21">
        <v>32581</v>
      </c>
      <c r="L21" t="s">
        <v>33</v>
      </c>
      <c r="M21">
        <v>0.35</v>
      </c>
      <c r="N21">
        <v>0.55000000000000004</v>
      </c>
      <c r="O21">
        <v>5580.8</v>
      </c>
      <c r="P21">
        <v>9880.57</v>
      </c>
      <c r="Q21" s="2">
        <f t="shared" si="4"/>
        <v>113.0566894815997</v>
      </c>
      <c r="R21" s="2">
        <f t="shared" si="5"/>
        <v>17.129001565329489</v>
      </c>
      <c r="S21">
        <f t="shared" ca="1" si="0"/>
        <v>1249</v>
      </c>
      <c r="T21" s="2">
        <f t="shared" ca="1" si="1"/>
        <v>41.633333333333333</v>
      </c>
      <c r="U21" s="2" t="str">
        <f t="shared" ca="1" si="2"/>
        <v>37-48</v>
      </c>
      <c r="V21">
        <f t="shared" si="3"/>
        <v>-31254.2</v>
      </c>
      <c r="W21" t="str">
        <f t="shared" si="6"/>
        <v>loss</v>
      </c>
    </row>
    <row r="22" spans="1:23">
      <c r="A22" t="s">
        <v>85</v>
      </c>
      <c r="B22" s="1">
        <v>45279</v>
      </c>
      <c r="C22" t="s">
        <v>86</v>
      </c>
      <c r="D22" t="s">
        <v>76</v>
      </c>
      <c r="E22">
        <v>39709</v>
      </c>
      <c r="F22">
        <v>15.2</v>
      </c>
      <c r="G22">
        <v>36</v>
      </c>
      <c r="H22" t="s">
        <v>19</v>
      </c>
      <c r="I22" t="s">
        <v>36</v>
      </c>
      <c r="J22" t="s">
        <v>28</v>
      </c>
      <c r="K22">
        <v>81717</v>
      </c>
      <c r="L22" t="s">
        <v>33</v>
      </c>
      <c r="M22">
        <v>0.23</v>
      </c>
      <c r="N22">
        <v>0.82</v>
      </c>
      <c r="O22">
        <v>45744.77</v>
      </c>
      <c r="P22">
        <v>0</v>
      </c>
      <c r="Q22" s="2">
        <f t="shared" si="4"/>
        <v>48.593315956288166</v>
      </c>
      <c r="R22" s="2">
        <f t="shared" si="5"/>
        <v>55.979502429115115</v>
      </c>
      <c r="S22">
        <f t="shared" ca="1" si="0"/>
        <v>641</v>
      </c>
      <c r="T22" s="2">
        <f t="shared" ca="1" si="1"/>
        <v>21.366666666666667</v>
      </c>
      <c r="U22" s="2" t="str">
        <f t="shared" ca="1" si="2"/>
        <v>13-24</v>
      </c>
      <c r="V22">
        <f t="shared" si="3"/>
        <v>6035.7699999999968</v>
      </c>
      <c r="W22" t="str">
        <f t="shared" si="6"/>
        <v>Profit</v>
      </c>
    </row>
    <row r="23" spans="1:23">
      <c r="A23" t="s">
        <v>87</v>
      </c>
      <c r="B23" s="1">
        <v>44707</v>
      </c>
      <c r="C23" t="s">
        <v>88</v>
      </c>
      <c r="D23" t="s">
        <v>56</v>
      </c>
      <c r="E23">
        <v>20250</v>
      </c>
      <c r="F23">
        <v>12.8</v>
      </c>
      <c r="G23">
        <v>60</v>
      </c>
      <c r="H23" t="s">
        <v>19</v>
      </c>
      <c r="I23" t="s">
        <v>36</v>
      </c>
      <c r="J23" t="s">
        <v>32</v>
      </c>
      <c r="K23">
        <v>32763</v>
      </c>
      <c r="L23" t="s">
        <v>22</v>
      </c>
      <c r="M23">
        <v>0.47</v>
      </c>
      <c r="N23">
        <v>0.73</v>
      </c>
      <c r="O23">
        <v>22842</v>
      </c>
      <c r="P23">
        <v>0</v>
      </c>
      <c r="Q23" s="2">
        <f t="shared" si="4"/>
        <v>61.807526783261601</v>
      </c>
      <c r="R23" s="2">
        <f t="shared" si="5"/>
        <v>69.718890211519096</v>
      </c>
      <c r="S23">
        <f t="shared" ca="1" si="0"/>
        <v>1213</v>
      </c>
      <c r="T23" s="2">
        <f t="shared" ca="1" si="1"/>
        <v>40.43333333333333</v>
      </c>
      <c r="U23" s="2" t="str">
        <f t="shared" ca="1" si="2"/>
        <v>37-48</v>
      </c>
      <c r="V23">
        <f t="shared" si="3"/>
        <v>2592</v>
      </c>
      <c r="W23" t="str">
        <f t="shared" si="6"/>
        <v>Profit</v>
      </c>
    </row>
    <row r="24" spans="1:23">
      <c r="A24" t="s">
        <v>89</v>
      </c>
      <c r="B24" s="1">
        <v>44896</v>
      </c>
      <c r="C24" t="s">
        <v>90</v>
      </c>
      <c r="D24" t="s">
        <v>72</v>
      </c>
      <c r="E24">
        <v>22172</v>
      </c>
      <c r="F24">
        <v>14.2</v>
      </c>
      <c r="G24">
        <v>60</v>
      </c>
      <c r="H24" t="s">
        <v>26</v>
      </c>
      <c r="I24" t="s">
        <v>20</v>
      </c>
      <c r="J24" t="s">
        <v>28</v>
      </c>
      <c r="K24">
        <v>122910</v>
      </c>
      <c r="L24" t="s">
        <v>33</v>
      </c>
      <c r="M24">
        <v>0.44</v>
      </c>
      <c r="N24">
        <v>0.87</v>
      </c>
      <c r="O24">
        <v>2131.63</v>
      </c>
      <c r="P24">
        <v>0</v>
      </c>
      <c r="Q24" s="2">
        <f t="shared" si="4"/>
        <v>18.03921568627451</v>
      </c>
      <c r="R24" s="2">
        <f t="shared" si="5"/>
        <v>1.734301521438451</v>
      </c>
      <c r="S24">
        <f t="shared" ca="1" si="0"/>
        <v>1024</v>
      </c>
      <c r="T24" s="2">
        <f t="shared" ca="1" si="1"/>
        <v>34.133333333333333</v>
      </c>
      <c r="U24" s="2" t="str">
        <f t="shared" ca="1" si="2"/>
        <v>25-36</v>
      </c>
      <c r="V24">
        <f t="shared" si="3"/>
        <v>-20040.37</v>
      </c>
      <c r="W24" t="str">
        <f t="shared" si="6"/>
        <v>loss</v>
      </c>
    </row>
    <row r="25" spans="1:23">
      <c r="A25" t="s">
        <v>91</v>
      </c>
      <c r="B25" s="1">
        <v>45172</v>
      </c>
      <c r="C25" t="s">
        <v>92</v>
      </c>
      <c r="D25" t="s">
        <v>53</v>
      </c>
      <c r="E25">
        <v>12555</v>
      </c>
      <c r="F25">
        <v>24.8</v>
      </c>
      <c r="G25">
        <v>36</v>
      </c>
      <c r="H25" t="s">
        <v>19</v>
      </c>
      <c r="I25" t="s">
        <v>20</v>
      </c>
      <c r="J25" t="s">
        <v>37</v>
      </c>
      <c r="K25">
        <v>85480</v>
      </c>
      <c r="L25" t="s">
        <v>22</v>
      </c>
      <c r="M25">
        <v>0.19</v>
      </c>
      <c r="N25">
        <v>0.73</v>
      </c>
      <c r="O25">
        <v>15668.64</v>
      </c>
      <c r="P25">
        <v>0</v>
      </c>
      <c r="Q25" s="2">
        <f t="shared" si="4"/>
        <v>14.687646233036968</v>
      </c>
      <c r="R25" s="2">
        <f t="shared" si="5"/>
        <v>18.330182498830137</v>
      </c>
      <c r="S25">
        <f t="shared" ca="1" si="0"/>
        <v>748</v>
      </c>
      <c r="T25" s="2">
        <f t="shared" ca="1" si="1"/>
        <v>24.933333333333334</v>
      </c>
      <c r="U25" s="2" t="str">
        <f t="shared" ca="1" si="2"/>
        <v>25-36</v>
      </c>
      <c r="V25">
        <f t="shared" si="3"/>
        <v>3113.6399999999994</v>
      </c>
      <c r="W25" t="str">
        <f t="shared" si="6"/>
        <v>Profit</v>
      </c>
    </row>
    <row r="26" spans="1:23">
      <c r="A26" t="s">
        <v>93</v>
      </c>
      <c r="B26" s="1">
        <v>44386</v>
      </c>
      <c r="C26" t="s">
        <v>94</v>
      </c>
      <c r="D26" t="s">
        <v>72</v>
      </c>
      <c r="E26">
        <v>22874</v>
      </c>
      <c r="F26">
        <v>24.4</v>
      </c>
      <c r="G26">
        <v>60</v>
      </c>
      <c r="H26" t="s">
        <v>19</v>
      </c>
      <c r="I26" t="s">
        <v>73</v>
      </c>
      <c r="J26" t="s">
        <v>47</v>
      </c>
      <c r="K26">
        <v>68759</v>
      </c>
      <c r="L26" t="s">
        <v>33</v>
      </c>
      <c r="M26">
        <v>0.2</v>
      </c>
      <c r="N26">
        <v>0.78</v>
      </c>
      <c r="O26">
        <v>28455.26</v>
      </c>
      <c r="P26">
        <v>0</v>
      </c>
      <c r="Q26" s="2">
        <f t="shared" si="4"/>
        <v>33.266917785308102</v>
      </c>
      <c r="R26" s="2">
        <f t="shared" si="5"/>
        <v>41.384051542343549</v>
      </c>
      <c r="S26">
        <f t="shared" ca="1" si="0"/>
        <v>1534</v>
      </c>
      <c r="T26" s="2">
        <f t="shared" ca="1" si="1"/>
        <v>51.133333333333333</v>
      </c>
      <c r="U26" s="2" t="str">
        <f t="shared" ca="1" si="2"/>
        <v>49+</v>
      </c>
      <c r="V26">
        <f t="shared" si="3"/>
        <v>5581.2599999999984</v>
      </c>
      <c r="W26" t="str">
        <f t="shared" si="6"/>
        <v>Profit</v>
      </c>
    </row>
    <row r="27" spans="1:23">
      <c r="A27" t="s">
        <v>95</v>
      </c>
      <c r="B27" s="1">
        <v>45154</v>
      </c>
      <c r="C27" t="s">
        <v>96</v>
      </c>
      <c r="D27" t="s">
        <v>25</v>
      </c>
      <c r="E27">
        <v>14081</v>
      </c>
      <c r="F27">
        <v>23.8</v>
      </c>
      <c r="G27">
        <v>36</v>
      </c>
      <c r="H27" t="s">
        <v>26</v>
      </c>
      <c r="I27" t="s">
        <v>36</v>
      </c>
      <c r="J27" t="s">
        <v>37</v>
      </c>
      <c r="K27">
        <v>106067</v>
      </c>
      <c r="L27" t="s">
        <v>33</v>
      </c>
      <c r="M27">
        <v>0.3</v>
      </c>
      <c r="N27">
        <v>0.71</v>
      </c>
      <c r="O27">
        <v>4585.71</v>
      </c>
      <c r="P27">
        <v>0</v>
      </c>
      <c r="Q27" s="2">
        <f t="shared" si="4"/>
        <v>13.275571101285037</v>
      </c>
      <c r="R27" s="2">
        <f t="shared" si="5"/>
        <v>4.3234087887844472</v>
      </c>
      <c r="S27">
        <f t="shared" ca="1" si="0"/>
        <v>766</v>
      </c>
      <c r="T27" s="2">
        <f t="shared" ca="1" si="1"/>
        <v>25.533333333333335</v>
      </c>
      <c r="U27" s="2" t="str">
        <f t="shared" ca="1" si="2"/>
        <v>25-36</v>
      </c>
      <c r="V27">
        <f t="shared" si="3"/>
        <v>-9495.2900000000009</v>
      </c>
      <c r="W27" t="str">
        <f t="shared" si="6"/>
        <v>loss</v>
      </c>
    </row>
    <row r="28" spans="1:23">
      <c r="A28" t="s">
        <v>97</v>
      </c>
      <c r="B28" s="1">
        <v>44883</v>
      </c>
      <c r="C28" t="s">
        <v>98</v>
      </c>
      <c r="D28" t="s">
        <v>56</v>
      </c>
      <c r="E28">
        <v>25063</v>
      </c>
      <c r="F28">
        <v>20.7</v>
      </c>
      <c r="G28">
        <v>36</v>
      </c>
      <c r="H28" t="s">
        <v>19</v>
      </c>
      <c r="I28" t="s">
        <v>41</v>
      </c>
      <c r="J28" t="s">
        <v>32</v>
      </c>
      <c r="K28">
        <v>148094</v>
      </c>
      <c r="L28" t="s">
        <v>29</v>
      </c>
      <c r="M28">
        <v>0.41</v>
      </c>
      <c r="N28">
        <v>0.72</v>
      </c>
      <c r="O28">
        <v>30251.040000000001</v>
      </c>
      <c r="P28">
        <v>0</v>
      </c>
      <c r="Q28" s="2">
        <f t="shared" si="4"/>
        <v>16.923710616230231</v>
      </c>
      <c r="R28" s="2">
        <f t="shared" si="5"/>
        <v>20.426918038543089</v>
      </c>
      <c r="S28">
        <f t="shared" ca="1" si="0"/>
        <v>1037</v>
      </c>
      <c r="T28" s="2">
        <f t="shared" ca="1" si="1"/>
        <v>34.56666666666667</v>
      </c>
      <c r="U28" s="2" t="str">
        <f t="shared" ca="1" si="2"/>
        <v>25-36</v>
      </c>
      <c r="V28">
        <f t="shared" si="3"/>
        <v>5188.0400000000009</v>
      </c>
      <c r="W28" t="str">
        <f t="shared" si="6"/>
        <v>Profit</v>
      </c>
    </row>
    <row r="29" spans="1:23">
      <c r="A29" t="s">
        <v>99</v>
      </c>
      <c r="B29" s="1">
        <v>45154</v>
      </c>
      <c r="C29" t="s">
        <v>100</v>
      </c>
      <c r="D29" t="s">
        <v>76</v>
      </c>
      <c r="E29">
        <v>7819</v>
      </c>
      <c r="F29">
        <v>12.1</v>
      </c>
      <c r="G29">
        <v>36</v>
      </c>
      <c r="H29" t="s">
        <v>26</v>
      </c>
      <c r="I29" t="s">
        <v>20</v>
      </c>
      <c r="J29" t="s">
        <v>32</v>
      </c>
      <c r="K29">
        <v>55307</v>
      </c>
      <c r="L29" t="s">
        <v>22</v>
      </c>
      <c r="M29">
        <v>0.12</v>
      </c>
      <c r="N29">
        <v>0.85</v>
      </c>
      <c r="O29">
        <v>722.43</v>
      </c>
      <c r="P29">
        <v>0</v>
      </c>
      <c r="Q29" s="2">
        <f t="shared" si="4"/>
        <v>14.137450955575243</v>
      </c>
      <c r="R29" s="2">
        <f t="shared" si="5"/>
        <v>1.3062180194188799</v>
      </c>
      <c r="S29">
        <f t="shared" ca="1" si="0"/>
        <v>766</v>
      </c>
      <c r="T29" s="2">
        <f t="shared" ca="1" si="1"/>
        <v>25.533333333333335</v>
      </c>
      <c r="U29" s="2" t="str">
        <f t="shared" ca="1" si="2"/>
        <v>25-36</v>
      </c>
      <c r="V29">
        <f t="shared" si="3"/>
        <v>-7096.57</v>
      </c>
      <c r="W29" t="str">
        <f t="shared" si="6"/>
        <v>loss</v>
      </c>
    </row>
    <row r="30" spans="1:23">
      <c r="A30" t="s">
        <v>101</v>
      </c>
      <c r="B30" s="1">
        <v>44759</v>
      </c>
      <c r="C30" t="s">
        <v>102</v>
      </c>
      <c r="D30" t="s">
        <v>53</v>
      </c>
      <c r="E30">
        <v>26712</v>
      </c>
      <c r="F30">
        <v>13.2</v>
      </c>
      <c r="G30">
        <v>60</v>
      </c>
      <c r="H30" t="s">
        <v>26</v>
      </c>
      <c r="I30" t="s">
        <v>57</v>
      </c>
      <c r="J30" t="s">
        <v>32</v>
      </c>
      <c r="K30">
        <v>126371</v>
      </c>
      <c r="L30" t="s">
        <v>33</v>
      </c>
      <c r="M30">
        <v>0.38</v>
      </c>
      <c r="N30">
        <v>0.78</v>
      </c>
      <c r="O30">
        <v>10402.379999999999</v>
      </c>
      <c r="P30">
        <v>0</v>
      </c>
      <c r="Q30" s="2">
        <f t="shared" si="4"/>
        <v>21.137761036946767</v>
      </c>
      <c r="R30" s="2">
        <f t="shared" si="5"/>
        <v>8.2316195962681302</v>
      </c>
      <c r="S30">
        <f t="shared" ca="1" si="0"/>
        <v>1161</v>
      </c>
      <c r="T30" s="2">
        <f t="shared" ca="1" si="1"/>
        <v>38.700000000000003</v>
      </c>
      <c r="U30" s="2" t="str">
        <f t="shared" ca="1" si="2"/>
        <v>37-48</v>
      </c>
      <c r="V30">
        <f t="shared" si="3"/>
        <v>-16309.62</v>
      </c>
      <c r="W30" t="str">
        <f t="shared" si="6"/>
        <v>loss</v>
      </c>
    </row>
    <row r="31" spans="1:23">
      <c r="A31" t="s">
        <v>103</v>
      </c>
      <c r="B31" s="1">
        <v>45028</v>
      </c>
      <c r="C31" t="s">
        <v>104</v>
      </c>
      <c r="D31" t="s">
        <v>76</v>
      </c>
      <c r="E31">
        <v>25762</v>
      </c>
      <c r="F31">
        <v>16</v>
      </c>
      <c r="G31">
        <v>36</v>
      </c>
      <c r="H31" t="s">
        <v>19</v>
      </c>
      <c r="I31" t="s">
        <v>20</v>
      </c>
      <c r="J31" t="s">
        <v>32</v>
      </c>
      <c r="K31">
        <v>41064</v>
      </c>
      <c r="L31" t="s">
        <v>22</v>
      </c>
      <c r="M31">
        <v>0.36</v>
      </c>
      <c r="N31">
        <v>0.78</v>
      </c>
      <c r="O31">
        <v>29883.919999999998</v>
      </c>
      <c r="P31">
        <v>0</v>
      </c>
      <c r="Q31" s="2">
        <f t="shared" si="4"/>
        <v>62.736216637443988</v>
      </c>
      <c r="R31" s="2">
        <f t="shared" si="5"/>
        <v>72.774011299435031</v>
      </c>
      <c r="S31">
        <f t="shared" ca="1" si="0"/>
        <v>892</v>
      </c>
      <c r="T31" s="2">
        <f t="shared" ca="1" si="1"/>
        <v>29.733333333333334</v>
      </c>
      <c r="U31" s="2" t="str">
        <f t="shared" ca="1" si="2"/>
        <v>25-36</v>
      </c>
      <c r="V31">
        <f t="shared" si="3"/>
        <v>4121.9199999999983</v>
      </c>
      <c r="W31" t="str">
        <f t="shared" si="6"/>
        <v>Profit</v>
      </c>
    </row>
    <row r="32" spans="1:23">
      <c r="A32" t="s">
        <v>105</v>
      </c>
      <c r="B32" s="1">
        <v>44843</v>
      </c>
      <c r="C32" t="s">
        <v>106</v>
      </c>
      <c r="D32" t="s">
        <v>50</v>
      </c>
      <c r="E32">
        <v>12046</v>
      </c>
      <c r="F32">
        <v>21.6</v>
      </c>
      <c r="G32">
        <v>36</v>
      </c>
      <c r="H32" t="s">
        <v>19</v>
      </c>
      <c r="I32" t="s">
        <v>27</v>
      </c>
      <c r="J32" t="s">
        <v>28</v>
      </c>
      <c r="K32">
        <v>106848</v>
      </c>
      <c r="L32" t="s">
        <v>29</v>
      </c>
      <c r="M32">
        <v>0.19</v>
      </c>
      <c r="N32">
        <v>0.7</v>
      </c>
      <c r="O32">
        <v>14647.94</v>
      </c>
      <c r="P32">
        <v>0</v>
      </c>
      <c r="Q32" s="2">
        <f t="shared" si="4"/>
        <v>11.273959269242289</v>
      </c>
      <c r="R32" s="2">
        <f t="shared" si="5"/>
        <v>13.709138215034441</v>
      </c>
      <c r="S32">
        <f t="shared" ca="1" si="0"/>
        <v>1077</v>
      </c>
      <c r="T32" s="2">
        <f t="shared" ca="1" si="1"/>
        <v>35.9</v>
      </c>
      <c r="U32" s="2" t="str">
        <f t="shared" ca="1" si="2"/>
        <v>25-36</v>
      </c>
      <c r="V32">
        <f t="shared" si="3"/>
        <v>2601.9400000000005</v>
      </c>
      <c r="W32" t="str">
        <f t="shared" si="6"/>
        <v>Profit</v>
      </c>
    </row>
    <row r="33" spans="1:23">
      <c r="A33" t="s">
        <v>107</v>
      </c>
      <c r="B33" s="1">
        <v>44217</v>
      </c>
      <c r="C33" t="s">
        <v>108</v>
      </c>
      <c r="D33" t="s">
        <v>50</v>
      </c>
      <c r="E33">
        <v>32463</v>
      </c>
      <c r="F33">
        <v>6.4</v>
      </c>
      <c r="G33">
        <v>36</v>
      </c>
      <c r="H33" t="s">
        <v>19</v>
      </c>
      <c r="I33" t="s">
        <v>27</v>
      </c>
      <c r="J33" t="s">
        <v>32</v>
      </c>
      <c r="K33">
        <v>67548</v>
      </c>
      <c r="L33" t="s">
        <v>22</v>
      </c>
      <c r="M33">
        <v>0.37</v>
      </c>
      <c r="N33">
        <v>0.74</v>
      </c>
      <c r="O33">
        <v>34540.629999999997</v>
      </c>
      <c r="P33">
        <v>0</v>
      </c>
      <c r="Q33" s="2">
        <f t="shared" si="4"/>
        <v>48.059157932137147</v>
      </c>
      <c r="R33" s="2">
        <f t="shared" si="5"/>
        <v>51.134941078936457</v>
      </c>
      <c r="S33">
        <f t="shared" ca="1" si="0"/>
        <v>1703</v>
      </c>
      <c r="T33" s="2">
        <f t="shared" ca="1" si="1"/>
        <v>56.766666666666666</v>
      </c>
      <c r="U33" s="2" t="str">
        <f t="shared" ca="1" si="2"/>
        <v>49+</v>
      </c>
      <c r="V33">
        <f t="shared" si="3"/>
        <v>2077.6299999999974</v>
      </c>
      <c r="W33" t="str">
        <f t="shared" si="6"/>
        <v>Profit</v>
      </c>
    </row>
    <row r="34" spans="1:23">
      <c r="A34" t="s">
        <v>109</v>
      </c>
      <c r="B34" s="1">
        <v>45037</v>
      </c>
      <c r="C34" t="s">
        <v>110</v>
      </c>
      <c r="D34" t="s">
        <v>40</v>
      </c>
      <c r="E34">
        <v>29769</v>
      </c>
      <c r="F34">
        <v>13.5</v>
      </c>
      <c r="G34">
        <v>60</v>
      </c>
      <c r="H34" t="s">
        <v>26</v>
      </c>
      <c r="I34" t="s">
        <v>20</v>
      </c>
      <c r="J34" t="s">
        <v>32</v>
      </c>
      <c r="K34">
        <v>66945</v>
      </c>
      <c r="L34" t="s">
        <v>29</v>
      </c>
      <c r="M34">
        <v>0.48</v>
      </c>
      <c r="N34">
        <v>0.84</v>
      </c>
      <c r="O34">
        <v>1763.22</v>
      </c>
      <c r="P34">
        <v>0</v>
      </c>
      <c r="Q34" s="2">
        <f t="shared" si="4"/>
        <v>44.467846739861081</v>
      </c>
      <c r="R34" s="2">
        <f t="shared" si="5"/>
        <v>2.6338337441183062</v>
      </c>
      <c r="S34">
        <f t="shared" ref="S34:S65" ca="1" si="7">_xlfn.DAYS(TODAY(),B34)</f>
        <v>883</v>
      </c>
      <c r="T34" s="2">
        <f t="shared" ca="1" si="1"/>
        <v>29.433333333333334</v>
      </c>
      <c r="U34" s="2" t="str">
        <f t="shared" ca="1" si="2"/>
        <v>25-36</v>
      </c>
      <c r="V34">
        <f t="shared" si="3"/>
        <v>-28005.78</v>
      </c>
      <c r="W34" t="str">
        <f t="shared" si="6"/>
        <v>loss</v>
      </c>
    </row>
    <row r="35" spans="1:23">
      <c r="A35" t="s">
        <v>111</v>
      </c>
      <c r="B35" s="1">
        <v>44363</v>
      </c>
      <c r="C35" t="s">
        <v>112</v>
      </c>
      <c r="D35" t="s">
        <v>72</v>
      </c>
      <c r="E35">
        <v>24150</v>
      </c>
      <c r="F35">
        <v>6.7</v>
      </c>
      <c r="G35">
        <v>60</v>
      </c>
      <c r="H35" t="s">
        <v>19</v>
      </c>
      <c r="I35" t="s">
        <v>73</v>
      </c>
      <c r="J35" t="s">
        <v>28</v>
      </c>
      <c r="K35">
        <v>77937</v>
      </c>
      <c r="L35" t="s">
        <v>22</v>
      </c>
      <c r="M35">
        <v>0.12</v>
      </c>
      <c r="N35">
        <v>0.87</v>
      </c>
      <c r="O35">
        <v>25768.05</v>
      </c>
      <c r="P35">
        <v>0</v>
      </c>
      <c r="Q35" s="2">
        <f t="shared" si="4"/>
        <v>30.9865660725971</v>
      </c>
      <c r="R35" s="2">
        <f t="shared" si="5"/>
        <v>33.062665999461103</v>
      </c>
      <c r="S35">
        <f t="shared" ca="1" si="7"/>
        <v>1557</v>
      </c>
      <c r="T35" s="2">
        <f t="shared" ca="1" si="1"/>
        <v>51.9</v>
      </c>
      <c r="U35" s="2" t="str">
        <f t="shared" ca="1" si="2"/>
        <v>49+</v>
      </c>
      <c r="V35">
        <f t="shared" si="3"/>
        <v>1618.0499999999993</v>
      </c>
      <c r="W35" t="str">
        <f t="shared" si="6"/>
        <v>Profit</v>
      </c>
    </row>
    <row r="36" spans="1:23">
      <c r="A36" t="s">
        <v>113</v>
      </c>
      <c r="B36" s="1">
        <v>44584</v>
      </c>
      <c r="C36" t="s">
        <v>114</v>
      </c>
      <c r="D36" t="s">
        <v>53</v>
      </c>
      <c r="E36">
        <v>3711</v>
      </c>
      <c r="F36">
        <v>15.3</v>
      </c>
      <c r="G36">
        <v>60</v>
      </c>
      <c r="H36" t="s">
        <v>81</v>
      </c>
      <c r="I36" t="s">
        <v>27</v>
      </c>
      <c r="J36" t="s">
        <v>32</v>
      </c>
      <c r="K36">
        <v>36476</v>
      </c>
      <c r="L36" t="s">
        <v>22</v>
      </c>
      <c r="M36">
        <v>0.23</v>
      </c>
      <c r="N36">
        <v>0.81</v>
      </c>
      <c r="O36">
        <v>648.73</v>
      </c>
      <c r="P36">
        <v>938.22</v>
      </c>
      <c r="Q36" s="2">
        <f t="shared" si="4"/>
        <v>10.173812918083124</v>
      </c>
      <c r="R36" s="2">
        <f t="shared" si="5"/>
        <v>1.7785118982344557</v>
      </c>
      <c r="S36">
        <f t="shared" ca="1" si="7"/>
        <v>1336</v>
      </c>
      <c r="T36" s="2">
        <f t="shared" ca="1" si="1"/>
        <v>44.533333333333331</v>
      </c>
      <c r="U36" s="2" t="str">
        <f t="shared" ca="1" si="2"/>
        <v>37-48</v>
      </c>
      <c r="V36">
        <f t="shared" si="3"/>
        <v>-3062.27</v>
      </c>
      <c r="W36" t="str">
        <f t="shared" si="6"/>
        <v>loss</v>
      </c>
    </row>
    <row r="37" spans="1:23">
      <c r="A37" t="s">
        <v>115</v>
      </c>
      <c r="B37" s="1">
        <v>44797</v>
      </c>
      <c r="C37" t="s">
        <v>116</v>
      </c>
      <c r="D37" t="s">
        <v>50</v>
      </c>
      <c r="E37">
        <v>5853</v>
      </c>
      <c r="F37">
        <v>23</v>
      </c>
      <c r="G37">
        <v>60</v>
      </c>
      <c r="H37" t="s">
        <v>19</v>
      </c>
      <c r="I37" t="s">
        <v>27</v>
      </c>
      <c r="J37" t="s">
        <v>37</v>
      </c>
      <c r="K37">
        <v>81756</v>
      </c>
      <c r="L37" t="s">
        <v>29</v>
      </c>
      <c r="M37">
        <v>0.28000000000000003</v>
      </c>
      <c r="N37">
        <v>0.92</v>
      </c>
      <c r="O37">
        <v>7199.19</v>
      </c>
      <c r="P37">
        <v>0</v>
      </c>
      <c r="Q37" s="2">
        <f t="shared" si="4"/>
        <v>7.1591075884338755</v>
      </c>
      <c r="R37" s="2">
        <f t="shared" si="5"/>
        <v>8.8057023337736666</v>
      </c>
      <c r="S37">
        <f t="shared" ca="1" si="7"/>
        <v>1123</v>
      </c>
      <c r="T37" s="2">
        <f t="shared" ca="1" si="1"/>
        <v>37.43333333333333</v>
      </c>
      <c r="U37" s="2" t="str">
        <f t="shared" ca="1" si="2"/>
        <v>37-48</v>
      </c>
      <c r="V37">
        <f t="shared" si="3"/>
        <v>1346.1899999999996</v>
      </c>
      <c r="W37" t="str">
        <f t="shared" si="6"/>
        <v>Profit</v>
      </c>
    </row>
    <row r="38" spans="1:23">
      <c r="A38" t="s">
        <v>117</v>
      </c>
      <c r="B38" s="1">
        <v>44512</v>
      </c>
      <c r="C38" t="s">
        <v>118</v>
      </c>
      <c r="D38" t="s">
        <v>40</v>
      </c>
      <c r="E38">
        <v>30077</v>
      </c>
      <c r="F38">
        <v>20.6</v>
      </c>
      <c r="G38">
        <v>60</v>
      </c>
      <c r="H38" t="s">
        <v>19</v>
      </c>
      <c r="I38" t="s">
        <v>20</v>
      </c>
      <c r="J38" t="s">
        <v>37</v>
      </c>
      <c r="K38">
        <v>120101</v>
      </c>
      <c r="L38" t="s">
        <v>33</v>
      </c>
      <c r="M38">
        <v>0.46</v>
      </c>
      <c r="N38">
        <v>0.87</v>
      </c>
      <c r="O38">
        <v>36272.86</v>
      </c>
      <c r="P38">
        <v>0</v>
      </c>
      <c r="Q38" s="2">
        <f t="shared" si="4"/>
        <v>25.043088733649178</v>
      </c>
      <c r="R38" s="2">
        <f t="shared" si="5"/>
        <v>30.201963347515843</v>
      </c>
      <c r="S38">
        <f t="shared" ca="1" si="7"/>
        <v>1408</v>
      </c>
      <c r="T38" s="2">
        <f t="shared" ca="1" si="1"/>
        <v>46.93333333333333</v>
      </c>
      <c r="U38" s="2" t="str">
        <f t="shared" ca="1" si="2"/>
        <v>37-48</v>
      </c>
      <c r="V38">
        <f t="shared" si="3"/>
        <v>6195.8600000000006</v>
      </c>
      <c r="W38" t="str">
        <f t="shared" si="6"/>
        <v>Profit</v>
      </c>
    </row>
    <row r="39" spans="1:23">
      <c r="A39" t="s">
        <v>119</v>
      </c>
      <c r="B39" s="1">
        <v>44210</v>
      </c>
      <c r="C39" t="s">
        <v>120</v>
      </c>
      <c r="D39" t="s">
        <v>56</v>
      </c>
      <c r="E39">
        <v>24863</v>
      </c>
      <c r="F39">
        <v>9.6</v>
      </c>
      <c r="G39">
        <v>60</v>
      </c>
      <c r="H39" t="s">
        <v>19</v>
      </c>
      <c r="I39" t="s">
        <v>36</v>
      </c>
      <c r="J39" t="s">
        <v>21</v>
      </c>
      <c r="K39">
        <v>32382</v>
      </c>
      <c r="L39" t="s">
        <v>33</v>
      </c>
      <c r="M39">
        <v>0.48</v>
      </c>
      <c r="N39">
        <v>0.75</v>
      </c>
      <c r="O39">
        <v>27249.85</v>
      </c>
      <c r="P39">
        <v>0</v>
      </c>
      <c r="Q39" s="2">
        <f t="shared" si="4"/>
        <v>76.780310048792543</v>
      </c>
      <c r="R39" s="2">
        <f t="shared" si="5"/>
        <v>84.151225989747388</v>
      </c>
      <c r="S39">
        <f t="shared" ca="1" si="7"/>
        <v>1710</v>
      </c>
      <c r="T39" s="2">
        <f t="shared" ca="1" si="1"/>
        <v>57</v>
      </c>
      <c r="U39" s="2" t="str">
        <f t="shared" ca="1" si="2"/>
        <v>49+</v>
      </c>
      <c r="V39">
        <f t="shared" si="3"/>
        <v>2386.8499999999985</v>
      </c>
      <c r="W39" t="str">
        <f t="shared" si="6"/>
        <v>Profit</v>
      </c>
    </row>
    <row r="40" spans="1:23">
      <c r="A40" t="s">
        <v>121</v>
      </c>
      <c r="B40" s="1">
        <v>44438</v>
      </c>
      <c r="C40" t="s">
        <v>122</v>
      </c>
      <c r="D40" t="s">
        <v>53</v>
      </c>
      <c r="E40">
        <v>22792</v>
      </c>
      <c r="F40">
        <v>24.5</v>
      </c>
      <c r="G40">
        <v>60</v>
      </c>
      <c r="H40" t="s">
        <v>19</v>
      </c>
      <c r="I40" t="s">
        <v>73</v>
      </c>
      <c r="J40" t="s">
        <v>37</v>
      </c>
      <c r="K40">
        <v>79683</v>
      </c>
      <c r="L40" t="s">
        <v>33</v>
      </c>
      <c r="M40">
        <v>0.28000000000000003</v>
      </c>
      <c r="N40">
        <v>0.8</v>
      </c>
      <c r="O40">
        <v>28376.04</v>
      </c>
      <c r="P40">
        <v>0</v>
      </c>
      <c r="Q40" s="2">
        <f t="shared" si="4"/>
        <v>28.603340737673026</v>
      </c>
      <c r="R40" s="2">
        <f t="shared" si="5"/>
        <v>35.611159218402918</v>
      </c>
      <c r="S40">
        <f t="shared" ca="1" si="7"/>
        <v>1482</v>
      </c>
      <c r="T40" s="2">
        <f t="shared" ca="1" si="1"/>
        <v>49.4</v>
      </c>
      <c r="U40" s="2" t="str">
        <f t="shared" ca="1" si="2"/>
        <v>49+</v>
      </c>
      <c r="V40">
        <f t="shared" si="3"/>
        <v>5584.0400000000009</v>
      </c>
      <c r="W40" t="str">
        <f t="shared" si="6"/>
        <v>Profit</v>
      </c>
    </row>
    <row r="41" spans="1:23">
      <c r="A41" t="s">
        <v>123</v>
      </c>
      <c r="B41" s="1">
        <v>44973</v>
      </c>
      <c r="C41" t="s">
        <v>124</v>
      </c>
      <c r="D41" t="s">
        <v>40</v>
      </c>
      <c r="E41">
        <v>9942</v>
      </c>
      <c r="F41">
        <v>18.3</v>
      </c>
      <c r="G41">
        <v>36</v>
      </c>
      <c r="H41" t="s">
        <v>19</v>
      </c>
      <c r="I41" t="s">
        <v>84</v>
      </c>
      <c r="J41" t="s">
        <v>47</v>
      </c>
      <c r="K41">
        <v>117999</v>
      </c>
      <c r="L41" t="s">
        <v>22</v>
      </c>
      <c r="M41">
        <v>0.4</v>
      </c>
      <c r="N41">
        <v>0.92</v>
      </c>
      <c r="O41">
        <v>11761.39</v>
      </c>
      <c r="P41">
        <v>0</v>
      </c>
      <c r="Q41" s="2">
        <f t="shared" si="4"/>
        <v>8.4254951313146726</v>
      </c>
      <c r="R41" s="2">
        <f t="shared" si="5"/>
        <v>9.9673641302044924</v>
      </c>
      <c r="S41">
        <f t="shared" ca="1" si="7"/>
        <v>947</v>
      </c>
      <c r="T41" s="2">
        <f t="shared" ca="1" si="1"/>
        <v>31.566666666666666</v>
      </c>
      <c r="U41" s="2" t="str">
        <f t="shared" ca="1" si="2"/>
        <v>25-36</v>
      </c>
      <c r="V41">
        <f t="shared" si="3"/>
        <v>1819.3899999999994</v>
      </c>
      <c r="W41" t="str">
        <f t="shared" si="6"/>
        <v>Profit</v>
      </c>
    </row>
    <row r="42" spans="1:23">
      <c r="A42" t="s">
        <v>125</v>
      </c>
      <c r="B42" s="1">
        <v>44761</v>
      </c>
      <c r="C42" t="s">
        <v>126</v>
      </c>
      <c r="D42" t="s">
        <v>18</v>
      </c>
      <c r="E42">
        <v>2762</v>
      </c>
      <c r="F42">
        <v>5.2</v>
      </c>
      <c r="G42">
        <v>36</v>
      </c>
      <c r="H42" t="s">
        <v>26</v>
      </c>
      <c r="I42" t="s">
        <v>84</v>
      </c>
      <c r="J42" t="s">
        <v>47</v>
      </c>
      <c r="K42">
        <v>75276</v>
      </c>
      <c r="L42" t="s">
        <v>22</v>
      </c>
      <c r="M42">
        <v>0.31</v>
      </c>
      <c r="N42">
        <v>0.78</v>
      </c>
      <c r="O42">
        <v>1245.1099999999999</v>
      </c>
      <c r="P42">
        <v>0</v>
      </c>
      <c r="Q42" s="2">
        <f t="shared" si="4"/>
        <v>3.6691641426218182</v>
      </c>
      <c r="R42" s="2">
        <f t="shared" si="5"/>
        <v>1.6540597268717785</v>
      </c>
      <c r="S42">
        <f t="shared" ca="1" si="7"/>
        <v>1159</v>
      </c>
      <c r="T42" s="2">
        <f t="shared" ca="1" si="1"/>
        <v>38.633333333333333</v>
      </c>
      <c r="U42" s="2" t="str">
        <f t="shared" ca="1" si="2"/>
        <v>37-48</v>
      </c>
      <c r="V42">
        <f t="shared" si="3"/>
        <v>-1516.89</v>
      </c>
      <c r="W42" t="str">
        <f t="shared" si="6"/>
        <v>loss</v>
      </c>
    </row>
    <row r="43" spans="1:23">
      <c r="A43" t="s">
        <v>127</v>
      </c>
      <c r="B43" s="1">
        <v>45094</v>
      </c>
      <c r="C43" t="s">
        <v>128</v>
      </c>
      <c r="D43" t="s">
        <v>53</v>
      </c>
      <c r="E43">
        <v>32987</v>
      </c>
      <c r="F43">
        <v>10.1</v>
      </c>
      <c r="G43">
        <v>36</v>
      </c>
      <c r="H43" t="s">
        <v>19</v>
      </c>
      <c r="I43" t="s">
        <v>20</v>
      </c>
      <c r="J43" t="s">
        <v>47</v>
      </c>
      <c r="K43">
        <v>63402</v>
      </c>
      <c r="L43" t="s">
        <v>33</v>
      </c>
      <c r="M43">
        <v>0.32</v>
      </c>
      <c r="N43">
        <v>0.87</v>
      </c>
      <c r="O43">
        <v>36318.69</v>
      </c>
      <c r="P43">
        <v>0</v>
      </c>
      <c r="Q43" s="2">
        <f t="shared" si="4"/>
        <v>52.028327182107823</v>
      </c>
      <c r="R43" s="2">
        <f t="shared" si="5"/>
        <v>57.283192959212649</v>
      </c>
      <c r="S43">
        <f t="shared" ca="1" si="7"/>
        <v>826</v>
      </c>
      <c r="T43" s="2">
        <f t="shared" ca="1" si="1"/>
        <v>27.533333333333335</v>
      </c>
      <c r="U43" s="2" t="str">
        <f t="shared" ca="1" si="2"/>
        <v>25-36</v>
      </c>
      <c r="V43">
        <f t="shared" si="3"/>
        <v>3331.6900000000023</v>
      </c>
      <c r="W43" t="str">
        <f t="shared" si="6"/>
        <v>Profit</v>
      </c>
    </row>
    <row r="44" spans="1:23">
      <c r="A44" t="s">
        <v>129</v>
      </c>
      <c r="B44" s="1">
        <v>44288</v>
      </c>
      <c r="C44" t="s">
        <v>130</v>
      </c>
      <c r="D44" t="s">
        <v>46</v>
      </c>
      <c r="E44">
        <v>16850</v>
      </c>
      <c r="F44">
        <v>10.199999999999999</v>
      </c>
      <c r="G44">
        <v>36</v>
      </c>
      <c r="H44" t="s">
        <v>19</v>
      </c>
      <c r="I44" t="s">
        <v>20</v>
      </c>
      <c r="J44" t="s">
        <v>28</v>
      </c>
      <c r="K44">
        <v>121881</v>
      </c>
      <c r="L44" t="s">
        <v>22</v>
      </c>
      <c r="M44">
        <v>0.21</v>
      </c>
      <c r="N44">
        <v>0.81</v>
      </c>
      <c r="O44">
        <v>18568.7</v>
      </c>
      <c r="P44">
        <v>0</v>
      </c>
      <c r="Q44" s="2">
        <f t="shared" si="4"/>
        <v>13.824960412205348</v>
      </c>
      <c r="R44" s="2">
        <f t="shared" si="5"/>
        <v>15.235106374250293</v>
      </c>
      <c r="S44">
        <f t="shared" ca="1" si="7"/>
        <v>1632</v>
      </c>
      <c r="T44" s="2">
        <f t="shared" ca="1" si="1"/>
        <v>54.4</v>
      </c>
      <c r="U44" s="2" t="str">
        <f t="shared" ca="1" si="2"/>
        <v>49+</v>
      </c>
      <c r="V44">
        <f t="shared" si="3"/>
        <v>1718.7000000000007</v>
      </c>
      <c r="W44" t="str">
        <f t="shared" si="6"/>
        <v>Profit</v>
      </c>
    </row>
    <row r="45" spans="1:23">
      <c r="A45" t="s">
        <v>131</v>
      </c>
      <c r="B45" s="1">
        <v>45152</v>
      </c>
      <c r="C45" t="s">
        <v>132</v>
      </c>
      <c r="D45" t="s">
        <v>40</v>
      </c>
      <c r="E45">
        <v>13112</v>
      </c>
      <c r="F45">
        <v>6.4</v>
      </c>
      <c r="G45">
        <v>60</v>
      </c>
      <c r="H45" t="s">
        <v>19</v>
      </c>
      <c r="I45" t="s">
        <v>27</v>
      </c>
      <c r="J45" t="s">
        <v>37</v>
      </c>
      <c r="K45">
        <v>140300</v>
      </c>
      <c r="L45" t="s">
        <v>22</v>
      </c>
      <c r="M45">
        <v>0.19</v>
      </c>
      <c r="N45">
        <v>0.75</v>
      </c>
      <c r="O45">
        <v>13951.17</v>
      </c>
      <c r="P45">
        <v>0</v>
      </c>
      <c r="Q45" s="2">
        <f t="shared" si="4"/>
        <v>9.3456878118317892</v>
      </c>
      <c r="R45" s="2">
        <f t="shared" si="5"/>
        <v>9.9438132573057736</v>
      </c>
      <c r="S45">
        <f t="shared" ca="1" si="7"/>
        <v>768</v>
      </c>
      <c r="T45" s="2">
        <f t="shared" ca="1" si="1"/>
        <v>25.6</v>
      </c>
      <c r="U45" s="2" t="str">
        <f t="shared" ca="1" si="2"/>
        <v>25-36</v>
      </c>
      <c r="V45">
        <f t="shared" si="3"/>
        <v>839.17000000000007</v>
      </c>
      <c r="W45" t="str">
        <f t="shared" si="6"/>
        <v>Profit</v>
      </c>
    </row>
    <row r="46" spans="1:23">
      <c r="A46" t="s">
        <v>133</v>
      </c>
      <c r="B46" s="1">
        <v>44705</v>
      </c>
      <c r="C46" t="s">
        <v>134</v>
      </c>
      <c r="D46" t="s">
        <v>76</v>
      </c>
      <c r="E46">
        <v>25058</v>
      </c>
      <c r="F46">
        <v>24.2</v>
      </c>
      <c r="G46">
        <v>36</v>
      </c>
      <c r="H46" t="s">
        <v>26</v>
      </c>
      <c r="I46" t="s">
        <v>20</v>
      </c>
      <c r="J46" t="s">
        <v>47</v>
      </c>
      <c r="K46">
        <v>56946</v>
      </c>
      <c r="L46" t="s">
        <v>33</v>
      </c>
      <c r="M46">
        <v>0.22</v>
      </c>
      <c r="N46">
        <v>0.61</v>
      </c>
      <c r="O46">
        <v>9355.1299999999992</v>
      </c>
      <c r="P46">
        <v>0</v>
      </c>
      <c r="Q46" s="2">
        <f t="shared" si="4"/>
        <v>44.003090647279883</v>
      </c>
      <c r="R46" s="2">
        <f t="shared" si="5"/>
        <v>16.428072208759172</v>
      </c>
      <c r="S46">
        <f t="shared" ca="1" si="7"/>
        <v>1215</v>
      </c>
      <c r="T46" s="2">
        <f t="shared" ca="1" si="1"/>
        <v>40.5</v>
      </c>
      <c r="U46" s="2" t="str">
        <f t="shared" ca="1" si="2"/>
        <v>37-48</v>
      </c>
      <c r="V46">
        <f t="shared" si="3"/>
        <v>-15702.87</v>
      </c>
      <c r="W46" t="str">
        <f t="shared" si="6"/>
        <v>loss</v>
      </c>
    </row>
    <row r="47" spans="1:23">
      <c r="A47" t="s">
        <v>135</v>
      </c>
      <c r="B47" s="1">
        <v>44972</v>
      </c>
      <c r="C47" t="s">
        <v>136</v>
      </c>
      <c r="D47" t="s">
        <v>46</v>
      </c>
      <c r="E47">
        <v>39890</v>
      </c>
      <c r="F47">
        <v>14.6</v>
      </c>
      <c r="G47">
        <v>36</v>
      </c>
      <c r="H47" t="s">
        <v>26</v>
      </c>
      <c r="I47" t="s">
        <v>84</v>
      </c>
      <c r="J47" t="s">
        <v>21</v>
      </c>
      <c r="K47">
        <v>109698</v>
      </c>
      <c r="L47" t="s">
        <v>29</v>
      </c>
      <c r="M47">
        <v>0.32</v>
      </c>
      <c r="N47">
        <v>0.69</v>
      </c>
      <c r="O47">
        <v>3304.32</v>
      </c>
      <c r="P47">
        <v>0</v>
      </c>
      <c r="Q47" s="2">
        <f t="shared" si="4"/>
        <v>36.363470619336724</v>
      </c>
      <c r="R47" s="2">
        <f t="shared" si="5"/>
        <v>3.0121971230104472</v>
      </c>
      <c r="S47">
        <f t="shared" ca="1" si="7"/>
        <v>948</v>
      </c>
      <c r="T47" s="2">
        <f t="shared" ca="1" si="1"/>
        <v>31.6</v>
      </c>
      <c r="U47" s="2" t="str">
        <f t="shared" ca="1" si="2"/>
        <v>25-36</v>
      </c>
      <c r="V47">
        <f t="shared" si="3"/>
        <v>-36585.68</v>
      </c>
      <c r="W47" t="str">
        <f t="shared" si="6"/>
        <v>loss</v>
      </c>
    </row>
    <row r="48" spans="1:23">
      <c r="A48" t="s">
        <v>137</v>
      </c>
      <c r="B48" s="1">
        <v>44231</v>
      </c>
      <c r="C48" t="s">
        <v>138</v>
      </c>
      <c r="D48" t="s">
        <v>18</v>
      </c>
      <c r="E48">
        <v>1481</v>
      </c>
      <c r="F48">
        <v>22.9</v>
      </c>
      <c r="G48">
        <v>36</v>
      </c>
      <c r="H48" t="s">
        <v>19</v>
      </c>
      <c r="I48" t="s">
        <v>27</v>
      </c>
      <c r="J48" t="s">
        <v>28</v>
      </c>
      <c r="K48">
        <v>144690</v>
      </c>
      <c r="L48" t="s">
        <v>22</v>
      </c>
      <c r="M48">
        <v>0.11</v>
      </c>
      <c r="N48">
        <v>0.94</v>
      </c>
      <c r="O48">
        <v>1820.15</v>
      </c>
      <c r="P48">
        <v>0</v>
      </c>
      <c r="Q48" s="2">
        <f t="shared" si="4"/>
        <v>1.0235676273412122</v>
      </c>
      <c r="R48" s="2">
        <f t="shared" si="5"/>
        <v>1.2579653051351165</v>
      </c>
      <c r="S48">
        <f t="shared" ca="1" si="7"/>
        <v>1689</v>
      </c>
      <c r="T48" s="2">
        <f t="shared" ca="1" si="1"/>
        <v>56.3</v>
      </c>
      <c r="U48" s="2" t="str">
        <f t="shared" ca="1" si="2"/>
        <v>49+</v>
      </c>
      <c r="V48">
        <f t="shared" si="3"/>
        <v>339.15000000000009</v>
      </c>
      <c r="W48" t="str">
        <f t="shared" si="6"/>
        <v>Profit</v>
      </c>
    </row>
    <row r="49" spans="1:23">
      <c r="A49" t="s">
        <v>139</v>
      </c>
      <c r="B49" s="1">
        <v>44402</v>
      </c>
      <c r="C49" t="s">
        <v>140</v>
      </c>
      <c r="D49" t="s">
        <v>50</v>
      </c>
      <c r="E49">
        <v>33921</v>
      </c>
      <c r="F49">
        <v>11.4</v>
      </c>
      <c r="G49">
        <v>36</v>
      </c>
      <c r="H49" t="s">
        <v>26</v>
      </c>
      <c r="I49" t="s">
        <v>84</v>
      </c>
      <c r="J49" t="s">
        <v>21</v>
      </c>
      <c r="K49">
        <v>142309</v>
      </c>
      <c r="L49" t="s">
        <v>22</v>
      </c>
      <c r="M49">
        <v>0.46</v>
      </c>
      <c r="N49">
        <v>0.8</v>
      </c>
      <c r="O49">
        <v>14230.09</v>
      </c>
      <c r="P49">
        <v>0</v>
      </c>
      <c r="Q49" s="2">
        <f t="shared" si="4"/>
        <v>23.836159343400627</v>
      </c>
      <c r="R49" s="2">
        <f t="shared" si="5"/>
        <v>9.9994308160411496</v>
      </c>
      <c r="S49">
        <f t="shared" ca="1" si="7"/>
        <v>1518</v>
      </c>
      <c r="T49" s="2">
        <f t="shared" ca="1" si="1"/>
        <v>50.6</v>
      </c>
      <c r="U49" s="2" t="str">
        <f t="shared" ca="1" si="2"/>
        <v>49+</v>
      </c>
      <c r="V49">
        <f t="shared" si="3"/>
        <v>-19690.91</v>
      </c>
      <c r="W49" t="str">
        <f t="shared" si="6"/>
        <v>loss</v>
      </c>
    </row>
    <row r="50" spans="1:23">
      <c r="A50" t="s">
        <v>141</v>
      </c>
      <c r="B50" s="1">
        <v>45222</v>
      </c>
      <c r="C50" t="s">
        <v>142</v>
      </c>
      <c r="D50" t="s">
        <v>65</v>
      </c>
      <c r="E50">
        <v>2524</v>
      </c>
      <c r="F50">
        <v>7.5</v>
      </c>
      <c r="G50">
        <v>60</v>
      </c>
      <c r="H50" t="s">
        <v>19</v>
      </c>
      <c r="I50" t="s">
        <v>57</v>
      </c>
      <c r="J50" t="s">
        <v>37</v>
      </c>
      <c r="K50">
        <v>103933</v>
      </c>
      <c r="L50" t="s">
        <v>22</v>
      </c>
      <c r="M50">
        <v>0.16</v>
      </c>
      <c r="N50">
        <v>0.75</v>
      </c>
      <c r="O50">
        <v>2713.3</v>
      </c>
      <c r="P50">
        <v>0</v>
      </c>
      <c r="Q50" s="2">
        <f t="shared" si="4"/>
        <v>2.4284875833469637</v>
      </c>
      <c r="R50" s="2">
        <f t="shared" si="5"/>
        <v>2.6106241520979863</v>
      </c>
      <c r="S50">
        <f t="shared" ca="1" si="7"/>
        <v>698</v>
      </c>
      <c r="T50" s="2">
        <f t="shared" ca="1" si="1"/>
        <v>23.266666666666666</v>
      </c>
      <c r="U50" s="2" t="str">
        <f t="shared" ca="1" si="2"/>
        <v>13-24</v>
      </c>
      <c r="V50">
        <f t="shared" si="3"/>
        <v>189.30000000000018</v>
      </c>
      <c r="W50" t="str">
        <f t="shared" si="6"/>
        <v>Profit</v>
      </c>
    </row>
    <row r="51" spans="1:23">
      <c r="A51" t="s">
        <v>143</v>
      </c>
      <c r="B51" s="1">
        <v>45218</v>
      </c>
      <c r="C51" t="s">
        <v>144</v>
      </c>
      <c r="D51" t="s">
        <v>40</v>
      </c>
      <c r="E51">
        <v>35888</v>
      </c>
      <c r="F51">
        <v>14.5</v>
      </c>
      <c r="G51">
        <v>60</v>
      </c>
      <c r="H51" t="s">
        <v>26</v>
      </c>
      <c r="I51" t="s">
        <v>57</v>
      </c>
      <c r="J51" t="s">
        <v>32</v>
      </c>
      <c r="K51">
        <v>52335</v>
      </c>
      <c r="L51" t="s">
        <v>22</v>
      </c>
      <c r="M51">
        <v>0.19</v>
      </c>
      <c r="N51">
        <v>0.92</v>
      </c>
      <c r="O51">
        <v>9756.7199999999993</v>
      </c>
      <c r="P51">
        <v>0</v>
      </c>
      <c r="Q51" s="2">
        <f t="shared" si="4"/>
        <v>68.573612305340589</v>
      </c>
      <c r="R51" s="2">
        <f t="shared" si="5"/>
        <v>18.642820292347377</v>
      </c>
      <c r="S51">
        <f t="shared" ca="1" si="7"/>
        <v>702</v>
      </c>
      <c r="T51" s="2">
        <f t="shared" ca="1" si="1"/>
        <v>23.4</v>
      </c>
      <c r="U51" s="2" t="str">
        <f t="shared" ca="1" si="2"/>
        <v>13-24</v>
      </c>
      <c r="V51">
        <f t="shared" si="3"/>
        <v>-26131.279999999999</v>
      </c>
      <c r="W51" t="str">
        <f t="shared" si="6"/>
        <v>loss</v>
      </c>
    </row>
    <row r="52" spans="1:23">
      <c r="A52" t="s">
        <v>145</v>
      </c>
      <c r="B52" s="1">
        <v>44762</v>
      </c>
      <c r="C52" t="s">
        <v>146</v>
      </c>
      <c r="D52" t="s">
        <v>56</v>
      </c>
      <c r="E52">
        <v>16048</v>
      </c>
      <c r="F52">
        <v>7.3</v>
      </c>
      <c r="G52">
        <v>60</v>
      </c>
      <c r="H52" t="s">
        <v>19</v>
      </c>
      <c r="I52" t="s">
        <v>27</v>
      </c>
      <c r="J52" t="s">
        <v>21</v>
      </c>
      <c r="K52">
        <v>75095</v>
      </c>
      <c r="L52" t="s">
        <v>29</v>
      </c>
      <c r="M52">
        <v>0.31</v>
      </c>
      <c r="N52">
        <v>0.76</v>
      </c>
      <c r="O52">
        <v>17219.5</v>
      </c>
      <c r="P52">
        <v>0</v>
      </c>
      <c r="Q52" s="2">
        <f t="shared" si="4"/>
        <v>21.370264331846329</v>
      </c>
      <c r="R52" s="2">
        <f t="shared" si="5"/>
        <v>22.930288301484786</v>
      </c>
      <c r="S52">
        <f t="shared" ca="1" si="7"/>
        <v>1158</v>
      </c>
      <c r="T52" s="2">
        <f t="shared" ca="1" si="1"/>
        <v>38.6</v>
      </c>
      <c r="U52" s="2" t="str">
        <f t="shared" ca="1" si="2"/>
        <v>37-48</v>
      </c>
      <c r="V52">
        <f t="shared" si="3"/>
        <v>1171.5</v>
      </c>
      <c r="W52" t="str">
        <f t="shared" si="6"/>
        <v>Profit</v>
      </c>
    </row>
    <row r="53" spans="1:23">
      <c r="A53" t="s">
        <v>147</v>
      </c>
      <c r="B53" s="1">
        <v>44899</v>
      </c>
      <c r="C53" t="s">
        <v>148</v>
      </c>
      <c r="D53" t="s">
        <v>40</v>
      </c>
      <c r="E53">
        <v>36111</v>
      </c>
      <c r="F53">
        <v>14.7</v>
      </c>
      <c r="G53">
        <v>36</v>
      </c>
      <c r="H53" t="s">
        <v>19</v>
      </c>
      <c r="I53" t="s">
        <v>20</v>
      </c>
      <c r="J53" t="s">
        <v>32</v>
      </c>
      <c r="K53">
        <v>109930</v>
      </c>
      <c r="L53" t="s">
        <v>33</v>
      </c>
      <c r="M53">
        <v>0.38</v>
      </c>
      <c r="N53">
        <v>0.74</v>
      </c>
      <c r="O53">
        <v>41419.32</v>
      </c>
      <c r="P53">
        <v>0</v>
      </c>
      <c r="Q53" s="2">
        <f t="shared" si="4"/>
        <v>32.849085781861184</v>
      </c>
      <c r="R53" s="2">
        <f t="shared" si="5"/>
        <v>37.677904120804143</v>
      </c>
      <c r="S53">
        <f t="shared" ca="1" si="7"/>
        <v>1021</v>
      </c>
      <c r="T53" s="2">
        <f t="shared" ca="1" si="1"/>
        <v>34.033333333333331</v>
      </c>
      <c r="U53" s="2" t="str">
        <f t="shared" ca="1" si="2"/>
        <v>25-36</v>
      </c>
      <c r="V53">
        <f t="shared" si="3"/>
        <v>5308.32</v>
      </c>
      <c r="W53" t="str">
        <f t="shared" si="6"/>
        <v>Profit</v>
      </c>
    </row>
    <row r="54" spans="1:23">
      <c r="A54" t="s">
        <v>149</v>
      </c>
      <c r="B54" s="1">
        <v>44598</v>
      </c>
      <c r="C54" t="s">
        <v>150</v>
      </c>
      <c r="D54" t="s">
        <v>65</v>
      </c>
      <c r="E54">
        <v>38904</v>
      </c>
      <c r="F54">
        <v>23.4</v>
      </c>
      <c r="G54">
        <v>60</v>
      </c>
      <c r="H54" t="s">
        <v>81</v>
      </c>
      <c r="I54" t="s">
        <v>27</v>
      </c>
      <c r="J54" t="s">
        <v>28</v>
      </c>
      <c r="K54">
        <v>57197</v>
      </c>
      <c r="L54" t="s">
        <v>22</v>
      </c>
      <c r="M54">
        <v>0.14000000000000001</v>
      </c>
      <c r="N54">
        <v>0.84</v>
      </c>
      <c r="O54">
        <v>13773.37</v>
      </c>
      <c r="P54">
        <v>12116.05</v>
      </c>
      <c r="Q54" s="2">
        <f t="shared" si="4"/>
        <v>68.017553368183641</v>
      </c>
      <c r="R54" s="2">
        <f t="shared" si="5"/>
        <v>24.080581149360984</v>
      </c>
      <c r="S54">
        <f t="shared" ca="1" si="7"/>
        <v>1322</v>
      </c>
      <c r="T54" s="2">
        <f t="shared" ca="1" si="1"/>
        <v>44.06666666666667</v>
      </c>
      <c r="U54" s="2" t="str">
        <f t="shared" ca="1" si="2"/>
        <v>37-48</v>
      </c>
      <c r="V54">
        <f t="shared" si="3"/>
        <v>-25130.629999999997</v>
      </c>
      <c r="W54" t="str">
        <f t="shared" si="6"/>
        <v>loss</v>
      </c>
    </row>
    <row r="55" spans="1:23">
      <c r="A55" t="s">
        <v>151</v>
      </c>
      <c r="B55" s="1">
        <v>44926</v>
      </c>
      <c r="C55" t="s">
        <v>152</v>
      </c>
      <c r="D55" t="s">
        <v>18</v>
      </c>
      <c r="E55">
        <v>35008</v>
      </c>
      <c r="F55">
        <v>15.4</v>
      </c>
      <c r="G55">
        <v>36</v>
      </c>
      <c r="H55" t="s">
        <v>19</v>
      </c>
      <c r="I55" t="s">
        <v>84</v>
      </c>
      <c r="J55" t="s">
        <v>21</v>
      </c>
      <c r="K55">
        <v>52010</v>
      </c>
      <c r="L55" t="s">
        <v>33</v>
      </c>
      <c r="M55">
        <v>0.23</v>
      </c>
      <c r="N55">
        <v>0.82</v>
      </c>
      <c r="O55">
        <v>40399.230000000003</v>
      </c>
      <c r="P55">
        <v>0</v>
      </c>
      <c r="Q55" s="2">
        <f t="shared" si="4"/>
        <v>67.310132666794843</v>
      </c>
      <c r="R55" s="2">
        <f t="shared" si="5"/>
        <v>77.675889252066924</v>
      </c>
      <c r="S55">
        <f t="shared" ca="1" si="7"/>
        <v>994</v>
      </c>
      <c r="T55" s="2">
        <f t="shared" ca="1" si="1"/>
        <v>33.133333333333333</v>
      </c>
      <c r="U55" s="2" t="str">
        <f t="shared" ca="1" si="2"/>
        <v>25-36</v>
      </c>
      <c r="V55">
        <f t="shared" si="3"/>
        <v>5391.2300000000032</v>
      </c>
      <c r="W55" t="str">
        <f t="shared" si="6"/>
        <v>Profit</v>
      </c>
    </row>
    <row r="56" spans="1:23">
      <c r="A56" t="s">
        <v>153</v>
      </c>
      <c r="B56" s="1">
        <v>44358</v>
      </c>
      <c r="C56" t="s">
        <v>154</v>
      </c>
      <c r="D56" t="s">
        <v>18</v>
      </c>
      <c r="E56">
        <v>1060</v>
      </c>
      <c r="F56">
        <v>17.3</v>
      </c>
      <c r="G56">
        <v>60</v>
      </c>
      <c r="H56" t="s">
        <v>26</v>
      </c>
      <c r="I56" t="s">
        <v>57</v>
      </c>
      <c r="J56" t="s">
        <v>21</v>
      </c>
      <c r="K56">
        <v>54123</v>
      </c>
      <c r="L56" t="s">
        <v>22</v>
      </c>
      <c r="M56">
        <v>0.49</v>
      </c>
      <c r="N56">
        <v>0.59</v>
      </c>
      <c r="O56">
        <v>339.55</v>
      </c>
      <c r="P56">
        <v>0</v>
      </c>
      <c r="Q56" s="2">
        <f t="shared" si="4"/>
        <v>1.9585019307872809</v>
      </c>
      <c r="R56" s="2">
        <f t="shared" si="5"/>
        <v>0.62736729301775584</v>
      </c>
      <c r="S56">
        <f t="shared" ca="1" si="7"/>
        <v>1562</v>
      </c>
      <c r="T56" s="2">
        <f t="shared" ca="1" si="1"/>
        <v>52.06666666666667</v>
      </c>
      <c r="U56" s="2" t="str">
        <f t="shared" ca="1" si="2"/>
        <v>49+</v>
      </c>
      <c r="V56">
        <f t="shared" si="3"/>
        <v>-720.45</v>
      </c>
      <c r="W56" t="str">
        <f t="shared" si="6"/>
        <v>loss</v>
      </c>
    </row>
    <row r="57" spans="1:23">
      <c r="A57" t="s">
        <v>155</v>
      </c>
      <c r="B57" s="1">
        <v>44398</v>
      </c>
      <c r="C57" t="s">
        <v>156</v>
      </c>
      <c r="D57" t="s">
        <v>46</v>
      </c>
      <c r="E57">
        <v>10130</v>
      </c>
      <c r="F57">
        <v>8.1</v>
      </c>
      <c r="G57">
        <v>60</v>
      </c>
      <c r="H57" t="s">
        <v>19</v>
      </c>
      <c r="I57" t="s">
        <v>27</v>
      </c>
      <c r="J57" t="s">
        <v>28</v>
      </c>
      <c r="K57">
        <v>117923</v>
      </c>
      <c r="L57" t="s">
        <v>29</v>
      </c>
      <c r="M57">
        <v>0.2</v>
      </c>
      <c r="N57">
        <v>0.71</v>
      </c>
      <c r="O57">
        <v>10950.53</v>
      </c>
      <c r="P57">
        <v>0</v>
      </c>
      <c r="Q57" s="2">
        <f t="shared" si="4"/>
        <v>8.5903513309532507</v>
      </c>
      <c r="R57" s="2">
        <f t="shared" si="5"/>
        <v>9.2861697887604642</v>
      </c>
      <c r="S57">
        <f t="shared" ca="1" si="7"/>
        <v>1522</v>
      </c>
      <c r="T57" s="2">
        <f t="shared" ca="1" si="1"/>
        <v>50.733333333333334</v>
      </c>
      <c r="U57" s="2" t="str">
        <f t="shared" ca="1" si="2"/>
        <v>49+</v>
      </c>
      <c r="V57">
        <f t="shared" si="3"/>
        <v>820.53000000000065</v>
      </c>
      <c r="W57" t="str">
        <f t="shared" si="6"/>
        <v>Profit</v>
      </c>
    </row>
    <row r="58" spans="1:23">
      <c r="A58" t="s">
        <v>157</v>
      </c>
      <c r="B58" s="1">
        <v>45192</v>
      </c>
      <c r="C58" t="s">
        <v>158</v>
      </c>
      <c r="D58" t="s">
        <v>53</v>
      </c>
      <c r="E58">
        <v>19023</v>
      </c>
      <c r="F58">
        <v>5.9</v>
      </c>
      <c r="G58">
        <v>60</v>
      </c>
      <c r="H58" t="s">
        <v>26</v>
      </c>
      <c r="I58" t="s">
        <v>20</v>
      </c>
      <c r="J58" t="s">
        <v>28</v>
      </c>
      <c r="K58">
        <v>32890</v>
      </c>
      <c r="L58" t="s">
        <v>33</v>
      </c>
      <c r="M58">
        <v>0.23</v>
      </c>
      <c r="N58">
        <v>0.71</v>
      </c>
      <c r="O58">
        <v>6787.88</v>
      </c>
      <c r="P58">
        <v>0</v>
      </c>
      <c r="Q58" s="2">
        <f t="shared" si="4"/>
        <v>57.838248707813925</v>
      </c>
      <c r="R58" s="2">
        <f t="shared" si="5"/>
        <v>20.638127090301005</v>
      </c>
      <c r="S58">
        <f t="shared" ca="1" si="7"/>
        <v>728</v>
      </c>
      <c r="T58" s="2">
        <f t="shared" ca="1" si="1"/>
        <v>24.266666666666666</v>
      </c>
      <c r="U58" s="2" t="str">
        <f t="shared" ca="1" si="2"/>
        <v>25-36</v>
      </c>
      <c r="V58">
        <f t="shared" si="3"/>
        <v>-12235.119999999999</v>
      </c>
      <c r="W58" t="str">
        <f t="shared" si="6"/>
        <v>loss</v>
      </c>
    </row>
    <row r="59" spans="1:23">
      <c r="A59" t="s">
        <v>159</v>
      </c>
      <c r="B59" s="1">
        <v>44466</v>
      </c>
      <c r="C59" t="s">
        <v>160</v>
      </c>
      <c r="D59" t="s">
        <v>56</v>
      </c>
      <c r="E59">
        <v>14350</v>
      </c>
      <c r="F59">
        <v>7.2</v>
      </c>
      <c r="G59">
        <v>60</v>
      </c>
      <c r="H59" t="s">
        <v>81</v>
      </c>
      <c r="I59" t="s">
        <v>57</v>
      </c>
      <c r="J59" t="s">
        <v>47</v>
      </c>
      <c r="K59">
        <v>123305</v>
      </c>
      <c r="L59" t="s">
        <v>29</v>
      </c>
      <c r="M59">
        <v>0.43</v>
      </c>
      <c r="N59">
        <v>0.67</v>
      </c>
      <c r="O59">
        <v>5712.02</v>
      </c>
      <c r="P59">
        <v>3379.84</v>
      </c>
      <c r="Q59" s="2">
        <f t="shared" si="4"/>
        <v>11.637808685779165</v>
      </c>
      <c r="R59" s="2">
        <f t="shared" si="5"/>
        <v>4.6324317748671993</v>
      </c>
      <c r="S59">
        <f t="shared" ca="1" si="7"/>
        <v>1454</v>
      </c>
      <c r="T59" s="2">
        <f t="shared" ca="1" si="1"/>
        <v>48.466666666666669</v>
      </c>
      <c r="U59" s="2" t="str">
        <f t="shared" ca="1" si="2"/>
        <v>49+</v>
      </c>
      <c r="V59">
        <f t="shared" si="3"/>
        <v>-8637.98</v>
      </c>
      <c r="W59" t="str">
        <f t="shared" si="6"/>
        <v>loss</v>
      </c>
    </row>
    <row r="60" spans="1:23">
      <c r="A60" t="s">
        <v>161</v>
      </c>
      <c r="B60" s="1">
        <v>45012</v>
      </c>
      <c r="C60" t="s">
        <v>162</v>
      </c>
      <c r="D60" t="s">
        <v>46</v>
      </c>
      <c r="E60">
        <v>25354</v>
      </c>
      <c r="F60">
        <v>17</v>
      </c>
      <c r="G60">
        <v>60</v>
      </c>
      <c r="H60" t="s">
        <v>19</v>
      </c>
      <c r="I60" t="s">
        <v>41</v>
      </c>
      <c r="J60" t="s">
        <v>37</v>
      </c>
      <c r="K60">
        <v>139162</v>
      </c>
      <c r="L60" t="s">
        <v>22</v>
      </c>
      <c r="M60">
        <v>0.12</v>
      </c>
      <c r="N60">
        <v>0.73</v>
      </c>
      <c r="O60">
        <v>29664.18</v>
      </c>
      <c r="P60">
        <v>0</v>
      </c>
      <c r="Q60" s="2">
        <f t="shared" si="4"/>
        <v>18.219054052111929</v>
      </c>
      <c r="R60" s="2">
        <f t="shared" si="5"/>
        <v>21.316293240970953</v>
      </c>
      <c r="S60">
        <f t="shared" ca="1" si="7"/>
        <v>908</v>
      </c>
      <c r="T60" s="2">
        <f t="shared" ca="1" si="1"/>
        <v>30.266666666666666</v>
      </c>
      <c r="U60" s="2" t="str">
        <f t="shared" ca="1" si="2"/>
        <v>25-36</v>
      </c>
      <c r="V60">
        <f t="shared" si="3"/>
        <v>4310.18</v>
      </c>
      <c r="W60" t="str">
        <f t="shared" si="6"/>
        <v>Profit</v>
      </c>
    </row>
    <row r="61" spans="1:23">
      <c r="A61" t="s">
        <v>163</v>
      </c>
      <c r="B61" s="1">
        <v>44652</v>
      </c>
      <c r="C61" t="s">
        <v>164</v>
      </c>
      <c r="D61" t="s">
        <v>56</v>
      </c>
      <c r="E61">
        <v>29145</v>
      </c>
      <c r="F61">
        <v>6.9</v>
      </c>
      <c r="G61">
        <v>36</v>
      </c>
      <c r="H61" t="s">
        <v>26</v>
      </c>
      <c r="I61" t="s">
        <v>41</v>
      </c>
      <c r="J61" t="s">
        <v>21</v>
      </c>
      <c r="K61">
        <v>38026</v>
      </c>
      <c r="L61" t="s">
        <v>29</v>
      </c>
      <c r="M61">
        <v>0.28999999999999998</v>
      </c>
      <c r="N61">
        <v>0.69</v>
      </c>
      <c r="O61">
        <v>4504.3900000000003</v>
      </c>
      <c r="P61">
        <v>0</v>
      </c>
      <c r="Q61" s="2">
        <f t="shared" si="4"/>
        <v>76.644927155104398</v>
      </c>
      <c r="R61" s="2">
        <f t="shared" si="5"/>
        <v>11.845553042655025</v>
      </c>
      <c r="S61">
        <f t="shared" ca="1" si="7"/>
        <v>1268</v>
      </c>
      <c r="T61" s="2">
        <f t="shared" ca="1" si="1"/>
        <v>42.266666666666666</v>
      </c>
      <c r="U61" s="2" t="str">
        <f t="shared" ca="1" si="2"/>
        <v>37-48</v>
      </c>
      <c r="V61">
        <f t="shared" si="3"/>
        <v>-24640.61</v>
      </c>
      <c r="W61" t="str">
        <f t="shared" si="6"/>
        <v>loss</v>
      </c>
    </row>
    <row r="62" spans="1:23">
      <c r="A62" t="s">
        <v>165</v>
      </c>
      <c r="B62" s="1">
        <v>45213</v>
      </c>
      <c r="C62" t="s">
        <v>166</v>
      </c>
      <c r="D62" t="s">
        <v>56</v>
      </c>
      <c r="E62">
        <v>35020</v>
      </c>
      <c r="F62">
        <v>12.5</v>
      </c>
      <c r="G62">
        <v>60</v>
      </c>
      <c r="H62" t="s">
        <v>26</v>
      </c>
      <c r="I62" t="s">
        <v>73</v>
      </c>
      <c r="J62" t="s">
        <v>21</v>
      </c>
      <c r="K62">
        <v>94925</v>
      </c>
      <c r="L62" t="s">
        <v>29</v>
      </c>
      <c r="M62">
        <v>0.25</v>
      </c>
      <c r="N62">
        <v>0.59</v>
      </c>
      <c r="O62">
        <v>11583.76</v>
      </c>
      <c r="P62">
        <v>0</v>
      </c>
      <c r="Q62" s="2">
        <f t="shared" si="4"/>
        <v>36.892283381617062</v>
      </c>
      <c r="R62" s="2">
        <f t="shared" si="5"/>
        <v>12.203065578087964</v>
      </c>
      <c r="S62">
        <f t="shared" ca="1" si="7"/>
        <v>707</v>
      </c>
      <c r="T62" s="2">
        <f t="shared" ca="1" si="1"/>
        <v>23.566666666666666</v>
      </c>
      <c r="U62" s="2" t="str">
        <f t="shared" ca="1" si="2"/>
        <v>13-24</v>
      </c>
      <c r="V62">
        <f t="shared" si="3"/>
        <v>-23436.239999999998</v>
      </c>
      <c r="W62" t="str">
        <f t="shared" si="6"/>
        <v>loss</v>
      </c>
    </row>
    <row r="63" spans="1:23">
      <c r="A63" t="s">
        <v>167</v>
      </c>
      <c r="B63" s="1">
        <v>44492</v>
      </c>
      <c r="C63" t="s">
        <v>168</v>
      </c>
      <c r="D63" t="s">
        <v>65</v>
      </c>
      <c r="E63">
        <v>21587</v>
      </c>
      <c r="F63">
        <v>16</v>
      </c>
      <c r="G63">
        <v>36</v>
      </c>
      <c r="H63" t="s">
        <v>26</v>
      </c>
      <c r="I63" t="s">
        <v>36</v>
      </c>
      <c r="J63" t="s">
        <v>28</v>
      </c>
      <c r="K63">
        <v>98842</v>
      </c>
      <c r="L63" t="s">
        <v>22</v>
      </c>
      <c r="M63">
        <v>0.23</v>
      </c>
      <c r="N63">
        <v>0.69</v>
      </c>
      <c r="O63">
        <v>5550.98</v>
      </c>
      <c r="P63">
        <v>0</v>
      </c>
      <c r="Q63" s="2">
        <f t="shared" si="4"/>
        <v>21.839906112786061</v>
      </c>
      <c r="R63" s="2">
        <f t="shared" si="5"/>
        <v>5.6160134355840627</v>
      </c>
      <c r="S63">
        <f t="shared" ca="1" si="7"/>
        <v>1428</v>
      </c>
      <c r="T63" s="2">
        <f t="shared" ca="1" si="1"/>
        <v>47.6</v>
      </c>
      <c r="U63" s="2" t="str">
        <f t="shared" ca="1" si="2"/>
        <v>37-48</v>
      </c>
      <c r="V63">
        <f t="shared" si="3"/>
        <v>-16036.02</v>
      </c>
      <c r="W63" t="str">
        <f t="shared" si="6"/>
        <v>loss</v>
      </c>
    </row>
    <row r="64" spans="1:23">
      <c r="A64" t="s">
        <v>169</v>
      </c>
      <c r="B64" s="1">
        <v>44916</v>
      </c>
      <c r="C64" t="s">
        <v>170</v>
      </c>
      <c r="D64" t="s">
        <v>46</v>
      </c>
      <c r="E64">
        <v>10650</v>
      </c>
      <c r="F64">
        <v>12.8</v>
      </c>
      <c r="G64">
        <v>36</v>
      </c>
      <c r="H64" t="s">
        <v>19</v>
      </c>
      <c r="I64" t="s">
        <v>73</v>
      </c>
      <c r="J64" t="s">
        <v>28</v>
      </c>
      <c r="K64">
        <v>63665</v>
      </c>
      <c r="L64" t="s">
        <v>22</v>
      </c>
      <c r="M64">
        <v>0.21</v>
      </c>
      <c r="N64">
        <v>0.53</v>
      </c>
      <c r="O64">
        <v>12013.2</v>
      </c>
      <c r="P64">
        <v>0</v>
      </c>
      <c r="Q64" s="2">
        <f t="shared" si="4"/>
        <v>16.728186601743499</v>
      </c>
      <c r="R64" s="2">
        <f t="shared" si="5"/>
        <v>18.869394486766669</v>
      </c>
      <c r="S64">
        <f t="shared" ca="1" si="7"/>
        <v>1004</v>
      </c>
      <c r="T64" s="2">
        <f t="shared" ca="1" si="1"/>
        <v>33.466666666666669</v>
      </c>
      <c r="U64" s="2" t="str">
        <f t="shared" ca="1" si="2"/>
        <v>25-36</v>
      </c>
      <c r="V64">
        <f t="shared" si="3"/>
        <v>1363.2000000000007</v>
      </c>
      <c r="W64" t="str">
        <f t="shared" si="6"/>
        <v>Profit</v>
      </c>
    </row>
    <row r="65" spans="1:23">
      <c r="A65" t="s">
        <v>171</v>
      </c>
      <c r="B65" s="1">
        <v>44534</v>
      </c>
      <c r="C65" t="s">
        <v>172</v>
      </c>
      <c r="D65" t="s">
        <v>56</v>
      </c>
      <c r="E65">
        <v>20933</v>
      </c>
      <c r="F65">
        <v>8.3000000000000007</v>
      </c>
      <c r="G65">
        <v>36</v>
      </c>
      <c r="H65" t="s">
        <v>81</v>
      </c>
      <c r="I65" t="s">
        <v>57</v>
      </c>
      <c r="J65" t="s">
        <v>37</v>
      </c>
      <c r="K65">
        <v>39277</v>
      </c>
      <c r="L65" t="s">
        <v>33</v>
      </c>
      <c r="M65">
        <v>0.14000000000000001</v>
      </c>
      <c r="N65">
        <v>0.76</v>
      </c>
      <c r="O65">
        <v>2341.0500000000002</v>
      </c>
      <c r="P65">
        <v>2519.27</v>
      </c>
      <c r="Q65" s="2">
        <f t="shared" si="4"/>
        <v>53.295821982330629</v>
      </c>
      <c r="R65" s="2">
        <f t="shared" si="5"/>
        <v>5.9603584795172759</v>
      </c>
      <c r="S65">
        <f t="shared" ca="1" si="7"/>
        <v>1386</v>
      </c>
      <c r="T65" s="2">
        <f t="shared" ca="1" si="1"/>
        <v>46.2</v>
      </c>
      <c r="U65" s="2" t="str">
        <f t="shared" ca="1" si="2"/>
        <v>37-48</v>
      </c>
      <c r="V65">
        <f t="shared" si="3"/>
        <v>-18591.95</v>
      </c>
      <c r="W65" t="str">
        <f t="shared" si="6"/>
        <v>loss</v>
      </c>
    </row>
    <row r="66" spans="1:23">
      <c r="A66" t="s">
        <v>173</v>
      </c>
      <c r="B66" s="1">
        <v>45075</v>
      </c>
      <c r="C66" t="s">
        <v>174</v>
      </c>
      <c r="D66" t="s">
        <v>25</v>
      </c>
      <c r="E66">
        <v>21581</v>
      </c>
      <c r="F66">
        <v>10.5</v>
      </c>
      <c r="G66">
        <v>36</v>
      </c>
      <c r="H66" t="s">
        <v>19</v>
      </c>
      <c r="I66" t="s">
        <v>57</v>
      </c>
      <c r="J66" t="s">
        <v>28</v>
      </c>
      <c r="K66">
        <v>72239</v>
      </c>
      <c r="L66" t="s">
        <v>22</v>
      </c>
      <c r="M66">
        <v>0.23</v>
      </c>
      <c r="N66">
        <v>0.88</v>
      </c>
      <c r="O66">
        <v>23847</v>
      </c>
      <c r="P66">
        <v>0</v>
      </c>
      <c r="Q66" s="2">
        <f t="shared" si="4"/>
        <v>29.87444455211174</v>
      </c>
      <c r="R66" s="2">
        <f t="shared" ref="R66:R129" si="8">O66/K66*100</f>
        <v>33.011254308614461</v>
      </c>
      <c r="S66">
        <f t="shared" ref="S66:S129" ca="1" si="9">_xlfn.DAYS(TODAY(),B66)</f>
        <v>845</v>
      </c>
      <c r="T66" s="2">
        <f t="shared" ref="T66:T129" ca="1" si="10">S66/30</f>
        <v>28.166666666666668</v>
      </c>
      <c r="U66" s="2" t="str">
        <f t="shared" ref="U66:U129" ca="1" si="11">IF(T66&lt;=12,"0-12",
 IF(T66&lt;=24,"13-24",
 IF(T66&lt;=36,"25-36",
 IF(T66&lt;=48,"37-48",
 "49+"))))</f>
        <v>25-36</v>
      </c>
      <c r="V66">
        <f t="shared" ref="V66:V129" si="12">O66-E66</f>
        <v>2266</v>
      </c>
      <c r="W66" t="str">
        <f t="shared" ref="W66:W129" si="13">IF(V66&gt;=0,"Profit","loss")</f>
        <v>Profit</v>
      </c>
    </row>
    <row r="67" spans="1:23">
      <c r="A67" t="s">
        <v>175</v>
      </c>
      <c r="B67" s="1">
        <v>45273</v>
      </c>
      <c r="C67" t="s">
        <v>176</v>
      </c>
      <c r="D67" t="s">
        <v>65</v>
      </c>
      <c r="E67">
        <v>24393</v>
      </c>
      <c r="F67">
        <v>23.6</v>
      </c>
      <c r="G67">
        <v>36</v>
      </c>
      <c r="H67" t="s">
        <v>19</v>
      </c>
      <c r="I67" t="s">
        <v>36</v>
      </c>
      <c r="J67" t="s">
        <v>32</v>
      </c>
      <c r="K67">
        <v>77664</v>
      </c>
      <c r="L67" t="s">
        <v>33</v>
      </c>
      <c r="M67">
        <v>0.12</v>
      </c>
      <c r="N67">
        <v>0.83</v>
      </c>
      <c r="O67">
        <v>30149.75</v>
      </c>
      <c r="P67">
        <v>0</v>
      </c>
      <c r="Q67" s="2">
        <f t="shared" ref="Q67:Q130" si="14">E67/K67*100</f>
        <v>31.408374536464773</v>
      </c>
      <c r="R67" s="2">
        <f t="shared" si="8"/>
        <v>38.820753502266172</v>
      </c>
      <c r="S67">
        <f t="shared" ca="1" si="9"/>
        <v>647</v>
      </c>
      <c r="T67" s="2">
        <f t="shared" ca="1" si="10"/>
        <v>21.566666666666666</v>
      </c>
      <c r="U67" s="2" t="str">
        <f t="shared" ca="1" si="11"/>
        <v>13-24</v>
      </c>
      <c r="V67">
        <f t="shared" si="12"/>
        <v>5756.75</v>
      </c>
      <c r="W67" t="str">
        <f t="shared" si="13"/>
        <v>Profit</v>
      </c>
    </row>
    <row r="68" spans="1:23">
      <c r="A68" t="s">
        <v>177</v>
      </c>
      <c r="B68" s="1">
        <v>44988</v>
      </c>
      <c r="C68" t="s">
        <v>178</v>
      </c>
      <c r="D68" t="s">
        <v>18</v>
      </c>
      <c r="E68">
        <v>24051</v>
      </c>
      <c r="F68">
        <v>18.5</v>
      </c>
      <c r="G68">
        <v>60</v>
      </c>
      <c r="H68" t="s">
        <v>81</v>
      </c>
      <c r="I68" t="s">
        <v>20</v>
      </c>
      <c r="J68" t="s">
        <v>32</v>
      </c>
      <c r="K68">
        <v>78008</v>
      </c>
      <c r="L68" t="s">
        <v>29</v>
      </c>
      <c r="M68">
        <v>0.41</v>
      </c>
      <c r="N68">
        <v>0.66</v>
      </c>
      <c r="O68">
        <v>2509.5100000000002</v>
      </c>
      <c r="P68">
        <v>11762.86</v>
      </c>
      <c r="Q68" s="2">
        <f t="shared" si="14"/>
        <v>30.831453184288794</v>
      </c>
      <c r="R68" s="2">
        <f t="shared" si="8"/>
        <v>3.2169905650702497</v>
      </c>
      <c r="S68">
        <f t="shared" ca="1" si="9"/>
        <v>932</v>
      </c>
      <c r="T68" s="2">
        <f t="shared" ca="1" si="10"/>
        <v>31.066666666666666</v>
      </c>
      <c r="U68" s="2" t="str">
        <f t="shared" ca="1" si="11"/>
        <v>25-36</v>
      </c>
      <c r="V68">
        <f t="shared" si="12"/>
        <v>-21541.489999999998</v>
      </c>
      <c r="W68" t="str">
        <f t="shared" si="13"/>
        <v>loss</v>
      </c>
    </row>
    <row r="69" spans="1:23">
      <c r="A69" t="s">
        <v>179</v>
      </c>
      <c r="B69" s="1">
        <v>44413</v>
      </c>
      <c r="C69" t="s">
        <v>180</v>
      </c>
      <c r="D69" t="s">
        <v>65</v>
      </c>
      <c r="E69">
        <v>27212</v>
      </c>
      <c r="F69">
        <v>14.9</v>
      </c>
      <c r="G69">
        <v>60</v>
      </c>
      <c r="H69" t="s">
        <v>26</v>
      </c>
      <c r="I69" t="s">
        <v>73</v>
      </c>
      <c r="J69" t="s">
        <v>32</v>
      </c>
      <c r="K69">
        <v>44683</v>
      </c>
      <c r="L69" t="s">
        <v>29</v>
      </c>
      <c r="M69">
        <v>0.26</v>
      </c>
      <c r="N69">
        <v>0.54</v>
      </c>
      <c r="O69">
        <v>2820.6</v>
      </c>
      <c r="P69">
        <v>0</v>
      </c>
      <c r="Q69" s="2">
        <f t="shared" si="14"/>
        <v>60.900118613342883</v>
      </c>
      <c r="R69" s="2">
        <f t="shared" si="8"/>
        <v>6.3124678289282281</v>
      </c>
      <c r="S69">
        <f t="shared" ca="1" si="9"/>
        <v>1507</v>
      </c>
      <c r="T69" s="2">
        <f t="shared" ca="1" si="10"/>
        <v>50.233333333333334</v>
      </c>
      <c r="U69" s="2" t="str">
        <f t="shared" ca="1" si="11"/>
        <v>49+</v>
      </c>
      <c r="V69">
        <f t="shared" si="12"/>
        <v>-24391.4</v>
      </c>
      <c r="W69" t="str">
        <f t="shared" si="13"/>
        <v>loss</v>
      </c>
    </row>
    <row r="70" spans="1:23">
      <c r="A70" t="s">
        <v>181</v>
      </c>
      <c r="B70" s="1">
        <v>44960</v>
      </c>
      <c r="C70" t="s">
        <v>182</v>
      </c>
      <c r="D70" t="s">
        <v>76</v>
      </c>
      <c r="E70">
        <v>5090</v>
      </c>
      <c r="F70">
        <v>5.3</v>
      </c>
      <c r="G70">
        <v>60</v>
      </c>
      <c r="H70" t="s">
        <v>19</v>
      </c>
      <c r="I70" t="s">
        <v>73</v>
      </c>
      <c r="J70" t="s">
        <v>32</v>
      </c>
      <c r="K70">
        <v>30670</v>
      </c>
      <c r="L70" t="s">
        <v>33</v>
      </c>
      <c r="M70">
        <v>0.28000000000000003</v>
      </c>
      <c r="N70">
        <v>0.59</v>
      </c>
      <c r="O70">
        <v>5359.77</v>
      </c>
      <c r="P70">
        <v>0</v>
      </c>
      <c r="Q70" s="2">
        <f t="shared" si="14"/>
        <v>16.596022171503098</v>
      </c>
      <c r="R70" s="2">
        <f t="shared" si="8"/>
        <v>17.47561134659276</v>
      </c>
      <c r="S70">
        <f t="shared" ca="1" si="9"/>
        <v>960</v>
      </c>
      <c r="T70" s="2">
        <f t="shared" ca="1" si="10"/>
        <v>32</v>
      </c>
      <c r="U70" s="2" t="str">
        <f t="shared" ca="1" si="11"/>
        <v>25-36</v>
      </c>
      <c r="V70">
        <f t="shared" si="12"/>
        <v>269.77000000000044</v>
      </c>
      <c r="W70" t="str">
        <f t="shared" si="13"/>
        <v>Profit</v>
      </c>
    </row>
    <row r="71" spans="1:23">
      <c r="A71" t="s">
        <v>183</v>
      </c>
      <c r="B71" s="1">
        <v>44384</v>
      </c>
      <c r="C71" t="s">
        <v>184</v>
      </c>
      <c r="D71" t="s">
        <v>76</v>
      </c>
      <c r="E71">
        <v>7960</v>
      </c>
      <c r="F71">
        <v>24.8</v>
      </c>
      <c r="G71">
        <v>60</v>
      </c>
      <c r="H71" t="s">
        <v>19</v>
      </c>
      <c r="I71" t="s">
        <v>27</v>
      </c>
      <c r="J71" t="s">
        <v>37</v>
      </c>
      <c r="K71">
        <v>119211</v>
      </c>
      <c r="L71" t="s">
        <v>22</v>
      </c>
      <c r="M71">
        <v>0.46</v>
      </c>
      <c r="N71">
        <v>0.75</v>
      </c>
      <c r="O71">
        <v>9934.08</v>
      </c>
      <c r="P71">
        <v>0</v>
      </c>
      <c r="Q71" s="2">
        <f t="shared" si="14"/>
        <v>6.6772361610925159</v>
      </c>
      <c r="R71" s="2">
        <f t="shared" si="8"/>
        <v>8.3331907290434604</v>
      </c>
      <c r="S71">
        <f t="shared" ca="1" si="9"/>
        <v>1536</v>
      </c>
      <c r="T71" s="2">
        <f t="shared" ca="1" si="10"/>
        <v>51.2</v>
      </c>
      <c r="U71" s="2" t="str">
        <f t="shared" ca="1" si="11"/>
        <v>49+</v>
      </c>
      <c r="V71">
        <f t="shared" si="12"/>
        <v>1974.08</v>
      </c>
      <c r="W71" t="str">
        <f t="shared" si="13"/>
        <v>Profit</v>
      </c>
    </row>
    <row r="72" spans="1:23">
      <c r="A72" t="s">
        <v>185</v>
      </c>
      <c r="B72" s="1">
        <v>44576</v>
      </c>
      <c r="C72" t="s">
        <v>186</v>
      </c>
      <c r="D72" t="s">
        <v>56</v>
      </c>
      <c r="E72">
        <v>36772</v>
      </c>
      <c r="F72">
        <v>18.399999999999999</v>
      </c>
      <c r="G72">
        <v>36</v>
      </c>
      <c r="H72" t="s">
        <v>19</v>
      </c>
      <c r="I72" t="s">
        <v>73</v>
      </c>
      <c r="J72" t="s">
        <v>21</v>
      </c>
      <c r="K72">
        <v>47889</v>
      </c>
      <c r="L72" t="s">
        <v>22</v>
      </c>
      <c r="M72">
        <v>0.36</v>
      </c>
      <c r="N72">
        <v>0.59</v>
      </c>
      <c r="O72">
        <v>43538.05</v>
      </c>
      <c r="P72">
        <v>0</v>
      </c>
      <c r="Q72" s="2">
        <f t="shared" si="14"/>
        <v>76.78590072876861</v>
      </c>
      <c r="R72" s="2">
        <f t="shared" si="8"/>
        <v>90.91451063918646</v>
      </c>
      <c r="S72">
        <f t="shared" ca="1" si="9"/>
        <v>1344</v>
      </c>
      <c r="T72" s="2">
        <f t="shared" ca="1" si="10"/>
        <v>44.8</v>
      </c>
      <c r="U72" s="2" t="str">
        <f t="shared" ca="1" si="11"/>
        <v>37-48</v>
      </c>
      <c r="V72">
        <f t="shared" si="12"/>
        <v>6766.0500000000029</v>
      </c>
      <c r="W72" t="str">
        <f t="shared" si="13"/>
        <v>Profit</v>
      </c>
    </row>
    <row r="73" spans="1:23">
      <c r="A73" t="s">
        <v>187</v>
      </c>
      <c r="B73" s="1">
        <v>44689</v>
      </c>
      <c r="C73" t="s">
        <v>188</v>
      </c>
      <c r="D73" t="s">
        <v>46</v>
      </c>
      <c r="E73">
        <v>22520</v>
      </c>
      <c r="F73">
        <v>11.3</v>
      </c>
      <c r="G73">
        <v>60</v>
      </c>
      <c r="H73" t="s">
        <v>19</v>
      </c>
      <c r="I73" t="s">
        <v>57</v>
      </c>
      <c r="J73" t="s">
        <v>32</v>
      </c>
      <c r="K73">
        <v>85612</v>
      </c>
      <c r="L73" t="s">
        <v>29</v>
      </c>
      <c r="M73">
        <v>0.1</v>
      </c>
      <c r="N73">
        <v>0.74</v>
      </c>
      <c r="O73">
        <v>25064.76</v>
      </c>
      <c r="P73">
        <v>0</v>
      </c>
      <c r="Q73" s="2">
        <f t="shared" si="14"/>
        <v>26.304723636873334</v>
      </c>
      <c r="R73" s="2">
        <f t="shared" si="8"/>
        <v>29.277157407840022</v>
      </c>
      <c r="S73">
        <f t="shared" ca="1" si="9"/>
        <v>1231</v>
      </c>
      <c r="T73" s="2">
        <f t="shared" ca="1" si="10"/>
        <v>41.033333333333331</v>
      </c>
      <c r="U73" s="2" t="str">
        <f t="shared" ca="1" si="11"/>
        <v>37-48</v>
      </c>
      <c r="V73">
        <f t="shared" si="12"/>
        <v>2544.7599999999984</v>
      </c>
      <c r="W73" t="str">
        <f t="shared" si="13"/>
        <v>Profit</v>
      </c>
    </row>
    <row r="74" spans="1:23">
      <c r="A74" t="s">
        <v>189</v>
      </c>
      <c r="B74" s="1">
        <v>45261</v>
      </c>
      <c r="C74" t="s">
        <v>190</v>
      </c>
      <c r="D74" t="s">
        <v>18</v>
      </c>
      <c r="E74">
        <v>37408</v>
      </c>
      <c r="F74">
        <v>22.6</v>
      </c>
      <c r="G74">
        <v>60</v>
      </c>
      <c r="H74" t="s">
        <v>19</v>
      </c>
      <c r="I74" t="s">
        <v>20</v>
      </c>
      <c r="J74" t="s">
        <v>28</v>
      </c>
      <c r="K74">
        <v>74535</v>
      </c>
      <c r="L74" t="s">
        <v>33</v>
      </c>
      <c r="M74">
        <v>0.48</v>
      </c>
      <c r="N74">
        <v>0.6</v>
      </c>
      <c r="O74">
        <v>45862.21</v>
      </c>
      <c r="P74">
        <v>0</v>
      </c>
      <c r="Q74" s="2">
        <f t="shared" si="14"/>
        <v>50.188502046018648</v>
      </c>
      <c r="R74" s="2">
        <f t="shared" si="8"/>
        <v>61.53110619172201</v>
      </c>
      <c r="S74">
        <f t="shared" ca="1" si="9"/>
        <v>659</v>
      </c>
      <c r="T74" s="2">
        <f t="shared" ca="1" si="10"/>
        <v>21.966666666666665</v>
      </c>
      <c r="U74" s="2" t="str">
        <f t="shared" ca="1" si="11"/>
        <v>13-24</v>
      </c>
      <c r="V74">
        <f t="shared" si="12"/>
        <v>8454.2099999999991</v>
      </c>
      <c r="W74" t="str">
        <f t="shared" si="13"/>
        <v>Profit</v>
      </c>
    </row>
    <row r="75" spans="1:23">
      <c r="A75" t="s">
        <v>191</v>
      </c>
      <c r="B75" s="1">
        <v>44211</v>
      </c>
      <c r="C75" t="s">
        <v>192</v>
      </c>
      <c r="D75" t="s">
        <v>65</v>
      </c>
      <c r="E75">
        <v>29470</v>
      </c>
      <c r="F75">
        <v>10.199999999999999</v>
      </c>
      <c r="G75">
        <v>36</v>
      </c>
      <c r="H75" t="s">
        <v>26</v>
      </c>
      <c r="I75" t="s">
        <v>73</v>
      </c>
      <c r="J75" t="s">
        <v>32</v>
      </c>
      <c r="K75">
        <v>108542</v>
      </c>
      <c r="L75" t="s">
        <v>29</v>
      </c>
      <c r="M75">
        <v>0.19</v>
      </c>
      <c r="N75">
        <v>0.88</v>
      </c>
      <c r="O75">
        <v>10081.43</v>
      </c>
      <c r="P75">
        <v>0</v>
      </c>
      <c r="Q75" s="2">
        <f t="shared" si="14"/>
        <v>27.150780343092997</v>
      </c>
      <c r="R75" s="2">
        <f t="shared" si="8"/>
        <v>9.2880451806673907</v>
      </c>
      <c r="S75">
        <f t="shared" ca="1" si="9"/>
        <v>1709</v>
      </c>
      <c r="T75" s="2">
        <f t="shared" ca="1" si="10"/>
        <v>56.966666666666669</v>
      </c>
      <c r="U75" s="2" t="str">
        <f t="shared" ca="1" si="11"/>
        <v>49+</v>
      </c>
      <c r="V75">
        <f t="shared" si="12"/>
        <v>-19388.57</v>
      </c>
      <c r="W75" t="str">
        <f t="shared" si="13"/>
        <v>loss</v>
      </c>
    </row>
    <row r="76" spans="1:23">
      <c r="A76" t="s">
        <v>193</v>
      </c>
      <c r="B76" s="1">
        <v>44261</v>
      </c>
      <c r="C76" t="s">
        <v>194</v>
      </c>
      <c r="D76" t="s">
        <v>46</v>
      </c>
      <c r="E76">
        <v>21491</v>
      </c>
      <c r="F76">
        <v>15.9</v>
      </c>
      <c r="G76">
        <v>36</v>
      </c>
      <c r="H76" t="s">
        <v>19</v>
      </c>
      <c r="I76" t="s">
        <v>27</v>
      </c>
      <c r="J76" t="s">
        <v>37</v>
      </c>
      <c r="K76">
        <v>84319</v>
      </c>
      <c r="L76" t="s">
        <v>29</v>
      </c>
      <c r="M76">
        <v>0.14000000000000001</v>
      </c>
      <c r="N76">
        <v>0.68</v>
      </c>
      <c r="O76">
        <v>24908.07</v>
      </c>
      <c r="P76">
        <v>0</v>
      </c>
      <c r="Q76" s="2">
        <f t="shared" si="14"/>
        <v>25.487731116355743</v>
      </c>
      <c r="R76" s="2">
        <f t="shared" si="8"/>
        <v>29.540281549828627</v>
      </c>
      <c r="S76">
        <f t="shared" ca="1" si="9"/>
        <v>1659</v>
      </c>
      <c r="T76" s="2">
        <f t="shared" ca="1" si="10"/>
        <v>55.3</v>
      </c>
      <c r="U76" s="2" t="str">
        <f t="shared" ca="1" si="11"/>
        <v>49+</v>
      </c>
      <c r="V76">
        <f t="shared" si="12"/>
        <v>3417.0699999999997</v>
      </c>
      <c r="W76" t="str">
        <f t="shared" si="13"/>
        <v>Profit</v>
      </c>
    </row>
    <row r="77" spans="1:23">
      <c r="A77" t="s">
        <v>195</v>
      </c>
      <c r="B77" s="1">
        <v>44717</v>
      </c>
      <c r="C77" t="s">
        <v>196</v>
      </c>
      <c r="D77" t="s">
        <v>65</v>
      </c>
      <c r="E77">
        <v>2341</v>
      </c>
      <c r="F77">
        <v>17.7</v>
      </c>
      <c r="G77">
        <v>60</v>
      </c>
      <c r="H77" t="s">
        <v>26</v>
      </c>
      <c r="I77" t="s">
        <v>73</v>
      </c>
      <c r="J77" t="s">
        <v>28</v>
      </c>
      <c r="K77">
        <v>144072</v>
      </c>
      <c r="L77" t="s">
        <v>22</v>
      </c>
      <c r="M77">
        <v>0.41</v>
      </c>
      <c r="N77">
        <v>0.61</v>
      </c>
      <c r="O77">
        <v>714.53</v>
      </c>
      <c r="P77">
        <v>0</v>
      </c>
      <c r="Q77" s="2">
        <f t="shared" si="14"/>
        <v>1.6248820034427232</v>
      </c>
      <c r="R77" s="2">
        <f t="shared" si="8"/>
        <v>0.49595341218279748</v>
      </c>
      <c r="S77">
        <f t="shared" ca="1" si="9"/>
        <v>1203</v>
      </c>
      <c r="T77" s="2">
        <f t="shared" ca="1" si="10"/>
        <v>40.1</v>
      </c>
      <c r="U77" s="2" t="str">
        <f t="shared" ca="1" si="11"/>
        <v>37-48</v>
      </c>
      <c r="V77">
        <f t="shared" si="12"/>
        <v>-1626.47</v>
      </c>
      <c r="W77" t="str">
        <f t="shared" si="13"/>
        <v>loss</v>
      </c>
    </row>
    <row r="78" spans="1:23">
      <c r="A78" t="s">
        <v>197</v>
      </c>
      <c r="B78" s="1">
        <v>44844</v>
      </c>
      <c r="C78" t="s">
        <v>198</v>
      </c>
      <c r="D78" t="s">
        <v>65</v>
      </c>
      <c r="E78">
        <v>25791</v>
      </c>
      <c r="F78">
        <v>9.4</v>
      </c>
      <c r="G78">
        <v>60</v>
      </c>
      <c r="H78" t="s">
        <v>26</v>
      </c>
      <c r="I78" t="s">
        <v>27</v>
      </c>
      <c r="J78" t="s">
        <v>32</v>
      </c>
      <c r="K78">
        <v>122067</v>
      </c>
      <c r="L78" t="s">
        <v>33</v>
      </c>
      <c r="M78">
        <v>0.3</v>
      </c>
      <c r="N78">
        <v>0.87</v>
      </c>
      <c r="O78">
        <v>7712.63</v>
      </c>
      <c r="P78">
        <v>0</v>
      </c>
      <c r="Q78" s="2">
        <f t="shared" si="14"/>
        <v>21.128560544618939</v>
      </c>
      <c r="R78" s="2">
        <f t="shared" si="8"/>
        <v>6.3183579509613574</v>
      </c>
      <c r="S78">
        <f t="shared" ca="1" si="9"/>
        <v>1076</v>
      </c>
      <c r="T78" s="2">
        <f t="shared" ca="1" si="10"/>
        <v>35.866666666666667</v>
      </c>
      <c r="U78" s="2" t="str">
        <f t="shared" ca="1" si="11"/>
        <v>25-36</v>
      </c>
      <c r="V78">
        <f t="shared" si="12"/>
        <v>-18078.37</v>
      </c>
      <c r="W78" t="str">
        <f t="shared" si="13"/>
        <v>loss</v>
      </c>
    </row>
    <row r="79" spans="1:23">
      <c r="A79" t="s">
        <v>199</v>
      </c>
      <c r="B79" s="1">
        <v>45283</v>
      </c>
      <c r="C79" t="s">
        <v>200</v>
      </c>
      <c r="D79" t="s">
        <v>25</v>
      </c>
      <c r="E79">
        <v>1338</v>
      </c>
      <c r="F79">
        <v>24.6</v>
      </c>
      <c r="G79">
        <v>36</v>
      </c>
      <c r="H79" t="s">
        <v>19</v>
      </c>
      <c r="I79" t="s">
        <v>20</v>
      </c>
      <c r="J79" t="s">
        <v>21</v>
      </c>
      <c r="K79">
        <v>51639</v>
      </c>
      <c r="L79" t="s">
        <v>29</v>
      </c>
      <c r="M79">
        <v>0.27</v>
      </c>
      <c r="N79">
        <v>0.65</v>
      </c>
      <c r="O79">
        <v>1667.15</v>
      </c>
      <c r="P79">
        <v>0</v>
      </c>
      <c r="Q79" s="2">
        <f t="shared" si="14"/>
        <v>2.5910648928135713</v>
      </c>
      <c r="R79" s="2">
        <f t="shared" si="8"/>
        <v>3.2284707294874031</v>
      </c>
      <c r="S79">
        <f t="shared" ca="1" si="9"/>
        <v>637</v>
      </c>
      <c r="T79" s="2">
        <f t="shared" ca="1" si="10"/>
        <v>21.233333333333334</v>
      </c>
      <c r="U79" s="2" t="str">
        <f t="shared" ca="1" si="11"/>
        <v>13-24</v>
      </c>
      <c r="V79">
        <f t="shared" si="12"/>
        <v>329.15000000000009</v>
      </c>
      <c r="W79" t="str">
        <f t="shared" si="13"/>
        <v>Profit</v>
      </c>
    </row>
    <row r="80" spans="1:23">
      <c r="A80" t="s">
        <v>201</v>
      </c>
      <c r="B80" s="1">
        <v>44789</v>
      </c>
      <c r="C80" t="s">
        <v>202</v>
      </c>
      <c r="D80" t="s">
        <v>76</v>
      </c>
      <c r="E80">
        <v>6895</v>
      </c>
      <c r="F80">
        <v>20</v>
      </c>
      <c r="G80">
        <v>60</v>
      </c>
      <c r="H80" t="s">
        <v>19</v>
      </c>
      <c r="I80" t="s">
        <v>36</v>
      </c>
      <c r="J80" t="s">
        <v>28</v>
      </c>
      <c r="K80">
        <v>94712</v>
      </c>
      <c r="L80" t="s">
        <v>22</v>
      </c>
      <c r="M80">
        <v>0.2</v>
      </c>
      <c r="N80">
        <v>0.55000000000000004</v>
      </c>
      <c r="O80">
        <v>8274</v>
      </c>
      <c r="P80">
        <v>0</v>
      </c>
      <c r="Q80" s="2">
        <f t="shared" si="14"/>
        <v>7.2799645240307465</v>
      </c>
      <c r="R80" s="2">
        <f t="shared" si="8"/>
        <v>8.7359574288368957</v>
      </c>
      <c r="S80">
        <f t="shared" ca="1" si="9"/>
        <v>1131</v>
      </c>
      <c r="T80" s="2">
        <f t="shared" ca="1" si="10"/>
        <v>37.700000000000003</v>
      </c>
      <c r="U80" s="2" t="str">
        <f t="shared" ca="1" si="11"/>
        <v>37-48</v>
      </c>
      <c r="V80">
        <f t="shared" si="12"/>
        <v>1379</v>
      </c>
      <c r="W80" t="str">
        <f t="shared" si="13"/>
        <v>Profit</v>
      </c>
    </row>
    <row r="81" spans="1:23">
      <c r="A81" t="s">
        <v>203</v>
      </c>
      <c r="B81" s="1">
        <v>44588</v>
      </c>
      <c r="C81" t="s">
        <v>204</v>
      </c>
      <c r="D81" t="s">
        <v>65</v>
      </c>
      <c r="E81">
        <v>13254</v>
      </c>
      <c r="F81">
        <v>16.2</v>
      </c>
      <c r="G81">
        <v>60</v>
      </c>
      <c r="H81" t="s">
        <v>19</v>
      </c>
      <c r="I81" t="s">
        <v>73</v>
      </c>
      <c r="J81" t="s">
        <v>28</v>
      </c>
      <c r="K81">
        <v>46633</v>
      </c>
      <c r="L81" t="s">
        <v>29</v>
      </c>
      <c r="M81">
        <v>0.32</v>
      </c>
      <c r="N81">
        <v>0.76</v>
      </c>
      <c r="O81">
        <v>15401.15</v>
      </c>
      <c r="P81">
        <v>0</v>
      </c>
      <c r="Q81" s="2">
        <f t="shared" si="14"/>
        <v>28.421932965925418</v>
      </c>
      <c r="R81" s="2">
        <f t="shared" si="8"/>
        <v>33.026290395213685</v>
      </c>
      <c r="S81">
        <f t="shared" ca="1" si="9"/>
        <v>1332</v>
      </c>
      <c r="T81" s="2">
        <f t="shared" ca="1" si="10"/>
        <v>44.4</v>
      </c>
      <c r="U81" s="2" t="str">
        <f t="shared" ca="1" si="11"/>
        <v>37-48</v>
      </c>
      <c r="V81">
        <f t="shared" si="12"/>
        <v>2147.1499999999996</v>
      </c>
      <c r="W81" t="str">
        <f t="shared" si="13"/>
        <v>Profit</v>
      </c>
    </row>
    <row r="82" spans="1:23">
      <c r="A82" t="s">
        <v>205</v>
      </c>
      <c r="B82" s="1">
        <v>44615</v>
      </c>
      <c r="C82" t="s">
        <v>206</v>
      </c>
      <c r="D82" t="s">
        <v>25</v>
      </c>
      <c r="E82">
        <v>12344</v>
      </c>
      <c r="F82">
        <v>8.6</v>
      </c>
      <c r="G82">
        <v>60</v>
      </c>
      <c r="H82" t="s">
        <v>19</v>
      </c>
      <c r="I82" t="s">
        <v>20</v>
      </c>
      <c r="J82" t="s">
        <v>21</v>
      </c>
      <c r="K82">
        <v>64660</v>
      </c>
      <c r="L82" t="s">
        <v>29</v>
      </c>
      <c r="M82">
        <v>0.21</v>
      </c>
      <c r="N82">
        <v>0.76</v>
      </c>
      <c r="O82">
        <v>13405.58</v>
      </c>
      <c r="P82">
        <v>0</v>
      </c>
      <c r="Q82" s="2">
        <f t="shared" si="14"/>
        <v>19.090627899783481</v>
      </c>
      <c r="R82" s="2">
        <f t="shared" si="8"/>
        <v>20.732415712960098</v>
      </c>
      <c r="S82">
        <f t="shared" ca="1" si="9"/>
        <v>1305</v>
      </c>
      <c r="T82" s="2">
        <f t="shared" ca="1" si="10"/>
        <v>43.5</v>
      </c>
      <c r="U82" s="2" t="str">
        <f t="shared" ca="1" si="11"/>
        <v>37-48</v>
      </c>
      <c r="V82">
        <f t="shared" si="12"/>
        <v>1061.58</v>
      </c>
      <c r="W82" t="str">
        <f t="shared" si="13"/>
        <v>Profit</v>
      </c>
    </row>
    <row r="83" spans="1:23">
      <c r="A83" t="s">
        <v>207</v>
      </c>
      <c r="B83" s="1">
        <v>44485</v>
      </c>
      <c r="C83" t="s">
        <v>208</v>
      </c>
      <c r="D83" t="s">
        <v>76</v>
      </c>
      <c r="E83">
        <v>2750</v>
      </c>
      <c r="F83">
        <v>6.1</v>
      </c>
      <c r="G83">
        <v>60</v>
      </c>
      <c r="H83" t="s">
        <v>26</v>
      </c>
      <c r="I83" t="s">
        <v>73</v>
      </c>
      <c r="J83" t="s">
        <v>28</v>
      </c>
      <c r="K83">
        <v>98975</v>
      </c>
      <c r="L83" t="s">
        <v>22</v>
      </c>
      <c r="M83">
        <v>0.46</v>
      </c>
      <c r="N83">
        <v>0.82</v>
      </c>
      <c r="O83">
        <v>176.92</v>
      </c>
      <c r="P83">
        <v>0</v>
      </c>
      <c r="Q83" s="2">
        <f t="shared" si="14"/>
        <v>2.7784794139934328</v>
      </c>
      <c r="R83" s="2">
        <f t="shared" si="8"/>
        <v>0.1787522101540793</v>
      </c>
      <c r="S83">
        <f t="shared" ca="1" si="9"/>
        <v>1435</v>
      </c>
      <c r="T83" s="2">
        <f t="shared" ca="1" si="10"/>
        <v>47.833333333333336</v>
      </c>
      <c r="U83" s="2" t="str">
        <f t="shared" ca="1" si="11"/>
        <v>37-48</v>
      </c>
      <c r="V83">
        <f t="shared" si="12"/>
        <v>-2573.08</v>
      </c>
      <c r="W83" t="str">
        <f t="shared" si="13"/>
        <v>loss</v>
      </c>
    </row>
    <row r="84" spans="1:23">
      <c r="A84" t="s">
        <v>209</v>
      </c>
      <c r="B84" s="1">
        <v>44575</v>
      </c>
      <c r="C84" t="s">
        <v>210</v>
      </c>
      <c r="D84" t="s">
        <v>25</v>
      </c>
      <c r="E84">
        <v>3421</v>
      </c>
      <c r="F84">
        <v>11.4</v>
      </c>
      <c r="G84">
        <v>36</v>
      </c>
      <c r="H84" t="s">
        <v>19</v>
      </c>
      <c r="I84" t="s">
        <v>84</v>
      </c>
      <c r="J84" t="s">
        <v>32</v>
      </c>
      <c r="K84">
        <v>62172</v>
      </c>
      <c r="L84" t="s">
        <v>22</v>
      </c>
      <c r="M84">
        <v>0.19</v>
      </c>
      <c r="N84">
        <v>0.61</v>
      </c>
      <c r="O84">
        <v>3810.99</v>
      </c>
      <c r="P84">
        <v>0</v>
      </c>
      <c r="Q84" s="2">
        <f t="shared" si="14"/>
        <v>5.502476999292286</v>
      </c>
      <c r="R84" s="2">
        <f t="shared" si="8"/>
        <v>6.1297529434472109</v>
      </c>
      <c r="S84">
        <f t="shared" ca="1" si="9"/>
        <v>1345</v>
      </c>
      <c r="T84" s="2">
        <f t="shared" ca="1" si="10"/>
        <v>44.833333333333336</v>
      </c>
      <c r="U84" s="2" t="str">
        <f t="shared" ca="1" si="11"/>
        <v>37-48</v>
      </c>
      <c r="V84">
        <f t="shared" si="12"/>
        <v>389.98999999999978</v>
      </c>
      <c r="W84" t="str">
        <f t="shared" si="13"/>
        <v>Profit</v>
      </c>
    </row>
    <row r="85" spans="1:23">
      <c r="A85" t="s">
        <v>211</v>
      </c>
      <c r="B85" s="1">
        <v>44427</v>
      </c>
      <c r="C85" t="s">
        <v>212</v>
      </c>
      <c r="D85" t="s">
        <v>46</v>
      </c>
      <c r="E85">
        <v>6319</v>
      </c>
      <c r="F85">
        <v>20.100000000000001</v>
      </c>
      <c r="G85">
        <v>36</v>
      </c>
      <c r="H85" t="s">
        <v>26</v>
      </c>
      <c r="I85" t="s">
        <v>36</v>
      </c>
      <c r="J85" t="s">
        <v>28</v>
      </c>
      <c r="K85">
        <v>89197</v>
      </c>
      <c r="L85" t="s">
        <v>33</v>
      </c>
      <c r="M85">
        <v>0.45</v>
      </c>
      <c r="N85">
        <v>0.7</v>
      </c>
      <c r="O85">
        <v>1650.44</v>
      </c>
      <c r="P85">
        <v>0</v>
      </c>
      <c r="Q85" s="2">
        <f t="shared" si="14"/>
        <v>7.08431897933787</v>
      </c>
      <c r="R85" s="2">
        <f t="shared" si="8"/>
        <v>1.8503312891689181</v>
      </c>
      <c r="S85">
        <f t="shared" ca="1" si="9"/>
        <v>1493</v>
      </c>
      <c r="T85" s="2">
        <f t="shared" ca="1" si="10"/>
        <v>49.766666666666666</v>
      </c>
      <c r="U85" s="2" t="str">
        <f t="shared" ca="1" si="11"/>
        <v>49+</v>
      </c>
      <c r="V85">
        <f t="shared" si="12"/>
        <v>-4668.5599999999995</v>
      </c>
      <c r="W85" t="str">
        <f t="shared" si="13"/>
        <v>loss</v>
      </c>
    </row>
    <row r="86" spans="1:23">
      <c r="A86" t="s">
        <v>213</v>
      </c>
      <c r="B86" s="1">
        <v>45214</v>
      </c>
      <c r="C86" t="s">
        <v>214</v>
      </c>
      <c r="D86" t="s">
        <v>53</v>
      </c>
      <c r="E86">
        <v>16896</v>
      </c>
      <c r="F86">
        <v>10.4</v>
      </c>
      <c r="G86">
        <v>36</v>
      </c>
      <c r="H86" t="s">
        <v>19</v>
      </c>
      <c r="I86" t="s">
        <v>57</v>
      </c>
      <c r="J86" t="s">
        <v>32</v>
      </c>
      <c r="K86">
        <v>131158</v>
      </c>
      <c r="L86" t="s">
        <v>29</v>
      </c>
      <c r="M86">
        <v>0.32</v>
      </c>
      <c r="N86">
        <v>0.63</v>
      </c>
      <c r="O86">
        <v>18653.18</v>
      </c>
      <c r="P86">
        <v>0</v>
      </c>
      <c r="Q86" s="2">
        <f t="shared" si="14"/>
        <v>12.882172646731425</v>
      </c>
      <c r="R86" s="2">
        <f t="shared" si="8"/>
        <v>14.221915552234709</v>
      </c>
      <c r="S86">
        <f t="shared" ca="1" si="9"/>
        <v>706</v>
      </c>
      <c r="T86" s="2">
        <f t="shared" ca="1" si="10"/>
        <v>23.533333333333335</v>
      </c>
      <c r="U86" s="2" t="str">
        <f t="shared" ca="1" si="11"/>
        <v>13-24</v>
      </c>
      <c r="V86">
        <f t="shared" si="12"/>
        <v>1757.1800000000003</v>
      </c>
      <c r="W86" t="str">
        <f t="shared" si="13"/>
        <v>Profit</v>
      </c>
    </row>
    <row r="87" spans="1:23">
      <c r="A87" t="s">
        <v>215</v>
      </c>
      <c r="B87" s="1">
        <v>44237</v>
      </c>
      <c r="C87" t="s">
        <v>216</v>
      </c>
      <c r="D87" t="s">
        <v>76</v>
      </c>
      <c r="E87">
        <v>12918</v>
      </c>
      <c r="F87">
        <v>15.8</v>
      </c>
      <c r="G87">
        <v>60</v>
      </c>
      <c r="H87" t="s">
        <v>19</v>
      </c>
      <c r="I87" t="s">
        <v>27</v>
      </c>
      <c r="J87" t="s">
        <v>21</v>
      </c>
      <c r="K87">
        <v>88847</v>
      </c>
      <c r="L87" t="s">
        <v>33</v>
      </c>
      <c r="M87">
        <v>0.43</v>
      </c>
      <c r="N87">
        <v>0.54</v>
      </c>
      <c r="O87">
        <v>14959.04</v>
      </c>
      <c r="P87">
        <v>0</v>
      </c>
      <c r="Q87" s="2">
        <f t="shared" si="14"/>
        <v>14.539601787342285</v>
      </c>
      <c r="R87" s="2">
        <f t="shared" si="8"/>
        <v>16.836854367620742</v>
      </c>
      <c r="S87">
        <f t="shared" ca="1" si="9"/>
        <v>1683</v>
      </c>
      <c r="T87" s="2">
        <f t="shared" ca="1" si="10"/>
        <v>56.1</v>
      </c>
      <c r="U87" s="2" t="str">
        <f t="shared" ca="1" si="11"/>
        <v>49+</v>
      </c>
      <c r="V87">
        <f t="shared" si="12"/>
        <v>2041.0400000000009</v>
      </c>
      <c r="W87" t="str">
        <f t="shared" si="13"/>
        <v>Profit</v>
      </c>
    </row>
    <row r="88" spans="1:23">
      <c r="A88" t="s">
        <v>217</v>
      </c>
      <c r="B88" s="1">
        <v>45248</v>
      </c>
      <c r="C88" t="s">
        <v>218</v>
      </c>
      <c r="D88" t="s">
        <v>50</v>
      </c>
      <c r="E88">
        <v>26064</v>
      </c>
      <c r="F88">
        <v>19.600000000000001</v>
      </c>
      <c r="G88">
        <v>60</v>
      </c>
      <c r="H88" t="s">
        <v>19</v>
      </c>
      <c r="I88" t="s">
        <v>20</v>
      </c>
      <c r="J88" t="s">
        <v>47</v>
      </c>
      <c r="K88">
        <v>41577</v>
      </c>
      <c r="L88" t="s">
        <v>22</v>
      </c>
      <c r="M88">
        <v>0.39</v>
      </c>
      <c r="N88">
        <v>0.89</v>
      </c>
      <c r="O88">
        <v>31172.54</v>
      </c>
      <c r="P88">
        <v>0</v>
      </c>
      <c r="Q88" s="2">
        <f t="shared" si="14"/>
        <v>62.688505664189329</v>
      </c>
      <c r="R88" s="2">
        <f t="shared" si="8"/>
        <v>74.975443153666689</v>
      </c>
      <c r="S88">
        <f t="shared" ca="1" si="9"/>
        <v>672</v>
      </c>
      <c r="T88" s="2">
        <f t="shared" ca="1" si="10"/>
        <v>22.4</v>
      </c>
      <c r="U88" s="2" t="str">
        <f t="shared" ca="1" si="11"/>
        <v>13-24</v>
      </c>
      <c r="V88">
        <f t="shared" si="12"/>
        <v>5108.5400000000009</v>
      </c>
      <c r="W88" t="str">
        <f t="shared" si="13"/>
        <v>Profit</v>
      </c>
    </row>
    <row r="89" spans="1:23">
      <c r="A89" t="s">
        <v>219</v>
      </c>
      <c r="B89" s="1">
        <v>44331</v>
      </c>
      <c r="C89" t="s">
        <v>220</v>
      </c>
      <c r="D89" t="s">
        <v>53</v>
      </c>
      <c r="E89">
        <v>28935</v>
      </c>
      <c r="F89">
        <v>7.2</v>
      </c>
      <c r="G89">
        <v>60</v>
      </c>
      <c r="H89" t="s">
        <v>19</v>
      </c>
      <c r="I89" t="s">
        <v>20</v>
      </c>
      <c r="J89" t="s">
        <v>21</v>
      </c>
      <c r="K89">
        <v>107299</v>
      </c>
      <c r="L89" t="s">
        <v>22</v>
      </c>
      <c r="M89">
        <v>0.38</v>
      </c>
      <c r="N89">
        <v>0.83</v>
      </c>
      <c r="O89">
        <v>31018.32</v>
      </c>
      <c r="P89">
        <v>0</v>
      </c>
      <c r="Q89" s="2">
        <f t="shared" si="14"/>
        <v>26.9667005284299</v>
      </c>
      <c r="R89" s="2">
        <f t="shared" si="8"/>
        <v>28.908302966476857</v>
      </c>
      <c r="S89">
        <f t="shared" ca="1" si="9"/>
        <v>1589</v>
      </c>
      <c r="T89" s="2">
        <f t="shared" ca="1" si="10"/>
        <v>52.966666666666669</v>
      </c>
      <c r="U89" s="2" t="str">
        <f t="shared" ca="1" si="11"/>
        <v>49+</v>
      </c>
      <c r="V89">
        <f t="shared" si="12"/>
        <v>2083.3199999999997</v>
      </c>
      <c r="W89" t="str">
        <f t="shared" si="13"/>
        <v>Profit</v>
      </c>
    </row>
    <row r="90" spans="1:23">
      <c r="A90" t="s">
        <v>221</v>
      </c>
      <c r="B90" s="1">
        <v>44397</v>
      </c>
      <c r="C90" t="s">
        <v>222</v>
      </c>
      <c r="D90" t="s">
        <v>46</v>
      </c>
      <c r="E90">
        <v>38641</v>
      </c>
      <c r="F90">
        <v>18.7</v>
      </c>
      <c r="G90">
        <v>60</v>
      </c>
      <c r="H90" t="s">
        <v>19</v>
      </c>
      <c r="I90" t="s">
        <v>73</v>
      </c>
      <c r="J90" t="s">
        <v>32</v>
      </c>
      <c r="K90">
        <v>50176</v>
      </c>
      <c r="L90" t="s">
        <v>29</v>
      </c>
      <c r="M90">
        <v>0.23</v>
      </c>
      <c r="N90">
        <v>0.64</v>
      </c>
      <c r="O90">
        <v>45866.87</v>
      </c>
      <c r="P90">
        <v>0</v>
      </c>
      <c r="Q90" s="2">
        <f t="shared" si="14"/>
        <v>77.01092155612244</v>
      </c>
      <c r="R90" s="2">
        <f t="shared" si="8"/>
        <v>91.411969866071431</v>
      </c>
      <c r="S90">
        <f t="shared" ca="1" si="9"/>
        <v>1523</v>
      </c>
      <c r="T90" s="2">
        <f t="shared" ca="1" si="10"/>
        <v>50.766666666666666</v>
      </c>
      <c r="U90" s="2" t="str">
        <f t="shared" ca="1" si="11"/>
        <v>49+</v>
      </c>
      <c r="V90">
        <f t="shared" si="12"/>
        <v>7225.8700000000026</v>
      </c>
      <c r="W90" t="str">
        <f t="shared" si="13"/>
        <v>Profit</v>
      </c>
    </row>
    <row r="91" spans="1:23">
      <c r="A91" t="s">
        <v>223</v>
      </c>
      <c r="B91" s="1">
        <v>44976</v>
      </c>
      <c r="C91" t="s">
        <v>224</v>
      </c>
      <c r="D91" t="s">
        <v>65</v>
      </c>
      <c r="E91">
        <v>30711</v>
      </c>
      <c r="F91">
        <v>6.8</v>
      </c>
      <c r="G91">
        <v>60</v>
      </c>
      <c r="H91" t="s">
        <v>19</v>
      </c>
      <c r="I91" t="s">
        <v>27</v>
      </c>
      <c r="J91" t="s">
        <v>37</v>
      </c>
      <c r="K91">
        <v>74386</v>
      </c>
      <c r="L91" t="s">
        <v>33</v>
      </c>
      <c r="M91">
        <v>0.19</v>
      </c>
      <c r="N91">
        <v>0.77</v>
      </c>
      <c r="O91">
        <v>32799.35</v>
      </c>
      <c r="P91">
        <v>0</v>
      </c>
      <c r="Q91" s="2">
        <f t="shared" si="14"/>
        <v>41.285994676417602</v>
      </c>
      <c r="R91" s="2">
        <f t="shared" si="8"/>
        <v>44.093445003091979</v>
      </c>
      <c r="S91">
        <f t="shared" ca="1" si="9"/>
        <v>944</v>
      </c>
      <c r="T91" s="2">
        <f t="shared" ca="1" si="10"/>
        <v>31.466666666666665</v>
      </c>
      <c r="U91" s="2" t="str">
        <f t="shared" ca="1" si="11"/>
        <v>25-36</v>
      </c>
      <c r="V91">
        <f t="shared" si="12"/>
        <v>2088.3499999999985</v>
      </c>
      <c r="W91" t="str">
        <f t="shared" si="13"/>
        <v>Profit</v>
      </c>
    </row>
    <row r="92" spans="1:23">
      <c r="A92" t="s">
        <v>225</v>
      </c>
      <c r="B92" s="1">
        <v>45126</v>
      </c>
      <c r="C92" t="s">
        <v>226</v>
      </c>
      <c r="D92" t="s">
        <v>18</v>
      </c>
      <c r="E92">
        <v>5806</v>
      </c>
      <c r="F92">
        <v>24.3</v>
      </c>
      <c r="G92">
        <v>36</v>
      </c>
      <c r="H92" t="s">
        <v>81</v>
      </c>
      <c r="I92" t="s">
        <v>84</v>
      </c>
      <c r="J92" t="s">
        <v>21</v>
      </c>
      <c r="K92">
        <v>93972</v>
      </c>
      <c r="L92" t="s">
        <v>33</v>
      </c>
      <c r="M92">
        <v>0.18</v>
      </c>
      <c r="N92">
        <v>0.59</v>
      </c>
      <c r="O92">
        <v>2191.11</v>
      </c>
      <c r="P92">
        <v>417.13</v>
      </c>
      <c r="Q92" s="2">
        <f t="shared" si="14"/>
        <v>6.1784361299110371</v>
      </c>
      <c r="R92" s="2">
        <f t="shared" si="8"/>
        <v>2.3316626229089517</v>
      </c>
      <c r="S92">
        <f t="shared" ca="1" si="9"/>
        <v>794</v>
      </c>
      <c r="T92" s="2">
        <f t="shared" ca="1" si="10"/>
        <v>26.466666666666665</v>
      </c>
      <c r="U92" s="2" t="str">
        <f t="shared" ca="1" si="11"/>
        <v>25-36</v>
      </c>
      <c r="V92">
        <f t="shared" si="12"/>
        <v>-3614.89</v>
      </c>
      <c r="W92" t="str">
        <f t="shared" si="13"/>
        <v>loss</v>
      </c>
    </row>
    <row r="93" spans="1:23">
      <c r="A93" t="s">
        <v>227</v>
      </c>
      <c r="B93" s="1">
        <v>45253</v>
      </c>
      <c r="C93" t="s">
        <v>228</v>
      </c>
      <c r="D93" t="s">
        <v>46</v>
      </c>
      <c r="E93">
        <v>13182</v>
      </c>
      <c r="F93">
        <v>14.8</v>
      </c>
      <c r="G93">
        <v>60</v>
      </c>
      <c r="H93" t="s">
        <v>26</v>
      </c>
      <c r="I93" t="s">
        <v>57</v>
      </c>
      <c r="J93" t="s">
        <v>37</v>
      </c>
      <c r="K93">
        <v>119791</v>
      </c>
      <c r="L93" t="s">
        <v>29</v>
      </c>
      <c r="M93">
        <v>0.44</v>
      </c>
      <c r="N93">
        <v>0.9</v>
      </c>
      <c r="O93">
        <v>3017.58</v>
      </c>
      <c r="P93">
        <v>0</v>
      </c>
      <c r="Q93" s="2">
        <f t="shared" si="14"/>
        <v>11.004165588399797</v>
      </c>
      <c r="R93" s="2">
        <f t="shared" si="8"/>
        <v>2.5190373233381473</v>
      </c>
      <c r="S93">
        <f t="shared" ca="1" si="9"/>
        <v>667</v>
      </c>
      <c r="T93" s="2">
        <f t="shared" ca="1" si="10"/>
        <v>22.233333333333334</v>
      </c>
      <c r="U93" s="2" t="str">
        <f t="shared" ca="1" si="11"/>
        <v>13-24</v>
      </c>
      <c r="V93">
        <f t="shared" si="12"/>
        <v>-10164.42</v>
      </c>
      <c r="W93" t="str">
        <f t="shared" si="13"/>
        <v>loss</v>
      </c>
    </row>
    <row r="94" spans="1:23">
      <c r="A94" t="s">
        <v>229</v>
      </c>
      <c r="B94" s="1">
        <v>45268</v>
      </c>
      <c r="C94" t="s">
        <v>230</v>
      </c>
      <c r="D94" t="s">
        <v>25</v>
      </c>
      <c r="E94">
        <v>23297</v>
      </c>
      <c r="F94">
        <v>8</v>
      </c>
      <c r="G94">
        <v>60</v>
      </c>
      <c r="H94" t="s">
        <v>19</v>
      </c>
      <c r="I94" t="s">
        <v>20</v>
      </c>
      <c r="J94" t="s">
        <v>37</v>
      </c>
      <c r="K94">
        <v>71003</v>
      </c>
      <c r="L94" t="s">
        <v>29</v>
      </c>
      <c r="M94">
        <v>0.43</v>
      </c>
      <c r="N94">
        <v>0.55000000000000004</v>
      </c>
      <c r="O94">
        <v>25160.76</v>
      </c>
      <c r="P94">
        <v>0</v>
      </c>
      <c r="Q94" s="2">
        <f t="shared" si="14"/>
        <v>32.811289663817021</v>
      </c>
      <c r="R94" s="2">
        <f t="shared" si="8"/>
        <v>35.43619283692238</v>
      </c>
      <c r="S94">
        <f t="shared" ca="1" si="9"/>
        <v>652</v>
      </c>
      <c r="T94" s="2">
        <f t="shared" ca="1" si="10"/>
        <v>21.733333333333334</v>
      </c>
      <c r="U94" s="2" t="str">
        <f t="shared" ca="1" si="11"/>
        <v>13-24</v>
      </c>
      <c r="V94">
        <f t="shared" si="12"/>
        <v>1863.7599999999984</v>
      </c>
      <c r="W94" t="str">
        <f t="shared" si="13"/>
        <v>Profit</v>
      </c>
    </row>
    <row r="95" spans="1:23">
      <c r="A95" t="s">
        <v>231</v>
      </c>
      <c r="B95" s="1">
        <v>44699</v>
      </c>
      <c r="C95" t="s">
        <v>232</v>
      </c>
      <c r="D95" t="s">
        <v>25</v>
      </c>
      <c r="E95">
        <v>20541</v>
      </c>
      <c r="F95">
        <v>11.8</v>
      </c>
      <c r="G95">
        <v>36</v>
      </c>
      <c r="H95" t="s">
        <v>19</v>
      </c>
      <c r="I95" t="s">
        <v>73</v>
      </c>
      <c r="J95" t="s">
        <v>32</v>
      </c>
      <c r="K95">
        <v>49996</v>
      </c>
      <c r="L95" t="s">
        <v>33</v>
      </c>
      <c r="M95">
        <v>0.28000000000000003</v>
      </c>
      <c r="N95">
        <v>0.5</v>
      </c>
      <c r="O95">
        <v>22964.84</v>
      </c>
      <c r="P95">
        <v>0</v>
      </c>
      <c r="Q95" s="2">
        <f t="shared" si="14"/>
        <v>41.085286822945839</v>
      </c>
      <c r="R95" s="2">
        <f t="shared" si="8"/>
        <v>45.933354668373468</v>
      </c>
      <c r="S95">
        <f t="shared" ca="1" si="9"/>
        <v>1221</v>
      </c>
      <c r="T95" s="2">
        <f t="shared" ca="1" si="10"/>
        <v>40.700000000000003</v>
      </c>
      <c r="U95" s="2" t="str">
        <f t="shared" ca="1" si="11"/>
        <v>37-48</v>
      </c>
      <c r="V95">
        <f t="shared" si="12"/>
        <v>2423.84</v>
      </c>
      <c r="W95" t="str">
        <f t="shared" si="13"/>
        <v>Profit</v>
      </c>
    </row>
    <row r="96" spans="1:23">
      <c r="A96" t="s">
        <v>233</v>
      </c>
      <c r="B96" s="1">
        <v>44603</v>
      </c>
      <c r="C96" t="s">
        <v>234</v>
      </c>
      <c r="D96" t="s">
        <v>25</v>
      </c>
      <c r="E96">
        <v>29921</v>
      </c>
      <c r="F96">
        <v>13.3</v>
      </c>
      <c r="G96">
        <v>60</v>
      </c>
      <c r="H96" t="s">
        <v>19</v>
      </c>
      <c r="I96" t="s">
        <v>20</v>
      </c>
      <c r="J96" t="s">
        <v>32</v>
      </c>
      <c r="K96">
        <v>130922</v>
      </c>
      <c r="L96" t="s">
        <v>22</v>
      </c>
      <c r="M96">
        <v>0.15</v>
      </c>
      <c r="N96">
        <v>0.73</v>
      </c>
      <c r="O96">
        <v>33900.49</v>
      </c>
      <c r="P96">
        <v>0</v>
      </c>
      <c r="Q96" s="2">
        <f t="shared" si="14"/>
        <v>22.854065779624509</v>
      </c>
      <c r="R96" s="2">
        <f t="shared" si="8"/>
        <v>25.893654236873864</v>
      </c>
      <c r="S96">
        <f t="shared" ca="1" si="9"/>
        <v>1317</v>
      </c>
      <c r="T96" s="2">
        <f t="shared" ca="1" si="10"/>
        <v>43.9</v>
      </c>
      <c r="U96" s="2" t="str">
        <f t="shared" ca="1" si="11"/>
        <v>37-48</v>
      </c>
      <c r="V96">
        <f t="shared" si="12"/>
        <v>3979.489999999998</v>
      </c>
      <c r="W96" t="str">
        <f t="shared" si="13"/>
        <v>Profit</v>
      </c>
    </row>
    <row r="97" spans="1:23">
      <c r="A97" t="s">
        <v>235</v>
      </c>
      <c r="B97" s="1">
        <v>45001</v>
      </c>
      <c r="C97" t="s">
        <v>236</v>
      </c>
      <c r="D97" t="s">
        <v>25</v>
      </c>
      <c r="E97">
        <v>17774</v>
      </c>
      <c r="F97">
        <v>20.2</v>
      </c>
      <c r="G97">
        <v>36</v>
      </c>
      <c r="H97" t="s">
        <v>19</v>
      </c>
      <c r="I97" t="s">
        <v>20</v>
      </c>
      <c r="J97" t="s">
        <v>47</v>
      </c>
      <c r="K97">
        <v>116598</v>
      </c>
      <c r="L97" t="s">
        <v>22</v>
      </c>
      <c r="M97">
        <v>0.25</v>
      </c>
      <c r="N97">
        <v>0.76</v>
      </c>
      <c r="O97">
        <v>21364.35</v>
      </c>
      <c r="P97">
        <v>0</v>
      </c>
      <c r="Q97" s="2">
        <f t="shared" si="14"/>
        <v>15.24382922520112</v>
      </c>
      <c r="R97" s="2">
        <f t="shared" si="8"/>
        <v>18.323084443987032</v>
      </c>
      <c r="S97">
        <f t="shared" ca="1" si="9"/>
        <v>919</v>
      </c>
      <c r="T97" s="2">
        <f t="shared" ca="1" si="10"/>
        <v>30.633333333333333</v>
      </c>
      <c r="U97" s="2" t="str">
        <f t="shared" ca="1" si="11"/>
        <v>25-36</v>
      </c>
      <c r="V97">
        <f t="shared" si="12"/>
        <v>3590.3499999999985</v>
      </c>
      <c r="W97" t="str">
        <f t="shared" si="13"/>
        <v>Profit</v>
      </c>
    </row>
    <row r="98" spans="1:23">
      <c r="A98" t="s">
        <v>237</v>
      </c>
      <c r="B98" s="1">
        <v>44295</v>
      </c>
      <c r="C98" t="s">
        <v>238</v>
      </c>
      <c r="D98" t="s">
        <v>46</v>
      </c>
      <c r="E98">
        <v>38198</v>
      </c>
      <c r="F98">
        <v>19.899999999999999</v>
      </c>
      <c r="G98">
        <v>36</v>
      </c>
      <c r="H98" t="s">
        <v>19</v>
      </c>
      <c r="I98" t="s">
        <v>57</v>
      </c>
      <c r="J98" t="s">
        <v>28</v>
      </c>
      <c r="K98">
        <v>65931</v>
      </c>
      <c r="L98" t="s">
        <v>29</v>
      </c>
      <c r="M98">
        <v>0.35</v>
      </c>
      <c r="N98">
        <v>0.76</v>
      </c>
      <c r="O98">
        <v>45799.4</v>
      </c>
      <c r="P98">
        <v>0</v>
      </c>
      <c r="Q98" s="2">
        <f t="shared" si="14"/>
        <v>57.936327372556164</v>
      </c>
      <c r="R98" s="2">
        <f t="shared" si="8"/>
        <v>69.465653486220447</v>
      </c>
      <c r="S98">
        <f t="shared" ca="1" si="9"/>
        <v>1625</v>
      </c>
      <c r="T98" s="2">
        <f t="shared" ca="1" si="10"/>
        <v>54.166666666666664</v>
      </c>
      <c r="U98" s="2" t="str">
        <f t="shared" ca="1" si="11"/>
        <v>49+</v>
      </c>
      <c r="V98">
        <f t="shared" si="12"/>
        <v>7601.4000000000015</v>
      </c>
      <c r="W98" t="str">
        <f t="shared" si="13"/>
        <v>Profit</v>
      </c>
    </row>
    <row r="99" spans="1:23">
      <c r="A99" t="s">
        <v>239</v>
      </c>
      <c r="B99" s="1">
        <v>44880</v>
      </c>
      <c r="C99" t="s">
        <v>240</v>
      </c>
      <c r="D99" t="s">
        <v>18</v>
      </c>
      <c r="E99">
        <v>9820</v>
      </c>
      <c r="F99">
        <v>17.2</v>
      </c>
      <c r="G99">
        <v>36</v>
      </c>
      <c r="H99" t="s">
        <v>19</v>
      </c>
      <c r="I99" t="s">
        <v>57</v>
      </c>
      <c r="J99" t="s">
        <v>21</v>
      </c>
      <c r="K99">
        <v>65710</v>
      </c>
      <c r="L99" t="s">
        <v>33</v>
      </c>
      <c r="M99">
        <v>0.28000000000000003</v>
      </c>
      <c r="N99">
        <v>0.52</v>
      </c>
      <c r="O99">
        <v>11509.04</v>
      </c>
      <c r="P99">
        <v>0</v>
      </c>
      <c r="Q99" s="2">
        <f t="shared" si="14"/>
        <v>14.944452899102115</v>
      </c>
      <c r="R99" s="2">
        <f t="shared" si="8"/>
        <v>17.51489879774768</v>
      </c>
      <c r="S99">
        <f t="shared" ca="1" si="9"/>
        <v>1040</v>
      </c>
      <c r="T99" s="2">
        <f t="shared" ca="1" si="10"/>
        <v>34.666666666666664</v>
      </c>
      <c r="U99" s="2" t="str">
        <f t="shared" ca="1" si="11"/>
        <v>25-36</v>
      </c>
      <c r="V99">
        <f t="shared" si="12"/>
        <v>1689.0400000000009</v>
      </c>
      <c r="W99" t="str">
        <f t="shared" si="13"/>
        <v>Profit</v>
      </c>
    </row>
    <row r="100" spans="1:23">
      <c r="A100" t="s">
        <v>241</v>
      </c>
      <c r="B100" s="1">
        <v>44922</v>
      </c>
      <c r="C100" t="s">
        <v>242</v>
      </c>
      <c r="D100" t="s">
        <v>40</v>
      </c>
      <c r="E100">
        <v>25070</v>
      </c>
      <c r="F100">
        <v>7.1</v>
      </c>
      <c r="G100">
        <v>36</v>
      </c>
      <c r="H100" t="s">
        <v>19</v>
      </c>
      <c r="I100" t="s">
        <v>57</v>
      </c>
      <c r="J100" t="s">
        <v>32</v>
      </c>
      <c r="K100">
        <v>64693</v>
      </c>
      <c r="L100" t="s">
        <v>33</v>
      </c>
      <c r="M100">
        <v>0.41</v>
      </c>
      <c r="N100">
        <v>0.64</v>
      </c>
      <c r="O100">
        <v>26849.97</v>
      </c>
      <c r="P100">
        <v>0</v>
      </c>
      <c r="Q100" s="2">
        <f t="shared" si="14"/>
        <v>38.752260677353036</v>
      </c>
      <c r="R100" s="2">
        <f t="shared" si="8"/>
        <v>41.503671185445107</v>
      </c>
      <c r="S100">
        <f t="shared" ca="1" si="9"/>
        <v>998</v>
      </c>
      <c r="T100" s="2">
        <f t="shared" ca="1" si="10"/>
        <v>33.266666666666666</v>
      </c>
      <c r="U100" s="2" t="str">
        <f t="shared" ca="1" si="11"/>
        <v>25-36</v>
      </c>
      <c r="V100">
        <f t="shared" si="12"/>
        <v>1779.9700000000012</v>
      </c>
      <c r="W100" t="str">
        <f t="shared" si="13"/>
        <v>Profit</v>
      </c>
    </row>
    <row r="101" spans="1:23">
      <c r="A101" t="s">
        <v>243</v>
      </c>
      <c r="B101" s="1">
        <v>45157</v>
      </c>
      <c r="C101" t="s">
        <v>244</v>
      </c>
      <c r="D101" t="s">
        <v>25</v>
      </c>
      <c r="E101">
        <v>5232</v>
      </c>
      <c r="F101">
        <v>8</v>
      </c>
      <c r="G101">
        <v>36</v>
      </c>
      <c r="H101" t="s">
        <v>19</v>
      </c>
      <c r="I101" t="s">
        <v>73</v>
      </c>
      <c r="J101" t="s">
        <v>21</v>
      </c>
      <c r="K101">
        <v>65740</v>
      </c>
      <c r="L101" t="s">
        <v>33</v>
      </c>
      <c r="M101">
        <v>0.5</v>
      </c>
      <c r="N101">
        <v>0.72</v>
      </c>
      <c r="O101">
        <v>5650.56</v>
      </c>
      <c r="P101">
        <v>0</v>
      </c>
      <c r="Q101" s="2">
        <f t="shared" si="14"/>
        <v>7.9586248859142072</v>
      </c>
      <c r="R101" s="2">
        <f t="shared" si="8"/>
        <v>8.5953148767873451</v>
      </c>
      <c r="S101">
        <f t="shared" ca="1" si="9"/>
        <v>763</v>
      </c>
      <c r="T101" s="2">
        <f t="shared" ca="1" si="10"/>
        <v>25.433333333333334</v>
      </c>
      <c r="U101" s="2" t="str">
        <f t="shared" ca="1" si="11"/>
        <v>25-36</v>
      </c>
      <c r="V101">
        <f t="shared" si="12"/>
        <v>418.5600000000004</v>
      </c>
      <c r="W101" t="str">
        <f t="shared" si="13"/>
        <v>Profit</v>
      </c>
    </row>
    <row r="102" spans="1:23">
      <c r="A102" t="s">
        <v>245</v>
      </c>
      <c r="B102" s="1">
        <v>44809</v>
      </c>
      <c r="C102" t="s">
        <v>246</v>
      </c>
      <c r="D102" t="s">
        <v>40</v>
      </c>
      <c r="E102">
        <v>12122</v>
      </c>
      <c r="F102">
        <v>6.9</v>
      </c>
      <c r="G102">
        <v>60</v>
      </c>
      <c r="H102" t="s">
        <v>19</v>
      </c>
      <c r="I102" t="s">
        <v>20</v>
      </c>
      <c r="J102" t="s">
        <v>37</v>
      </c>
      <c r="K102">
        <v>107241</v>
      </c>
      <c r="L102" t="s">
        <v>22</v>
      </c>
      <c r="M102">
        <v>0.18</v>
      </c>
      <c r="N102">
        <v>0.6</v>
      </c>
      <c r="O102">
        <v>12958.42</v>
      </c>
      <c r="P102">
        <v>0</v>
      </c>
      <c r="Q102" s="2">
        <f t="shared" si="14"/>
        <v>11.30351264908011</v>
      </c>
      <c r="R102" s="2">
        <f t="shared" si="8"/>
        <v>12.083456886825001</v>
      </c>
      <c r="S102">
        <f t="shared" ca="1" si="9"/>
        <v>1111</v>
      </c>
      <c r="T102" s="2">
        <f t="shared" ca="1" si="10"/>
        <v>37.033333333333331</v>
      </c>
      <c r="U102" s="2" t="str">
        <f t="shared" ca="1" si="11"/>
        <v>37-48</v>
      </c>
      <c r="V102">
        <f t="shared" si="12"/>
        <v>836.42000000000007</v>
      </c>
      <c r="W102" t="str">
        <f t="shared" si="13"/>
        <v>Profit</v>
      </c>
    </row>
    <row r="103" spans="1:23">
      <c r="A103" t="s">
        <v>247</v>
      </c>
      <c r="B103" s="1">
        <v>44839</v>
      </c>
      <c r="C103" t="s">
        <v>248</v>
      </c>
      <c r="D103" t="s">
        <v>18</v>
      </c>
      <c r="E103">
        <v>16023</v>
      </c>
      <c r="F103">
        <v>16.5</v>
      </c>
      <c r="G103">
        <v>36</v>
      </c>
      <c r="H103" t="s">
        <v>19</v>
      </c>
      <c r="I103" t="s">
        <v>20</v>
      </c>
      <c r="J103" t="s">
        <v>28</v>
      </c>
      <c r="K103">
        <v>138944</v>
      </c>
      <c r="L103" t="s">
        <v>22</v>
      </c>
      <c r="M103">
        <v>0.28000000000000003</v>
      </c>
      <c r="N103">
        <v>0.89</v>
      </c>
      <c r="O103">
        <v>18666.8</v>
      </c>
      <c r="P103">
        <v>0</v>
      </c>
      <c r="Q103" s="2">
        <f t="shared" si="14"/>
        <v>11.531984108705666</v>
      </c>
      <c r="R103" s="2">
        <f t="shared" si="8"/>
        <v>13.434765085214186</v>
      </c>
      <c r="S103">
        <f t="shared" ca="1" si="9"/>
        <v>1081</v>
      </c>
      <c r="T103" s="2">
        <f t="shared" ca="1" si="10"/>
        <v>36.033333333333331</v>
      </c>
      <c r="U103" s="2" t="str">
        <f t="shared" ca="1" si="11"/>
        <v>37-48</v>
      </c>
      <c r="V103">
        <f t="shared" si="12"/>
        <v>2643.7999999999993</v>
      </c>
      <c r="W103" t="str">
        <f t="shared" si="13"/>
        <v>Profit</v>
      </c>
    </row>
    <row r="104" spans="1:23">
      <c r="A104" t="s">
        <v>249</v>
      </c>
      <c r="B104" s="1">
        <v>45225</v>
      </c>
      <c r="C104" t="s">
        <v>250</v>
      </c>
      <c r="D104" t="s">
        <v>18</v>
      </c>
      <c r="E104">
        <v>9007</v>
      </c>
      <c r="F104">
        <v>22.5</v>
      </c>
      <c r="G104">
        <v>36</v>
      </c>
      <c r="H104" t="s">
        <v>26</v>
      </c>
      <c r="I104" t="s">
        <v>27</v>
      </c>
      <c r="J104" t="s">
        <v>47</v>
      </c>
      <c r="K104">
        <v>123583</v>
      </c>
      <c r="L104" t="s">
        <v>33</v>
      </c>
      <c r="M104">
        <v>0.27</v>
      </c>
      <c r="N104">
        <v>0.54</v>
      </c>
      <c r="O104">
        <v>2983.25</v>
      </c>
      <c r="P104">
        <v>0</v>
      </c>
      <c r="Q104" s="2">
        <f t="shared" si="14"/>
        <v>7.288219253457191</v>
      </c>
      <c r="R104" s="2">
        <f t="shared" si="8"/>
        <v>2.4139647038832202</v>
      </c>
      <c r="S104">
        <f t="shared" ca="1" si="9"/>
        <v>695</v>
      </c>
      <c r="T104" s="2">
        <f t="shared" ca="1" si="10"/>
        <v>23.166666666666668</v>
      </c>
      <c r="U104" s="2" t="str">
        <f t="shared" ca="1" si="11"/>
        <v>13-24</v>
      </c>
      <c r="V104">
        <f t="shared" si="12"/>
        <v>-6023.75</v>
      </c>
      <c r="W104" t="str">
        <f t="shared" si="13"/>
        <v>loss</v>
      </c>
    </row>
    <row r="105" spans="1:23">
      <c r="A105" t="s">
        <v>251</v>
      </c>
      <c r="B105" s="1">
        <v>44699</v>
      </c>
      <c r="C105" t="s">
        <v>252</v>
      </c>
      <c r="D105" t="s">
        <v>53</v>
      </c>
      <c r="E105">
        <v>18905</v>
      </c>
      <c r="F105">
        <v>13.7</v>
      </c>
      <c r="G105">
        <v>60</v>
      </c>
      <c r="H105" t="s">
        <v>19</v>
      </c>
      <c r="I105" t="s">
        <v>20</v>
      </c>
      <c r="J105" t="s">
        <v>21</v>
      </c>
      <c r="K105">
        <v>106502</v>
      </c>
      <c r="L105" t="s">
        <v>33</v>
      </c>
      <c r="M105">
        <v>0.22</v>
      </c>
      <c r="N105">
        <v>0.72</v>
      </c>
      <c r="O105">
        <v>21494.98</v>
      </c>
      <c r="P105">
        <v>0</v>
      </c>
      <c r="Q105" s="2">
        <f t="shared" si="14"/>
        <v>17.750840359805451</v>
      </c>
      <c r="R105" s="2">
        <f t="shared" si="8"/>
        <v>20.18270079435128</v>
      </c>
      <c r="S105">
        <f t="shared" ca="1" si="9"/>
        <v>1221</v>
      </c>
      <c r="T105" s="2">
        <f t="shared" ca="1" si="10"/>
        <v>40.700000000000003</v>
      </c>
      <c r="U105" s="2" t="str">
        <f t="shared" ca="1" si="11"/>
        <v>37-48</v>
      </c>
      <c r="V105">
        <f t="shared" si="12"/>
        <v>2589.9799999999996</v>
      </c>
      <c r="W105" t="str">
        <f t="shared" si="13"/>
        <v>Profit</v>
      </c>
    </row>
    <row r="106" spans="1:23">
      <c r="A106" t="s">
        <v>253</v>
      </c>
      <c r="B106" s="1">
        <v>44963</v>
      </c>
      <c r="C106" t="s">
        <v>254</v>
      </c>
      <c r="D106" t="s">
        <v>76</v>
      </c>
      <c r="E106">
        <v>30398</v>
      </c>
      <c r="F106">
        <v>8.1999999999999993</v>
      </c>
      <c r="G106">
        <v>60</v>
      </c>
      <c r="H106" t="s">
        <v>19</v>
      </c>
      <c r="I106" t="s">
        <v>27</v>
      </c>
      <c r="J106" t="s">
        <v>28</v>
      </c>
      <c r="K106">
        <v>47374</v>
      </c>
      <c r="L106" t="s">
        <v>29</v>
      </c>
      <c r="M106">
        <v>0.18</v>
      </c>
      <c r="N106">
        <v>0.81</v>
      </c>
      <c r="O106">
        <v>32890.639999999999</v>
      </c>
      <c r="P106">
        <v>0</v>
      </c>
      <c r="Q106" s="2">
        <f t="shared" si="14"/>
        <v>64.165998226875502</v>
      </c>
      <c r="R106" s="2">
        <f t="shared" si="8"/>
        <v>69.427618524929287</v>
      </c>
      <c r="S106">
        <f t="shared" ca="1" si="9"/>
        <v>957</v>
      </c>
      <c r="T106" s="2">
        <f t="shared" ca="1" si="10"/>
        <v>31.9</v>
      </c>
      <c r="U106" s="2" t="str">
        <f t="shared" ca="1" si="11"/>
        <v>25-36</v>
      </c>
      <c r="V106">
        <f t="shared" si="12"/>
        <v>2492.6399999999994</v>
      </c>
      <c r="W106" t="str">
        <f t="shared" si="13"/>
        <v>Profit</v>
      </c>
    </row>
    <row r="107" spans="1:23">
      <c r="A107" t="s">
        <v>255</v>
      </c>
      <c r="B107" s="1">
        <v>44594</v>
      </c>
      <c r="C107" t="s">
        <v>256</v>
      </c>
      <c r="D107" t="s">
        <v>50</v>
      </c>
      <c r="E107">
        <v>35268</v>
      </c>
      <c r="F107">
        <v>16.2</v>
      </c>
      <c r="G107">
        <v>36</v>
      </c>
      <c r="H107" t="s">
        <v>26</v>
      </c>
      <c r="I107" t="s">
        <v>20</v>
      </c>
      <c r="J107" t="s">
        <v>47</v>
      </c>
      <c r="K107">
        <v>106674</v>
      </c>
      <c r="L107" t="s">
        <v>29</v>
      </c>
      <c r="M107">
        <v>0.13</v>
      </c>
      <c r="N107">
        <v>0.62</v>
      </c>
      <c r="O107">
        <v>14139.59</v>
      </c>
      <c r="P107">
        <v>0</v>
      </c>
      <c r="Q107" s="2">
        <f t="shared" si="14"/>
        <v>33.061477023454636</v>
      </c>
      <c r="R107" s="2">
        <f t="shared" si="8"/>
        <v>13.254954346888651</v>
      </c>
      <c r="S107">
        <f t="shared" ca="1" si="9"/>
        <v>1326</v>
      </c>
      <c r="T107" s="2">
        <f t="shared" ca="1" si="10"/>
        <v>44.2</v>
      </c>
      <c r="U107" s="2" t="str">
        <f t="shared" ca="1" si="11"/>
        <v>37-48</v>
      </c>
      <c r="V107">
        <f t="shared" si="12"/>
        <v>-21128.41</v>
      </c>
      <c r="W107" t="str">
        <f t="shared" si="13"/>
        <v>loss</v>
      </c>
    </row>
    <row r="108" spans="1:23">
      <c r="A108" t="s">
        <v>257</v>
      </c>
      <c r="B108" s="1">
        <v>45067</v>
      </c>
      <c r="C108" t="s">
        <v>258</v>
      </c>
      <c r="D108" t="s">
        <v>56</v>
      </c>
      <c r="E108">
        <v>7737</v>
      </c>
      <c r="F108">
        <v>21.2</v>
      </c>
      <c r="G108">
        <v>60</v>
      </c>
      <c r="H108" t="s">
        <v>81</v>
      </c>
      <c r="I108" t="s">
        <v>57</v>
      </c>
      <c r="J108" t="s">
        <v>21</v>
      </c>
      <c r="K108">
        <v>146500</v>
      </c>
      <c r="L108" t="s">
        <v>33</v>
      </c>
      <c r="M108">
        <v>0.45</v>
      </c>
      <c r="N108">
        <v>0.78</v>
      </c>
      <c r="O108">
        <v>2593.27</v>
      </c>
      <c r="P108">
        <v>2439.15</v>
      </c>
      <c r="Q108" s="2">
        <f t="shared" si="14"/>
        <v>5.2812286689419796</v>
      </c>
      <c r="R108" s="2">
        <f t="shared" si="8"/>
        <v>1.7701501706484644</v>
      </c>
      <c r="S108">
        <f t="shared" ca="1" si="9"/>
        <v>853</v>
      </c>
      <c r="T108" s="2">
        <f t="shared" ca="1" si="10"/>
        <v>28.433333333333334</v>
      </c>
      <c r="U108" s="2" t="str">
        <f t="shared" ca="1" si="11"/>
        <v>25-36</v>
      </c>
      <c r="V108">
        <f t="shared" si="12"/>
        <v>-5143.7299999999996</v>
      </c>
      <c r="W108" t="str">
        <f t="shared" si="13"/>
        <v>loss</v>
      </c>
    </row>
    <row r="109" spans="1:23">
      <c r="A109" t="s">
        <v>259</v>
      </c>
      <c r="B109" s="1">
        <v>44991</v>
      </c>
      <c r="C109" t="s">
        <v>260</v>
      </c>
      <c r="D109" t="s">
        <v>50</v>
      </c>
      <c r="E109">
        <v>37062</v>
      </c>
      <c r="F109">
        <v>19.8</v>
      </c>
      <c r="G109">
        <v>60</v>
      </c>
      <c r="H109" t="s">
        <v>81</v>
      </c>
      <c r="I109" t="s">
        <v>20</v>
      </c>
      <c r="J109" t="s">
        <v>28</v>
      </c>
      <c r="K109">
        <v>111471</v>
      </c>
      <c r="L109" t="s">
        <v>33</v>
      </c>
      <c r="M109">
        <v>0.27</v>
      </c>
      <c r="N109">
        <v>0.87</v>
      </c>
      <c r="O109">
        <v>9479.8700000000008</v>
      </c>
      <c r="P109">
        <v>13222.79</v>
      </c>
      <c r="Q109" s="2">
        <f t="shared" si="14"/>
        <v>33.248109373738458</v>
      </c>
      <c r="R109" s="2">
        <f t="shared" si="8"/>
        <v>8.5043374509962248</v>
      </c>
      <c r="S109">
        <f t="shared" ca="1" si="9"/>
        <v>929</v>
      </c>
      <c r="T109" s="2">
        <f t="shared" ca="1" si="10"/>
        <v>30.966666666666665</v>
      </c>
      <c r="U109" s="2" t="str">
        <f t="shared" ca="1" si="11"/>
        <v>25-36</v>
      </c>
      <c r="V109">
        <f t="shared" si="12"/>
        <v>-27582.129999999997</v>
      </c>
      <c r="W109" t="str">
        <f t="shared" si="13"/>
        <v>loss</v>
      </c>
    </row>
    <row r="110" spans="1:23">
      <c r="A110" t="s">
        <v>261</v>
      </c>
      <c r="B110" s="1">
        <v>44589</v>
      </c>
      <c r="C110" t="s">
        <v>262</v>
      </c>
      <c r="D110" t="s">
        <v>46</v>
      </c>
      <c r="E110">
        <v>26510</v>
      </c>
      <c r="F110">
        <v>22.6</v>
      </c>
      <c r="G110">
        <v>36</v>
      </c>
      <c r="H110" t="s">
        <v>26</v>
      </c>
      <c r="I110" t="s">
        <v>20</v>
      </c>
      <c r="J110" t="s">
        <v>32</v>
      </c>
      <c r="K110">
        <v>75913</v>
      </c>
      <c r="L110" t="s">
        <v>22</v>
      </c>
      <c r="M110">
        <v>0.3</v>
      </c>
      <c r="N110">
        <v>0.59</v>
      </c>
      <c r="O110">
        <v>11560.44</v>
      </c>
      <c r="P110">
        <v>0</v>
      </c>
      <c r="Q110" s="2">
        <f t="shared" si="14"/>
        <v>34.921554937889425</v>
      </c>
      <c r="R110" s="2">
        <f t="shared" si="8"/>
        <v>15.228537931579572</v>
      </c>
      <c r="S110">
        <f t="shared" ca="1" si="9"/>
        <v>1331</v>
      </c>
      <c r="T110" s="2">
        <f t="shared" ca="1" si="10"/>
        <v>44.366666666666667</v>
      </c>
      <c r="U110" s="2" t="str">
        <f t="shared" ca="1" si="11"/>
        <v>37-48</v>
      </c>
      <c r="V110">
        <f t="shared" si="12"/>
        <v>-14949.56</v>
      </c>
      <c r="W110" t="str">
        <f t="shared" si="13"/>
        <v>loss</v>
      </c>
    </row>
    <row r="111" spans="1:23">
      <c r="A111" t="s">
        <v>263</v>
      </c>
      <c r="B111" s="1">
        <v>44403</v>
      </c>
      <c r="C111" t="s">
        <v>264</v>
      </c>
      <c r="D111" t="s">
        <v>56</v>
      </c>
      <c r="E111">
        <v>20426</v>
      </c>
      <c r="F111">
        <v>10.6</v>
      </c>
      <c r="G111">
        <v>36</v>
      </c>
      <c r="H111" t="s">
        <v>19</v>
      </c>
      <c r="I111" t="s">
        <v>73</v>
      </c>
      <c r="J111" t="s">
        <v>21</v>
      </c>
      <c r="K111">
        <v>96025</v>
      </c>
      <c r="L111" t="s">
        <v>33</v>
      </c>
      <c r="M111">
        <v>0.47</v>
      </c>
      <c r="N111">
        <v>0.91</v>
      </c>
      <c r="O111">
        <v>22591.16</v>
      </c>
      <c r="P111">
        <v>0</v>
      </c>
      <c r="Q111" s="2">
        <f t="shared" si="14"/>
        <v>21.271543868784171</v>
      </c>
      <c r="R111" s="2">
        <f t="shared" si="8"/>
        <v>23.526331684457173</v>
      </c>
      <c r="S111">
        <f t="shared" ca="1" si="9"/>
        <v>1517</v>
      </c>
      <c r="T111" s="2">
        <f t="shared" ca="1" si="10"/>
        <v>50.56666666666667</v>
      </c>
      <c r="U111" s="2" t="str">
        <f t="shared" ca="1" si="11"/>
        <v>49+</v>
      </c>
      <c r="V111">
        <f t="shared" si="12"/>
        <v>2165.16</v>
      </c>
      <c r="W111" t="str">
        <f t="shared" si="13"/>
        <v>Profit</v>
      </c>
    </row>
    <row r="112" spans="1:23">
      <c r="A112" t="s">
        <v>265</v>
      </c>
      <c r="B112" s="1">
        <v>45235</v>
      </c>
      <c r="C112" t="s">
        <v>266</v>
      </c>
      <c r="D112" t="s">
        <v>18</v>
      </c>
      <c r="E112">
        <v>38265</v>
      </c>
      <c r="F112">
        <v>8.9</v>
      </c>
      <c r="G112">
        <v>60</v>
      </c>
      <c r="H112" t="s">
        <v>26</v>
      </c>
      <c r="I112" t="s">
        <v>36</v>
      </c>
      <c r="J112" t="s">
        <v>28</v>
      </c>
      <c r="K112">
        <v>74516</v>
      </c>
      <c r="L112" t="s">
        <v>29</v>
      </c>
      <c r="M112">
        <v>0.41</v>
      </c>
      <c r="N112">
        <v>0.75</v>
      </c>
      <c r="O112">
        <v>8652.49</v>
      </c>
      <c r="P112">
        <v>0</v>
      </c>
      <c r="Q112" s="2">
        <f t="shared" si="14"/>
        <v>51.351387621450428</v>
      </c>
      <c r="R112" s="2">
        <f t="shared" si="8"/>
        <v>11.61158677331043</v>
      </c>
      <c r="S112">
        <f t="shared" ca="1" si="9"/>
        <v>685</v>
      </c>
      <c r="T112" s="2">
        <f t="shared" ca="1" si="10"/>
        <v>22.833333333333332</v>
      </c>
      <c r="U112" s="2" t="str">
        <f t="shared" ca="1" si="11"/>
        <v>13-24</v>
      </c>
      <c r="V112">
        <f t="shared" si="12"/>
        <v>-29612.510000000002</v>
      </c>
      <c r="W112" t="str">
        <f t="shared" si="13"/>
        <v>loss</v>
      </c>
    </row>
    <row r="113" spans="1:23">
      <c r="A113" t="s">
        <v>267</v>
      </c>
      <c r="B113" s="1">
        <v>45088</v>
      </c>
      <c r="C113" t="s">
        <v>268</v>
      </c>
      <c r="D113" t="s">
        <v>50</v>
      </c>
      <c r="E113">
        <v>18850</v>
      </c>
      <c r="F113">
        <v>22.6</v>
      </c>
      <c r="G113">
        <v>36</v>
      </c>
      <c r="H113" t="s">
        <v>26</v>
      </c>
      <c r="I113" t="s">
        <v>20</v>
      </c>
      <c r="J113" t="s">
        <v>47</v>
      </c>
      <c r="K113">
        <v>117796</v>
      </c>
      <c r="L113" t="s">
        <v>22</v>
      </c>
      <c r="M113">
        <v>0.15</v>
      </c>
      <c r="N113">
        <v>0.63</v>
      </c>
      <c r="O113">
        <v>8480.84</v>
      </c>
      <c r="P113">
        <v>0</v>
      </c>
      <c r="Q113" s="2">
        <f t="shared" si="14"/>
        <v>16.002241162688037</v>
      </c>
      <c r="R113" s="2">
        <f t="shared" si="8"/>
        <v>7.199599307276987</v>
      </c>
      <c r="S113">
        <f t="shared" ca="1" si="9"/>
        <v>832</v>
      </c>
      <c r="T113" s="2">
        <f t="shared" ca="1" si="10"/>
        <v>27.733333333333334</v>
      </c>
      <c r="U113" s="2" t="str">
        <f t="shared" ca="1" si="11"/>
        <v>25-36</v>
      </c>
      <c r="V113">
        <f t="shared" si="12"/>
        <v>-10369.16</v>
      </c>
      <c r="W113" t="str">
        <f t="shared" si="13"/>
        <v>loss</v>
      </c>
    </row>
    <row r="114" spans="1:23">
      <c r="A114" t="s">
        <v>269</v>
      </c>
      <c r="B114" s="1">
        <v>45060</v>
      </c>
      <c r="C114" t="s">
        <v>270</v>
      </c>
      <c r="D114" t="s">
        <v>72</v>
      </c>
      <c r="E114">
        <v>1614</v>
      </c>
      <c r="F114">
        <v>18.2</v>
      </c>
      <c r="G114">
        <v>36</v>
      </c>
      <c r="H114" t="s">
        <v>19</v>
      </c>
      <c r="I114" t="s">
        <v>57</v>
      </c>
      <c r="J114" t="s">
        <v>28</v>
      </c>
      <c r="K114">
        <v>56069</v>
      </c>
      <c r="L114" t="s">
        <v>29</v>
      </c>
      <c r="M114">
        <v>0.33</v>
      </c>
      <c r="N114">
        <v>0.69</v>
      </c>
      <c r="O114">
        <v>1907.75</v>
      </c>
      <c r="P114">
        <v>0</v>
      </c>
      <c r="Q114" s="2">
        <f t="shared" si="14"/>
        <v>2.8785960156236063</v>
      </c>
      <c r="R114" s="2">
        <f t="shared" si="8"/>
        <v>3.4025040575005798</v>
      </c>
      <c r="S114">
        <f t="shared" ca="1" si="9"/>
        <v>860</v>
      </c>
      <c r="T114" s="2">
        <f t="shared" ca="1" si="10"/>
        <v>28.666666666666668</v>
      </c>
      <c r="U114" s="2" t="str">
        <f t="shared" ca="1" si="11"/>
        <v>25-36</v>
      </c>
      <c r="V114">
        <f t="shared" si="12"/>
        <v>293.75</v>
      </c>
      <c r="W114" t="str">
        <f t="shared" si="13"/>
        <v>Profit</v>
      </c>
    </row>
    <row r="115" spans="1:23">
      <c r="A115" t="s">
        <v>271</v>
      </c>
      <c r="B115" s="1">
        <v>44939</v>
      </c>
      <c r="C115" t="s">
        <v>272</v>
      </c>
      <c r="D115" t="s">
        <v>76</v>
      </c>
      <c r="E115">
        <v>22776</v>
      </c>
      <c r="F115">
        <v>11.2</v>
      </c>
      <c r="G115">
        <v>60</v>
      </c>
      <c r="H115" t="s">
        <v>19</v>
      </c>
      <c r="I115" t="s">
        <v>27</v>
      </c>
      <c r="J115" t="s">
        <v>32</v>
      </c>
      <c r="K115">
        <v>148333</v>
      </c>
      <c r="L115" t="s">
        <v>29</v>
      </c>
      <c r="M115">
        <v>0.28000000000000003</v>
      </c>
      <c r="N115">
        <v>0.64</v>
      </c>
      <c r="O115">
        <v>25326.91</v>
      </c>
      <c r="P115">
        <v>0</v>
      </c>
      <c r="Q115" s="2">
        <f t="shared" si="14"/>
        <v>15.354641246384823</v>
      </c>
      <c r="R115" s="2">
        <f t="shared" si="8"/>
        <v>17.074359717662286</v>
      </c>
      <c r="S115">
        <f t="shared" ca="1" si="9"/>
        <v>981</v>
      </c>
      <c r="T115" s="2">
        <f t="shared" ca="1" si="10"/>
        <v>32.700000000000003</v>
      </c>
      <c r="U115" s="2" t="str">
        <f t="shared" ca="1" si="11"/>
        <v>25-36</v>
      </c>
      <c r="V115">
        <f t="shared" si="12"/>
        <v>2550.91</v>
      </c>
      <c r="W115" t="str">
        <f t="shared" si="13"/>
        <v>Profit</v>
      </c>
    </row>
    <row r="116" spans="1:23">
      <c r="A116" t="s">
        <v>273</v>
      </c>
      <c r="B116" s="1">
        <v>44760</v>
      </c>
      <c r="C116" t="s">
        <v>274</v>
      </c>
      <c r="D116" t="s">
        <v>50</v>
      </c>
      <c r="E116">
        <v>25077</v>
      </c>
      <c r="F116">
        <v>19.8</v>
      </c>
      <c r="G116">
        <v>36</v>
      </c>
      <c r="H116" t="s">
        <v>81</v>
      </c>
      <c r="I116" t="s">
        <v>73</v>
      </c>
      <c r="J116" t="s">
        <v>21</v>
      </c>
      <c r="K116">
        <v>86233</v>
      </c>
      <c r="L116" t="s">
        <v>22</v>
      </c>
      <c r="M116">
        <v>0.42</v>
      </c>
      <c r="N116">
        <v>0.83</v>
      </c>
      <c r="O116">
        <v>4314.95</v>
      </c>
      <c r="P116">
        <v>11970.48</v>
      </c>
      <c r="Q116" s="2">
        <f t="shared" si="14"/>
        <v>29.080514420233555</v>
      </c>
      <c r="R116" s="2">
        <f t="shared" si="8"/>
        <v>5.0038268412324749</v>
      </c>
      <c r="S116">
        <f t="shared" ca="1" si="9"/>
        <v>1160</v>
      </c>
      <c r="T116" s="2">
        <f t="shared" ca="1" si="10"/>
        <v>38.666666666666664</v>
      </c>
      <c r="U116" s="2" t="str">
        <f t="shared" ca="1" si="11"/>
        <v>37-48</v>
      </c>
      <c r="V116">
        <f t="shared" si="12"/>
        <v>-20762.05</v>
      </c>
      <c r="W116" t="str">
        <f t="shared" si="13"/>
        <v>loss</v>
      </c>
    </row>
    <row r="117" spans="1:23">
      <c r="A117" t="s">
        <v>275</v>
      </c>
      <c r="B117" s="1">
        <v>45217</v>
      </c>
      <c r="C117" t="s">
        <v>276</v>
      </c>
      <c r="D117" t="s">
        <v>76</v>
      </c>
      <c r="E117">
        <v>10374</v>
      </c>
      <c r="F117">
        <v>21.3</v>
      </c>
      <c r="G117">
        <v>36</v>
      </c>
      <c r="H117" t="s">
        <v>19</v>
      </c>
      <c r="I117" t="s">
        <v>84</v>
      </c>
      <c r="J117" t="s">
        <v>21</v>
      </c>
      <c r="K117">
        <v>114811</v>
      </c>
      <c r="L117" t="s">
        <v>29</v>
      </c>
      <c r="M117">
        <v>0.39</v>
      </c>
      <c r="N117">
        <v>0.86</v>
      </c>
      <c r="O117">
        <v>12583.66</v>
      </c>
      <c r="P117">
        <v>0</v>
      </c>
      <c r="Q117" s="2">
        <f t="shared" si="14"/>
        <v>9.0357195739084233</v>
      </c>
      <c r="R117" s="2">
        <f t="shared" si="8"/>
        <v>10.960326101157554</v>
      </c>
      <c r="S117">
        <f t="shared" ca="1" si="9"/>
        <v>703</v>
      </c>
      <c r="T117" s="2">
        <f t="shared" ca="1" si="10"/>
        <v>23.433333333333334</v>
      </c>
      <c r="U117" s="2" t="str">
        <f t="shared" ca="1" si="11"/>
        <v>13-24</v>
      </c>
      <c r="V117">
        <f t="shared" si="12"/>
        <v>2209.66</v>
      </c>
      <c r="W117" t="str">
        <f t="shared" si="13"/>
        <v>Profit</v>
      </c>
    </row>
    <row r="118" spans="1:23">
      <c r="A118" t="s">
        <v>277</v>
      </c>
      <c r="B118" s="1">
        <v>44292</v>
      </c>
      <c r="C118" t="s">
        <v>278</v>
      </c>
      <c r="D118" t="s">
        <v>40</v>
      </c>
      <c r="E118">
        <v>36435</v>
      </c>
      <c r="F118">
        <v>17.3</v>
      </c>
      <c r="G118">
        <v>36</v>
      </c>
      <c r="H118" t="s">
        <v>19</v>
      </c>
      <c r="I118" t="s">
        <v>20</v>
      </c>
      <c r="J118" t="s">
        <v>21</v>
      </c>
      <c r="K118">
        <v>89049</v>
      </c>
      <c r="L118" t="s">
        <v>33</v>
      </c>
      <c r="M118">
        <v>0.38</v>
      </c>
      <c r="N118">
        <v>0.87</v>
      </c>
      <c r="O118">
        <v>42738.26</v>
      </c>
      <c r="P118">
        <v>0</v>
      </c>
      <c r="Q118" s="2">
        <f t="shared" si="14"/>
        <v>40.915675639254793</v>
      </c>
      <c r="R118" s="2">
        <f t="shared" si="8"/>
        <v>47.994093139732058</v>
      </c>
      <c r="S118">
        <f t="shared" ca="1" si="9"/>
        <v>1628</v>
      </c>
      <c r="T118" s="2">
        <f t="shared" ca="1" si="10"/>
        <v>54.266666666666666</v>
      </c>
      <c r="U118" s="2" t="str">
        <f t="shared" ca="1" si="11"/>
        <v>49+</v>
      </c>
      <c r="V118">
        <f t="shared" si="12"/>
        <v>6303.260000000002</v>
      </c>
      <c r="W118" t="str">
        <f t="shared" si="13"/>
        <v>Profit</v>
      </c>
    </row>
    <row r="119" spans="1:23">
      <c r="A119" t="s">
        <v>279</v>
      </c>
      <c r="B119" s="1">
        <v>44681</v>
      </c>
      <c r="C119" t="s">
        <v>280</v>
      </c>
      <c r="D119" t="s">
        <v>46</v>
      </c>
      <c r="E119">
        <v>31907</v>
      </c>
      <c r="F119">
        <v>18.8</v>
      </c>
      <c r="G119">
        <v>36</v>
      </c>
      <c r="H119" t="s">
        <v>19</v>
      </c>
      <c r="I119" t="s">
        <v>36</v>
      </c>
      <c r="J119" t="s">
        <v>32</v>
      </c>
      <c r="K119">
        <v>131820</v>
      </c>
      <c r="L119" t="s">
        <v>29</v>
      </c>
      <c r="M119">
        <v>0.24</v>
      </c>
      <c r="N119">
        <v>0.94</v>
      </c>
      <c r="O119">
        <v>37905.519999999997</v>
      </c>
      <c r="P119">
        <v>0</v>
      </c>
      <c r="Q119" s="2">
        <f t="shared" si="14"/>
        <v>24.204976483082994</v>
      </c>
      <c r="R119" s="2">
        <f t="shared" si="8"/>
        <v>28.755515096343498</v>
      </c>
      <c r="S119">
        <f t="shared" ca="1" si="9"/>
        <v>1239</v>
      </c>
      <c r="T119" s="2">
        <f t="shared" ca="1" si="10"/>
        <v>41.3</v>
      </c>
      <c r="U119" s="2" t="str">
        <f t="shared" ca="1" si="11"/>
        <v>37-48</v>
      </c>
      <c r="V119">
        <f t="shared" si="12"/>
        <v>5998.5199999999968</v>
      </c>
      <c r="W119" t="str">
        <f t="shared" si="13"/>
        <v>Profit</v>
      </c>
    </row>
    <row r="120" spans="1:23">
      <c r="A120" t="s">
        <v>281</v>
      </c>
      <c r="B120" s="1">
        <v>44427</v>
      </c>
      <c r="C120" t="s">
        <v>282</v>
      </c>
      <c r="D120" t="s">
        <v>76</v>
      </c>
      <c r="E120">
        <v>14409</v>
      </c>
      <c r="F120">
        <v>12.5</v>
      </c>
      <c r="G120">
        <v>36</v>
      </c>
      <c r="H120" t="s">
        <v>19</v>
      </c>
      <c r="I120" t="s">
        <v>57</v>
      </c>
      <c r="J120" t="s">
        <v>47</v>
      </c>
      <c r="K120">
        <v>148028</v>
      </c>
      <c r="L120" t="s">
        <v>22</v>
      </c>
      <c r="M120">
        <v>0.42</v>
      </c>
      <c r="N120">
        <v>0.86</v>
      </c>
      <c r="O120">
        <v>16210.12</v>
      </c>
      <c r="P120">
        <v>0</v>
      </c>
      <c r="Q120" s="2">
        <f t="shared" si="14"/>
        <v>9.7339692490609888</v>
      </c>
      <c r="R120" s="2">
        <f t="shared" si="8"/>
        <v>10.950712027454266</v>
      </c>
      <c r="S120">
        <f t="shared" ca="1" si="9"/>
        <v>1493</v>
      </c>
      <c r="T120" s="2">
        <f t="shared" ca="1" si="10"/>
        <v>49.766666666666666</v>
      </c>
      <c r="U120" s="2" t="str">
        <f t="shared" ca="1" si="11"/>
        <v>49+</v>
      </c>
      <c r="V120">
        <f t="shared" si="12"/>
        <v>1801.1200000000008</v>
      </c>
      <c r="W120" t="str">
        <f t="shared" si="13"/>
        <v>Profit</v>
      </c>
    </row>
    <row r="121" spans="1:23">
      <c r="A121" t="s">
        <v>283</v>
      </c>
      <c r="B121" s="1">
        <v>44945</v>
      </c>
      <c r="C121" t="s">
        <v>284</v>
      </c>
      <c r="D121" t="s">
        <v>40</v>
      </c>
      <c r="E121">
        <v>17514</v>
      </c>
      <c r="F121">
        <v>15.8</v>
      </c>
      <c r="G121">
        <v>60</v>
      </c>
      <c r="H121" t="s">
        <v>19</v>
      </c>
      <c r="I121" t="s">
        <v>57</v>
      </c>
      <c r="J121" t="s">
        <v>21</v>
      </c>
      <c r="K121">
        <v>69178</v>
      </c>
      <c r="L121" t="s">
        <v>22</v>
      </c>
      <c r="M121">
        <v>0.12</v>
      </c>
      <c r="N121">
        <v>0.77</v>
      </c>
      <c r="O121">
        <v>20281.21</v>
      </c>
      <c r="P121">
        <v>0</v>
      </c>
      <c r="Q121" s="2">
        <f t="shared" si="14"/>
        <v>25.317297406689988</v>
      </c>
      <c r="R121" s="2">
        <f t="shared" si="8"/>
        <v>29.317427505854461</v>
      </c>
      <c r="S121">
        <f t="shared" ca="1" si="9"/>
        <v>975</v>
      </c>
      <c r="T121" s="2">
        <f t="shared" ca="1" si="10"/>
        <v>32.5</v>
      </c>
      <c r="U121" s="2" t="str">
        <f t="shared" ca="1" si="11"/>
        <v>25-36</v>
      </c>
      <c r="V121">
        <f t="shared" si="12"/>
        <v>2767.2099999999991</v>
      </c>
      <c r="W121" t="str">
        <f t="shared" si="13"/>
        <v>Profit</v>
      </c>
    </row>
    <row r="122" spans="1:23">
      <c r="A122" t="s">
        <v>285</v>
      </c>
      <c r="B122" s="1">
        <v>44737</v>
      </c>
      <c r="C122" t="s">
        <v>286</v>
      </c>
      <c r="D122" t="s">
        <v>25</v>
      </c>
      <c r="E122">
        <v>30866</v>
      </c>
      <c r="F122">
        <v>15.5</v>
      </c>
      <c r="G122">
        <v>60</v>
      </c>
      <c r="H122" t="s">
        <v>26</v>
      </c>
      <c r="I122" t="s">
        <v>84</v>
      </c>
      <c r="J122" t="s">
        <v>47</v>
      </c>
      <c r="K122">
        <v>62821</v>
      </c>
      <c r="L122" t="s">
        <v>22</v>
      </c>
      <c r="M122">
        <v>0.16</v>
      </c>
      <c r="N122">
        <v>0.65</v>
      </c>
      <c r="O122">
        <v>5435.42</v>
      </c>
      <c r="P122">
        <v>0</v>
      </c>
      <c r="Q122" s="2">
        <f t="shared" si="14"/>
        <v>49.133251619681317</v>
      </c>
      <c r="R122" s="2">
        <f t="shared" si="8"/>
        <v>8.6522341255312725</v>
      </c>
      <c r="S122">
        <f t="shared" ca="1" si="9"/>
        <v>1183</v>
      </c>
      <c r="T122" s="2">
        <f t="shared" ca="1" si="10"/>
        <v>39.43333333333333</v>
      </c>
      <c r="U122" s="2" t="str">
        <f t="shared" ca="1" si="11"/>
        <v>37-48</v>
      </c>
      <c r="V122">
        <f t="shared" si="12"/>
        <v>-25430.58</v>
      </c>
      <c r="W122" t="str">
        <f t="shared" si="13"/>
        <v>loss</v>
      </c>
    </row>
    <row r="123" spans="1:23">
      <c r="A123" t="s">
        <v>287</v>
      </c>
      <c r="B123" s="1">
        <v>45256</v>
      </c>
      <c r="C123" t="s">
        <v>288</v>
      </c>
      <c r="D123" t="s">
        <v>40</v>
      </c>
      <c r="E123">
        <v>3983</v>
      </c>
      <c r="F123">
        <v>22</v>
      </c>
      <c r="G123">
        <v>36</v>
      </c>
      <c r="H123" t="s">
        <v>26</v>
      </c>
      <c r="I123" t="s">
        <v>73</v>
      </c>
      <c r="J123" t="s">
        <v>28</v>
      </c>
      <c r="K123">
        <v>81727</v>
      </c>
      <c r="L123" t="s">
        <v>29</v>
      </c>
      <c r="M123">
        <v>0.23</v>
      </c>
      <c r="N123">
        <v>0.75</v>
      </c>
      <c r="O123">
        <v>294.36</v>
      </c>
      <c r="P123">
        <v>0</v>
      </c>
      <c r="Q123" s="2">
        <f t="shared" si="14"/>
        <v>4.873542403367308</v>
      </c>
      <c r="R123" s="2">
        <f t="shared" si="8"/>
        <v>0.3601747280580469</v>
      </c>
      <c r="S123">
        <f t="shared" ca="1" si="9"/>
        <v>664</v>
      </c>
      <c r="T123" s="2">
        <f t="shared" ca="1" si="10"/>
        <v>22.133333333333333</v>
      </c>
      <c r="U123" s="2" t="str">
        <f t="shared" ca="1" si="11"/>
        <v>13-24</v>
      </c>
      <c r="V123">
        <f t="shared" si="12"/>
        <v>-3688.64</v>
      </c>
      <c r="W123" t="str">
        <f t="shared" si="13"/>
        <v>loss</v>
      </c>
    </row>
    <row r="124" spans="1:23">
      <c r="A124" t="s">
        <v>289</v>
      </c>
      <c r="B124" s="1">
        <v>44721</v>
      </c>
      <c r="C124" t="s">
        <v>290</v>
      </c>
      <c r="D124" t="s">
        <v>46</v>
      </c>
      <c r="E124">
        <v>32705</v>
      </c>
      <c r="F124">
        <v>21.8</v>
      </c>
      <c r="G124">
        <v>60</v>
      </c>
      <c r="H124" t="s">
        <v>19</v>
      </c>
      <c r="I124" t="s">
        <v>73</v>
      </c>
      <c r="J124" t="s">
        <v>47</v>
      </c>
      <c r="K124">
        <v>90935</v>
      </c>
      <c r="L124" t="s">
        <v>33</v>
      </c>
      <c r="M124">
        <v>0.13</v>
      </c>
      <c r="N124">
        <v>0.52</v>
      </c>
      <c r="O124">
        <v>39834.69</v>
      </c>
      <c r="P124">
        <v>0</v>
      </c>
      <c r="Q124" s="2">
        <f t="shared" si="14"/>
        <v>35.965249903777426</v>
      </c>
      <c r="R124" s="2">
        <f t="shared" si="8"/>
        <v>43.805674382800902</v>
      </c>
      <c r="S124">
        <f t="shared" ca="1" si="9"/>
        <v>1199</v>
      </c>
      <c r="T124" s="2">
        <f t="shared" ca="1" si="10"/>
        <v>39.966666666666669</v>
      </c>
      <c r="U124" s="2" t="str">
        <f t="shared" ca="1" si="11"/>
        <v>37-48</v>
      </c>
      <c r="V124">
        <f t="shared" si="12"/>
        <v>7129.6900000000023</v>
      </c>
      <c r="W124" t="str">
        <f t="shared" si="13"/>
        <v>Profit</v>
      </c>
    </row>
    <row r="125" spans="1:23">
      <c r="A125" t="s">
        <v>291</v>
      </c>
      <c r="B125" s="1">
        <v>44774</v>
      </c>
      <c r="C125" t="s">
        <v>292</v>
      </c>
      <c r="D125" t="s">
        <v>53</v>
      </c>
      <c r="E125">
        <v>21662</v>
      </c>
      <c r="F125">
        <v>21.7</v>
      </c>
      <c r="G125">
        <v>36</v>
      </c>
      <c r="H125" t="s">
        <v>81</v>
      </c>
      <c r="I125" t="s">
        <v>27</v>
      </c>
      <c r="J125" t="s">
        <v>47</v>
      </c>
      <c r="K125">
        <v>46999</v>
      </c>
      <c r="L125" t="s">
        <v>22</v>
      </c>
      <c r="M125">
        <v>0.19</v>
      </c>
      <c r="N125">
        <v>0.84</v>
      </c>
      <c r="O125">
        <v>7336.37</v>
      </c>
      <c r="P125">
        <v>1820.32</v>
      </c>
      <c r="Q125" s="2">
        <f t="shared" si="14"/>
        <v>46.090342347709523</v>
      </c>
      <c r="R125" s="2">
        <f t="shared" si="8"/>
        <v>15.609629992127491</v>
      </c>
      <c r="S125">
        <f t="shared" ca="1" si="9"/>
        <v>1146</v>
      </c>
      <c r="T125" s="2">
        <f t="shared" ca="1" si="10"/>
        <v>38.200000000000003</v>
      </c>
      <c r="U125" s="2" t="str">
        <f t="shared" ca="1" si="11"/>
        <v>37-48</v>
      </c>
      <c r="V125">
        <f t="shared" si="12"/>
        <v>-14325.630000000001</v>
      </c>
      <c r="W125" t="str">
        <f t="shared" si="13"/>
        <v>loss</v>
      </c>
    </row>
    <row r="126" spans="1:23">
      <c r="A126" t="s">
        <v>293</v>
      </c>
      <c r="B126" s="1">
        <v>44878</v>
      </c>
      <c r="C126" t="s">
        <v>294</v>
      </c>
      <c r="D126" t="s">
        <v>25</v>
      </c>
      <c r="E126">
        <v>24510</v>
      </c>
      <c r="F126">
        <v>5.2</v>
      </c>
      <c r="G126">
        <v>36</v>
      </c>
      <c r="H126" t="s">
        <v>19</v>
      </c>
      <c r="I126" t="s">
        <v>73</v>
      </c>
      <c r="J126" t="s">
        <v>21</v>
      </c>
      <c r="K126">
        <v>92522</v>
      </c>
      <c r="L126" t="s">
        <v>33</v>
      </c>
      <c r="M126">
        <v>0.43</v>
      </c>
      <c r="N126">
        <v>0.7</v>
      </c>
      <c r="O126">
        <v>25784.52</v>
      </c>
      <c r="P126">
        <v>0</v>
      </c>
      <c r="Q126" s="2">
        <f t="shared" si="14"/>
        <v>26.490996735911459</v>
      </c>
      <c r="R126" s="2">
        <f t="shared" si="8"/>
        <v>27.868528566178856</v>
      </c>
      <c r="S126">
        <f t="shared" ca="1" si="9"/>
        <v>1042</v>
      </c>
      <c r="T126" s="2">
        <f t="shared" ca="1" si="10"/>
        <v>34.733333333333334</v>
      </c>
      <c r="U126" s="2" t="str">
        <f t="shared" ca="1" si="11"/>
        <v>25-36</v>
      </c>
      <c r="V126">
        <f t="shared" si="12"/>
        <v>1274.5200000000004</v>
      </c>
      <c r="W126" t="str">
        <f t="shared" si="13"/>
        <v>Profit</v>
      </c>
    </row>
    <row r="127" spans="1:23">
      <c r="A127" t="s">
        <v>295</v>
      </c>
      <c r="B127" s="1">
        <v>44753</v>
      </c>
      <c r="C127" t="s">
        <v>296</v>
      </c>
      <c r="D127" t="s">
        <v>18</v>
      </c>
      <c r="E127">
        <v>13651</v>
      </c>
      <c r="F127">
        <v>20</v>
      </c>
      <c r="G127">
        <v>36</v>
      </c>
      <c r="H127" t="s">
        <v>19</v>
      </c>
      <c r="I127" t="s">
        <v>20</v>
      </c>
      <c r="J127" t="s">
        <v>37</v>
      </c>
      <c r="K127">
        <v>68712</v>
      </c>
      <c r="L127" t="s">
        <v>22</v>
      </c>
      <c r="M127">
        <v>0.48</v>
      </c>
      <c r="N127">
        <v>0.51</v>
      </c>
      <c r="O127">
        <v>16381.2</v>
      </c>
      <c r="P127">
        <v>0</v>
      </c>
      <c r="Q127" s="2">
        <f t="shared" si="14"/>
        <v>19.866981022237745</v>
      </c>
      <c r="R127" s="2">
        <f t="shared" si="8"/>
        <v>23.840377226685298</v>
      </c>
      <c r="S127">
        <f t="shared" ca="1" si="9"/>
        <v>1167</v>
      </c>
      <c r="T127" s="2">
        <f t="shared" ca="1" si="10"/>
        <v>38.9</v>
      </c>
      <c r="U127" s="2" t="str">
        <f t="shared" ca="1" si="11"/>
        <v>37-48</v>
      </c>
      <c r="V127">
        <f t="shared" si="12"/>
        <v>2730.2000000000007</v>
      </c>
      <c r="W127" t="str">
        <f t="shared" si="13"/>
        <v>Profit</v>
      </c>
    </row>
    <row r="128" spans="1:23">
      <c r="A128" t="s">
        <v>297</v>
      </c>
      <c r="B128" s="1">
        <v>45209</v>
      </c>
      <c r="C128" t="s">
        <v>298</v>
      </c>
      <c r="D128" t="s">
        <v>65</v>
      </c>
      <c r="E128">
        <v>29535</v>
      </c>
      <c r="F128">
        <v>20.2</v>
      </c>
      <c r="G128">
        <v>36</v>
      </c>
      <c r="H128" t="s">
        <v>26</v>
      </c>
      <c r="I128" t="s">
        <v>27</v>
      </c>
      <c r="J128" t="s">
        <v>37</v>
      </c>
      <c r="K128">
        <v>94551</v>
      </c>
      <c r="L128" t="s">
        <v>33</v>
      </c>
      <c r="M128">
        <v>0.22</v>
      </c>
      <c r="N128">
        <v>0.53</v>
      </c>
      <c r="O128">
        <v>7019.73</v>
      </c>
      <c r="P128">
        <v>0</v>
      </c>
      <c r="Q128" s="2">
        <f t="shared" si="14"/>
        <v>31.237110131040392</v>
      </c>
      <c r="R128" s="2">
        <f t="shared" si="8"/>
        <v>7.424278960560966</v>
      </c>
      <c r="S128">
        <f t="shared" ca="1" si="9"/>
        <v>711</v>
      </c>
      <c r="T128" s="2">
        <f t="shared" ca="1" si="10"/>
        <v>23.7</v>
      </c>
      <c r="U128" s="2" t="str">
        <f t="shared" ca="1" si="11"/>
        <v>13-24</v>
      </c>
      <c r="V128">
        <f t="shared" si="12"/>
        <v>-22515.27</v>
      </c>
      <c r="W128" t="str">
        <f t="shared" si="13"/>
        <v>loss</v>
      </c>
    </row>
    <row r="129" spans="1:23">
      <c r="A129" t="s">
        <v>299</v>
      </c>
      <c r="B129" s="1">
        <v>44842</v>
      </c>
      <c r="C129" t="s">
        <v>300</v>
      </c>
      <c r="D129" t="s">
        <v>40</v>
      </c>
      <c r="E129">
        <v>7640</v>
      </c>
      <c r="F129">
        <v>18.600000000000001</v>
      </c>
      <c r="G129">
        <v>36</v>
      </c>
      <c r="H129" t="s">
        <v>26</v>
      </c>
      <c r="I129" t="s">
        <v>20</v>
      </c>
      <c r="J129" t="s">
        <v>32</v>
      </c>
      <c r="K129">
        <v>70172</v>
      </c>
      <c r="L129" t="s">
        <v>33</v>
      </c>
      <c r="M129">
        <v>0.21</v>
      </c>
      <c r="N129">
        <v>0.67</v>
      </c>
      <c r="O129">
        <v>1169.7</v>
      </c>
      <c r="P129">
        <v>0</v>
      </c>
      <c r="Q129" s="2">
        <f t="shared" si="14"/>
        <v>10.887533489140967</v>
      </c>
      <c r="R129" s="2">
        <f t="shared" si="8"/>
        <v>1.6669041783047369</v>
      </c>
      <c r="S129">
        <f t="shared" ca="1" si="9"/>
        <v>1078</v>
      </c>
      <c r="T129" s="2">
        <f t="shared" ca="1" si="10"/>
        <v>35.93333333333333</v>
      </c>
      <c r="U129" s="2" t="str">
        <f t="shared" ca="1" si="11"/>
        <v>25-36</v>
      </c>
      <c r="V129">
        <f t="shared" si="12"/>
        <v>-6470.3</v>
      </c>
      <c r="W129" t="str">
        <f t="shared" si="13"/>
        <v>loss</v>
      </c>
    </row>
    <row r="130" spans="1:23">
      <c r="A130" t="s">
        <v>301</v>
      </c>
      <c r="B130" s="1">
        <v>44992</v>
      </c>
      <c r="C130" t="s">
        <v>302</v>
      </c>
      <c r="D130" t="s">
        <v>40</v>
      </c>
      <c r="E130">
        <v>16317</v>
      </c>
      <c r="F130">
        <v>20.100000000000001</v>
      </c>
      <c r="G130">
        <v>60</v>
      </c>
      <c r="H130" t="s">
        <v>26</v>
      </c>
      <c r="I130" t="s">
        <v>84</v>
      </c>
      <c r="J130" t="s">
        <v>32</v>
      </c>
      <c r="K130">
        <v>63722</v>
      </c>
      <c r="L130" t="s">
        <v>33</v>
      </c>
      <c r="M130">
        <v>0.21</v>
      </c>
      <c r="N130">
        <v>0.76</v>
      </c>
      <c r="O130">
        <v>2517.8000000000002</v>
      </c>
      <c r="P130">
        <v>0</v>
      </c>
      <c r="Q130" s="2">
        <f t="shared" si="14"/>
        <v>25.606540912086878</v>
      </c>
      <c r="R130" s="2">
        <f t="shared" ref="R130:R193" si="15">O130/K130*100</f>
        <v>3.9512256363579299</v>
      </c>
      <c r="S130">
        <f t="shared" ref="S130:S193" ca="1" si="16">_xlfn.DAYS(TODAY(),B130)</f>
        <v>928</v>
      </c>
      <c r="T130" s="2">
        <f t="shared" ref="T130:T193" ca="1" si="17">S130/30</f>
        <v>30.933333333333334</v>
      </c>
      <c r="U130" s="2" t="str">
        <f t="shared" ref="U130:U193" ca="1" si="18">IF(T130&lt;=12,"0-12",
 IF(T130&lt;=24,"13-24",
 IF(T130&lt;=36,"25-36",
 IF(T130&lt;=48,"37-48",
 "49+"))))</f>
        <v>25-36</v>
      </c>
      <c r="V130">
        <f t="shared" ref="V130:V193" si="19">O130-E130</f>
        <v>-13799.2</v>
      </c>
      <c r="W130" t="str">
        <f t="shared" ref="W130:W193" si="20">IF(V130&gt;=0,"Profit","loss")</f>
        <v>loss</v>
      </c>
    </row>
    <row r="131" spans="1:23">
      <c r="A131" t="s">
        <v>303</v>
      </c>
      <c r="B131" s="1">
        <v>45248</v>
      </c>
      <c r="C131" t="s">
        <v>304</v>
      </c>
      <c r="D131" t="s">
        <v>76</v>
      </c>
      <c r="E131">
        <v>8564</v>
      </c>
      <c r="F131">
        <v>21.8</v>
      </c>
      <c r="G131">
        <v>60</v>
      </c>
      <c r="H131" t="s">
        <v>81</v>
      </c>
      <c r="I131" t="s">
        <v>41</v>
      </c>
      <c r="J131" t="s">
        <v>37</v>
      </c>
      <c r="K131">
        <v>40625</v>
      </c>
      <c r="L131" t="s">
        <v>22</v>
      </c>
      <c r="M131">
        <v>0.21</v>
      </c>
      <c r="N131">
        <v>0.71</v>
      </c>
      <c r="O131">
        <v>3172.28</v>
      </c>
      <c r="P131">
        <v>2148.21</v>
      </c>
      <c r="Q131" s="2">
        <f t="shared" ref="Q131:Q194" si="21">E131/K131*100</f>
        <v>21.080615384615385</v>
      </c>
      <c r="R131" s="2">
        <f t="shared" si="15"/>
        <v>7.8086892307692306</v>
      </c>
      <c r="S131">
        <f t="shared" ca="1" si="16"/>
        <v>672</v>
      </c>
      <c r="T131" s="2">
        <f t="shared" ca="1" si="17"/>
        <v>22.4</v>
      </c>
      <c r="U131" s="2" t="str">
        <f t="shared" ca="1" si="18"/>
        <v>13-24</v>
      </c>
      <c r="V131">
        <f t="shared" si="19"/>
        <v>-5391.7199999999993</v>
      </c>
      <c r="W131" t="str">
        <f t="shared" si="20"/>
        <v>loss</v>
      </c>
    </row>
    <row r="132" spans="1:23">
      <c r="A132" t="s">
        <v>305</v>
      </c>
      <c r="B132" s="1">
        <v>44386</v>
      </c>
      <c r="C132" t="s">
        <v>306</v>
      </c>
      <c r="D132" t="s">
        <v>18</v>
      </c>
      <c r="E132">
        <v>28345</v>
      </c>
      <c r="F132">
        <v>14.4</v>
      </c>
      <c r="G132">
        <v>36</v>
      </c>
      <c r="H132" t="s">
        <v>26</v>
      </c>
      <c r="I132" t="s">
        <v>57</v>
      </c>
      <c r="J132" t="s">
        <v>28</v>
      </c>
      <c r="K132">
        <v>97165</v>
      </c>
      <c r="L132" t="s">
        <v>29</v>
      </c>
      <c r="M132">
        <v>0.11</v>
      </c>
      <c r="N132">
        <v>0.78</v>
      </c>
      <c r="O132">
        <v>12054.06</v>
      </c>
      <c r="P132">
        <v>0</v>
      </c>
      <c r="Q132" s="2">
        <f t="shared" si="21"/>
        <v>29.172026964441926</v>
      </c>
      <c r="R132" s="2">
        <f t="shared" si="15"/>
        <v>12.405763392167961</v>
      </c>
      <c r="S132">
        <f t="shared" ca="1" si="16"/>
        <v>1534</v>
      </c>
      <c r="T132" s="2">
        <f t="shared" ca="1" si="17"/>
        <v>51.133333333333333</v>
      </c>
      <c r="U132" s="2" t="str">
        <f t="shared" ca="1" si="18"/>
        <v>49+</v>
      </c>
      <c r="V132">
        <f t="shared" si="19"/>
        <v>-16290.94</v>
      </c>
      <c r="W132" t="str">
        <f t="shared" si="20"/>
        <v>loss</v>
      </c>
    </row>
    <row r="133" spans="1:23">
      <c r="A133" t="s">
        <v>307</v>
      </c>
      <c r="B133" s="1">
        <v>44829</v>
      </c>
      <c r="C133" t="s">
        <v>308</v>
      </c>
      <c r="D133" t="s">
        <v>50</v>
      </c>
      <c r="E133">
        <v>29687</v>
      </c>
      <c r="F133">
        <v>15</v>
      </c>
      <c r="G133">
        <v>60</v>
      </c>
      <c r="H133" t="s">
        <v>81</v>
      </c>
      <c r="I133" t="s">
        <v>57</v>
      </c>
      <c r="J133" t="s">
        <v>21</v>
      </c>
      <c r="K133">
        <v>106509</v>
      </c>
      <c r="L133" t="s">
        <v>29</v>
      </c>
      <c r="M133">
        <v>0.47</v>
      </c>
      <c r="N133">
        <v>0.72</v>
      </c>
      <c r="O133">
        <v>7898.5</v>
      </c>
      <c r="P133">
        <v>6839.85</v>
      </c>
      <c r="Q133" s="2">
        <f t="shared" si="21"/>
        <v>27.872761926222196</v>
      </c>
      <c r="R133" s="2">
        <f t="shared" si="15"/>
        <v>7.4158052371161114</v>
      </c>
      <c r="S133">
        <f t="shared" ca="1" si="16"/>
        <v>1091</v>
      </c>
      <c r="T133" s="2">
        <f t="shared" ca="1" si="17"/>
        <v>36.366666666666667</v>
      </c>
      <c r="U133" s="2" t="str">
        <f t="shared" ca="1" si="18"/>
        <v>37-48</v>
      </c>
      <c r="V133">
        <f t="shared" si="19"/>
        <v>-21788.5</v>
      </c>
      <c r="W133" t="str">
        <f t="shared" si="20"/>
        <v>loss</v>
      </c>
    </row>
    <row r="134" spans="1:23">
      <c r="A134" t="s">
        <v>309</v>
      </c>
      <c r="B134" s="1">
        <v>44824</v>
      </c>
      <c r="C134" t="s">
        <v>310</v>
      </c>
      <c r="D134" t="s">
        <v>72</v>
      </c>
      <c r="E134">
        <v>14737</v>
      </c>
      <c r="F134">
        <v>7.5</v>
      </c>
      <c r="G134">
        <v>36</v>
      </c>
      <c r="H134" t="s">
        <v>19</v>
      </c>
      <c r="I134" t="s">
        <v>20</v>
      </c>
      <c r="J134" t="s">
        <v>21</v>
      </c>
      <c r="K134">
        <v>36859</v>
      </c>
      <c r="L134" t="s">
        <v>29</v>
      </c>
      <c r="M134">
        <v>0.19</v>
      </c>
      <c r="N134">
        <v>0.8</v>
      </c>
      <c r="O134">
        <v>15842.28</v>
      </c>
      <c r="P134">
        <v>0</v>
      </c>
      <c r="Q134" s="2">
        <f t="shared" si="21"/>
        <v>39.982093925499882</v>
      </c>
      <c r="R134" s="2">
        <f t="shared" si="15"/>
        <v>42.980764535120322</v>
      </c>
      <c r="S134">
        <f t="shared" ca="1" si="16"/>
        <v>1096</v>
      </c>
      <c r="T134" s="2">
        <f t="shared" ca="1" si="17"/>
        <v>36.533333333333331</v>
      </c>
      <c r="U134" s="2" t="str">
        <f t="shared" ca="1" si="18"/>
        <v>37-48</v>
      </c>
      <c r="V134">
        <f t="shared" si="19"/>
        <v>1105.2800000000007</v>
      </c>
      <c r="W134" t="str">
        <f t="shared" si="20"/>
        <v>Profit</v>
      </c>
    </row>
    <row r="135" spans="1:23">
      <c r="A135" t="s">
        <v>311</v>
      </c>
      <c r="B135" s="1">
        <v>45169</v>
      </c>
      <c r="C135" t="s">
        <v>312</v>
      </c>
      <c r="D135" t="s">
        <v>56</v>
      </c>
      <c r="E135">
        <v>10323</v>
      </c>
      <c r="F135">
        <v>12.7</v>
      </c>
      <c r="G135">
        <v>60</v>
      </c>
      <c r="H135" t="s">
        <v>26</v>
      </c>
      <c r="I135" t="s">
        <v>20</v>
      </c>
      <c r="J135" t="s">
        <v>28</v>
      </c>
      <c r="K135">
        <v>71609</v>
      </c>
      <c r="L135" t="s">
        <v>33</v>
      </c>
      <c r="M135">
        <v>0.27</v>
      </c>
      <c r="N135">
        <v>0.6</v>
      </c>
      <c r="O135">
        <v>3378.2</v>
      </c>
      <c r="P135">
        <v>0</v>
      </c>
      <c r="Q135" s="2">
        <f t="shared" si="21"/>
        <v>14.415785725257999</v>
      </c>
      <c r="R135" s="2">
        <f t="shared" si="15"/>
        <v>4.717563434763786</v>
      </c>
      <c r="S135">
        <f t="shared" ca="1" si="16"/>
        <v>751</v>
      </c>
      <c r="T135" s="2">
        <f t="shared" ca="1" si="17"/>
        <v>25.033333333333335</v>
      </c>
      <c r="U135" s="2" t="str">
        <f t="shared" ca="1" si="18"/>
        <v>25-36</v>
      </c>
      <c r="V135">
        <f t="shared" si="19"/>
        <v>-6944.8</v>
      </c>
      <c r="W135" t="str">
        <f t="shared" si="20"/>
        <v>loss</v>
      </c>
    </row>
    <row r="136" spans="1:23">
      <c r="A136" t="s">
        <v>313</v>
      </c>
      <c r="B136" s="1">
        <v>44906</v>
      </c>
      <c r="C136" t="s">
        <v>314</v>
      </c>
      <c r="D136" t="s">
        <v>40</v>
      </c>
      <c r="E136">
        <v>16229</v>
      </c>
      <c r="F136">
        <v>17.899999999999999</v>
      </c>
      <c r="G136">
        <v>36</v>
      </c>
      <c r="H136" t="s">
        <v>315</v>
      </c>
      <c r="I136" t="s">
        <v>36</v>
      </c>
      <c r="J136" t="s">
        <v>28</v>
      </c>
      <c r="K136">
        <v>73307</v>
      </c>
      <c r="L136" t="s">
        <v>22</v>
      </c>
      <c r="M136">
        <v>0.1</v>
      </c>
      <c r="N136">
        <v>0.55000000000000004</v>
      </c>
      <c r="O136">
        <v>0</v>
      </c>
      <c r="P136">
        <v>0</v>
      </c>
      <c r="Q136" s="2">
        <f t="shared" si="21"/>
        <v>22.138404245160761</v>
      </c>
      <c r="R136" s="2">
        <f t="shared" si="15"/>
        <v>0</v>
      </c>
      <c r="S136">
        <f t="shared" ca="1" si="16"/>
        <v>1014</v>
      </c>
      <c r="T136" s="2">
        <f t="shared" ca="1" si="17"/>
        <v>33.799999999999997</v>
      </c>
      <c r="U136" s="2" t="str">
        <f t="shared" ca="1" si="18"/>
        <v>25-36</v>
      </c>
      <c r="V136">
        <f t="shared" si="19"/>
        <v>-16229</v>
      </c>
      <c r="W136" t="str">
        <f t="shared" si="20"/>
        <v>loss</v>
      </c>
    </row>
    <row r="137" spans="1:23">
      <c r="A137" t="s">
        <v>316</v>
      </c>
      <c r="B137" s="1">
        <v>44845</v>
      </c>
      <c r="C137" t="s">
        <v>317</v>
      </c>
      <c r="D137" t="s">
        <v>50</v>
      </c>
      <c r="E137">
        <v>9502</v>
      </c>
      <c r="F137">
        <v>20.6</v>
      </c>
      <c r="G137">
        <v>60</v>
      </c>
      <c r="H137" t="s">
        <v>26</v>
      </c>
      <c r="I137" t="s">
        <v>20</v>
      </c>
      <c r="J137" t="s">
        <v>37</v>
      </c>
      <c r="K137">
        <v>140986</v>
      </c>
      <c r="L137" t="s">
        <v>33</v>
      </c>
      <c r="M137">
        <v>0.44</v>
      </c>
      <c r="N137">
        <v>0.77</v>
      </c>
      <c r="O137">
        <v>2503.27</v>
      </c>
      <c r="P137">
        <v>0</v>
      </c>
      <c r="Q137" s="2">
        <f t="shared" si="21"/>
        <v>6.7396762799143177</v>
      </c>
      <c r="R137" s="2">
        <f t="shared" si="15"/>
        <v>1.7755450895833629</v>
      </c>
      <c r="S137">
        <f t="shared" ca="1" si="16"/>
        <v>1075</v>
      </c>
      <c r="T137" s="2">
        <f t="shared" ca="1" si="17"/>
        <v>35.833333333333336</v>
      </c>
      <c r="U137" s="2" t="str">
        <f t="shared" ca="1" si="18"/>
        <v>25-36</v>
      </c>
      <c r="V137">
        <f t="shared" si="19"/>
        <v>-6998.73</v>
      </c>
      <c r="W137" t="str">
        <f t="shared" si="20"/>
        <v>loss</v>
      </c>
    </row>
    <row r="138" spans="1:23">
      <c r="A138" t="s">
        <v>318</v>
      </c>
      <c r="B138" s="1">
        <v>44514</v>
      </c>
      <c r="C138" t="s">
        <v>319</v>
      </c>
      <c r="D138" t="s">
        <v>72</v>
      </c>
      <c r="E138">
        <v>1545</v>
      </c>
      <c r="F138">
        <v>9.3000000000000007</v>
      </c>
      <c r="G138">
        <v>36</v>
      </c>
      <c r="H138" t="s">
        <v>19</v>
      </c>
      <c r="I138" t="s">
        <v>57</v>
      </c>
      <c r="J138" t="s">
        <v>32</v>
      </c>
      <c r="K138">
        <v>131582</v>
      </c>
      <c r="L138" t="s">
        <v>22</v>
      </c>
      <c r="M138">
        <v>0.39</v>
      </c>
      <c r="N138">
        <v>0.72</v>
      </c>
      <c r="O138">
        <v>1688.68</v>
      </c>
      <c r="P138">
        <v>0</v>
      </c>
      <c r="Q138" s="2">
        <f t="shared" si="21"/>
        <v>1.1741727591919868</v>
      </c>
      <c r="R138" s="2">
        <f t="shared" si="15"/>
        <v>1.2833670258849996</v>
      </c>
      <c r="S138">
        <f t="shared" ca="1" si="16"/>
        <v>1406</v>
      </c>
      <c r="T138" s="2">
        <f t="shared" ca="1" si="17"/>
        <v>46.866666666666667</v>
      </c>
      <c r="U138" s="2" t="str">
        <f t="shared" ca="1" si="18"/>
        <v>37-48</v>
      </c>
      <c r="V138">
        <f t="shared" si="19"/>
        <v>143.68000000000006</v>
      </c>
      <c r="W138" t="str">
        <f t="shared" si="20"/>
        <v>Profit</v>
      </c>
    </row>
    <row r="139" spans="1:23">
      <c r="A139" t="s">
        <v>320</v>
      </c>
      <c r="B139" s="1">
        <v>44880</v>
      </c>
      <c r="C139" t="s">
        <v>321</v>
      </c>
      <c r="D139" t="s">
        <v>56</v>
      </c>
      <c r="E139">
        <v>38114</v>
      </c>
      <c r="F139">
        <v>7.8</v>
      </c>
      <c r="G139">
        <v>36</v>
      </c>
      <c r="H139" t="s">
        <v>19</v>
      </c>
      <c r="I139" t="s">
        <v>84</v>
      </c>
      <c r="J139" t="s">
        <v>28</v>
      </c>
      <c r="K139">
        <v>51839</v>
      </c>
      <c r="L139" t="s">
        <v>33</v>
      </c>
      <c r="M139">
        <v>0.48</v>
      </c>
      <c r="N139">
        <v>0.51</v>
      </c>
      <c r="O139">
        <v>41086.89</v>
      </c>
      <c r="P139">
        <v>0</v>
      </c>
      <c r="Q139" s="2">
        <f t="shared" si="21"/>
        <v>73.523794826289091</v>
      </c>
      <c r="R139" s="2">
        <f t="shared" si="15"/>
        <v>79.258646964640519</v>
      </c>
      <c r="S139">
        <f t="shared" ca="1" si="16"/>
        <v>1040</v>
      </c>
      <c r="T139" s="2">
        <f t="shared" ca="1" si="17"/>
        <v>34.666666666666664</v>
      </c>
      <c r="U139" s="2" t="str">
        <f t="shared" ca="1" si="18"/>
        <v>25-36</v>
      </c>
      <c r="V139">
        <f t="shared" si="19"/>
        <v>2972.8899999999994</v>
      </c>
      <c r="W139" t="str">
        <f t="shared" si="20"/>
        <v>Profit</v>
      </c>
    </row>
    <row r="140" spans="1:23">
      <c r="A140" t="s">
        <v>322</v>
      </c>
      <c r="B140" s="1">
        <v>44860</v>
      </c>
      <c r="C140" t="s">
        <v>323</v>
      </c>
      <c r="D140" t="s">
        <v>65</v>
      </c>
      <c r="E140">
        <v>30430</v>
      </c>
      <c r="F140">
        <v>18.3</v>
      </c>
      <c r="G140">
        <v>60</v>
      </c>
      <c r="H140" t="s">
        <v>26</v>
      </c>
      <c r="I140" t="s">
        <v>36</v>
      </c>
      <c r="J140" t="s">
        <v>32</v>
      </c>
      <c r="K140">
        <v>57216</v>
      </c>
      <c r="L140" t="s">
        <v>22</v>
      </c>
      <c r="M140">
        <v>0.41</v>
      </c>
      <c r="N140">
        <v>0.67</v>
      </c>
      <c r="O140">
        <v>6884.79</v>
      </c>
      <c r="P140">
        <v>0</v>
      </c>
      <c r="Q140" s="2">
        <f t="shared" si="21"/>
        <v>53.184423937360179</v>
      </c>
      <c r="R140" s="2">
        <f t="shared" si="15"/>
        <v>12.032980285234899</v>
      </c>
      <c r="S140">
        <f t="shared" ca="1" si="16"/>
        <v>1060</v>
      </c>
      <c r="T140" s="2">
        <f t="shared" ca="1" si="17"/>
        <v>35.333333333333336</v>
      </c>
      <c r="U140" s="2" t="str">
        <f t="shared" ca="1" si="18"/>
        <v>25-36</v>
      </c>
      <c r="V140">
        <f t="shared" si="19"/>
        <v>-23545.21</v>
      </c>
      <c r="W140" t="str">
        <f t="shared" si="20"/>
        <v>loss</v>
      </c>
    </row>
    <row r="141" spans="1:23">
      <c r="A141" t="s">
        <v>324</v>
      </c>
      <c r="B141" s="1">
        <v>44638</v>
      </c>
      <c r="C141" t="s">
        <v>325</v>
      </c>
      <c r="D141" t="s">
        <v>76</v>
      </c>
      <c r="E141">
        <v>10996</v>
      </c>
      <c r="F141">
        <v>5</v>
      </c>
      <c r="G141">
        <v>60</v>
      </c>
      <c r="H141" t="s">
        <v>19</v>
      </c>
      <c r="I141" t="s">
        <v>73</v>
      </c>
      <c r="J141" t="s">
        <v>47</v>
      </c>
      <c r="K141">
        <v>82953</v>
      </c>
      <c r="L141" t="s">
        <v>22</v>
      </c>
      <c r="M141">
        <v>0.23</v>
      </c>
      <c r="N141">
        <v>0.55000000000000004</v>
      </c>
      <c r="O141">
        <v>11545.8</v>
      </c>
      <c r="P141">
        <v>0</v>
      </c>
      <c r="Q141" s="2">
        <f t="shared" si="21"/>
        <v>13.255699010282932</v>
      </c>
      <c r="R141" s="2">
        <f t="shared" si="15"/>
        <v>13.918483960797076</v>
      </c>
      <c r="S141">
        <f t="shared" ca="1" si="16"/>
        <v>1282</v>
      </c>
      <c r="T141" s="2">
        <f t="shared" ca="1" si="17"/>
        <v>42.733333333333334</v>
      </c>
      <c r="U141" s="2" t="str">
        <f t="shared" ca="1" si="18"/>
        <v>37-48</v>
      </c>
      <c r="V141">
        <f t="shared" si="19"/>
        <v>549.79999999999927</v>
      </c>
      <c r="W141" t="str">
        <f t="shared" si="20"/>
        <v>Profit</v>
      </c>
    </row>
    <row r="142" spans="1:23">
      <c r="A142" t="s">
        <v>326</v>
      </c>
      <c r="B142" s="1">
        <v>44760</v>
      </c>
      <c r="C142" t="s">
        <v>327</v>
      </c>
      <c r="D142" t="s">
        <v>50</v>
      </c>
      <c r="E142">
        <v>28788</v>
      </c>
      <c r="F142">
        <v>8.6</v>
      </c>
      <c r="G142">
        <v>36</v>
      </c>
      <c r="H142" t="s">
        <v>60</v>
      </c>
      <c r="I142" t="s">
        <v>73</v>
      </c>
      <c r="J142" t="s">
        <v>21</v>
      </c>
      <c r="K142">
        <v>114481</v>
      </c>
      <c r="L142" t="s">
        <v>22</v>
      </c>
      <c r="M142">
        <v>0.2</v>
      </c>
      <c r="N142">
        <v>0.74</v>
      </c>
      <c r="O142">
        <v>0</v>
      </c>
      <c r="P142">
        <v>0</v>
      </c>
      <c r="Q142" s="2">
        <f t="shared" si="21"/>
        <v>25.146530865383777</v>
      </c>
      <c r="R142" s="2">
        <f t="shared" si="15"/>
        <v>0</v>
      </c>
      <c r="S142">
        <f t="shared" ca="1" si="16"/>
        <v>1160</v>
      </c>
      <c r="T142" s="2">
        <f t="shared" ca="1" si="17"/>
        <v>38.666666666666664</v>
      </c>
      <c r="U142" s="2" t="str">
        <f t="shared" ca="1" si="18"/>
        <v>37-48</v>
      </c>
      <c r="V142">
        <f t="shared" si="19"/>
        <v>-28788</v>
      </c>
      <c r="W142" t="str">
        <f t="shared" si="20"/>
        <v>loss</v>
      </c>
    </row>
    <row r="143" spans="1:23">
      <c r="A143" t="s">
        <v>328</v>
      </c>
      <c r="B143" s="1">
        <v>45148</v>
      </c>
      <c r="C143" t="s">
        <v>329</v>
      </c>
      <c r="D143" t="s">
        <v>76</v>
      </c>
      <c r="E143">
        <v>30969</v>
      </c>
      <c r="F143">
        <v>5.6</v>
      </c>
      <c r="G143">
        <v>60</v>
      </c>
      <c r="H143" t="s">
        <v>19</v>
      </c>
      <c r="I143" t="s">
        <v>27</v>
      </c>
      <c r="J143" t="s">
        <v>37</v>
      </c>
      <c r="K143">
        <v>90593</v>
      </c>
      <c r="L143" t="s">
        <v>33</v>
      </c>
      <c r="M143">
        <v>0.38</v>
      </c>
      <c r="N143">
        <v>0.68</v>
      </c>
      <c r="O143">
        <v>32703.26</v>
      </c>
      <c r="P143">
        <v>0</v>
      </c>
      <c r="Q143" s="2">
        <f t="shared" si="21"/>
        <v>34.184760411952361</v>
      </c>
      <c r="R143" s="2">
        <f t="shared" si="15"/>
        <v>36.099102579669506</v>
      </c>
      <c r="S143">
        <f t="shared" ca="1" si="16"/>
        <v>772</v>
      </c>
      <c r="T143" s="2">
        <f t="shared" ca="1" si="17"/>
        <v>25.733333333333334</v>
      </c>
      <c r="U143" s="2" t="str">
        <f t="shared" ca="1" si="18"/>
        <v>25-36</v>
      </c>
      <c r="V143">
        <f t="shared" si="19"/>
        <v>1734.2599999999984</v>
      </c>
      <c r="W143" t="str">
        <f t="shared" si="20"/>
        <v>Profit</v>
      </c>
    </row>
    <row r="144" spans="1:23">
      <c r="A144" t="s">
        <v>330</v>
      </c>
      <c r="B144" s="1">
        <v>44895</v>
      </c>
      <c r="C144" t="s">
        <v>331</v>
      </c>
      <c r="D144" t="s">
        <v>56</v>
      </c>
      <c r="E144">
        <v>14919</v>
      </c>
      <c r="F144">
        <v>8.3000000000000007</v>
      </c>
      <c r="G144">
        <v>36</v>
      </c>
      <c r="H144" t="s">
        <v>19</v>
      </c>
      <c r="I144" t="s">
        <v>41</v>
      </c>
      <c r="J144" t="s">
        <v>21</v>
      </c>
      <c r="K144">
        <v>102075</v>
      </c>
      <c r="L144" t="s">
        <v>29</v>
      </c>
      <c r="M144">
        <v>0.25</v>
      </c>
      <c r="N144">
        <v>0.78</v>
      </c>
      <c r="O144">
        <v>16157.28</v>
      </c>
      <c r="P144">
        <v>0</v>
      </c>
      <c r="Q144" s="2">
        <f t="shared" si="21"/>
        <v>14.615723732549595</v>
      </c>
      <c r="R144" s="2">
        <f t="shared" si="15"/>
        <v>15.828831741366642</v>
      </c>
      <c r="S144">
        <f t="shared" ca="1" si="16"/>
        <v>1025</v>
      </c>
      <c r="T144" s="2">
        <f t="shared" ca="1" si="17"/>
        <v>34.166666666666664</v>
      </c>
      <c r="U144" s="2" t="str">
        <f t="shared" ca="1" si="18"/>
        <v>25-36</v>
      </c>
      <c r="V144">
        <f t="shared" si="19"/>
        <v>1238.2800000000007</v>
      </c>
      <c r="W144" t="str">
        <f t="shared" si="20"/>
        <v>Profit</v>
      </c>
    </row>
    <row r="145" spans="1:23">
      <c r="A145" t="s">
        <v>332</v>
      </c>
      <c r="B145" s="1">
        <v>44309</v>
      </c>
      <c r="C145" t="s">
        <v>333</v>
      </c>
      <c r="D145" t="s">
        <v>53</v>
      </c>
      <c r="E145">
        <v>4810</v>
      </c>
      <c r="F145">
        <v>8.6</v>
      </c>
      <c r="G145">
        <v>60</v>
      </c>
      <c r="H145" t="s">
        <v>81</v>
      </c>
      <c r="I145" t="s">
        <v>73</v>
      </c>
      <c r="J145" t="s">
        <v>37</v>
      </c>
      <c r="K145">
        <v>79522</v>
      </c>
      <c r="L145" t="s">
        <v>33</v>
      </c>
      <c r="M145">
        <v>0.33</v>
      </c>
      <c r="N145">
        <v>0.86</v>
      </c>
      <c r="O145">
        <v>1802.03</v>
      </c>
      <c r="P145">
        <v>798.06</v>
      </c>
      <c r="Q145" s="2">
        <f t="shared" si="21"/>
        <v>6.0486406277508111</v>
      </c>
      <c r="R145" s="2">
        <f t="shared" si="15"/>
        <v>2.2660773119388344</v>
      </c>
      <c r="S145">
        <f t="shared" ca="1" si="16"/>
        <v>1611</v>
      </c>
      <c r="T145" s="2">
        <f t="shared" ca="1" si="17"/>
        <v>53.7</v>
      </c>
      <c r="U145" s="2" t="str">
        <f t="shared" ca="1" si="18"/>
        <v>49+</v>
      </c>
      <c r="V145">
        <f t="shared" si="19"/>
        <v>-3007.9700000000003</v>
      </c>
      <c r="W145" t="str">
        <f t="shared" si="20"/>
        <v>loss</v>
      </c>
    </row>
    <row r="146" spans="1:23">
      <c r="A146" t="s">
        <v>334</v>
      </c>
      <c r="B146" s="1">
        <v>44198</v>
      </c>
      <c r="C146" t="s">
        <v>335</v>
      </c>
      <c r="D146" t="s">
        <v>40</v>
      </c>
      <c r="E146">
        <v>31586</v>
      </c>
      <c r="F146">
        <v>12.8</v>
      </c>
      <c r="G146">
        <v>60</v>
      </c>
      <c r="H146" t="s">
        <v>19</v>
      </c>
      <c r="I146" t="s">
        <v>73</v>
      </c>
      <c r="J146" t="s">
        <v>47</v>
      </c>
      <c r="K146">
        <v>129161</v>
      </c>
      <c r="L146" t="s">
        <v>33</v>
      </c>
      <c r="M146">
        <v>0.1</v>
      </c>
      <c r="N146">
        <v>0.63</v>
      </c>
      <c r="O146">
        <v>35629.01</v>
      </c>
      <c r="P146">
        <v>0</v>
      </c>
      <c r="Q146" s="2">
        <f t="shared" si="21"/>
        <v>24.454750272915199</v>
      </c>
      <c r="R146" s="2">
        <f t="shared" si="15"/>
        <v>27.584959856303374</v>
      </c>
      <c r="S146">
        <f t="shared" ca="1" si="16"/>
        <v>1722</v>
      </c>
      <c r="T146" s="2">
        <f t="shared" ca="1" si="17"/>
        <v>57.4</v>
      </c>
      <c r="U146" s="2" t="str">
        <f t="shared" ca="1" si="18"/>
        <v>49+</v>
      </c>
      <c r="V146">
        <f t="shared" si="19"/>
        <v>4043.010000000002</v>
      </c>
      <c r="W146" t="str">
        <f t="shared" si="20"/>
        <v>Profit</v>
      </c>
    </row>
    <row r="147" spans="1:23">
      <c r="A147" t="s">
        <v>336</v>
      </c>
      <c r="B147" s="1">
        <v>44838</v>
      </c>
      <c r="C147" t="s">
        <v>337</v>
      </c>
      <c r="D147" t="s">
        <v>25</v>
      </c>
      <c r="E147">
        <v>17371</v>
      </c>
      <c r="F147">
        <v>13</v>
      </c>
      <c r="G147">
        <v>36</v>
      </c>
      <c r="H147" t="s">
        <v>19</v>
      </c>
      <c r="I147" t="s">
        <v>20</v>
      </c>
      <c r="J147" t="s">
        <v>21</v>
      </c>
      <c r="K147">
        <v>34886</v>
      </c>
      <c r="L147" t="s">
        <v>22</v>
      </c>
      <c r="M147">
        <v>0.12</v>
      </c>
      <c r="N147">
        <v>0.93</v>
      </c>
      <c r="O147">
        <v>19629.23</v>
      </c>
      <c r="P147">
        <v>0</v>
      </c>
      <c r="Q147" s="2">
        <f t="shared" si="21"/>
        <v>49.793613483919053</v>
      </c>
      <c r="R147" s="2">
        <f t="shared" si="15"/>
        <v>56.266783236828523</v>
      </c>
      <c r="S147">
        <f t="shared" ca="1" si="16"/>
        <v>1082</v>
      </c>
      <c r="T147" s="2">
        <f t="shared" ca="1" si="17"/>
        <v>36.06666666666667</v>
      </c>
      <c r="U147" s="2" t="str">
        <f t="shared" ca="1" si="18"/>
        <v>37-48</v>
      </c>
      <c r="V147">
        <f t="shared" si="19"/>
        <v>2258.2299999999996</v>
      </c>
      <c r="W147" t="str">
        <f t="shared" si="20"/>
        <v>Profit</v>
      </c>
    </row>
    <row r="148" spans="1:23">
      <c r="A148" t="s">
        <v>338</v>
      </c>
      <c r="B148" s="1">
        <v>44416</v>
      </c>
      <c r="C148" t="s">
        <v>339</v>
      </c>
      <c r="D148" t="s">
        <v>72</v>
      </c>
      <c r="E148">
        <v>30629</v>
      </c>
      <c r="F148">
        <v>22.5</v>
      </c>
      <c r="G148">
        <v>60</v>
      </c>
      <c r="H148" t="s">
        <v>26</v>
      </c>
      <c r="I148" t="s">
        <v>20</v>
      </c>
      <c r="J148" t="s">
        <v>47</v>
      </c>
      <c r="K148">
        <v>141249</v>
      </c>
      <c r="L148" t="s">
        <v>22</v>
      </c>
      <c r="M148">
        <v>0.31</v>
      </c>
      <c r="N148">
        <v>0.74</v>
      </c>
      <c r="O148">
        <v>3262.78</v>
      </c>
      <c r="P148">
        <v>0</v>
      </c>
      <c r="Q148" s="2">
        <f t="shared" si="21"/>
        <v>21.684401305495967</v>
      </c>
      <c r="R148" s="2">
        <f t="shared" si="15"/>
        <v>2.3099490969847576</v>
      </c>
      <c r="S148">
        <f t="shared" ca="1" si="16"/>
        <v>1504</v>
      </c>
      <c r="T148" s="2">
        <f t="shared" ca="1" si="17"/>
        <v>50.133333333333333</v>
      </c>
      <c r="U148" s="2" t="str">
        <f t="shared" ca="1" si="18"/>
        <v>49+</v>
      </c>
      <c r="V148">
        <f t="shared" si="19"/>
        <v>-27366.22</v>
      </c>
      <c r="W148" t="str">
        <f t="shared" si="20"/>
        <v>loss</v>
      </c>
    </row>
    <row r="149" spans="1:23">
      <c r="A149" t="s">
        <v>340</v>
      </c>
      <c r="B149" s="1">
        <v>45051</v>
      </c>
      <c r="C149" t="s">
        <v>341</v>
      </c>
      <c r="D149" t="s">
        <v>18</v>
      </c>
      <c r="E149">
        <v>9436</v>
      </c>
      <c r="F149">
        <v>15.2</v>
      </c>
      <c r="G149">
        <v>60</v>
      </c>
      <c r="H149" t="s">
        <v>26</v>
      </c>
      <c r="I149" t="s">
        <v>73</v>
      </c>
      <c r="J149" t="s">
        <v>37</v>
      </c>
      <c r="K149">
        <v>37485</v>
      </c>
      <c r="L149" t="s">
        <v>29</v>
      </c>
      <c r="M149">
        <v>0.33</v>
      </c>
      <c r="N149">
        <v>0.78</v>
      </c>
      <c r="O149">
        <v>2248.61</v>
      </c>
      <c r="P149">
        <v>0</v>
      </c>
      <c r="Q149" s="2">
        <f t="shared" si="21"/>
        <v>25.172735760971054</v>
      </c>
      <c r="R149" s="2">
        <f t="shared" si="15"/>
        <v>5.9986928104575172</v>
      </c>
      <c r="S149">
        <f t="shared" ca="1" si="16"/>
        <v>869</v>
      </c>
      <c r="T149" s="2">
        <f t="shared" ca="1" si="17"/>
        <v>28.966666666666665</v>
      </c>
      <c r="U149" s="2" t="str">
        <f t="shared" ca="1" si="18"/>
        <v>25-36</v>
      </c>
      <c r="V149">
        <f t="shared" si="19"/>
        <v>-7187.3899999999994</v>
      </c>
      <c r="W149" t="str">
        <f t="shared" si="20"/>
        <v>loss</v>
      </c>
    </row>
    <row r="150" spans="1:23">
      <c r="A150" t="s">
        <v>342</v>
      </c>
      <c r="B150" s="1">
        <v>44581</v>
      </c>
      <c r="C150" t="s">
        <v>343</v>
      </c>
      <c r="D150" t="s">
        <v>46</v>
      </c>
      <c r="E150">
        <v>13984</v>
      </c>
      <c r="F150">
        <v>19.5</v>
      </c>
      <c r="G150">
        <v>36</v>
      </c>
      <c r="H150" t="s">
        <v>19</v>
      </c>
      <c r="I150" t="s">
        <v>36</v>
      </c>
      <c r="J150" t="s">
        <v>28</v>
      </c>
      <c r="K150">
        <v>61455</v>
      </c>
      <c r="L150" t="s">
        <v>29</v>
      </c>
      <c r="M150">
        <v>0.4</v>
      </c>
      <c r="N150">
        <v>0.81</v>
      </c>
      <c r="O150">
        <v>16710.88</v>
      </c>
      <c r="P150">
        <v>0</v>
      </c>
      <c r="Q150" s="2">
        <f t="shared" si="21"/>
        <v>22.754861280611831</v>
      </c>
      <c r="R150" s="2">
        <f t="shared" si="15"/>
        <v>27.192059230331139</v>
      </c>
      <c r="S150">
        <f t="shared" ca="1" si="16"/>
        <v>1339</v>
      </c>
      <c r="T150" s="2">
        <f t="shared" ca="1" si="17"/>
        <v>44.633333333333333</v>
      </c>
      <c r="U150" s="2" t="str">
        <f t="shared" ca="1" si="18"/>
        <v>37-48</v>
      </c>
      <c r="V150">
        <f t="shared" si="19"/>
        <v>2726.880000000001</v>
      </c>
      <c r="W150" t="str">
        <f t="shared" si="20"/>
        <v>Profit</v>
      </c>
    </row>
    <row r="151" spans="1:23">
      <c r="A151" t="s">
        <v>344</v>
      </c>
      <c r="B151" s="1">
        <v>45273</v>
      </c>
      <c r="C151" t="s">
        <v>345</v>
      </c>
      <c r="D151" t="s">
        <v>40</v>
      </c>
      <c r="E151">
        <v>34039</v>
      </c>
      <c r="F151">
        <v>7.1</v>
      </c>
      <c r="G151">
        <v>60</v>
      </c>
      <c r="H151" t="s">
        <v>60</v>
      </c>
      <c r="I151" t="s">
        <v>84</v>
      </c>
      <c r="J151" t="s">
        <v>21</v>
      </c>
      <c r="K151">
        <v>141984</v>
      </c>
      <c r="L151" t="s">
        <v>22</v>
      </c>
      <c r="M151">
        <v>0.15</v>
      </c>
      <c r="N151">
        <v>0.8</v>
      </c>
      <c r="O151">
        <v>0</v>
      </c>
      <c r="P151">
        <v>0</v>
      </c>
      <c r="Q151" s="2">
        <f t="shared" si="21"/>
        <v>23.973828036961912</v>
      </c>
      <c r="R151" s="2">
        <f t="shared" si="15"/>
        <v>0</v>
      </c>
      <c r="S151">
        <f t="shared" ca="1" si="16"/>
        <v>647</v>
      </c>
      <c r="T151" s="2">
        <f t="shared" ca="1" si="17"/>
        <v>21.566666666666666</v>
      </c>
      <c r="U151" s="2" t="str">
        <f t="shared" ca="1" si="18"/>
        <v>13-24</v>
      </c>
      <c r="V151">
        <f t="shared" si="19"/>
        <v>-34039</v>
      </c>
      <c r="W151" t="str">
        <f t="shared" si="20"/>
        <v>loss</v>
      </c>
    </row>
    <row r="152" spans="1:23">
      <c r="A152" t="s">
        <v>346</v>
      </c>
      <c r="B152" s="1">
        <v>44926</v>
      </c>
      <c r="C152" t="s">
        <v>347</v>
      </c>
      <c r="D152" t="s">
        <v>25</v>
      </c>
      <c r="E152">
        <v>20895</v>
      </c>
      <c r="F152">
        <v>9.5</v>
      </c>
      <c r="G152">
        <v>36</v>
      </c>
      <c r="H152" t="s">
        <v>19</v>
      </c>
      <c r="I152" t="s">
        <v>41</v>
      </c>
      <c r="J152" t="s">
        <v>47</v>
      </c>
      <c r="K152">
        <v>46767</v>
      </c>
      <c r="L152" t="s">
        <v>29</v>
      </c>
      <c r="M152">
        <v>0.31</v>
      </c>
      <c r="N152">
        <v>0.73</v>
      </c>
      <c r="O152">
        <v>22880.02</v>
      </c>
      <c r="P152">
        <v>0</v>
      </c>
      <c r="Q152" s="2">
        <f t="shared" si="21"/>
        <v>44.678940278401434</v>
      </c>
      <c r="R152" s="2">
        <f t="shared" si="15"/>
        <v>48.923428913550154</v>
      </c>
      <c r="S152">
        <f t="shared" ca="1" si="16"/>
        <v>994</v>
      </c>
      <c r="T152" s="2">
        <f t="shared" ca="1" si="17"/>
        <v>33.133333333333333</v>
      </c>
      <c r="U152" s="2" t="str">
        <f t="shared" ca="1" si="18"/>
        <v>25-36</v>
      </c>
      <c r="V152">
        <f t="shared" si="19"/>
        <v>1985.0200000000004</v>
      </c>
      <c r="W152" t="str">
        <f t="shared" si="20"/>
        <v>Profit</v>
      </c>
    </row>
    <row r="153" spans="1:23">
      <c r="A153" t="s">
        <v>348</v>
      </c>
      <c r="B153" s="1">
        <v>44443</v>
      </c>
      <c r="C153" t="s">
        <v>349</v>
      </c>
      <c r="D153" t="s">
        <v>46</v>
      </c>
      <c r="E153">
        <v>19155</v>
      </c>
      <c r="F153">
        <v>19.100000000000001</v>
      </c>
      <c r="G153">
        <v>36</v>
      </c>
      <c r="H153" t="s">
        <v>26</v>
      </c>
      <c r="I153" t="s">
        <v>73</v>
      </c>
      <c r="J153" t="s">
        <v>21</v>
      </c>
      <c r="K153">
        <v>142701</v>
      </c>
      <c r="L153" t="s">
        <v>29</v>
      </c>
      <c r="M153">
        <v>0.18</v>
      </c>
      <c r="N153">
        <v>0.69</v>
      </c>
      <c r="O153">
        <v>3927.79</v>
      </c>
      <c r="P153">
        <v>0</v>
      </c>
      <c r="Q153" s="2">
        <f t="shared" si="21"/>
        <v>13.423171526478441</v>
      </c>
      <c r="R153" s="2">
        <f t="shared" si="15"/>
        <v>2.7524614403543075</v>
      </c>
      <c r="S153">
        <f t="shared" ca="1" si="16"/>
        <v>1477</v>
      </c>
      <c r="T153" s="2">
        <f t="shared" ca="1" si="17"/>
        <v>49.233333333333334</v>
      </c>
      <c r="U153" s="2" t="str">
        <f t="shared" ca="1" si="18"/>
        <v>49+</v>
      </c>
      <c r="V153">
        <f t="shared" si="19"/>
        <v>-15227.21</v>
      </c>
      <c r="W153" t="str">
        <f t="shared" si="20"/>
        <v>loss</v>
      </c>
    </row>
    <row r="154" spans="1:23">
      <c r="A154" t="s">
        <v>350</v>
      </c>
      <c r="B154" s="1">
        <v>45032</v>
      </c>
      <c r="C154" t="s">
        <v>351</v>
      </c>
      <c r="D154" t="s">
        <v>50</v>
      </c>
      <c r="E154">
        <v>11616</v>
      </c>
      <c r="F154">
        <v>6.1</v>
      </c>
      <c r="G154">
        <v>36</v>
      </c>
      <c r="H154" t="s">
        <v>19</v>
      </c>
      <c r="I154" t="s">
        <v>84</v>
      </c>
      <c r="J154" t="s">
        <v>21</v>
      </c>
      <c r="K154">
        <v>58453</v>
      </c>
      <c r="L154" t="s">
        <v>22</v>
      </c>
      <c r="M154">
        <v>0.14000000000000001</v>
      </c>
      <c r="N154">
        <v>0.52</v>
      </c>
      <c r="O154">
        <v>12324.58</v>
      </c>
      <c r="P154">
        <v>0</v>
      </c>
      <c r="Q154" s="2">
        <f t="shared" si="21"/>
        <v>19.872376097035225</v>
      </c>
      <c r="R154" s="2">
        <f t="shared" si="15"/>
        <v>21.084597882059089</v>
      </c>
      <c r="S154">
        <f t="shared" ca="1" si="16"/>
        <v>888</v>
      </c>
      <c r="T154" s="2">
        <f t="shared" ca="1" si="17"/>
        <v>29.6</v>
      </c>
      <c r="U154" s="2" t="str">
        <f t="shared" ca="1" si="18"/>
        <v>25-36</v>
      </c>
      <c r="V154">
        <f t="shared" si="19"/>
        <v>708.57999999999993</v>
      </c>
      <c r="W154" t="str">
        <f t="shared" si="20"/>
        <v>Profit</v>
      </c>
    </row>
    <row r="155" spans="1:23">
      <c r="A155" t="s">
        <v>352</v>
      </c>
      <c r="B155" s="1">
        <v>44399</v>
      </c>
      <c r="C155" t="s">
        <v>353</v>
      </c>
      <c r="D155" t="s">
        <v>46</v>
      </c>
      <c r="E155">
        <v>38129</v>
      </c>
      <c r="F155">
        <v>14.7</v>
      </c>
      <c r="G155">
        <v>36</v>
      </c>
      <c r="H155" t="s">
        <v>26</v>
      </c>
      <c r="I155" t="s">
        <v>84</v>
      </c>
      <c r="J155" t="s">
        <v>21</v>
      </c>
      <c r="K155">
        <v>106280</v>
      </c>
      <c r="L155" t="s">
        <v>33</v>
      </c>
      <c r="M155">
        <v>0.26</v>
      </c>
      <c r="N155">
        <v>0.51</v>
      </c>
      <c r="O155">
        <v>10453.74</v>
      </c>
      <c r="P155">
        <v>0</v>
      </c>
      <c r="Q155" s="2">
        <f t="shared" si="21"/>
        <v>35.875987956341739</v>
      </c>
      <c r="R155" s="2">
        <f t="shared" si="15"/>
        <v>9.8360368837034251</v>
      </c>
      <c r="S155">
        <f t="shared" ca="1" si="16"/>
        <v>1521</v>
      </c>
      <c r="T155" s="2">
        <f t="shared" ca="1" si="17"/>
        <v>50.7</v>
      </c>
      <c r="U155" s="2" t="str">
        <f t="shared" ca="1" si="18"/>
        <v>49+</v>
      </c>
      <c r="V155">
        <f t="shared" si="19"/>
        <v>-27675.260000000002</v>
      </c>
      <c r="W155" t="str">
        <f t="shared" si="20"/>
        <v>loss</v>
      </c>
    </row>
    <row r="156" spans="1:23">
      <c r="A156" t="s">
        <v>354</v>
      </c>
      <c r="B156" s="1">
        <v>44319</v>
      </c>
      <c r="C156" t="s">
        <v>355</v>
      </c>
      <c r="D156" t="s">
        <v>65</v>
      </c>
      <c r="E156">
        <v>25574</v>
      </c>
      <c r="F156">
        <v>17</v>
      </c>
      <c r="G156">
        <v>36</v>
      </c>
      <c r="H156" t="s">
        <v>19</v>
      </c>
      <c r="I156" t="s">
        <v>27</v>
      </c>
      <c r="J156" t="s">
        <v>32</v>
      </c>
      <c r="K156">
        <v>132638</v>
      </c>
      <c r="L156" t="s">
        <v>29</v>
      </c>
      <c r="M156">
        <v>0.17</v>
      </c>
      <c r="N156">
        <v>0.66</v>
      </c>
      <c r="O156">
        <v>29921.58</v>
      </c>
      <c r="P156">
        <v>0</v>
      </c>
      <c r="Q156" s="2">
        <f t="shared" si="21"/>
        <v>19.281050679292512</v>
      </c>
      <c r="R156" s="2">
        <f t="shared" si="15"/>
        <v>22.558829294772238</v>
      </c>
      <c r="S156">
        <f t="shared" ca="1" si="16"/>
        <v>1601</v>
      </c>
      <c r="T156" s="2">
        <f t="shared" ca="1" si="17"/>
        <v>53.366666666666667</v>
      </c>
      <c r="U156" s="2" t="str">
        <f t="shared" ca="1" si="18"/>
        <v>49+</v>
      </c>
      <c r="V156">
        <f t="shared" si="19"/>
        <v>4347.5800000000017</v>
      </c>
      <c r="W156" t="str">
        <f t="shared" si="20"/>
        <v>Profit</v>
      </c>
    </row>
    <row r="157" spans="1:23">
      <c r="A157" t="s">
        <v>356</v>
      </c>
      <c r="B157" s="1">
        <v>44597</v>
      </c>
      <c r="C157" t="s">
        <v>357</v>
      </c>
      <c r="D157" t="s">
        <v>40</v>
      </c>
      <c r="E157">
        <v>4430</v>
      </c>
      <c r="F157">
        <v>17</v>
      </c>
      <c r="G157">
        <v>60</v>
      </c>
      <c r="H157" t="s">
        <v>19</v>
      </c>
      <c r="I157" t="s">
        <v>57</v>
      </c>
      <c r="J157" t="s">
        <v>47</v>
      </c>
      <c r="K157">
        <v>83442</v>
      </c>
      <c r="L157" t="s">
        <v>22</v>
      </c>
      <c r="M157">
        <v>0.19</v>
      </c>
      <c r="N157">
        <v>0.65</v>
      </c>
      <c r="O157">
        <v>5183.1000000000004</v>
      </c>
      <c r="P157">
        <v>0</v>
      </c>
      <c r="Q157" s="2">
        <f t="shared" si="21"/>
        <v>5.3090769636394146</v>
      </c>
      <c r="R157" s="2">
        <f t="shared" si="15"/>
        <v>6.2116200474581147</v>
      </c>
      <c r="S157">
        <f t="shared" ca="1" si="16"/>
        <v>1323</v>
      </c>
      <c r="T157" s="2">
        <f t="shared" ca="1" si="17"/>
        <v>44.1</v>
      </c>
      <c r="U157" s="2" t="str">
        <f t="shared" ca="1" si="18"/>
        <v>37-48</v>
      </c>
      <c r="V157">
        <f t="shared" si="19"/>
        <v>753.10000000000036</v>
      </c>
      <c r="W157" t="str">
        <f t="shared" si="20"/>
        <v>Profit</v>
      </c>
    </row>
    <row r="158" spans="1:23">
      <c r="A158" t="s">
        <v>358</v>
      </c>
      <c r="B158" s="1">
        <v>44963</v>
      </c>
      <c r="C158" t="s">
        <v>359</v>
      </c>
      <c r="D158" t="s">
        <v>76</v>
      </c>
      <c r="E158">
        <v>13676</v>
      </c>
      <c r="F158">
        <v>5.5</v>
      </c>
      <c r="G158">
        <v>36</v>
      </c>
      <c r="H158" t="s">
        <v>19</v>
      </c>
      <c r="I158" t="s">
        <v>73</v>
      </c>
      <c r="J158" t="s">
        <v>47</v>
      </c>
      <c r="K158">
        <v>81877</v>
      </c>
      <c r="L158" t="s">
        <v>29</v>
      </c>
      <c r="M158">
        <v>0.23</v>
      </c>
      <c r="N158">
        <v>0.67</v>
      </c>
      <c r="O158">
        <v>14428.18</v>
      </c>
      <c r="P158">
        <v>0</v>
      </c>
      <c r="Q158" s="2">
        <f t="shared" si="21"/>
        <v>16.703103435641268</v>
      </c>
      <c r="R158" s="2">
        <f t="shared" si="15"/>
        <v>17.621774124601536</v>
      </c>
      <c r="S158">
        <f t="shared" ca="1" si="16"/>
        <v>957</v>
      </c>
      <c r="T158" s="2">
        <f t="shared" ca="1" si="17"/>
        <v>31.9</v>
      </c>
      <c r="U158" s="2" t="str">
        <f t="shared" ca="1" si="18"/>
        <v>25-36</v>
      </c>
      <c r="V158">
        <f t="shared" si="19"/>
        <v>752.18000000000029</v>
      </c>
      <c r="W158" t="str">
        <f t="shared" si="20"/>
        <v>Profit</v>
      </c>
    </row>
    <row r="159" spans="1:23">
      <c r="A159" t="s">
        <v>360</v>
      </c>
      <c r="B159" s="1">
        <v>44490</v>
      </c>
      <c r="C159" t="s">
        <v>361</v>
      </c>
      <c r="D159" t="s">
        <v>53</v>
      </c>
      <c r="E159">
        <v>11816</v>
      </c>
      <c r="F159">
        <v>11.4</v>
      </c>
      <c r="G159">
        <v>36</v>
      </c>
      <c r="H159" t="s">
        <v>26</v>
      </c>
      <c r="I159" t="s">
        <v>84</v>
      </c>
      <c r="J159" t="s">
        <v>21</v>
      </c>
      <c r="K159">
        <v>42226</v>
      </c>
      <c r="L159" t="s">
        <v>29</v>
      </c>
      <c r="M159">
        <v>0.2</v>
      </c>
      <c r="N159">
        <v>0.56000000000000005</v>
      </c>
      <c r="O159">
        <v>3024.12</v>
      </c>
      <c r="P159">
        <v>0</v>
      </c>
      <c r="Q159" s="2">
        <f t="shared" si="21"/>
        <v>27.982759437313504</v>
      </c>
      <c r="R159" s="2">
        <f t="shared" si="15"/>
        <v>7.1617486856439161</v>
      </c>
      <c r="S159">
        <f t="shared" ca="1" si="16"/>
        <v>1430</v>
      </c>
      <c r="T159" s="2">
        <f t="shared" ca="1" si="17"/>
        <v>47.666666666666664</v>
      </c>
      <c r="U159" s="2" t="str">
        <f t="shared" ca="1" si="18"/>
        <v>37-48</v>
      </c>
      <c r="V159">
        <f t="shared" si="19"/>
        <v>-8791.880000000001</v>
      </c>
      <c r="W159" t="str">
        <f t="shared" si="20"/>
        <v>loss</v>
      </c>
    </row>
    <row r="160" spans="1:23">
      <c r="A160" t="s">
        <v>362</v>
      </c>
      <c r="B160" s="1">
        <v>44476</v>
      </c>
      <c r="C160" t="s">
        <v>363</v>
      </c>
      <c r="D160" t="s">
        <v>18</v>
      </c>
      <c r="E160">
        <v>33733</v>
      </c>
      <c r="F160">
        <v>17.7</v>
      </c>
      <c r="G160">
        <v>60</v>
      </c>
      <c r="H160" t="s">
        <v>19</v>
      </c>
      <c r="I160" t="s">
        <v>57</v>
      </c>
      <c r="J160" t="s">
        <v>28</v>
      </c>
      <c r="K160">
        <v>123405</v>
      </c>
      <c r="L160" t="s">
        <v>22</v>
      </c>
      <c r="M160">
        <v>0.14000000000000001</v>
      </c>
      <c r="N160">
        <v>0.83</v>
      </c>
      <c r="O160">
        <v>39703.74</v>
      </c>
      <c r="P160">
        <v>0</v>
      </c>
      <c r="Q160" s="2">
        <f t="shared" si="21"/>
        <v>27.335197115189825</v>
      </c>
      <c r="R160" s="2">
        <f t="shared" si="15"/>
        <v>32.173526194238484</v>
      </c>
      <c r="S160">
        <f t="shared" ca="1" si="16"/>
        <v>1444</v>
      </c>
      <c r="T160" s="2">
        <f t="shared" ca="1" si="17"/>
        <v>48.133333333333333</v>
      </c>
      <c r="U160" s="2" t="str">
        <f t="shared" ca="1" si="18"/>
        <v>49+</v>
      </c>
      <c r="V160">
        <f t="shared" si="19"/>
        <v>5970.739999999998</v>
      </c>
      <c r="W160" t="str">
        <f t="shared" si="20"/>
        <v>Profit</v>
      </c>
    </row>
    <row r="161" spans="1:23">
      <c r="A161" t="s">
        <v>364</v>
      </c>
      <c r="B161" s="1">
        <v>45080</v>
      </c>
      <c r="C161" t="s">
        <v>365</v>
      </c>
      <c r="D161" t="s">
        <v>76</v>
      </c>
      <c r="E161">
        <v>21144</v>
      </c>
      <c r="F161">
        <v>8</v>
      </c>
      <c r="G161">
        <v>60</v>
      </c>
      <c r="H161" t="s">
        <v>26</v>
      </c>
      <c r="I161" t="s">
        <v>36</v>
      </c>
      <c r="J161" t="s">
        <v>21</v>
      </c>
      <c r="K161">
        <v>52588</v>
      </c>
      <c r="L161" t="s">
        <v>29</v>
      </c>
      <c r="M161">
        <v>0.14000000000000001</v>
      </c>
      <c r="N161">
        <v>0.89</v>
      </c>
      <c r="O161">
        <v>5994.33</v>
      </c>
      <c r="P161">
        <v>0</v>
      </c>
      <c r="Q161" s="2">
        <f t="shared" si="21"/>
        <v>40.206891306001367</v>
      </c>
      <c r="R161" s="2">
        <f t="shared" si="15"/>
        <v>11.39866509469841</v>
      </c>
      <c r="S161">
        <f t="shared" ca="1" si="16"/>
        <v>840</v>
      </c>
      <c r="T161" s="2">
        <f t="shared" ca="1" si="17"/>
        <v>28</v>
      </c>
      <c r="U161" s="2" t="str">
        <f t="shared" ca="1" si="18"/>
        <v>25-36</v>
      </c>
      <c r="V161">
        <f t="shared" si="19"/>
        <v>-15149.67</v>
      </c>
      <c r="W161" t="str">
        <f t="shared" si="20"/>
        <v>loss</v>
      </c>
    </row>
    <row r="162" spans="1:23">
      <c r="A162" t="s">
        <v>366</v>
      </c>
      <c r="B162" s="1">
        <v>44394</v>
      </c>
      <c r="C162" t="s">
        <v>367</v>
      </c>
      <c r="D162" t="s">
        <v>25</v>
      </c>
      <c r="E162">
        <v>3050</v>
      </c>
      <c r="F162">
        <v>18.899999999999999</v>
      </c>
      <c r="G162">
        <v>60</v>
      </c>
      <c r="H162" t="s">
        <v>26</v>
      </c>
      <c r="I162" t="s">
        <v>20</v>
      </c>
      <c r="J162" t="s">
        <v>32</v>
      </c>
      <c r="K162">
        <v>108976</v>
      </c>
      <c r="L162" t="s">
        <v>29</v>
      </c>
      <c r="M162">
        <v>0.18</v>
      </c>
      <c r="N162">
        <v>0.92</v>
      </c>
      <c r="O162">
        <v>344.54</v>
      </c>
      <c r="P162">
        <v>0</v>
      </c>
      <c r="Q162" s="2">
        <f t="shared" si="21"/>
        <v>2.79878138305682</v>
      </c>
      <c r="R162" s="2">
        <f t="shared" si="15"/>
        <v>0.31616135662898254</v>
      </c>
      <c r="S162">
        <f t="shared" ca="1" si="16"/>
        <v>1526</v>
      </c>
      <c r="T162" s="2">
        <f t="shared" ca="1" si="17"/>
        <v>50.866666666666667</v>
      </c>
      <c r="U162" s="2" t="str">
        <f t="shared" ca="1" si="18"/>
        <v>49+</v>
      </c>
      <c r="V162">
        <f t="shared" si="19"/>
        <v>-2705.46</v>
      </c>
      <c r="W162" t="str">
        <f t="shared" si="20"/>
        <v>loss</v>
      </c>
    </row>
    <row r="163" spans="1:23">
      <c r="A163" t="s">
        <v>368</v>
      </c>
      <c r="B163" s="1">
        <v>45178</v>
      </c>
      <c r="C163" t="s">
        <v>369</v>
      </c>
      <c r="D163" t="s">
        <v>40</v>
      </c>
      <c r="E163">
        <v>34933</v>
      </c>
      <c r="F163">
        <v>19.899999999999999</v>
      </c>
      <c r="G163">
        <v>36</v>
      </c>
      <c r="H163" t="s">
        <v>19</v>
      </c>
      <c r="I163" t="s">
        <v>27</v>
      </c>
      <c r="J163" t="s">
        <v>37</v>
      </c>
      <c r="K163">
        <v>61709</v>
      </c>
      <c r="L163" t="s">
        <v>29</v>
      </c>
      <c r="M163">
        <v>0.12</v>
      </c>
      <c r="N163">
        <v>0.72</v>
      </c>
      <c r="O163">
        <v>41884.67</v>
      </c>
      <c r="P163">
        <v>0</v>
      </c>
      <c r="Q163" s="2">
        <f t="shared" si="21"/>
        <v>56.609246625289664</v>
      </c>
      <c r="R163" s="2">
        <f t="shared" si="15"/>
        <v>67.874491565249798</v>
      </c>
      <c r="S163">
        <f t="shared" ca="1" si="16"/>
        <v>742</v>
      </c>
      <c r="T163" s="2">
        <f t="shared" ca="1" si="17"/>
        <v>24.733333333333334</v>
      </c>
      <c r="U163" s="2" t="str">
        <f t="shared" ca="1" si="18"/>
        <v>25-36</v>
      </c>
      <c r="V163">
        <f t="shared" si="19"/>
        <v>6951.6699999999983</v>
      </c>
      <c r="W163" t="str">
        <f t="shared" si="20"/>
        <v>Profit</v>
      </c>
    </row>
    <row r="164" spans="1:23">
      <c r="A164" t="s">
        <v>370</v>
      </c>
      <c r="B164" s="1">
        <v>44948</v>
      </c>
      <c r="C164" t="s">
        <v>371</v>
      </c>
      <c r="D164" t="s">
        <v>53</v>
      </c>
      <c r="E164">
        <v>25951</v>
      </c>
      <c r="F164">
        <v>24.6</v>
      </c>
      <c r="G164">
        <v>36</v>
      </c>
      <c r="H164" t="s">
        <v>19</v>
      </c>
      <c r="I164" t="s">
        <v>27</v>
      </c>
      <c r="J164" t="s">
        <v>32</v>
      </c>
      <c r="K164">
        <v>77788</v>
      </c>
      <c r="L164" t="s">
        <v>33</v>
      </c>
      <c r="M164">
        <v>0.35</v>
      </c>
      <c r="N164">
        <v>0.82</v>
      </c>
      <c r="O164">
        <v>32334.95</v>
      </c>
      <c r="P164">
        <v>0</v>
      </c>
      <c r="Q164" s="2">
        <f t="shared" si="21"/>
        <v>33.361186815447113</v>
      </c>
      <c r="R164" s="2">
        <f t="shared" si="15"/>
        <v>41.568043914228411</v>
      </c>
      <c r="S164">
        <f t="shared" ca="1" si="16"/>
        <v>972</v>
      </c>
      <c r="T164" s="2">
        <f t="shared" ca="1" si="17"/>
        <v>32.4</v>
      </c>
      <c r="U164" s="2" t="str">
        <f t="shared" ca="1" si="18"/>
        <v>25-36</v>
      </c>
      <c r="V164">
        <f t="shared" si="19"/>
        <v>6383.9500000000007</v>
      </c>
      <c r="W164" t="str">
        <f t="shared" si="20"/>
        <v>Profit</v>
      </c>
    </row>
    <row r="165" spans="1:23">
      <c r="A165" t="s">
        <v>372</v>
      </c>
      <c r="B165" s="1">
        <v>44340</v>
      </c>
      <c r="C165" t="s">
        <v>373</v>
      </c>
      <c r="D165" t="s">
        <v>46</v>
      </c>
      <c r="E165">
        <v>33413</v>
      </c>
      <c r="F165">
        <v>9.1999999999999993</v>
      </c>
      <c r="G165">
        <v>36</v>
      </c>
      <c r="H165" t="s">
        <v>19</v>
      </c>
      <c r="I165" t="s">
        <v>27</v>
      </c>
      <c r="J165" t="s">
        <v>28</v>
      </c>
      <c r="K165">
        <v>118031</v>
      </c>
      <c r="L165" t="s">
        <v>33</v>
      </c>
      <c r="M165">
        <v>0.21</v>
      </c>
      <c r="N165">
        <v>0.88</v>
      </c>
      <c r="O165">
        <v>36487</v>
      </c>
      <c r="P165">
        <v>0</v>
      </c>
      <c r="Q165" s="2">
        <f t="shared" si="21"/>
        <v>28.308664672840184</v>
      </c>
      <c r="R165" s="2">
        <f t="shared" si="15"/>
        <v>30.91306521168168</v>
      </c>
      <c r="S165">
        <f t="shared" ca="1" si="16"/>
        <v>1580</v>
      </c>
      <c r="T165" s="2">
        <f t="shared" ca="1" si="17"/>
        <v>52.666666666666664</v>
      </c>
      <c r="U165" s="2" t="str">
        <f t="shared" ca="1" si="18"/>
        <v>49+</v>
      </c>
      <c r="V165">
        <f t="shared" si="19"/>
        <v>3074</v>
      </c>
      <c r="W165" t="str">
        <f t="shared" si="20"/>
        <v>Profit</v>
      </c>
    </row>
    <row r="166" spans="1:23">
      <c r="A166" t="s">
        <v>374</v>
      </c>
      <c r="B166" s="1">
        <v>44805</v>
      </c>
      <c r="C166" t="s">
        <v>375</v>
      </c>
      <c r="D166" t="s">
        <v>40</v>
      </c>
      <c r="E166">
        <v>35801</v>
      </c>
      <c r="F166">
        <v>21.5</v>
      </c>
      <c r="G166">
        <v>60</v>
      </c>
      <c r="H166" t="s">
        <v>26</v>
      </c>
      <c r="I166" t="s">
        <v>57</v>
      </c>
      <c r="J166" t="s">
        <v>21</v>
      </c>
      <c r="K166">
        <v>67019</v>
      </c>
      <c r="L166" t="s">
        <v>29</v>
      </c>
      <c r="M166">
        <v>0.21</v>
      </c>
      <c r="N166">
        <v>0.69</v>
      </c>
      <c r="O166">
        <v>10056.99</v>
      </c>
      <c r="P166">
        <v>0</v>
      </c>
      <c r="Q166" s="2">
        <f t="shared" si="21"/>
        <v>53.41917963562571</v>
      </c>
      <c r="R166" s="2">
        <f t="shared" si="15"/>
        <v>15.006177352691028</v>
      </c>
      <c r="S166">
        <f t="shared" ca="1" si="16"/>
        <v>1115</v>
      </c>
      <c r="T166" s="2">
        <f t="shared" ca="1" si="17"/>
        <v>37.166666666666664</v>
      </c>
      <c r="U166" s="2" t="str">
        <f t="shared" ca="1" si="18"/>
        <v>37-48</v>
      </c>
      <c r="V166">
        <f t="shared" si="19"/>
        <v>-25744.010000000002</v>
      </c>
      <c r="W166" t="str">
        <f t="shared" si="20"/>
        <v>loss</v>
      </c>
    </row>
    <row r="167" spans="1:23">
      <c r="A167" t="s">
        <v>376</v>
      </c>
      <c r="B167" s="1">
        <v>44383</v>
      </c>
      <c r="C167" t="s">
        <v>377</v>
      </c>
      <c r="D167" t="s">
        <v>46</v>
      </c>
      <c r="E167">
        <v>33913</v>
      </c>
      <c r="F167">
        <v>15.4</v>
      </c>
      <c r="G167">
        <v>36</v>
      </c>
      <c r="H167" t="s">
        <v>19</v>
      </c>
      <c r="I167" t="s">
        <v>36</v>
      </c>
      <c r="J167" t="s">
        <v>47</v>
      </c>
      <c r="K167">
        <v>74948</v>
      </c>
      <c r="L167" t="s">
        <v>22</v>
      </c>
      <c r="M167">
        <v>0.23</v>
      </c>
      <c r="N167">
        <v>0.64</v>
      </c>
      <c r="O167">
        <v>39135.599999999999</v>
      </c>
      <c r="P167">
        <v>0</v>
      </c>
      <c r="Q167" s="2">
        <f t="shared" si="21"/>
        <v>45.248705769333405</v>
      </c>
      <c r="R167" s="2">
        <f t="shared" si="15"/>
        <v>52.217003789293905</v>
      </c>
      <c r="S167">
        <f t="shared" ca="1" si="16"/>
        <v>1537</v>
      </c>
      <c r="T167" s="2">
        <f t="shared" ca="1" si="17"/>
        <v>51.233333333333334</v>
      </c>
      <c r="U167" s="2" t="str">
        <f t="shared" ca="1" si="18"/>
        <v>49+</v>
      </c>
      <c r="V167">
        <f t="shared" si="19"/>
        <v>5222.5999999999985</v>
      </c>
      <c r="W167" t="str">
        <f t="shared" si="20"/>
        <v>Profit</v>
      </c>
    </row>
    <row r="168" spans="1:23">
      <c r="A168" t="s">
        <v>378</v>
      </c>
      <c r="B168" s="1">
        <v>44660</v>
      </c>
      <c r="C168" t="s">
        <v>379</v>
      </c>
      <c r="D168" t="s">
        <v>50</v>
      </c>
      <c r="E168">
        <v>26280</v>
      </c>
      <c r="F168">
        <v>12.5</v>
      </c>
      <c r="G168">
        <v>60</v>
      </c>
      <c r="H168" t="s">
        <v>19</v>
      </c>
      <c r="I168" t="s">
        <v>27</v>
      </c>
      <c r="J168" t="s">
        <v>21</v>
      </c>
      <c r="K168">
        <v>95133</v>
      </c>
      <c r="L168" t="s">
        <v>29</v>
      </c>
      <c r="M168">
        <v>0.37</v>
      </c>
      <c r="N168">
        <v>0.92</v>
      </c>
      <c r="O168">
        <v>29565</v>
      </c>
      <c r="P168">
        <v>0</v>
      </c>
      <c r="Q168" s="2">
        <f t="shared" si="21"/>
        <v>27.624483617672102</v>
      </c>
      <c r="R168" s="2">
        <f t="shared" si="15"/>
        <v>31.077544069881114</v>
      </c>
      <c r="S168">
        <f t="shared" ca="1" si="16"/>
        <v>1260</v>
      </c>
      <c r="T168" s="2">
        <f t="shared" ca="1" si="17"/>
        <v>42</v>
      </c>
      <c r="U168" s="2" t="str">
        <f t="shared" ca="1" si="18"/>
        <v>37-48</v>
      </c>
      <c r="V168">
        <f t="shared" si="19"/>
        <v>3285</v>
      </c>
      <c r="W168" t="str">
        <f t="shared" si="20"/>
        <v>Profit</v>
      </c>
    </row>
    <row r="169" spans="1:23">
      <c r="A169" t="s">
        <v>380</v>
      </c>
      <c r="B169" s="1">
        <v>44856</v>
      </c>
      <c r="C169" t="s">
        <v>381</v>
      </c>
      <c r="D169" t="s">
        <v>65</v>
      </c>
      <c r="E169">
        <v>25557</v>
      </c>
      <c r="F169">
        <v>7.4</v>
      </c>
      <c r="G169">
        <v>36</v>
      </c>
      <c r="H169" t="s">
        <v>26</v>
      </c>
      <c r="I169" t="s">
        <v>57</v>
      </c>
      <c r="J169" t="s">
        <v>28</v>
      </c>
      <c r="K169">
        <v>144444</v>
      </c>
      <c r="L169" t="s">
        <v>29</v>
      </c>
      <c r="M169">
        <v>0.45</v>
      </c>
      <c r="N169">
        <v>0.73</v>
      </c>
      <c r="O169">
        <v>4065.82</v>
      </c>
      <c r="P169">
        <v>0</v>
      </c>
      <c r="Q169" s="2">
        <f t="shared" si="21"/>
        <v>17.69336213342195</v>
      </c>
      <c r="R169" s="2">
        <f t="shared" si="15"/>
        <v>2.8148071224834541</v>
      </c>
      <c r="S169">
        <f t="shared" ca="1" si="16"/>
        <v>1064</v>
      </c>
      <c r="T169" s="2">
        <f t="shared" ca="1" si="17"/>
        <v>35.466666666666669</v>
      </c>
      <c r="U169" s="2" t="str">
        <f t="shared" ca="1" si="18"/>
        <v>25-36</v>
      </c>
      <c r="V169">
        <f t="shared" si="19"/>
        <v>-21491.18</v>
      </c>
      <c r="W169" t="str">
        <f t="shared" si="20"/>
        <v>loss</v>
      </c>
    </row>
    <row r="170" spans="1:23">
      <c r="A170" t="s">
        <v>382</v>
      </c>
      <c r="B170" s="1">
        <v>44960</v>
      </c>
      <c r="C170" t="s">
        <v>383</v>
      </c>
      <c r="D170" t="s">
        <v>56</v>
      </c>
      <c r="E170">
        <v>36400</v>
      </c>
      <c r="F170">
        <v>19.7</v>
      </c>
      <c r="G170">
        <v>60</v>
      </c>
      <c r="H170" t="s">
        <v>26</v>
      </c>
      <c r="I170" t="s">
        <v>27</v>
      </c>
      <c r="J170" t="s">
        <v>47</v>
      </c>
      <c r="K170">
        <v>96458</v>
      </c>
      <c r="L170" t="s">
        <v>33</v>
      </c>
      <c r="M170">
        <v>0.4</v>
      </c>
      <c r="N170">
        <v>0.72</v>
      </c>
      <c r="O170">
        <v>4839.3500000000004</v>
      </c>
      <c r="P170">
        <v>0</v>
      </c>
      <c r="Q170" s="2">
        <f t="shared" si="21"/>
        <v>37.736631487279439</v>
      </c>
      <c r="R170" s="2">
        <f t="shared" si="15"/>
        <v>5.0170540546144444</v>
      </c>
      <c r="S170">
        <f t="shared" ca="1" si="16"/>
        <v>960</v>
      </c>
      <c r="T170" s="2">
        <f t="shared" ca="1" si="17"/>
        <v>32</v>
      </c>
      <c r="U170" s="2" t="str">
        <f t="shared" ca="1" si="18"/>
        <v>25-36</v>
      </c>
      <c r="V170">
        <f t="shared" si="19"/>
        <v>-31560.65</v>
      </c>
      <c r="W170" t="str">
        <f t="shared" si="20"/>
        <v>loss</v>
      </c>
    </row>
    <row r="171" spans="1:23">
      <c r="A171" t="s">
        <v>384</v>
      </c>
      <c r="B171" s="1">
        <v>45151</v>
      </c>
      <c r="C171" t="s">
        <v>385</v>
      </c>
      <c r="D171" t="s">
        <v>40</v>
      </c>
      <c r="E171">
        <v>5494</v>
      </c>
      <c r="F171">
        <v>9.6999999999999993</v>
      </c>
      <c r="G171">
        <v>36</v>
      </c>
      <c r="H171" t="s">
        <v>19</v>
      </c>
      <c r="I171" t="s">
        <v>57</v>
      </c>
      <c r="J171" t="s">
        <v>32</v>
      </c>
      <c r="K171">
        <v>147603</v>
      </c>
      <c r="L171" t="s">
        <v>33</v>
      </c>
      <c r="M171">
        <v>0.39</v>
      </c>
      <c r="N171">
        <v>0.57999999999999996</v>
      </c>
      <c r="O171">
        <v>6026.92</v>
      </c>
      <c r="P171">
        <v>0</v>
      </c>
      <c r="Q171" s="2">
        <f t="shared" si="21"/>
        <v>3.7221465688366768</v>
      </c>
      <c r="R171" s="2">
        <f t="shared" si="15"/>
        <v>4.0831961409998447</v>
      </c>
      <c r="S171">
        <f t="shared" ca="1" si="16"/>
        <v>769</v>
      </c>
      <c r="T171" s="2">
        <f t="shared" ca="1" si="17"/>
        <v>25.633333333333333</v>
      </c>
      <c r="U171" s="2" t="str">
        <f t="shared" ca="1" si="18"/>
        <v>25-36</v>
      </c>
      <c r="V171">
        <f t="shared" si="19"/>
        <v>532.92000000000007</v>
      </c>
      <c r="W171" t="str">
        <f t="shared" si="20"/>
        <v>Profit</v>
      </c>
    </row>
    <row r="172" spans="1:23">
      <c r="A172" t="s">
        <v>386</v>
      </c>
      <c r="B172" s="1">
        <v>44599</v>
      </c>
      <c r="C172" t="s">
        <v>387</v>
      </c>
      <c r="D172" t="s">
        <v>25</v>
      </c>
      <c r="E172">
        <v>16152</v>
      </c>
      <c r="F172">
        <v>12.4</v>
      </c>
      <c r="G172">
        <v>36</v>
      </c>
      <c r="H172" t="s">
        <v>19</v>
      </c>
      <c r="I172" t="s">
        <v>57</v>
      </c>
      <c r="J172" t="s">
        <v>37</v>
      </c>
      <c r="K172">
        <v>57526</v>
      </c>
      <c r="L172" t="s">
        <v>33</v>
      </c>
      <c r="M172">
        <v>0.28999999999999998</v>
      </c>
      <c r="N172">
        <v>0.55000000000000004</v>
      </c>
      <c r="O172">
        <v>18154.849999999999</v>
      </c>
      <c r="P172">
        <v>0</v>
      </c>
      <c r="Q172" s="2">
        <f t="shared" si="21"/>
        <v>28.077738761603449</v>
      </c>
      <c r="R172" s="2">
        <f t="shared" si="15"/>
        <v>31.559381844731078</v>
      </c>
      <c r="S172">
        <f t="shared" ca="1" si="16"/>
        <v>1321</v>
      </c>
      <c r="T172" s="2">
        <f t="shared" ca="1" si="17"/>
        <v>44.033333333333331</v>
      </c>
      <c r="U172" s="2" t="str">
        <f t="shared" ca="1" si="18"/>
        <v>37-48</v>
      </c>
      <c r="V172">
        <f t="shared" si="19"/>
        <v>2002.8499999999985</v>
      </c>
      <c r="W172" t="str">
        <f t="shared" si="20"/>
        <v>Profit</v>
      </c>
    </row>
    <row r="173" spans="1:23">
      <c r="A173" t="s">
        <v>388</v>
      </c>
      <c r="B173" s="1">
        <v>44343</v>
      </c>
      <c r="C173" t="s">
        <v>389</v>
      </c>
      <c r="D173" t="s">
        <v>46</v>
      </c>
      <c r="E173">
        <v>24895</v>
      </c>
      <c r="F173">
        <v>6.3</v>
      </c>
      <c r="G173">
        <v>36</v>
      </c>
      <c r="H173" t="s">
        <v>26</v>
      </c>
      <c r="I173" t="s">
        <v>57</v>
      </c>
      <c r="J173" t="s">
        <v>37</v>
      </c>
      <c r="K173">
        <v>103493</v>
      </c>
      <c r="L173" t="s">
        <v>29</v>
      </c>
      <c r="M173">
        <v>0.38</v>
      </c>
      <c r="N173">
        <v>0.88</v>
      </c>
      <c r="O173">
        <v>1971.07</v>
      </c>
      <c r="P173">
        <v>0</v>
      </c>
      <c r="Q173" s="2">
        <f t="shared" si="21"/>
        <v>24.054766989071723</v>
      </c>
      <c r="R173" s="2">
        <f t="shared" si="15"/>
        <v>1.9045442686945011</v>
      </c>
      <c r="S173">
        <f t="shared" ca="1" si="16"/>
        <v>1577</v>
      </c>
      <c r="T173" s="2">
        <f t="shared" ca="1" si="17"/>
        <v>52.56666666666667</v>
      </c>
      <c r="U173" s="2" t="str">
        <f t="shared" ca="1" si="18"/>
        <v>49+</v>
      </c>
      <c r="V173">
        <f t="shared" si="19"/>
        <v>-22923.93</v>
      </c>
      <c r="W173" t="str">
        <f t="shared" si="20"/>
        <v>loss</v>
      </c>
    </row>
    <row r="174" spans="1:23">
      <c r="A174" t="s">
        <v>390</v>
      </c>
      <c r="B174" s="1">
        <v>45060</v>
      </c>
      <c r="C174" t="s">
        <v>391</v>
      </c>
      <c r="D174" t="s">
        <v>76</v>
      </c>
      <c r="E174">
        <v>10155</v>
      </c>
      <c r="F174">
        <v>21</v>
      </c>
      <c r="G174">
        <v>60</v>
      </c>
      <c r="H174" t="s">
        <v>81</v>
      </c>
      <c r="I174" t="s">
        <v>84</v>
      </c>
      <c r="J174" t="s">
        <v>21</v>
      </c>
      <c r="K174">
        <v>82198</v>
      </c>
      <c r="L174" t="s">
        <v>29</v>
      </c>
      <c r="M174">
        <v>0.32</v>
      </c>
      <c r="N174">
        <v>0.78</v>
      </c>
      <c r="O174">
        <v>3338.92</v>
      </c>
      <c r="P174">
        <v>989.42</v>
      </c>
      <c r="Q174" s="2">
        <f t="shared" si="21"/>
        <v>12.354315190150613</v>
      </c>
      <c r="R174" s="2">
        <f t="shared" si="15"/>
        <v>4.0620453052385699</v>
      </c>
      <c r="S174">
        <f t="shared" ca="1" si="16"/>
        <v>860</v>
      </c>
      <c r="T174" s="2">
        <f t="shared" ca="1" si="17"/>
        <v>28.666666666666668</v>
      </c>
      <c r="U174" s="2" t="str">
        <f t="shared" ca="1" si="18"/>
        <v>25-36</v>
      </c>
      <c r="V174">
        <f t="shared" si="19"/>
        <v>-6816.08</v>
      </c>
      <c r="W174" t="str">
        <f t="shared" si="20"/>
        <v>loss</v>
      </c>
    </row>
    <row r="175" spans="1:23">
      <c r="A175" t="s">
        <v>392</v>
      </c>
      <c r="B175" s="1">
        <v>44685</v>
      </c>
      <c r="C175" t="s">
        <v>393</v>
      </c>
      <c r="D175" t="s">
        <v>50</v>
      </c>
      <c r="E175">
        <v>32883</v>
      </c>
      <c r="F175">
        <v>20.3</v>
      </c>
      <c r="G175">
        <v>60</v>
      </c>
      <c r="H175" t="s">
        <v>81</v>
      </c>
      <c r="I175" t="s">
        <v>73</v>
      </c>
      <c r="J175" t="s">
        <v>32</v>
      </c>
      <c r="K175">
        <v>144100</v>
      </c>
      <c r="L175" t="s">
        <v>22</v>
      </c>
      <c r="M175">
        <v>0.19</v>
      </c>
      <c r="N175">
        <v>0.65</v>
      </c>
      <c r="O175">
        <v>7504.97</v>
      </c>
      <c r="P175">
        <v>9677.33</v>
      </c>
      <c r="Q175" s="2">
        <f t="shared" si="21"/>
        <v>22.819569743233863</v>
      </c>
      <c r="R175" s="2">
        <f t="shared" si="15"/>
        <v>5.2081679389312976</v>
      </c>
      <c r="S175">
        <f t="shared" ca="1" si="16"/>
        <v>1235</v>
      </c>
      <c r="T175" s="2">
        <f t="shared" ca="1" si="17"/>
        <v>41.166666666666664</v>
      </c>
      <c r="U175" s="2" t="str">
        <f t="shared" ca="1" si="18"/>
        <v>37-48</v>
      </c>
      <c r="V175">
        <f t="shared" si="19"/>
        <v>-25378.03</v>
      </c>
      <c r="W175" t="str">
        <f t="shared" si="20"/>
        <v>loss</v>
      </c>
    </row>
    <row r="176" spans="1:23">
      <c r="A176" t="s">
        <v>394</v>
      </c>
      <c r="B176" s="1">
        <v>45125</v>
      </c>
      <c r="C176" t="s">
        <v>395</v>
      </c>
      <c r="D176" t="s">
        <v>25</v>
      </c>
      <c r="E176">
        <v>2828</v>
      </c>
      <c r="F176">
        <v>19.7</v>
      </c>
      <c r="G176">
        <v>36</v>
      </c>
      <c r="H176" t="s">
        <v>26</v>
      </c>
      <c r="I176" t="s">
        <v>27</v>
      </c>
      <c r="J176" t="s">
        <v>28</v>
      </c>
      <c r="K176">
        <v>129534</v>
      </c>
      <c r="L176" t="s">
        <v>29</v>
      </c>
      <c r="M176">
        <v>0.18</v>
      </c>
      <c r="N176">
        <v>0.59</v>
      </c>
      <c r="O176">
        <v>938.87</v>
      </c>
      <c r="P176">
        <v>0</v>
      </c>
      <c r="Q176" s="2">
        <f t="shared" si="21"/>
        <v>2.1832105856377475</v>
      </c>
      <c r="R176" s="2">
        <f t="shared" si="15"/>
        <v>0.7248058424815107</v>
      </c>
      <c r="S176">
        <f t="shared" ca="1" si="16"/>
        <v>795</v>
      </c>
      <c r="T176" s="2">
        <f t="shared" ca="1" si="17"/>
        <v>26.5</v>
      </c>
      <c r="U176" s="2" t="str">
        <f t="shared" ca="1" si="18"/>
        <v>25-36</v>
      </c>
      <c r="V176">
        <f t="shared" si="19"/>
        <v>-1889.13</v>
      </c>
      <c r="W176" t="str">
        <f t="shared" si="20"/>
        <v>loss</v>
      </c>
    </row>
    <row r="177" spans="1:23">
      <c r="A177" t="s">
        <v>396</v>
      </c>
      <c r="B177" s="1">
        <v>44747</v>
      </c>
      <c r="C177" t="s">
        <v>397</v>
      </c>
      <c r="D177" t="s">
        <v>18</v>
      </c>
      <c r="E177">
        <v>33123</v>
      </c>
      <c r="F177">
        <v>11</v>
      </c>
      <c r="G177">
        <v>36</v>
      </c>
      <c r="H177" t="s">
        <v>19</v>
      </c>
      <c r="I177" t="s">
        <v>57</v>
      </c>
      <c r="J177" t="s">
        <v>37</v>
      </c>
      <c r="K177">
        <v>73395</v>
      </c>
      <c r="L177" t="s">
        <v>29</v>
      </c>
      <c r="M177">
        <v>0.22</v>
      </c>
      <c r="N177">
        <v>0.75</v>
      </c>
      <c r="O177">
        <v>36766.53</v>
      </c>
      <c r="P177">
        <v>0</v>
      </c>
      <c r="Q177" s="2">
        <f t="shared" si="21"/>
        <v>45.129777232781528</v>
      </c>
      <c r="R177" s="2">
        <f t="shared" si="15"/>
        <v>50.094052728387496</v>
      </c>
      <c r="S177">
        <f t="shared" ca="1" si="16"/>
        <v>1173</v>
      </c>
      <c r="T177" s="2">
        <f t="shared" ca="1" si="17"/>
        <v>39.1</v>
      </c>
      <c r="U177" s="2" t="str">
        <f t="shared" ca="1" si="18"/>
        <v>37-48</v>
      </c>
      <c r="V177">
        <f t="shared" si="19"/>
        <v>3643.5299999999988</v>
      </c>
      <c r="W177" t="str">
        <f t="shared" si="20"/>
        <v>Profit</v>
      </c>
    </row>
    <row r="178" spans="1:23">
      <c r="A178" t="s">
        <v>398</v>
      </c>
      <c r="B178" s="1">
        <v>44534</v>
      </c>
      <c r="C178" t="s">
        <v>399</v>
      </c>
      <c r="D178" t="s">
        <v>56</v>
      </c>
      <c r="E178">
        <v>38573</v>
      </c>
      <c r="F178">
        <v>8.5</v>
      </c>
      <c r="G178">
        <v>36</v>
      </c>
      <c r="H178" t="s">
        <v>19</v>
      </c>
      <c r="I178" t="s">
        <v>57</v>
      </c>
      <c r="J178" t="s">
        <v>32</v>
      </c>
      <c r="K178">
        <v>54031</v>
      </c>
      <c r="L178" t="s">
        <v>33</v>
      </c>
      <c r="M178">
        <v>0.46</v>
      </c>
      <c r="N178">
        <v>0.76</v>
      </c>
      <c r="O178">
        <v>41851.699999999997</v>
      </c>
      <c r="P178">
        <v>0</v>
      </c>
      <c r="Q178" s="2">
        <f t="shared" si="21"/>
        <v>71.390498047417225</v>
      </c>
      <c r="R178" s="2">
        <f t="shared" si="15"/>
        <v>77.458681127500867</v>
      </c>
      <c r="S178">
        <f t="shared" ca="1" si="16"/>
        <v>1386</v>
      </c>
      <c r="T178" s="2">
        <f t="shared" ca="1" si="17"/>
        <v>46.2</v>
      </c>
      <c r="U178" s="2" t="str">
        <f t="shared" ca="1" si="18"/>
        <v>37-48</v>
      </c>
      <c r="V178">
        <f t="shared" si="19"/>
        <v>3278.6999999999971</v>
      </c>
      <c r="W178" t="str">
        <f t="shared" si="20"/>
        <v>Profit</v>
      </c>
    </row>
    <row r="179" spans="1:23">
      <c r="A179" t="s">
        <v>400</v>
      </c>
      <c r="B179" s="1">
        <v>45068</v>
      </c>
      <c r="C179" t="s">
        <v>401</v>
      </c>
      <c r="D179" t="s">
        <v>50</v>
      </c>
      <c r="E179">
        <v>1806</v>
      </c>
      <c r="F179">
        <v>17.8</v>
      </c>
      <c r="G179">
        <v>60</v>
      </c>
      <c r="H179" t="s">
        <v>19</v>
      </c>
      <c r="I179" t="s">
        <v>36</v>
      </c>
      <c r="J179" t="s">
        <v>21</v>
      </c>
      <c r="K179">
        <v>105542</v>
      </c>
      <c r="L179" t="s">
        <v>33</v>
      </c>
      <c r="M179">
        <v>0.32</v>
      </c>
      <c r="N179">
        <v>0.59</v>
      </c>
      <c r="O179">
        <v>2127.4699999999998</v>
      </c>
      <c r="P179">
        <v>0</v>
      </c>
      <c r="Q179" s="2">
        <f t="shared" si="21"/>
        <v>1.7111671183036137</v>
      </c>
      <c r="R179" s="2">
        <f t="shared" si="15"/>
        <v>2.015756760341854</v>
      </c>
      <c r="S179">
        <f t="shared" ca="1" si="16"/>
        <v>852</v>
      </c>
      <c r="T179" s="2">
        <f t="shared" ca="1" si="17"/>
        <v>28.4</v>
      </c>
      <c r="U179" s="2" t="str">
        <f t="shared" ca="1" si="18"/>
        <v>25-36</v>
      </c>
      <c r="V179">
        <f t="shared" si="19"/>
        <v>321.4699999999998</v>
      </c>
      <c r="W179" t="str">
        <f t="shared" si="20"/>
        <v>Profit</v>
      </c>
    </row>
    <row r="180" spans="1:23">
      <c r="A180" t="s">
        <v>402</v>
      </c>
      <c r="B180" s="1">
        <v>44837</v>
      </c>
      <c r="C180" t="s">
        <v>403</v>
      </c>
      <c r="D180" t="s">
        <v>65</v>
      </c>
      <c r="E180">
        <v>30757</v>
      </c>
      <c r="F180">
        <v>14.9</v>
      </c>
      <c r="G180">
        <v>36</v>
      </c>
      <c r="H180" t="s">
        <v>19</v>
      </c>
      <c r="I180" t="s">
        <v>73</v>
      </c>
      <c r="J180" t="s">
        <v>47</v>
      </c>
      <c r="K180">
        <v>67701</v>
      </c>
      <c r="L180" t="s">
        <v>33</v>
      </c>
      <c r="M180">
        <v>0.39</v>
      </c>
      <c r="N180">
        <v>0.88</v>
      </c>
      <c r="O180">
        <v>35339.79</v>
      </c>
      <c r="P180">
        <v>0</v>
      </c>
      <c r="Q180" s="2">
        <f t="shared" si="21"/>
        <v>45.430643565087664</v>
      </c>
      <c r="R180" s="2">
        <f t="shared" si="15"/>
        <v>52.199805025036561</v>
      </c>
      <c r="S180">
        <f t="shared" ca="1" si="16"/>
        <v>1083</v>
      </c>
      <c r="T180" s="2">
        <f t="shared" ca="1" si="17"/>
        <v>36.1</v>
      </c>
      <c r="U180" s="2" t="str">
        <f t="shared" ca="1" si="18"/>
        <v>37-48</v>
      </c>
      <c r="V180">
        <f t="shared" si="19"/>
        <v>4582.7900000000009</v>
      </c>
      <c r="W180" t="str">
        <f t="shared" si="20"/>
        <v>Profit</v>
      </c>
    </row>
    <row r="181" spans="1:23">
      <c r="A181" t="s">
        <v>404</v>
      </c>
      <c r="B181" s="1">
        <v>44669</v>
      </c>
      <c r="C181" t="s">
        <v>405</v>
      </c>
      <c r="D181" t="s">
        <v>56</v>
      </c>
      <c r="E181">
        <v>35636</v>
      </c>
      <c r="F181">
        <v>8.6</v>
      </c>
      <c r="G181">
        <v>36</v>
      </c>
      <c r="H181" t="s">
        <v>26</v>
      </c>
      <c r="I181" t="s">
        <v>36</v>
      </c>
      <c r="J181" t="s">
        <v>21</v>
      </c>
      <c r="K181">
        <v>142599</v>
      </c>
      <c r="L181" t="s">
        <v>33</v>
      </c>
      <c r="M181">
        <v>0.24</v>
      </c>
      <c r="N181">
        <v>0.54</v>
      </c>
      <c r="O181">
        <v>13449.63</v>
      </c>
      <c r="P181">
        <v>0</v>
      </c>
      <c r="Q181" s="2">
        <f t="shared" si="21"/>
        <v>24.990357576140084</v>
      </c>
      <c r="R181" s="2">
        <f t="shared" si="15"/>
        <v>9.4317842341110367</v>
      </c>
      <c r="S181">
        <f t="shared" ca="1" si="16"/>
        <v>1251</v>
      </c>
      <c r="T181" s="2">
        <f t="shared" ca="1" si="17"/>
        <v>41.7</v>
      </c>
      <c r="U181" s="2" t="str">
        <f t="shared" ca="1" si="18"/>
        <v>37-48</v>
      </c>
      <c r="V181">
        <f t="shared" si="19"/>
        <v>-22186.370000000003</v>
      </c>
      <c r="W181" t="str">
        <f t="shared" si="20"/>
        <v>loss</v>
      </c>
    </row>
    <row r="182" spans="1:23">
      <c r="A182" t="s">
        <v>406</v>
      </c>
      <c r="B182" s="1">
        <v>44347</v>
      </c>
      <c r="C182" t="s">
        <v>407</v>
      </c>
      <c r="D182" t="s">
        <v>46</v>
      </c>
      <c r="E182">
        <v>15561</v>
      </c>
      <c r="F182">
        <v>18.7</v>
      </c>
      <c r="G182">
        <v>36</v>
      </c>
      <c r="H182" t="s">
        <v>19</v>
      </c>
      <c r="I182" t="s">
        <v>20</v>
      </c>
      <c r="J182" t="s">
        <v>21</v>
      </c>
      <c r="K182">
        <v>55939</v>
      </c>
      <c r="L182" t="s">
        <v>33</v>
      </c>
      <c r="M182">
        <v>0.26</v>
      </c>
      <c r="N182">
        <v>0.66</v>
      </c>
      <c r="O182">
        <v>18470.91</v>
      </c>
      <c r="P182">
        <v>0</v>
      </c>
      <c r="Q182" s="2">
        <f t="shared" si="21"/>
        <v>27.817801533813618</v>
      </c>
      <c r="R182" s="2">
        <f t="shared" si="15"/>
        <v>33.019735783621442</v>
      </c>
      <c r="S182">
        <f t="shared" ca="1" si="16"/>
        <v>1573</v>
      </c>
      <c r="T182" s="2">
        <f t="shared" ca="1" si="17"/>
        <v>52.43333333333333</v>
      </c>
      <c r="U182" s="2" t="str">
        <f t="shared" ca="1" si="18"/>
        <v>49+</v>
      </c>
      <c r="V182">
        <f t="shared" si="19"/>
        <v>2909.91</v>
      </c>
      <c r="W182" t="str">
        <f t="shared" si="20"/>
        <v>Profit</v>
      </c>
    </row>
    <row r="183" spans="1:23">
      <c r="A183" t="s">
        <v>408</v>
      </c>
      <c r="B183" s="1">
        <v>44459</v>
      </c>
      <c r="C183" t="s">
        <v>409</v>
      </c>
      <c r="D183" t="s">
        <v>25</v>
      </c>
      <c r="E183">
        <v>25262</v>
      </c>
      <c r="F183">
        <v>24.8</v>
      </c>
      <c r="G183">
        <v>36</v>
      </c>
      <c r="H183" t="s">
        <v>19</v>
      </c>
      <c r="I183" t="s">
        <v>20</v>
      </c>
      <c r="J183" t="s">
        <v>32</v>
      </c>
      <c r="K183">
        <v>79145</v>
      </c>
      <c r="L183" t="s">
        <v>22</v>
      </c>
      <c r="M183">
        <v>0.15</v>
      </c>
      <c r="N183">
        <v>0.81</v>
      </c>
      <c r="O183">
        <v>31526.98</v>
      </c>
      <c r="P183">
        <v>0</v>
      </c>
      <c r="Q183" s="2">
        <f t="shared" si="21"/>
        <v>31.918630361993809</v>
      </c>
      <c r="R183" s="2">
        <f t="shared" si="15"/>
        <v>39.834455745783053</v>
      </c>
      <c r="S183">
        <f t="shared" ca="1" si="16"/>
        <v>1461</v>
      </c>
      <c r="T183" s="2">
        <f t="shared" ca="1" si="17"/>
        <v>48.7</v>
      </c>
      <c r="U183" s="2" t="str">
        <f t="shared" ca="1" si="18"/>
        <v>49+</v>
      </c>
      <c r="V183">
        <f t="shared" si="19"/>
        <v>6264.98</v>
      </c>
      <c r="W183" t="str">
        <f t="shared" si="20"/>
        <v>Profit</v>
      </c>
    </row>
    <row r="184" spans="1:23">
      <c r="A184" t="s">
        <v>410</v>
      </c>
      <c r="B184" s="1">
        <v>44340</v>
      </c>
      <c r="C184" t="s">
        <v>411</v>
      </c>
      <c r="D184" t="s">
        <v>18</v>
      </c>
      <c r="E184">
        <v>15899</v>
      </c>
      <c r="F184">
        <v>19.899999999999999</v>
      </c>
      <c r="G184">
        <v>60</v>
      </c>
      <c r="H184" t="s">
        <v>315</v>
      </c>
      <c r="I184" t="s">
        <v>84</v>
      </c>
      <c r="J184" t="s">
        <v>37</v>
      </c>
      <c r="K184">
        <v>50324</v>
      </c>
      <c r="L184" t="s">
        <v>22</v>
      </c>
      <c r="M184">
        <v>0.17</v>
      </c>
      <c r="N184">
        <v>0.62</v>
      </c>
      <c r="O184">
        <v>0</v>
      </c>
      <c r="P184">
        <v>0</v>
      </c>
      <c r="Q184" s="2">
        <f t="shared" si="21"/>
        <v>31.593275574278675</v>
      </c>
      <c r="R184" s="2">
        <f t="shared" si="15"/>
        <v>0</v>
      </c>
      <c r="S184">
        <f t="shared" ca="1" si="16"/>
        <v>1580</v>
      </c>
      <c r="T184" s="2">
        <f t="shared" ca="1" si="17"/>
        <v>52.666666666666664</v>
      </c>
      <c r="U184" s="2" t="str">
        <f t="shared" ca="1" si="18"/>
        <v>49+</v>
      </c>
      <c r="V184">
        <f t="shared" si="19"/>
        <v>-15899</v>
      </c>
      <c r="W184" t="str">
        <f t="shared" si="20"/>
        <v>loss</v>
      </c>
    </row>
    <row r="185" spans="1:23">
      <c r="A185" t="s">
        <v>412</v>
      </c>
      <c r="B185" s="1">
        <v>44542</v>
      </c>
      <c r="C185" t="s">
        <v>413</v>
      </c>
      <c r="D185" t="s">
        <v>72</v>
      </c>
      <c r="E185">
        <v>16934</v>
      </c>
      <c r="F185">
        <v>19.8</v>
      </c>
      <c r="G185">
        <v>60</v>
      </c>
      <c r="H185" t="s">
        <v>19</v>
      </c>
      <c r="I185" t="s">
        <v>27</v>
      </c>
      <c r="J185" t="s">
        <v>32</v>
      </c>
      <c r="K185">
        <v>52867</v>
      </c>
      <c r="L185" t="s">
        <v>22</v>
      </c>
      <c r="M185">
        <v>0.43</v>
      </c>
      <c r="N185">
        <v>0.87</v>
      </c>
      <c r="O185">
        <v>20286.93</v>
      </c>
      <c r="P185">
        <v>0</v>
      </c>
      <c r="Q185" s="2">
        <f t="shared" si="21"/>
        <v>32.031323888247861</v>
      </c>
      <c r="R185" s="2">
        <f t="shared" si="15"/>
        <v>38.373522235042657</v>
      </c>
      <c r="S185">
        <f t="shared" ca="1" si="16"/>
        <v>1378</v>
      </c>
      <c r="T185" s="2">
        <f t="shared" ca="1" si="17"/>
        <v>45.93333333333333</v>
      </c>
      <c r="U185" s="2" t="str">
        <f t="shared" ca="1" si="18"/>
        <v>37-48</v>
      </c>
      <c r="V185">
        <f t="shared" si="19"/>
        <v>3352.9300000000003</v>
      </c>
      <c r="W185" t="str">
        <f t="shared" si="20"/>
        <v>Profit</v>
      </c>
    </row>
    <row r="186" spans="1:23">
      <c r="A186" t="s">
        <v>414</v>
      </c>
      <c r="B186" s="1">
        <v>44820</v>
      </c>
      <c r="C186" t="s">
        <v>415</v>
      </c>
      <c r="D186" t="s">
        <v>65</v>
      </c>
      <c r="E186">
        <v>39197</v>
      </c>
      <c r="F186">
        <v>24</v>
      </c>
      <c r="G186">
        <v>36</v>
      </c>
      <c r="H186" t="s">
        <v>19</v>
      </c>
      <c r="I186" t="s">
        <v>20</v>
      </c>
      <c r="J186" t="s">
        <v>47</v>
      </c>
      <c r="K186">
        <v>30203</v>
      </c>
      <c r="L186" t="s">
        <v>33</v>
      </c>
      <c r="M186">
        <v>0.33</v>
      </c>
      <c r="N186">
        <v>0.83</v>
      </c>
      <c r="O186">
        <v>48604.28</v>
      </c>
      <c r="P186">
        <v>0</v>
      </c>
      <c r="Q186" s="2">
        <f t="shared" si="21"/>
        <v>129.77849882462007</v>
      </c>
      <c r="R186" s="2">
        <f t="shared" si="15"/>
        <v>160.92533854252889</v>
      </c>
      <c r="S186">
        <f t="shared" ca="1" si="16"/>
        <v>1100</v>
      </c>
      <c r="T186" s="2">
        <f t="shared" ca="1" si="17"/>
        <v>36.666666666666664</v>
      </c>
      <c r="U186" s="2" t="str">
        <f t="shared" ca="1" si="18"/>
        <v>37-48</v>
      </c>
      <c r="V186">
        <f t="shared" si="19"/>
        <v>9407.2799999999988</v>
      </c>
      <c r="W186" t="str">
        <f t="shared" si="20"/>
        <v>Profit</v>
      </c>
    </row>
    <row r="187" spans="1:23">
      <c r="A187" t="s">
        <v>416</v>
      </c>
      <c r="B187" s="1">
        <v>45213</v>
      </c>
      <c r="C187" t="s">
        <v>417</v>
      </c>
      <c r="D187" t="s">
        <v>53</v>
      </c>
      <c r="E187">
        <v>37332</v>
      </c>
      <c r="F187">
        <v>9.1</v>
      </c>
      <c r="G187">
        <v>36</v>
      </c>
      <c r="H187" t="s">
        <v>19</v>
      </c>
      <c r="I187" t="s">
        <v>57</v>
      </c>
      <c r="J187" t="s">
        <v>32</v>
      </c>
      <c r="K187">
        <v>46544</v>
      </c>
      <c r="L187" t="s">
        <v>33</v>
      </c>
      <c r="M187">
        <v>0.24</v>
      </c>
      <c r="N187">
        <v>0.86</v>
      </c>
      <c r="O187">
        <v>40729.21</v>
      </c>
      <c r="P187">
        <v>0</v>
      </c>
      <c r="Q187" s="2">
        <f t="shared" si="21"/>
        <v>80.207975249226536</v>
      </c>
      <c r="R187" s="2">
        <f t="shared" si="15"/>
        <v>87.50689669989687</v>
      </c>
      <c r="S187">
        <f t="shared" ca="1" si="16"/>
        <v>707</v>
      </c>
      <c r="T187" s="2">
        <f t="shared" ca="1" si="17"/>
        <v>23.566666666666666</v>
      </c>
      <c r="U187" s="2" t="str">
        <f t="shared" ca="1" si="18"/>
        <v>13-24</v>
      </c>
      <c r="V187">
        <f t="shared" si="19"/>
        <v>3397.2099999999991</v>
      </c>
      <c r="W187" t="str">
        <f t="shared" si="20"/>
        <v>Profit</v>
      </c>
    </row>
    <row r="188" spans="1:23">
      <c r="A188" t="s">
        <v>418</v>
      </c>
      <c r="B188" s="1">
        <v>45077</v>
      </c>
      <c r="C188" t="s">
        <v>419</v>
      </c>
      <c r="D188" t="s">
        <v>46</v>
      </c>
      <c r="E188">
        <v>35157</v>
      </c>
      <c r="F188">
        <v>16.3</v>
      </c>
      <c r="G188">
        <v>60</v>
      </c>
      <c r="H188" t="s">
        <v>26</v>
      </c>
      <c r="I188" t="s">
        <v>84</v>
      </c>
      <c r="J188" t="s">
        <v>28</v>
      </c>
      <c r="K188">
        <v>45899</v>
      </c>
      <c r="L188" t="s">
        <v>33</v>
      </c>
      <c r="M188">
        <v>0.42</v>
      </c>
      <c r="N188">
        <v>0.55000000000000004</v>
      </c>
      <c r="O188">
        <v>12505.08</v>
      </c>
      <c r="P188">
        <v>0</v>
      </c>
      <c r="Q188" s="2">
        <f t="shared" si="21"/>
        <v>76.59644000958626</v>
      </c>
      <c r="R188" s="2">
        <f t="shared" si="15"/>
        <v>27.244776574653041</v>
      </c>
      <c r="S188">
        <f t="shared" ca="1" si="16"/>
        <v>843</v>
      </c>
      <c r="T188" s="2">
        <f t="shared" ca="1" si="17"/>
        <v>28.1</v>
      </c>
      <c r="U188" s="2" t="str">
        <f t="shared" ca="1" si="18"/>
        <v>25-36</v>
      </c>
      <c r="V188">
        <f t="shared" si="19"/>
        <v>-22651.919999999998</v>
      </c>
      <c r="W188" t="str">
        <f t="shared" si="20"/>
        <v>loss</v>
      </c>
    </row>
    <row r="189" spans="1:23">
      <c r="A189" t="s">
        <v>420</v>
      </c>
      <c r="B189" s="1">
        <v>44198</v>
      </c>
      <c r="C189" t="s">
        <v>421</v>
      </c>
      <c r="D189" t="s">
        <v>72</v>
      </c>
      <c r="E189">
        <v>12593</v>
      </c>
      <c r="F189">
        <v>24.6</v>
      </c>
      <c r="G189">
        <v>60</v>
      </c>
      <c r="H189" t="s">
        <v>26</v>
      </c>
      <c r="I189" t="s">
        <v>73</v>
      </c>
      <c r="J189" t="s">
        <v>21</v>
      </c>
      <c r="K189">
        <v>59063</v>
      </c>
      <c r="L189" t="s">
        <v>22</v>
      </c>
      <c r="M189">
        <v>0.2</v>
      </c>
      <c r="N189">
        <v>0.56000000000000005</v>
      </c>
      <c r="O189">
        <v>3295.91</v>
      </c>
      <c r="P189">
        <v>0</v>
      </c>
      <c r="Q189" s="2">
        <f t="shared" si="21"/>
        <v>21.321300983695377</v>
      </c>
      <c r="R189" s="2">
        <f t="shared" si="15"/>
        <v>5.5803294786922431</v>
      </c>
      <c r="S189">
        <f t="shared" ca="1" si="16"/>
        <v>1722</v>
      </c>
      <c r="T189" s="2">
        <f t="shared" ca="1" si="17"/>
        <v>57.4</v>
      </c>
      <c r="U189" s="2" t="str">
        <f t="shared" ca="1" si="18"/>
        <v>49+</v>
      </c>
      <c r="V189">
        <f t="shared" si="19"/>
        <v>-9297.09</v>
      </c>
      <c r="W189" t="str">
        <f t="shared" si="20"/>
        <v>loss</v>
      </c>
    </row>
    <row r="190" spans="1:23">
      <c r="A190" t="s">
        <v>422</v>
      </c>
      <c r="B190" s="1">
        <v>45093</v>
      </c>
      <c r="C190" t="s">
        <v>423</v>
      </c>
      <c r="D190" t="s">
        <v>40</v>
      </c>
      <c r="E190">
        <v>18320</v>
      </c>
      <c r="F190">
        <v>8.3000000000000007</v>
      </c>
      <c r="G190">
        <v>36</v>
      </c>
      <c r="H190" t="s">
        <v>19</v>
      </c>
      <c r="I190" t="s">
        <v>27</v>
      </c>
      <c r="J190" t="s">
        <v>37</v>
      </c>
      <c r="K190">
        <v>120880</v>
      </c>
      <c r="L190" t="s">
        <v>33</v>
      </c>
      <c r="M190">
        <v>0.49</v>
      </c>
      <c r="N190">
        <v>0.63</v>
      </c>
      <c r="O190">
        <v>19840.560000000001</v>
      </c>
      <c r="P190">
        <v>0</v>
      </c>
      <c r="Q190" s="2">
        <f t="shared" si="21"/>
        <v>15.155526141628062</v>
      </c>
      <c r="R190" s="2">
        <f t="shared" si="15"/>
        <v>16.41343481138319</v>
      </c>
      <c r="S190">
        <f t="shared" ca="1" si="16"/>
        <v>827</v>
      </c>
      <c r="T190" s="2">
        <f t="shared" ca="1" si="17"/>
        <v>27.566666666666666</v>
      </c>
      <c r="U190" s="2" t="str">
        <f t="shared" ca="1" si="18"/>
        <v>25-36</v>
      </c>
      <c r="V190">
        <f t="shared" si="19"/>
        <v>1520.5600000000013</v>
      </c>
      <c r="W190" t="str">
        <f t="shared" si="20"/>
        <v>Profit</v>
      </c>
    </row>
    <row r="191" spans="1:23">
      <c r="A191" t="s">
        <v>424</v>
      </c>
      <c r="B191" s="1">
        <v>44450</v>
      </c>
      <c r="C191" t="s">
        <v>425</v>
      </c>
      <c r="D191" t="s">
        <v>18</v>
      </c>
      <c r="E191">
        <v>28376</v>
      </c>
      <c r="F191">
        <v>19</v>
      </c>
      <c r="G191">
        <v>60</v>
      </c>
      <c r="H191" t="s">
        <v>19</v>
      </c>
      <c r="I191" t="s">
        <v>57</v>
      </c>
      <c r="J191" t="s">
        <v>47</v>
      </c>
      <c r="K191">
        <v>33748</v>
      </c>
      <c r="L191" t="s">
        <v>22</v>
      </c>
      <c r="M191">
        <v>0.24</v>
      </c>
      <c r="N191">
        <v>0.73</v>
      </c>
      <c r="O191">
        <v>33767.440000000002</v>
      </c>
      <c r="P191">
        <v>0</v>
      </c>
      <c r="Q191" s="2">
        <f t="shared" si="21"/>
        <v>84.082019675240019</v>
      </c>
      <c r="R191" s="2">
        <f t="shared" si="15"/>
        <v>100.05760341353562</v>
      </c>
      <c r="S191">
        <f t="shared" ca="1" si="16"/>
        <v>1470</v>
      </c>
      <c r="T191" s="2">
        <f t="shared" ca="1" si="17"/>
        <v>49</v>
      </c>
      <c r="U191" s="2" t="str">
        <f t="shared" ca="1" si="18"/>
        <v>49+</v>
      </c>
      <c r="V191">
        <f t="shared" si="19"/>
        <v>5391.4400000000023</v>
      </c>
      <c r="W191" t="str">
        <f t="shared" si="20"/>
        <v>Profit</v>
      </c>
    </row>
    <row r="192" spans="1:23">
      <c r="A192" t="s">
        <v>426</v>
      </c>
      <c r="B192" s="1">
        <v>44649</v>
      </c>
      <c r="C192" t="s">
        <v>427</v>
      </c>
      <c r="D192" t="s">
        <v>76</v>
      </c>
      <c r="E192">
        <v>15199</v>
      </c>
      <c r="F192">
        <v>16.7</v>
      </c>
      <c r="G192">
        <v>60</v>
      </c>
      <c r="H192" t="s">
        <v>26</v>
      </c>
      <c r="I192" t="s">
        <v>57</v>
      </c>
      <c r="J192" t="s">
        <v>21</v>
      </c>
      <c r="K192">
        <v>135022</v>
      </c>
      <c r="L192" t="s">
        <v>33</v>
      </c>
      <c r="M192">
        <v>0.23</v>
      </c>
      <c r="N192">
        <v>0.84</v>
      </c>
      <c r="O192">
        <v>3413</v>
      </c>
      <c r="P192">
        <v>0</v>
      </c>
      <c r="Q192" s="2">
        <f t="shared" si="21"/>
        <v>11.256684095925108</v>
      </c>
      <c r="R192" s="2">
        <f t="shared" si="15"/>
        <v>2.5277362207640235</v>
      </c>
      <c r="S192">
        <f t="shared" ca="1" si="16"/>
        <v>1271</v>
      </c>
      <c r="T192" s="2">
        <f t="shared" ca="1" si="17"/>
        <v>42.366666666666667</v>
      </c>
      <c r="U192" s="2" t="str">
        <f t="shared" ca="1" si="18"/>
        <v>37-48</v>
      </c>
      <c r="V192">
        <f t="shared" si="19"/>
        <v>-11786</v>
      </c>
      <c r="W192" t="str">
        <f t="shared" si="20"/>
        <v>loss</v>
      </c>
    </row>
    <row r="193" spans="1:23">
      <c r="A193" t="s">
        <v>428</v>
      </c>
      <c r="B193" s="1">
        <v>45257</v>
      </c>
      <c r="C193" t="s">
        <v>429</v>
      </c>
      <c r="D193" t="s">
        <v>53</v>
      </c>
      <c r="E193">
        <v>16876</v>
      </c>
      <c r="F193">
        <v>16.7</v>
      </c>
      <c r="G193">
        <v>36</v>
      </c>
      <c r="H193" t="s">
        <v>26</v>
      </c>
      <c r="I193" t="s">
        <v>41</v>
      </c>
      <c r="J193" t="s">
        <v>32</v>
      </c>
      <c r="K193">
        <v>147269</v>
      </c>
      <c r="L193" t="s">
        <v>29</v>
      </c>
      <c r="M193">
        <v>0.22</v>
      </c>
      <c r="N193">
        <v>0.88</v>
      </c>
      <c r="O193">
        <v>3698.91</v>
      </c>
      <c r="P193">
        <v>0</v>
      </c>
      <c r="Q193" s="2">
        <f t="shared" si="21"/>
        <v>11.459302365059857</v>
      </c>
      <c r="R193" s="2">
        <f t="shared" si="15"/>
        <v>2.5116691224901366</v>
      </c>
      <c r="S193">
        <f t="shared" ca="1" si="16"/>
        <v>663</v>
      </c>
      <c r="T193" s="2">
        <f t="shared" ca="1" si="17"/>
        <v>22.1</v>
      </c>
      <c r="U193" s="2" t="str">
        <f t="shared" ca="1" si="18"/>
        <v>13-24</v>
      </c>
      <c r="V193">
        <f t="shared" si="19"/>
        <v>-13177.09</v>
      </c>
      <c r="W193" t="str">
        <f t="shared" si="20"/>
        <v>loss</v>
      </c>
    </row>
    <row r="194" spans="1:23">
      <c r="A194" t="s">
        <v>430</v>
      </c>
      <c r="B194" s="1">
        <v>45211</v>
      </c>
      <c r="C194" t="s">
        <v>431</v>
      </c>
      <c r="D194" t="s">
        <v>25</v>
      </c>
      <c r="E194">
        <v>9245</v>
      </c>
      <c r="F194">
        <v>19</v>
      </c>
      <c r="G194">
        <v>60</v>
      </c>
      <c r="H194" t="s">
        <v>60</v>
      </c>
      <c r="I194" t="s">
        <v>20</v>
      </c>
      <c r="J194" t="s">
        <v>28</v>
      </c>
      <c r="K194">
        <v>96629</v>
      </c>
      <c r="L194" t="s">
        <v>22</v>
      </c>
      <c r="M194">
        <v>0.15</v>
      </c>
      <c r="N194">
        <v>0.82</v>
      </c>
      <c r="O194">
        <v>0</v>
      </c>
      <c r="P194">
        <v>0</v>
      </c>
      <c r="Q194" s="2">
        <f t="shared" si="21"/>
        <v>9.5675211375466986</v>
      </c>
      <c r="R194" s="2">
        <f t="shared" ref="R194:R257" si="22">O194/K194*100</f>
        <v>0</v>
      </c>
      <c r="S194">
        <f t="shared" ref="S194:S257" ca="1" si="23">_xlfn.DAYS(TODAY(),B194)</f>
        <v>709</v>
      </c>
      <c r="T194" s="2">
        <f t="shared" ref="T194:T257" ca="1" si="24">S194/30</f>
        <v>23.633333333333333</v>
      </c>
      <c r="U194" s="2" t="str">
        <f t="shared" ref="U194:U257" ca="1" si="25">IF(T194&lt;=12,"0-12",
 IF(T194&lt;=24,"13-24",
 IF(T194&lt;=36,"25-36",
 IF(T194&lt;=48,"37-48",
 "49+"))))</f>
        <v>13-24</v>
      </c>
      <c r="V194">
        <f t="shared" ref="V194:V257" si="26">O194-E194</f>
        <v>-9245</v>
      </c>
      <c r="W194" t="str">
        <f t="shared" ref="W194:W257" si="27">IF(V194&gt;=0,"Profit","loss")</f>
        <v>loss</v>
      </c>
    </row>
    <row r="195" spans="1:23">
      <c r="A195" t="s">
        <v>432</v>
      </c>
      <c r="B195" s="1">
        <v>44205</v>
      </c>
      <c r="C195" t="s">
        <v>433</v>
      </c>
      <c r="D195" t="s">
        <v>18</v>
      </c>
      <c r="E195">
        <v>8214</v>
      </c>
      <c r="F195">
        <v>23.6</v>
      </c>
      <c r="G195">
        <v>60</v>
      </c>
      <c r="H195" t="s">
        <v>26</v>
      </c>
      <c r="I195" t="s">
        <v>73</v>
      </c>
      <c r="J195" t="s">
        <v>32</v>
      </c>
      <c r="K195">
        <v>110764</v>
      </c>
      <c r="L195" t="s">
        <v>29</v>
      </c>
      <c r="M195">
        <v>0.14000000000000001</v>
      </c>
      <c r="N195">
        <v>0.92</v>
      </c>
      <c r="O195">
        <v>2776.51</v>
      </c>
      <c r="P195">
        <v>0</v>
      </c>
      <c r="Q195" s="2">
        <f t="shared" ref="Q195:Q258" si="28">E195/K195*100</f>
        <v>7.4157668556570728</v>
      </c>
      <c r="R195" s="2">
        <f t="shared" si="22"/>
        <v>2.5066898992452424</v>
      </c>
      <c r="S195">
        <f t="shared" ca="1" si="23"/>
        <v>1715</v>
      </c>
      <c r="T195" s="2">
        <f t="shared" ca="1" si="24"/>
        <v>57.166666666666664</v>
      </c>
      <c r="U195" s="2" t="str">
        <f t="shared" ca="1" si="25"/>
        <v>49+</v>
      </c>
      <c r="V195">
        <f t="shared" si="26"/>
        <v>-5437.49</v>
      </c>
      <c r="W195" t="str">
        <f t="shared" si="27"/>
        <v>loss</v>
      </c>
    </row>
    <row r="196" spans="1:23">
      <c r="A196" t="s">
        <v>434</v>
      </c>
      <c r="B196" s="1">
        <v>45012</v>
      </c>
      <c r="C196" t="s">
        <v>435</v>
      </c>
      <c r="D196" t="s">
        <v>56</v>
      </c>
      <c r="E196">
        <v>1726</v>
      </c>
      <c r="F196">
        <v>20.7</v>
      </c>
      <c r="G196">
        <v>36</v>
      </c>
      <c r="H196" t="s">
        <v>26</v>
      </c>
      <c r="I196" t="s">
        <v>84</v>
      </c>
      <c r="J196" t="s">
        <v>21</v>
      </c>
      <c r="K196">
        <v>50884</v>
      </c>
      <c r="L196" t="s">
        <v>22</v>
      </c>
      <c r="M196">
        <v>0.36</v>
      </c>
      <c r="N196">
        <v>0.83</v>
      </c>
      <c r="O196">
        <v>470.61</v>
      </c>
      <c r="P196">
        <v>0</v>
      </c>
      <c r="Q196" s="2">
        <f t="shared" si="28"/>
        <v>3.3920289285433536</v>
      </c>
      <c r="R196" s="2">
        <f t="shared" si="22"/>
        <v>0.92486832796163831</v>
      </c>
      <c r="S196">
        <f t="shared" ca="1" si="23"/>
        <v>908</v>
      </c>
      <c r="T196" s="2">
        <f t="shared" ca="1" si="24"/>
        <v>30.266666666666666</v>
      </c>
      <c r="U196" s="2" t="str">
        <f t="shared" ca="1" si="25"/>
        <v>25-36</v>
      </c>
      <c r="V196">
        <f t="shared" si="26"/>
        <v>-1255.3899999999999</v>
      </c>
      <c r="W196" t="str">
        <f t="shared" si="27"/>
        <v>loss</v>
      </c>
    </row>
    <row r="197" spans="1:23">
      <c r="A197" t="s">
        <v>436</v>
      </c>
      <c r="B197" s="1">
        <v>44404</v>
      </c>
      <c r="C197" t="s">
        <v>437</v>
      </c>
      <c r="D197" t="s">
        <v>50</v>
      </c>
      <c r="E197">
        <v>12362</v>
      </c>
      <c r="F197">
        <v>6.1</v>
      </c>
      <c r="G197">
        <v>36</v>
      </c>
      <c r="H197" t="s">
        <v>19</v>
      </c>
      <c r="I197" t="s">
        <v>20</v>
      </c>
      <c r="J197" t="s">
        <v>47</v>
      </c>
      <c r="K197">
        <v>55183</v>
      </c>
      <c r="L197" t="s">
        <v>33</v>
      </c>
      <c r="M197">
        <v>0.45</v>
      </c>
      <c r="N197">
        <v>0.64</v>
      </c>
      <c r="O197">
        <v>13116.08</v>
      </c>
      <c r="P197">
        <v>0</v>
      </c>
      <c r="Q197" s="2">
        <f t="shared" si="28"/>
        <v>22.401826649511626</v>
      </c>
      <c r="R197" s="2">
        <f t="shared" si="22"/>
        <v>23.768334450827247</v>
      </c>
      <c r="S197">
        <f t="shared" ca="1" si="23"/>
        <v>1516</v>
      </c>
      <c r="T197" s="2">
        <f t="shared" ca="1" si="24"/>
        <v>50.533333333333331</v>
      </c>
      <c r="U197" s="2" t="str">
        <f t="shared" ca="1" si="25"/>
        <v>49+</v>
      </c>
      <c r="V197">
        <f t="shared" si="26"/>
        <v>754.07999999999993</v>
      </c>
      <c r="W197" t="str">
        <f t="shared" si="27"/>
        <v>Profit</v>
      </c>
    </row>
    <row r="198" spans="1:23">
      <c r="A198" t="s">
        <v>438</v>
      </c>
      <c r="B198" s="1">
        <v>44600</v>
      </c>
      <c r="C198" t="s">
        <v>439</v>
      </c>
      <c r="D198" t="s">
        <v>56</v>
      </c>
      <c r="E198">
        <v>19297</v>
      </c>
      <c r="F198">
        <v>22.1</v>
      </c>
      <c r="G198">
        <v>60</v>
      </c>
      <c r="H198" t="s">
        <v>19</v>
      </c>
      <c r="I198" t="s">
        <v>57</v>
      </c>
      <c r="J198" t="s">
        <v>37</v>
      </c>
      <c r="K198">
        <v>111570</v>
      </c>
      <c r="L198" t="s">
        <v>33</v>
      </c>
      <c r="M198">
        <v>0.42</v>
      </c>
      <c r="N198">
        <v>0.62</v>
      </c>
      <c r="O198">
        <v>23561.64</v>
      </c>
      <c r="P198">
        <v>0</v>
      </c>
      <c r="Q198" s="2">
        <f t="shared" si="28"/>
        <v>17.295868064891994</v>
      </c>
      <c r="R198" s="2">
        <f t="shared" si="22"/>
        <v>21.118257596127989</v>
      </c>
      <c r="S198">
        <f t="shared" ca="1" si="23"/>
        <v>1320</v>
      </c>
      <c r="T198" s="2">
        <f t="shared" ca="1" si="24"/>
        <v>44</v>
      </c>
      <c r="U198" s="2" t="str">
        <f t="shared" ca="1" si="25"/>
        <v>37-48</v>
      </c>
      <c r="V198">
        <f t="shared" si="26"/>
        <v>4264.6399999999994</v>
      </c>
      <c r="W198" t="str">
        <f t="shared" si="27"/>
        <v>Profit</v>
      </c>
    </row>
    <row r="199" spans="1:23">
      <c r="A199" t="s">
        <v>440</v>
      </c>
      <c r="B199" s="1">
        <v>44348</v>
      </c>
      <c r="C199" t="s">
        <v>441</v>
      </c>
      <c r="D199" t="s">
        <v>56</v>
      </c>
      <c r="E199">
        <v>31448</v>
      </c>
      <c r="F199">
        <v>9.5</v>
      </c>
      <c r="G199">
        <v>36</v>
      </c>
      <c r="H199" t="s">
        <v>19</v>
      </c>
      <c r="I199" t="s">
        <v>73</v>
      </c>
      <c r="J199" t="s">
        <v>21</v>
      </c>
      <c r="K199">
        <v>101246</v>
      </c>
      <c r="L199" t="s">
        <v>29</v>
      </c>
      <c r="M199">
        <v>0.16</v>
      </c>
      <c r="N199">
        <v>0.81</v>
      </c>
      <c r="O199">
        <v>34435.56</v>
      </c>
      <c r="P199">
        <v>0</v>
      </c>
      <c r="Q199" s="2">
        <f t="shared" si="28"/>
        <v>31.060980186871578</v>
      </c>
      <c r="R199" s="2">
        <f t="shared" si="22"/>
        <v>34.011773304624377</v>
      </c>
      <c r="S199">
        <f t="shared" ca="1" si="23"/>
        <v>1572</v>
      </c>
      <c r="T199" s="2">
        <f t="shared" ca="1" si="24"/>
        <v>52.4</v>
      </c>
      <c r="U199" s="2" t="str">
        <f t="shared" ca="1" si="25"/>
        <v>49+</v>
      </c>
      <c r="V199">
        <f t="shared" si="26"/>
        <v>2987.5599999999977</v>
      </c>
      <c r="W199" t="str">
        <f t="shared" si="27"/>
        <v>Profit</v>
      </c>
    </row>
    <row r="200" spans="1:23">
      <c r="A200" t="s">
        <v>442</v>
      </c>
      <c r="B200" s="1">
        <v>44250</v>
      </c>
      <c r="C200" t="s">
        <v>443</v>
      </c>
      <c r="D200" t="s">
        <v>40</v>
      </c>
      <c r="E200">
        <v>27172</v>
      </c>
      <c r="F200">
        <v>12.5</v>
      </c>
      <c r="G200">
        <v>60</v>
      </c>
      <c r="H200" t="s">
        <v>26</v>
      </c>
      <c r="I200" t="s">
        <v>73</v>
      </c>
      <c r="J200" t="s">
        <v>47</v>
      </c>
      <c r="K200">
        <v>138036</v>
      </c>
      <c r="L200" t="s">
        <v>33</v>
      </c>
      <c r="M200">
        <v>0.32</v>
      </c>
      <c r="N200">
        <v>0.59</v>
      </c>
      <c r="O200">
        <v>11741.28</v>
      </c>
      <c r="P200">
        <v>0</v>
      </c>
      <c r="Q200" s="2">
        <f t="shared" si="28"/>
        <v>19.68471992813469</v>
      </c>
      <c r="R200" s="2">
        <f t="shared" si="22"/>
        <v>8.5059549682691475</v>
      </c>
      <c r="S200">
        <f t="shared" ca="1" si="23"/>
        <v>1670</v>
      </c>
      <c r="T200" s="2">
        <f t="shared" ca="1" si="24"/>
        <v>55.666666666666664</v>
      </c>
      <c r="U200" s="2" t="str">
        <f t="shared" ca="1" si="25"/>
        <v>49+</v>
      </c>
      <c r="V200">
        <f t="shared" si="26"/>
        <v>-15430.72</v>
      </c>
      <c r="W200" t="str">
        <f t="shared" si="27"/>
        <v>loss</v>
      </c>
    </row>
    <row r="201" spans="1:23">
      <c r="A201" t="s">
        <v>444</v>
      </c>
      <c r="B201" s="1">
        <v>44824</v>
      </c>
      <c r="C201" t="s">
        <v>445</v>
      </c>
      <c r="D201" t="s">
        <v>65</v>
      </c>
      <c r="E201">
        <v>8657</v>
      </c>
      <c r="F201">
        <v>14.2</v>
      </c>
      <c r="G201">
        <v>36</v>
      </c>
      <c r="H201" t="s">
        <v>26</v>
      </c>
      <c r="I201" t="s">
        <v>73</v>
      </c>
      <c r="J201" t="s">
        <v>21</v>
      </c>
      <c r="K201">
        <v>49259</v>
      </c>
      <c r="L201" t="s">
        <v>22</v>
      </c>
      <c r="M201">
        <v>0.14000000000000001</v>
      </c>
      <c r="N201">
        <v>0.54</v>
      </c>
      <c r="O201">
        <v>3840.38</v>
      </c>
      <c r="P201">
        <v>0</v>
      </c>
      <c r="Q201" s="2">
        <f t="shared" si="28"/>
        <v>17.574453399378793</v>
      </c>
      <c r="R201" s="2">
        <f t="shared" si="22"/>
        <v>7.7963011835400637</v>
      </c>
      <c r="S201">
        <f t="shared" ca="1" si="23"/>
        <v>1096</v>
      </c>
      <c r="T201" s="2">
        <f t="shared" ca="1" si="24"/>
        <v>36.533333333333331</v>
      </c>
      <c r="U201" s="2" t="str">
        <f t="shared" ca="1" si="25"/>
        <v>37-48</v>
      </c>
      <c r="V201">
        <f t="shared" si="26"/>
        <v>-4816.62</v>
      </c>
      <c r="W201" t="str">
        <f t="shared" si="27"/>
        <v>loss</v>
      </c>
    </row>
    <row r="202" spans="1:23">
      <c r="A202" t="s">
        <v>446</v>
      </c>
      <c r="B202" s="1">
        <v>44783</v>
      </c>
      <c r="C202" t="s">
        <v>447</v>
      </c>
      <c r="D202" t="s">
        <v>76</v>
      </c>
      <c r="E202">
        <v>19850</v>
      </c>
      <c r="F202">
        <v>14.6</v>
      </c>
      <c r="G202">
        <v>60</v>
      </c>
      <c r="H202" t="s">
        <v>19</v>
      </c>
      <c r="I202" t="s">
        <v>57</v>
      </c>
      <c r="J202" t="s">
        <v>28</v>
      </c>
      <c r="K202">
        <v>65959</v>
      </c>
      <c r="L202" t="s">
        <v>33</v>
      </c>
      <c r="M202">
        <v>0.12</v>
      </c>
      <c r="N202">
        <v>0.74</v>
      </c>
      <c r="O202">
        <v>22748.1</v>
      </c>
      <c r="P202">
        <v>0</v>
      </c>
      <c r="Q202" s="2">
        <f t="shared" si="28"/>
        <v>30.094452614502949</v>
      </c>
      <c r="R202" s="2">
        <f t="shared" si="22"/>
        <v>34.488242696220375</v>
      </c>
      <c r="S202">
        <f t="shared" ca="1" si="23"/>
        <v>1137</v>
      </c>
      <c r="T202" s="2">
        <f t="shared" ca="1" si="24"/>
        <v>37.9</v>
      </c>
      <c r="U202" s="2" t="str">
        <f t="shared" ca="1" si="25"/>
        <v>37-48</v>
      </c>
      <c r="V202">
        <f t="shared" si="26"/>
        <v>2898.0999999999985</v>
      </c>
      <c r="W202" t="str">
        <f t="shared" si="27"/>
        <v>Profit</v>
      </c>
    </row>
    <row r="203" spans="1:23">
      <c r="A203" t="s">
        <v>448</v>
      </c>
      <c r="B203" s="1">
        <v>44300</v>
      </c>
      <c r="C203" t="s">
        <v>449</v>
      </c>
      <c r="D203" t="s">
        <v>53</v>
      </c>
      <c r="E203">
        <v>26425</v>
      </c>
      <c r="F203">
        <v>13.7</v>
      </c>
      <c r="G203">
        <v>36</v>
      </c>
      <c r="H203" t="s">
        <v>19</v>
      </c>
      <c r="I203" t="s">
        <v>73</v>
      </c>
      <c r="J203" t="s">
        <v>32</v>
      </c>
      <c r="K203">
        <v>146525</v>
      </c>
      <c r="L203" t="s">
        <v>33</v>
      </c>
      <c r="M203">
        <v>0.36</v>
      </c>
      <c r="N203">
        <v>0.87</v>
      </c>
      <c r="O203">
        <v>30045.22</v>
      </c>
      <c r="P203">
        <v>0</v>
      </c>
      <c r="Q203" s="2">
        <f t="shared" si="28"/>
        <v>18.034465108343287</v>
      </c>
      <c r="R203" s="2">
        <f t="shared" si="22"/>
        <v>20.505183415799351</v>
      </c>
      <c r="S203">
        <f t="shared" ca="1" si="23"/>
        <v>1620</v>
      </c>
      <c r="T203" s="2">
        <f t="shared" ca="1" si="24"/>
        <v>54</v>
      </c>
      <c r="U203" s="2" t="str">
        <f t="shared" ca="1" si="25"/>
        <v>49+</v>
      </c>
      <c r="V203">
        <f t="shared" si="26"/>
        <v>3620.2200000000012</v>
      </c>
      <c r="W203" t="str">
        <f t="shared" si="27"/>
        <v>Profit</v>
      </c>
    </row>
    <row r="204" spans="1:23">
      <c r="A204" t="s">
        <v>450</v>
      </c>
      <c r="B204" s="1">
        <v>44450</v>
      </c>
      <c r="C204" t="s">
        <v>451</v>
      </c>
      <c r="D204" t="s">
        <v>65</v>
      </c>
      <c r="E204">
        <v>27685</v>
      </c>
      <c r="F204">
        <v>23.7</v>
      </c>
      <c r="G204">
        <v>60</v>
      </c>
      <c r="H204" t="s">
        <v>19</v>
      </c>
      <c r="I204" t="s">
        <v>73</v>
      </c>
      <c r="J204" t="s">
        <v>37</v>
      </c>
      <c r="K204">
        <v>63457</v>
      </c>
      <c r="L204" t="s">
        <v>22</v>
      </c>
      <c r="M204">
        <v>0.31</v>
      </c>
      <c r="N204">
        <v>0.55000000000000004</v>
      </c>
      <c r="O204">
        <v>34246.339999999997</v>
      </c>
      <c r="P204">
        <v>0</v>
      </c>
      <c r="Q204" s="2">
        <f t="shared" si="28"/>
        <v>43.627968545629322</v>
      </c>
      <c r="R204" s="2">
        <f t="shared" si="22"/>
        <v>53.967789211592098</v>
      </c>
      <c r="S204">
        <f t="shared" ca="1" si="23"/>
        <v>1470</v>
      </c>
      <c r="T204" s="2">
        <f t="shared" ca="1" si="24"/>
        <v>49</v>
      </c>
      <c r="U204" s="2" t="str">
        <f t="shared" ca="1" si="25"/>
        <v>49+</v>
      </c>
      <c r="V204">
        <f t="shared" si="26"/>
        <v>6561.3399999999965</v>
      </c>
      <c r="W204" t="str">
        <f t="shared" si="27"/>
        <v>Profit</v>
      </c>
    </row>
    <row r="205" spans="1:23">
      <c r="A205" t="s">
        <v>452</v>
      </c>
      <c r="B205" s="1">
        <v>44706</v>
      </c>
      <c r="C205" t="s">
        <v>453</v>
      </c>
      <c r="D205" t="s">
        <v>18</v>
      </c>
      <c r="E205">
        <v>25578</v>
      </c>
      <c r="F205">
        <v>19.100000000000001</v>
      </c>
      <c r="G205">
        <v>60</v>
      </c>
      <c r="H205" t="s">
        <v>81</v>
      </c>
      <c r="I205" t="s">
        <v>27</v>
      </c>
      <c r="J205" t="s">
        <v>47</v>
      </c>
      <c r="K205">
        <v>115679</v>
      </c>
      <c r="L205" t="s">
        <v>29</v>
      </c>
      <c r="M205">
        <v>0.13</v>
      </c>
      <c r="N205">
        <v>0.86</v>
      </c>
      <c r="O205">
        <v>3866.58</v>
      </c>
      <c r="P205">
        <v>7371.47</v>
      </c>
      <c r="Q205" s="2">
        <f t="shared" si="28"/>
        <v>22.111186991588795</v>
      </c>
      <c r="R205" s="2">
        <f t="shared" si="22"/>
        <v>3.3425081475462268</v>
      </c>
      <c r="S205">
        <f t="shared" ca="1" si="23"/>
        <v>1214</v>
      </c>
      <c r="T205" s="2">
        <f t="shared" ca="1" si="24"/>
        <v>40.466666666666669</v>
      </c>
      <c r="U205" s="2" t="str">
        <f t="shared" ca="1" si="25"/>
        <v>37-48</v>
      </c>
      <c r="V205">
        <f t="shared" si="26"/>
        <v>-21711.42</v>
      </c>
      <c r="W205" t="str">
        <f t="shared" si="27"/>
        <v>loss</v>
      </c>
    </row>
    <row r="206" spans="1:23">
      <c r="A206" t="s">
        <v>454</v>
      </c>
      <c r="B206" s="1">
        <v>44295</v>
      </c>
      <c r="C206" t="s">
        <v>455</v>
      </c>
      <c r="D206" t="s">
        <v>56</v>
      </c>
      <c r="E206">
        <v>29831</v>
      </c>
      <c r="F206">
        <v>17.600000000000001</v>
      </c>
      <c r="G206">
        <v>60</v>
      </c>
      <c r="H206" t="s">
        <v>26</v>
      </c>
      <c r="I206" t="s">
        <v>20</v>
      </c>
      <c r="J206" t="s">
        <v>37</v>
      </c>
      <c r="K206">
        <v>32103</v>
      </c>
      <c r="L206" t="s">
        <v>29</v>
      </c>
      <c r="M206">
        <v>0.11</v>
      </c>
      <c r="N206">
        <v>0.87</v>
      </c>
      <c r="O206">
        <v>3320.34</v>
      </c>
      <c r="P206">
        <v>0</v>
      </c>
      <c r="Q206" s="2">
        <f t="shared" si="28"/>
        <v>92.922779802510675</v>
      </c>
      <c r="R206" s="2">
        <f t="shared" si="22"/>
        <v>10.342771703579105</v>
      </c>
      <c r="S206">
        <f t="shared" ca="1" si="23"/>
        <v>1625</v>
      </c>
      <c r="T206" s="2">
        <f t="shared" ca="1" si="24"/>
        <v>54.166666666666664</v>
      </c>
      <c r="U206" s="2" t="str">
        <f t="shared" ca="1" si="25"/>
        <v>49+</v>
      </c>
      <c r="V206">
        <f t="shared" si="26"/>
        <v>-26510.66</v>
      </c>
      <c r="W206" t="str">
        <f t="shared" si="27"/>
        <v>loss</v>
      </c>
    </row>
    <row r="207" spans="1:23">
      <c r="A207" t="s">
        <v>456</v>
      </c>
      <c r="B207" s="1">
        <v>44349</v>
      </c>
      <c r="C207" t="s">
        <v>457</v>
      </c>
      <c r="D207" t="s">
        <v>40</v>
      </c>
      <c r="E207">
        <v>8906</v>
      </c>
      <c r="F207">
        <v>6</v>
      </c>
      <c r="G207">
        <v>36</v>
      </c>
      <c r="H207" t="s">
        <v>26</v>
      </c>
      <c r="I207" t="s">
        <v>27</v>
      </c>
      <c r="J207" t="s">
        <v>37</v>
      </c>
      <c r="K207">
        <v>95901</v>
      </c>
      <c r="L207" t="s">
        <v>33</v>
      </c>
      <c r="M207">
        <v>0.5</v>
      </c>
      <c r="N207">
        <v>0.72</v>
      </c>
      <c r="O207">
        <v>2971.76</v>
      </c>
      <c r="P207">
        <v>0</v>
      </c>
      <c r="Q207" s="2">
        <f t="shared" si="28"/>
        <v>9.2866602016663009</v>
      </c>
      <c r="R207" s="2">
        <f t="shared" si="22"/>
        <v>3.0987789491246183</v>
      </c>
      <c r="S207">
        <f t="shared" ca="1" si="23"/>
        <v>1571</v>
      </c>
      <c r="T207" s="2">
        <f t="shared" ca="1" si="24"/>
        <v>52.366666666666667</v>
      </c>
      <c r="U207" s="2" t="str">
        <f t="shared" ca="1" si="25"/>
        <v>49+</v>
      </c>
      <c r="V207">
        <f t="shared" si="26"/>
        <v>-5934.24</v>
      </c>
      <c r="W207" t="str">
        <f t="shared" si="27"/>
        <v>loss</v>
      </c>
    </row>
    <row r="208" spans="1:23">
      <c r="A208" t="s">
        <v>458</v>
      </c>
      <c r="B208" s="1">
        <v>45110</v>
      </c>
      <c r="C208" t="s">
        <v>459</v>
      </c>
      <c r="D208" t="s">
        <v>18</v>
      </c>
      <c r="E208">
        <v>8287</v>
      </c>
      <c r="F208">
        <v>23.1</v>
      </c>
      <c r="G208">
        <v>36</v>
      </c>
      <c r="H208" t="s">
        <v>26</v>
      </c>
      <c r="I208" t="s">
        <v>36</v>
      </c>
      <c r="J208" t="s">
        <v>37</v>
      </c>
      <c r="K208">
        <v>142314</v>
      </c>
      <c r="L208" t="s">
        <v>22</v>
      </c>
      <c r="M208">
        <v>0.11</v>
      </c>
      <c r="N208">
        <v>0.53</v>
      </c>
      <c r="O208">
        <v>1537.67</v>
      </c>
      <c r="P208">
        <v>0</v>
      </c>
      <c r="Q208" s="2">
        <f t="shared" si="28"/>
        <v>5.8230391950194633</v>
      </c>
      <c r="R208" s="2">
        <f t="shared" si="22"/>
        <v>1.0804769734530686</v>
      </c>
      <c r="S208">
        <f t="shared" ca="1" si="23"/>
        <v>810</v>
      </c>
      <c r="T208" s="2">
        <f t="shared" ca="1" si="24"/>
        <v>27</v>
      </c>
      <c r="U208" s="2" t="str">
        <f t="shared" ca="1" si="25"/>
        <v>25-36</v>
      </c>
      <c r="V208">
        <f t="shared" si="26"/>
        <v>-6749.33</v>
      </c>
      <c r="W208" t="str">
        <f t="shared" si="27"/>
        <v>loss</v>
      </c>
    </row>
    <row r="209" spans="1:23">
      <c r="A209" t="s">
        <v>460</v>
      </c>
      <c r="B209" s="1">
        <v>45074</v>
      </c>
      <c r="C209" t="s">
        <v>461</v>
      </c>
      <c r="D209" t="s">
        <v>50</v>
      </c>
      <c r="E209">
        <v>34660</v>
      </c>
      <c r="F209">
        <v>23.2</v>
      </c>
      <c r="G209">
        <v>60</v>
      </c>
      <c r="H209" t="s">
        <v>81</v>
      </c>
      <c r="I209" t="s">
        <v>73</v>
      </c>
      <c r="J209" t="s">
        <v>47</v>
      </c>
      <c r="K209">
        <v>74535</v>
      </c>
      <c r="L209" t="s">
        <v>29</v>
      </c>
      <c r="M209">
        <v>0.28000000000000003</v>
      </c>
      <c r="N209">
        <v>0.57999999999999996</v>
      </c>
      <c r="O209">
        <v>3659.1</v>
      </c>
      <c r="P209">
        <v>4720.7299999999996</v>
      </c>
      <c r="Q209" s="2">
        <f t="shared" si="28"/>
        <v>46.50164352317703</v>
      </c>
      <c r="R209" s="2">
        <f t="shared" si="22"/>
        <v>4.9092372710807002</v>
      </c>
      <c r="S209">
        <f t="shared" ca="1" si="23"/>
        <v>846</v>
      </c>
      <c r="T209" s="2">
        <f t="shared" ca="1" si="24"/>
        <v>28.2</v>
      </c>
      <c r="U209" s="2" t="str">
        <f t="shared" ca="1" si="25"/>
        <v>25-36</v>
      </c>
      <c r="V209">
        <f t="shared" si="26"/>
        <v>-31000.9</v>
      </c>
      <c r="W209" t="str">
        <f t="shared" si="27"/>
        <v>loss</v>
      </c>
    </row>
    <row r="210" spans="1:23">
      <c r="A210" t="s">
        <v>462</v>
      </c>
      <c r="B210" s="1">
        <v>44534</v>
      </c>
      <c r="C210" t="s">
        <v>463</v>
      </c>
      <c r="D210" t="s">
        <v>76</v>
      </c>
      <c r="E210">
        <v>11222</v>
      </c>
      <c r="F210">
        <v>20.6</v>
      </c>
      <c r="G210">
        <v>60</v>
      </c>
      <c r="H210" t="s">
        <v>26</v>
      </c>
      <c r="I210" t="s">
        <v>27</v>
      </c>
      <c r="J210" t="s">
        <v>47</v>
      </c>
      <c r="K210">
        <v>46103</v>
      </c>
      <c r="L210" t="s">
        <v>29</v>
      </c>
      <c r="M210">
        <v>0.3</v>
      </c>
      <c r="N210">
        <v>0.82</v>
      </c>
      <c r="O210">
        <v>5048.66</v>
      </c>
      <c r="P210">
        <v>0</v>
      </c>
      <c r="Q210" s="2">
        <f t="shared" si="28"/>
        <v>24.341149165997873</v>
      </c>
      <c r="R210" s="2">
        <f t="shared" si="22"/>
        <v>10.950827494956943</v>
      </c>
      <c r="S210">
        <f t="shared" ca="1" si="23"/>
        <v>1386</v>
      </c>
      <c r="T210" s="2">
        <f t="shared" ca="1" si="24"/>
        <v>46.2</v>
      </c>
      <c r="U210" s="2" t="str">
        <f t="shared" ca="1" si="25"/>
        <v>37-48</v>
      </c>
      <c r="V210">
        <f t="shared" si="26"/>
        <v>-6173.34</v>
      </c>
      <c r="W210" t="str">
        <f t="shared" si="27"/>
        <v>loss</v>
      </c>
    </row>
    <row r="211" spans="1:23">
      <c r="A211" t="s">
        <v>464</v>
      </c>
      <c r="B211" s="1">
        <v>45018</v>
      </c>
      <c r="C211" t="s">
        <v>465</v>
      </c>
      <c r="D211" t="s">
        <v>53</v>
      </c>
      <c r="E211">
        <v>38443</v>
      </c>
      <c r="F211">
        <v>5.0999999999999996</v>
      </c>
      <c r="G211">
        <v>36</v>
      </c>
      <c r="H211" t="s">
        <v>26</v>
      </c>
      <c r="I211" t="s">
        <v>73</v>
      </c>
      <c r="J211" t="s">
        <v>37</v>
      </c>
      <c r="K211">
        <v>128046</v>
      </c>
      <c r="L211" t="s">
        <v>33</v>
      </c>
      <c r="M211">
        <v>0.15</v>
      </c>
      <c r="N211">
        <v>0.82</v>
      </c>
      <c r="O211">
        <v>5847.39</v>
      </c>
      <c r="P211">
        <v>0</v>
      </c>
      <c r="Q211" s="2">
        <f t="shared" si="28"/>
        <v>30.022804304702998</v>
      </c>
      <c r="R211" s="2">
        <f t="shared" si="22"/>
        <v>4.5666323040157453</v>
      </c>
      <c r="S211">
        <f t="shared" ca="1" si="23"/>
        <v>902</v>
      </c>
      <c r="T211" s="2">
        <f t="shared" ca="1" si="24"/>
        <v>30.066666666666666</v>
      </c>
      <c r="U211" s="2" t="str">
        <f t="shared" ca="1" si="25"/>
        <v>25-36</v>
      </c>
      <c r="V211">
        <f t="shared" si="26"/>
        <v>-32595.61</v>
      </c>
      <c r="W211" t="str">
        <f t="shared" si="27"/>
        <v>loss</v>
      </c>
    </row>
    <row r="212" spans="1:23">
      <c r="A212" t="s">
        <v>466</v>
      </c>
      <c r="B212" s="1">
        <v>45153</v>
      </c>
      <c r="C212" t="s">
        <v>467</v>
      </c>
      <c r="D212" t="s">
        <v>50</v>
      </c>
      <c r="E212">
        <v>35701</v>
      </c>
      <c r="F212">
        <v>6.1</v>
      </c>
      <c r="G212">
        <v>36</v>
      </c>
      <c r="H212" t="s">
        <v>19</v>
      </c>
      <c r="I212" t="s">
        <v>84</v>
      </c>
      <c r="J212" t="s">
        <v>32</v>
      </c>
      <c r="K212">
        <v>120012</v>
      </c>
      <c r="L212" t="s">
        <v>22</v>
      </c>
      <c r="M212">
        <v>0.17</v>
      </c>
      <c r="N212">
        <v>0.9</v>
      </c>
      <c r="O212">
        <v>37878.76</v>
      </c>
      <c r="P212">
        <v>0</v>
      </c>
      <c r="Q212" s="2">
        <f t="shared" si="28"/>
        <v>29.747858547478582</v>
      </c>
      <c r="R212" s="2">
        <f t="shared" si="22"/>
        <v>31.562477085624774</v>
      </c>
      <c r="S212">
        <f t="shared" ca="1" si="23"/>
        <v>767</v>
      </c>
      <c r="T212" s="2">
        <f t="shared" ca="1" si="24"/>
        <v>25.566666666666666</v>
      </c>
      <c r="U212" s="2" t="str">
        <f t="shared" ca="1" si="25"/>
        <v>25-36</v>
      </c>
      <c r="V212">
        <f t="shared" si="26"/>
        <v>2177.760000000002</v>
      </c>
      <c r="W212" t="str">
        <f t="shared" si="27"/>
        <v>Profit</v>
      </c>
    </row>
    <row r="213" spans="1:23">
      <c r="A213" t="s">
        <v>468</v>
      </c>
      <c r="B213" s="1">
        <v>44357</v>
      </c>
      <c r="C213" t="s">
        <v>469</v>
      </c>
      <c r="D213" t="s">
        <v>40</v>
      </c>
      <c r="E213">
        <v>18764</v>
      </c>
      <c r="F213">
        <v>9.5</v>
      </c>
      <c r="G213">
        <v>36</v>
      </c>
      <c r="H213" t="s">
        <v>19</v>
      </c>
      <c r="I213" t="s">
        <v>36</v>
      </c>
      <c r="J213" t="s">
        <v>21</v>
      </c>
      <c r="K213">
        <v>108278</v>
      </c>
      <c r="L213" t="s">
        <v>29</v>
      </c>
      <c r="M213">
        <v>0.24</v>
      </c>
      <c r="N213">
        <v>0.76</v>
      </c>
      <c r="O213">
        <v>20546.580000000002</v>
      </c>
      <c r="P213">
        <v>0</v>
      </c>
      <c r="Q213" s="2">
        <f t="shared" si="28"/>
        <v>17.329466743013356</v>
      </c>
      <c r="R213" s="2">
        <f t="shared" si="22"/>
        <v>18.975766083599623</v>
      </c>
      <c r="S213">
        <f t="shared" ca="1" si="23"/>
        <v>1563</v>
      </c>
      <c r="T213" s="2">
        <f t="shared" ca="1" si="24"/>
        <v>52.1</v>
      </c>
      <c r="U213" s="2" t="str">
        <f t="shared" ca="1" si="25"/>
        <v>49+</v>
      </c>
      <c r="V213">
        <f t="shared" si="26"/>
        <v>1782.5800000000017</v>
      </c>
      <c r="W213" t="str">
        <f t="shared" si="27"/>
        <v>Profit</v>
      </c>
    </row>
    <row r="214" spans="1:23">
      <c r="A214" t="s">
        <v>470</v>
      </c>
      <c r="B214" s="1">
        <v>44997</v>
      </c>
      <c r="C214" t="s">
        <v>471</v>
      </c>
      <c r="D214" t="s">
        <v>76</v>
      </c>
      <c r="E214">
        <v>18674</v>
      </c>
      <c r="F214">
        <v>7.6</v>
      </c>
      <c r="G214">
        <v>36</v>
      </c>
      <c r="H214" t="s">
        <v>19</v>
      </c>
      <c r="I214" t="s">
        <v>20</v>
      </c>
      <c r="J214" t="s">
        <v>37</v>
      </c>
      <c r="K214">
        <v>42391</v>
      </c>
      <c r="L214" t="s">
        <v>33</v>
      </c>
      <c r="M214">
        <v>0.4</v>
      </c>
      <c r="N214">
        <v>0.56000000000000005</v>
      </c>
      <c r="O214">
        <v>20093.22</v>
      </c>
      <c r="P214">
        <v>0</v>
      </c>
      <c r="Q214" s="2">
        <f t="shared" si="28"/>
        <v>44.05180344884527</v>
      </c>
      <c r="R214" s="2">
        <f t="shared" si="22"/>
        <v>47.399731074992332</v>
      </c>
      <c r="S214">
        <f t="shared" ca="1" si="23"/>
        <v>923</v>
      </c>
      <c r="T214" s="2">
        <f t="shared" ca="1" si="24"/>
        <v>30.766666666666666</v>
      </c>
      <c r="U214" s="2" t="str">
        <f t="shared" ca="1" si="25"/>
        <v>25-36</v>
      </c>
      <c r="V214">
        <f t="shared" si="26"/>
        <v>1419.2200000000012</v>
      </c>
      <c r="W214" t="str">
        <f t="shared" si="27"/>
        <v>Profit</v>
      </c>
    </row>
    <row r="215" spans="1:23">
      <c r="A215" t="s">
        <v>472</v>
      </c>
      <c r="B215" s="1">
        <v>44594</v>
      </c>
      <c r="C215" t="s">
        <v>473</v>
      </c>
      <c r="D215" t="s">
        <v>18</v>
      </c>
      <c r="E215">
        <v>19024</v>
      </c>
      <c r="F215">
        <v>13</v>
      </c>
      <c r="G215">
        <v>36</v>
      </c>
      <c r="H215" t="s">
        <v>19</v>
      </c>
      <c r="I215" t="s">
        <v>57</v>
      </c>
      <c r="J215" t="s">
        <v>28</v>
      </c>
      <c r="K215">
        <v>132476</v>
      </c>
      <c r="L215" t="s">
        <v>33</v>
      </c>
      <c r="M215">
        <v>0.3</v>
      </c>
      <c r="N215">
        <v>0.55000000000000004</v>
      </c>
      <c r="O215">
        <v>21497.119999999999</v>
      </c>
      <c r="P215">
        <v>0</v>
      </c>
      <c r="Q215" s="2">
        <f t="shared" si="28"/>
        <v>14.360336966695856</v>
      </c>
      <c r="R215" s="2">
        <f t="shared" si="22"/>
        <v>16.227180772366314</v>
      </c>
      <c r="S215">
        <f t="shared" ca="1" si="23"/>
        <v>1326</v>
      </c>
      <c r="T215" s="2">
        <f t="shared" ca="1" si="24"/>
        <v>44.2</v>
      </c>
      <c r="U215" s="2" t="str">
        <f t="shared" ca="1" si="25"/>
        <v>37-48</v>
      </c>
      <c r="V215">
        <f t="shared" si="26"/>
        <v>2473.119999999999</v>
      </c>
      <c r="W215" t="str">
        <f t="shared" si="27"/>
        <v>Profit</v>
      </c>
    </row>
    <row r="216" spans="1:23">
      <c r="A216" t="s">
        <v>474</v>
      </c>
      <c r="B216" s="1">
        <v>45012</v>
      </c>
      <c r="C216" t="s">
        <v>475</v>
      </c>
      <c r="D216" t="s">
        <v>56</v>
      </c>
      <c r="E216">
        <v>24874</v>
      </c>
      <c r="F216">
        <v>23.5</v>
      </c>
      <c r="G216">
        <v>36</v>
      </c>
      <c r="H216" t="s">
        <v>60</v>
      </c>
      <c r="I216" t="s">
        <v>57</v>
      </c>
      <c r="J216" t="s">
        <v>37</v>
      </c>
      <c r="K216">
        <v>58901</v>
      </c>
      <c r="L216" t="s">
        <v>33</v>
      </c>
      <c r="M216">
        <v>0.36</v>
      </c>
      <c r="N216">
        <v>0.82</v>
      </c>
      <c r="O216">
        <v>0</v>
      </c>
      <c r="P216">
        <v>0</v>
      </c>
      <c r="Q216" s="2">
        <f t="shared" si="28"/>
        <v>42.230182849187621</v>
      </c>
      <c r="R216" s="2">
        <f t="shared" si="22"/>
        <v>0</v>
      </c>
      <c r="S216">
        <f t="shared" ca="1" si="23"/>
        <v>908</v>
      </c>
      <c r="T216" s="2">
        <f t="shared" ca="1" si="24"/>
        <v>30.266666666666666</v>
      </c>
      <c r="U216" s="2" t="str">
        <f t="shared" ca="1" si="25"/>
        <v>25-36</v>
      </c>
      <c r="V216">
        <f t="shared" si="26"/>
        <v>-24874</v>
      </c>
      <c r="W216" t="str">
        <f t="shared" si="27"/>
        <v>loss</v>
      </c>
    </row>
    <row r="217" spans="1:23">
      <c r="A217" t="s">
        <v>476</v>
      </c>
      <c r="B217" s="1">
        <v>44597</v>
      </c>
      <c r="C217" t="s">
        <v>477</v>
      </c>
      <c r="D217" t="s">
        <v>56</v>
      </c>
      <c r="E217">
        <v>33284</v>
      </c>
      <c r="F217">
        <v>14.4</v>
      </c>
      <c r="G217">
        <v>60</v>
      </c>
      <c r="H217" t="s">
        <v>19</v>
      </c>
      <c r="I217" t="s">
        <v>57</v>
      </c>
      <c r="J217" t="s">
        <v>47</v>
      </c>
      <c r="K217">
        <v>127537</v>
      </c>
      <c r="L217" t="s">
        <v>33</v>
      </c>
      <c r="M217">
        <v>0.49</v>
      </c>
      <c r="N217">
        <v>0.57999999999999996</v>
      </c>
      <c r="O217">
        <v>38076.9</v>
      </c>
      <c r="P217">
        <v>0</v>
      </c>
      <c r="Q217" s="2">
        <f t="shared" si="28"/>
        <v>26.097524639908421</v>
      </c>
      <c r="R217" s="2">
        <f t="shared" si="22"/>
        <v>29.855571324399975</v>
      </c>
      <c r="S217">
        <f t="shared" ca="1" si="23"/>
        <v>1323</v>
      </c>
      <c r="T217" s="2">
        <f t="shared" ca="1" si="24"/>
        <v>44.1</v>
      </c>
      <c r="U217" s="2" t="str">
        <f t="shared" ca="1" si="25"/>
        <v>37-48</v>
      </c>
      <c r="V217">
        <f t="shared" si="26"/>
        <v>4792.9000000000015</v>
      </c>
      <c r="W217" t="str">
        <f t="shared" si="27"/>
        <v>Profit</v>
      </c>
    </row>
    <row r="218" spans="1:23">
      <c r="A218" t="s">
        <v>478</v>
      </c>
      <c r="B218" s="1">
        <v>44836</v>
      </c>
      <c r="C218" t="s">
        <v>479</v>
      </c>
      <c r="D218" t="s">
        <v>46</v>
      </c>
      <c r="E218">
        <v>18602</v>
      </c>
      <c r="F218">
        <v>5.3</v>
      </c>
      <c r="G218">
        <v>36</v>
      </c>
      <c r="H218" t="s">
        <v>81</v>
      </c>
      <c r="I218" t="s">
        <v>20</v>
      </c>
      <c r="J218" t="s">
        <v>21</v>
      </c>
      <c r="K218">
        <v>111159</v>
      </c>
      <c r="L218" t="s">
        <v>29</v>
      </c>
      <c r="M218">
        <v>0.41</v>
      </c>
      <c r="N218">
        <v>0.65</v>
      </c>
      <c r="O218">
        <v>7046.14</v>
      </c>
      <c r="P218">
        <v>4694.51</v>
      </c>
      <c r="Q218" s="2">
        <f t="shared" si="28"/>
        <v>16.734587392833689</v>
      </c>
      <c r="R218" s="2">
        <f t="shared" si="22"/>
        <v>6.3387939797947084</v>
      </c>
      <c r="S218">
        <f t="shared" ca="1" si="23"/>
        <v>1084</v>
      </c>
      <c r="T218" s="2">
        <f t="shared" ca="1" si="24"/>
        <v>36.133333333333333</v>
      </c>
      <c r="U218" s="2" t="str">
        <f t="shared" ca="1" si="25"/>
        <v>37-48</v>
      </c>
      <c r="V218">
        <f t="shared" si="26"/>
        <v>-11555.86</v>
      </c>
      <c r="W218" t="str">
        <f t="shared" si="27"/>
        <v>loss</v>
      </c>
    </row>
    <row r="219" spans="1:23">
      <c r="A219" t="s">
        <v>480</v>
      </c>
      <c r="B219" s="1">
        <v>45253</v>
      </c>
      <c r="C219" t="s">
        <v>481</v>
      </c>
      <c r="D219" t="s">
        <v>56</v>
      </c>
      <c r="E219">
        <v>38784</v>
      </c>
      <c r="F219">
        <v>10.7</v>
      </c>
      <c r="G219">
        <v>60</v>
      </c>
      <c r="H219" t="s">
        <v>19</v>
      </c>
      <c r="I219" t="s">
        <v>84</v>
      </c>
      <c r="J219" t="s">
        <v>28</v>
      </c>
      <c r="K219">
        <v>97914</v>
      </c>
      <c r="L219" t="s">
        <v>22</v>
      </c>
      <c r="M219">
        <v>0.27</v>
      </c>
      <c r="N219">
        <v>0.72</v>
      </c>
      <c r="O219">
        <v>42933.89</v>
      </c>
      <c r="P219">
        <v>0</v>
      </c>
      <c r="Q219" s="2">
        <f t="shared" si="28"/>
        <v>39.610270237146885</v>
      </c>
      <c r="R219" s="2">
        <f t="shared" si="22"/>
        <v>43.848571195130418</v>
      </c>
      <c r="S219">
        <f t="shared" ca="1" si="23"/>
        <v>667</v>
      </c>
      <c r="T219" s="2">
        <f t="shared" ca="1" si="24"/>
        <v>22.233333333333334</v>
      </c>
      <c r="U219" s="2" t="str">
        <f t="shared" ca="1" si="25"/>
        <v>13-24</v>
      </c>
      <c r="V219">
        <f t="shared" si="26"/>
        <v>4149.8899999999994</v>
      </c>
      <c r="W219" t="str">
        <f t="shared" si="27"/>
        <v>Profit</v>
      </c>
    </row>
    <row r="220" spans="1:23">
      <c r="A220" t="s">
        <v>482</v>
      </c>
      <c r="B220" s="1">
        <v>44884</v>
      </c>
      <c r="C220" t="s">
        <v>483</v>
      </c>
      <c r="D220" t="s">
        <v>72</v>
      </c>
      <c r="E220">
        <v>24265</v>
      </c>
      <c r="F220">
        <v>5.9</v>
      </c>
      <c r="G220">
        <v>36</v>
      </c>
      <c r="H220" t="s">
        <v>19</v>
      </c>
      <c r="I220" t="s">
        <v>20</v>
      </c>
      <c r="J220" t="s">
        <v>21</v>
      </c>
      <c r="K220">
        <v>80357</v>
      </c>
      <c r="L220" t="s">
        <v>33</v>
      </c>
      <c r="M220">
        <v>0.28000000000000003</v>
      </c>
      <c r="N220">
        <v>0.51</v>
      </c>
      <c r="O220">
        <v>25696.639999999999</v>
      </c>
      <c r="P220">
        <v>0</v>
      </c>
      <c r="Q220" s="2">
        <f t="shared" si="28"/>
        <v>30.19649812710778</v>
      </c>
      <c r="R220" s="2">
        <f t="shared" si="22"/>
        <v>31.978097738840422</v>
      </c>
      <c r="S220">
        <f t="shared" ca="1" si="23"/>
        <v>1036</v>
      </c>
      <c r="T220" s="2">
        <f t="shared" ca="1" si="24"/>
        <v>34.533333333333331</v>
      </c>
      <c r="U220" s="2" t="str">
        <f t="shared" ca="1" si="25"/>
        <v>25-36</v>
      </c>
      <c r="V220">
        <f t="shared" si="26"/>
        <v>1431.6399999999994</v>
      </c>
      <c r="W220" t="str">
        <f t="shared" si="27"/>
        <v>Profit</v>
      </c>
    </row>
    <row r="221" spans="1:23">
      <c r="A221" t="s">
        <v>484</v>
      </c>
      <c r="B221" s="1">
        <v>44656</v>
      </c>
      <c r="C221" t="s">
        <v>485</v>
      </c>
      <c r="D221" t="s">
        <v>56</v>
      </c>
      <c r="E221">
        <v>26931</v>
      </c>
      <c r="F221">
        <v>5.7</v>
      </c>
      <c r="G221">
        <v>36</v>
      </c>
      <c r="H221" t="s">
        <v>81</v>
      </c>
      <c r="I221" t="s">
        <v>73</v>
      </c>
      <c r="J221" t="s">
        <v>21</v>
      </c>
      <c r="K221">
        <v>116908</v>
      </c>
      <c r="L221" t="s">
        <v>33</v>
      </c>
      <c r="M221">
        <v>0.35</v>
      </c>
      <c r="N221">
        <v>0.61</v>
      </c>
      <c r="O221">
        <v>8489.4699999999993</v>
      </c>
      <c r="P221">
        <v>8648.65</v>
      </c>
      <c r="Q221" s="2">
        <f t="shared" si="28"/>
        <v>23.036062544907107</v>
      </c>
      <c r="R221" s="2">
        <f t="shared" si="22"/>
        <v>7.2616672939405342</v>
      </c>
      <c r="S221">
        <f t="shared" ca="1" si="23"/>
        <v>1264</v>
      </c>
      <c r="T221" s="2">
        <f t="shared" ca="1" si="24"/>
        <v>42.133333333333333</v>
      </c>
      <c r="U221" s="2" t="str">
        <f t="shared" ca="1" si="25"/>
        <v>37-48</v>
      </c>
      <c r="V221">
        <f t="shared" si="26"/>
        <v>-18441.53</v>
      </c>
      <c r="W221" t="str">
        <f t="shared" si="27"/>
        <v>loss</v>
      </c>
    </row>
    <row r="222" spans="1:23">
      <c r="A222" t="s">
        <v>486</v>
      </c>
      <c r="B222" s="1">
        <v>45151</v>
      </c>
      <c r="C222" t="s">
        <v>487</v>
      </c>
      <c r="D222" t="s">
        <v>72</v>
      </c>
      <c r="E222">
        <v>29841</v>
      </c>
      <c r="F222">
        <v>10.5</v>
      </c>
      <c r="G222">
        <v>60</v>
      </c>
      <c r="H222" t="s">
        <v>19</v>
      </c>
      <c r="I222" t="s">
        <v>27</v>
      </c>
      <c r="J222" t="s">
        <v>28</v>
      </c>
      <c r="K222">
        <v>140335</v>
      </c>
      <c r="L222" t="s">
        <v>29</v>
      </c>
      <c r="M222">
        <v>0.37</v>
      </c>
      <c r="N222">
        <v>0.68</v>
      </c>
      <c r="O222">
        <v>32974.300000000003</v>
      </c>
      <c r="P222">
        <v>0</v>
      </c>
      <c r="Q222" s="2">
        <f t="shared" si="28"/>
        <v>21.264118003349129</v>
      </c>
      <c r="R222" s="2">
        <f t="shared" si="22"/>
        <v>23.496846830797736</v>
      </c>
      <c r="S222">
        <f t="shared" ca="1" si="23"/>
        <v>769</v>
      </c>
      <c r="T222" s="2">
        <f t="shared" ca="1" si="24"/>
        <v>25.633333333333333</v>
      </c>
      <c r="U222" s="2" t="str">
        <f t="shared" ca="1" si="25"/>
        <v>25-36</v>
      </c>
      <c r="V222">
        <f t="shared" si="26"/>
        <v>3133.3000000000029</v>
      </c>
      <c r="W222" t="str">
        <f t="shared" si="27"/>
        <v>Profit</v>
      </c>
    </row>
    <row r="223" spans="1:23">
      <c r="A223" t="s">
        <v>488</v>
      </c>
      <c r="B223" s="1">
        <v>44666</v>
      </c>
      <c r="C223" t="s">
        <v>489</v>
      </c>
      <c r="D223" t="s">
        <v>25</v>
      </c>
      <c r="E223">
        <v>30192</v>
      </c>
      <c r="F223">
        <v>10.5</v>
      </c>
      <c r="G223">
        <v>60</v>
      </c>
      <c r="H223" t="s">
        <v>19</v>
      </c>
      <c r="I223" t="s">
        <v>20</v>
      </c>
      <c r="J223" t="s">
        <v>37</v>
      </c>
      <c r="K223">
        <v>68437</v>
      </c>
      <c r="L223" t="s">
        <v>33</v>
      </c>
      <c r="M223">
        <v>0.3</v>
      </c>
      <c r="N223">
        <v>0.63</v>
      </c>
      <c r="O223">
        <v>33362.160000000003</v>
      </c>
      <c r="P223">
        <v>0</v>
      </c>
      <c r="Q223" s="2">
        <f t="shared" si="28"/>
        <v>44.116486695793213</v>
      </c>
      <c r="R223" s="2">
        <f t="shared" si="22"/>
        <v>48.748717798851501</v>
      </c>
      <c r="S223">
        <f t="shared" ca="1" si="23"/>
        <v>1254</v>
      </c>
      <c r="T223" s="2">
        <f t="shared" ca="1" si="24"/>
        <v>41.8</v>
      </c>
      <c r="U223" s="2" t="str">
        <f t="shared" ca="1" si="25"/>
        <v>37-48</v>
      </c>
      <c r="V223">
        <f t="shared" si="26"/>
        <v>3170.1600000000035</v>
      </c>
      <c r="W223" t="str">
        <f t="shared" si="27"/>
        <v>Profit</v>
      </c>
    </row>
    <row r="224" spans="1:23">
      <c r="A224" t="s">
        <v>490</v>
      </c>
      <c r="B224" s="1">
        <v>45242</v>
      </c>
      <c r="C224" t="s">
        <v>491</v>
      </c>
      <c r="D224" t="s">
        <v>72</v>
      </c>
      <c r="E224">
        <v>16585</v>
      </c>
      <c r="F224">
        <v>20.7</v>
      </c>
      <c r="G224">
        <v>36</v>
      </c>
      <c r="H224" t="s">
        <v>19</v>
      </c>
      <c r="I224" t="s">
        <v>36</v>
      </c>
      <c r="J224" t="s">
        <v>37</v>
      </c>
      <c r="K224">
        <v>65503</v>
      </c>
      <c r="L224" t="s">
        <v>33</v>
      </c>
      <c r="M224">
        <v>0.36</v>
      </c>
      <c r="N224">
        <v>0.56000000000000005</v>
      </c>
      <c r="O224">
        <v>20018.099999999999</v>
      </c>
      <c r="P224">
        <v>0</v>
      </c>
      <c r="Q224" s="2">
        <f t="shared" si="28"/>
        <v>25.319451017510648</v>
      </c>
      <c r="R224" s="2">
        <f t="shared" si="22"/>
        <v>30.560585011373519</v>
      </c>
      <c r="S224">
        <f t="shared" ca="1" si="23"/>
        <v>678</v>
      </c>
      <c r="T224" s="2">
        <f t="shared" ca="1" si="24"/>
        <v>22.6</v>
      </c>
      <c r="U224" s="2" t="str">
        <f t="shared" ca="1" si="25"/>
        <v>13-24</v>
      </c>
      <c r="V224">
        <f t="shared" si="26"/>
        <v>3433.0999999999985</v>
      </c>
      <c r="W224" t="str">
        <f t="shared" si="27"/>
        <v>Profit</v>
      </c>
    </row>
    <row r="225" spans="1:23">
      <c r="A225" t="s">
        <v>492</v>
      </c>
      <c r="B225" s="1">
        <v>44946</v>
      </c>
      <c r="C225" t="s">
        <v>493</v>
      </c>
      <c r="D225" t="s">
        <v>76</v>
      </c>
      <c r="E225">
        <v>26559</v>
      </c>
      <c r="F225">
        <v>24.5</v>
      </c>
      <c r="G225">
        <v>60</v>
      </c>
      <c r="H225" t="s">
        <v>26</v>
      </c>
      <c r="I225" t="s">
        <v>84</v>
      </c>
      <c r="J225" t="s">
        <v>37</v>
      </c>
      <c r="K225">
        <v>126282</v>
      </c>
      <c r="L225" t="s">
        <v>22</v>
      </c>
      <c r="M225">
        <v>0.11</v>
      </c>
      <c r="N225">
        <v>0.83</v>
      </c>
      <c r="O225">
        <v>10442.84</v>
      </c>
      <c r="P225">
        <v>0</v>
      </c>
      <c r="Q225" s="2">
        <f t="shared" si="28"/>
        <v>21.031500926497838</v>
      </c>
      <c r="R225" s="2">
        <f t="shared" si="22"/>
        <v>8.2694604139940768</v>
      </c>
      <c r="S225">
        <f t="shared" ca="1" si="23"/>
        <v>974</v>
      </c>
      <c r="T225" s="2">
        <f t="shared" ca="1" si="24"/>
        <v>32.466666666666669</v>
      </c>
      <c r="U225" s="2" t="str">
        <f t="shared" ca="1" si="25"/>
        <v>25-36</v>
      </c>
      <c r="V225">
        <f t="shared" si="26"/>
        <v>-16116.16</v>
      </c>
      <c r="W225" t="str">
        <f t="shared" si="27"/>
        <v>loss</v>
      </c>
    </row>
    <row r="226" spans="1:23">
      <c r="A226" t="s">
        <v>494</v>
      </c>
      <c r="B226" s="1">
        <v>44234</v>
      </c>
      <c r="C226" t="s">
        <v>495</v>
      </c>
      <c r="D226" t="s">
        <v>50</v>
      </c>
      <c r="E226">
        <v>34742</v>
      </c>
      <c r="F226">
        <v>12.4</v>
      </c>
      <c r="G226">
        <v>60</v>
      </c>
      <c r="H226" t="s">
        <v>19</v>
      </c>
      <c r="I226" t="s">
        <v>73</v>
      </c>
      <c r="J226" t="s">
        <v>32</v>
      </c>
      <c r="K226">
        <v>123459</v>
      </c>
      <c r="L226" t="s">
        <v>33</v>
      </c>
      <c r="M226">
        <v>0.27</v>
      </c>
      <c r="N226">
        <v>0.87</v>
      </c>
      <c r="O226">
        <v>39050.01</v>
      </c>
      <c r="P226">
        <v>0</v>
      </c>
      <c r="Q226" s="2">
        <f t="shared" si="28"/>
        <v>28.140516284758505</v>
      </c>
      <c r="R226" s="2">
        <f t="shared" si="22"/>
        <v>31.629941924039564</v>
      </c>
      <c r="S226">
        <f t="shared" ca="1" si="23"/>
        <v>1686</v>
      </c>
      <c r="T226" s="2">
        <f t="shared" ca="1" si="24"/>
        <v>56.2</v>
      </c>
      <c r="U226" s="2" t="str">
        <f t="shared" ca="1" si="25"/>
        <v>49+</v>
      </c>
      <c r="V226">
        <f t="shared" si="26"/>
        <v>4308.010000000002</v>
      </c>
      <c r="W226" t="str">
        <f t="shared" si="27"/>
        <v>Profit</v>
      </c>
    </row>
    <row r="227" spans="1:23">
      <c r="A227" t="s">
        <v>496</v>
      </c>
      <c r="B227" s="1">
        <v>44426</v>
      </c>
      <c r="C227" t="s">
        <v>497</v>
      </c>
      <c r="D227" t="s">
        <v>76</v>
      </c>
      <c r="E227">
        <v>5133</v>
      </c>
      <c r="F227">
        <v>13.6</v>
      </c>
      <c r="G227">
        <v>60</v>
      </c>
      <c r="H227" t="s">
        <v>26</v>
      </c>
      <c r="I227" t="s">
        <v>57</v>
      </c>
      <c r="J227" t="s">
        <v>37</v>
      </c>
      <c r="K227">
        <v>105403</v>
      </c>
      <c r="L227" t="s">
        <v>29</v>
      </c>
      <c r="M227">
        <v>0.21</v>
      </c>
      <c r="N227">
        <v>0.62</v>
      </c>
      <c r="O227">
        <v>722</v>
      </c>
      <c r="P227">
        <v>0</v>
      </c>
      <c r="Q227" s="2">
        <f t="shared" si="28"/>
        <v>4.8698803639365105</v>
      </c>
      <c r="R227" s="2">
        <f t="shared" si="22"/>
        <v>0.68498999079722589</v>
      </c>
      <c r="S227">
        <f t="shared" ca="1" si="23"/>
        <v>1494</v>
      </c>
      <c r="T227" s="2">
        <f t="shared" ca="1" si="24"/>
        <v>49.8</v>
      </c>
      <c r="U227" s="2" t="str">
        <f t="shared" ca="1" si="25"/>
        <v>49+</v>
      </c>
      <c r="V227">
        <f t="shared" si="26"/>
        <v>-4411</v>
      </c>
      <c r="W227" t="str">
        <f t="shared" si="27"/>
        <v>loss</v>
      </c>
    </row>
    <row r="228" spans="1:23">
      <c r="A228" t="s">
        <v>498</v>
      </c>
      <c r="B228" s="1">
        <v>44759</v>
      </c>
      <c r="C228" t="s">
        <v>499</v>
      </c>
      <c r="D228" t="s">
        <v>50</v>
      </c>
      <c r="E228">
        <v>15663</v>
      </c>
      <c r="F228">
        <v>21.9</v>
      </c>
      <c r="G228">
        <v>60</v>
      </c>
      <c r="H228" t="s">
        <v>26</v>
      </c>
      <c r="I228" t="s">
        <v>20</v>
      </c>
      <c r="J228" t="s">
        <v>28</v>
      </c>
      <c r="K228">
        <v>71258</v>
      </c>
      <c r="L228" t="s">
        <v>22</v>
      </c>
      <c r="M228">
        <v>0.15</v>
      </c>
      <c r="N228">
        <v>0.85</v>
      </c>
      <c r="O228">
        <v>2433.83</v>
      </c>
      <c r="P228">
        <v>0</v>
      </c>
      <c r="Q228" s="2">
        <f t="shared" si="28"/>
        <v>21.980689887451234</v>
      </c>
      <c r="R228" s="2">
        <f t="shared" si="22"/>
        <v>3.415518257599147</v>
      </c>
      <c r="S228">
        <f t="shared" ca="1" si="23"/>
        <v>1161</v>
      </c>
      <c r="T228" s="2">
        <f t="shared" ca="1" si="24"/>
        <v>38.700000000000003</v>
      </c>
      <c r="U228" s="2" t="str">
        <f t="shared" ca="1" si="25"/>
        <v>37-48</v>
      </c>
      <c r="V228">
        <f t="shared" si="26"/>
        <v>-13229.17</v>
      </c>
      <c r="W228" t="str">
        <f t="shared" si="27"/>
        <v>loss</v>
      </c>
    </row>
    <row r="229" spans="1:23">
      <c r="A229" t="s">
        <v>500</v>
      </c>
      <c r="B229" s="1">
        <v>44634</v>
      </c>
      <c r="C229" t="s">
        <v>501</v>
      </c>
      <c r="D229" t="s">
        <v>46</v>
      </c>
      <c r="E229">
        <v>22754</v>
      </c>
      <c r="F229">
        <v>10.4</v>
      </c>
      <c r="G229">
        <v>36</v>
      </c>
      <c r="H229" t="s">
        <v>26</v>
      </c>
      <c r="I229" t="s">
        <v>27</v>
      </c>
      <c r="J229" t="s">
        <v>32</v>
      </c>
      <c r="K229">
        <v>63724</v>
      </c>
      <c r="L229" t="s">
        <v>29</v>
      </c>
      <c r="M229">
        <v>0.14000000000000001</v>
      </c>
      <c r="N229">
        <v>0.67</v>
      </c>
      <c r="O229">
        <v>6475.12</v>
      </c>
      <c r="P229">
        <v>0</v>
      </c>
      <c r="Q229" s="2">
        <f t="shared" si="28"/>
        <v>35.707111920155668</v>
      </c>
      <c r="R229" s="2">
        <f t="shared" si="22"/>
        <v>10.161195154102066</v>
      </c>
      <c r="S229">
        <f t="shared" ca="1" si="23"/>
        <v>1286</v>
      </c>
      <c r="T229" s="2">
        <f t="shared" ca="1" si="24"/>
        <v>42.866666666666667</v>
      </c>
      <c r="U229" s="2" t="str">
        <f t="shared" ca="1" si="25"/>
        <v>37-48</v>
      </c>
      <c r="V229">
        <f t="shared" si="26"/>
        <v>-16278.880000000001</v>
      </c>
      <c r="W229" t="str">
        <f t="shared" si="27"/>
        <v>loss</v>
      </c>
    </row>
    <row r="230" spans="1:23">
      <c r="A230" t="s">
        <v>502</v>
      </c>
      <c r="B230" s="1">
        <v>44223</v>
      </c>
      <c r="C230" t="s">
        <v>503</v>
      </c>
      <c r="D230" t="s">
        <v>25</v>
      </c>
      <c r="E230">
        <v>4972</v>
      </c>
      <c r="F230">
        <v>8.1</v>
      </c>
      <c r="G230">
        <v>60</v>
      </c>
      <c r="H230" t="s">
        <v>26</v>
      </c>
      <c r="I230" t="s">
        <v>20</v>
      </c>
      <c r="J230" t="s">
        <v>37</v>
      </c>
      <c r="K230">
        <v>94286</v>
      </c>
      <c r="L230" t="s">
        <v>22</v>
      </c>
      <c r="M230">
        <v>0.34</v>
      </c>
      <c r="N230">
        <v>0.73</v>
      </c>
      <c r="O230">
        <v>633.66</v>
      </c>
      <c r="P230">
        <v>0</v>
      </c>
      <c r="Q230" s="2">
        <f t="shared" si="28"/>
        <v>5.273317353583777</v>
      </c>
      <c r="R230" s="2">
        <f t="shared" si="22"/>
        <v>0.6720615998133338</v>
      </c>
      <c r="S230">
        <f t="shared" ca="1" si="23"/>
        <v>1697</v>
      </c>
      <c r="T230" s="2">
        <f t="shared" ca="1" si="24"/>
        <v>56.56666666666667</v>
      </c>
      <c r="U230" s="2" t="str">
        <f t="shared" ca="1" si="25"/>
        <v>49+</v>
      </c>
      <c r="V230">
        <f t="shared" si="26"/>
        <v>-4338.34</v>
      </c>
      <c r="W230" t="str">
        <f t="shared" si="27"/>
        <v>loss</v>
      </c>
    </row>
    <row r="231" spans="1:23">
      <c r="A231" t="s">
        <v>504</v>
      </c>
      <c r="B231" s="1">
        <v>44422</v>
      </c>
      <c r="C231" t="s">
        <v>505</v>
      </c>
      <c r="D231" t="s">
        <v>50</v>
      </c>
      <c r="E231">
        <v>6295</v>
      </c>
      <c r="F231">
        <v>22.1</v>
      </c>
      <c r="G231">
        <v>36</v>
      </c>
      <c r="H231" t="s">
        <v>19</v>
      </c>
      <c r="I231" t="s">
        <v>27</v>
      </c>
      <c r="J231" t="s">
        <v>32</v>
      </c>
      <c r="K231">
        <v>104842</v>
      </c>
      <c r="L231" t="s">
        <v>22</v>
      </c>
      <c r="M231">
        <v>0.31</v>
      </c>
      <c r="N231">
        <v>0.89</v>
      </c>
      <c r="O231">
        <v>7686.2</v>
      </c>
      <c r="P231">
        <v>0</v>
      </c>
      <c r="Q231" s="2">
        <f t="shared" si="28"/>
        <v>6.0042730966597357</v>
      </c>
      <c r="R231" s="2">
        <f t="shared" si="22"/>
        <v>7.3312222201026307</v>
      </c>
      <c r="S231">
        <f t="shared" ca="1" si="23"/>
        <v>1498</v>
      </c>
      <c r="T231" s="2">
        <f t="shared" ca="1" si="24"/>
        <v>49.93333333333333</v>
      </c>
      <c r="U231" s="2" t="str">
        <f t="shared" ca="1" si="25"/>
        <v>49+</v>
      </c>
      <c r="V231">
        <f t="shared" si="26"/>
        <v>1391.1999999999998</v>
      </c>
      <c r="W231" t="str">
        <f t="shared" si="27"/>
        <v>Profit</v>
      </c>
    </row>
    <row r="232" spans="1:23">
      <c r="A232" t="s">
        <v>506</v>
      </c>
      <c r="B232" s="1">
        <v>44994</v>
      </c>
      <c r="C232" t="s">
        <v>507</v>
      </c>
      <c r="D232" t="s">
        <v>50</v>
      </c>
      <c r="E232">
        <v>30125</v>
      </c>
      <c r="F232">
        <v>5.9</v>
      </c>
      <c r="G232">
        <v>36</v>
      </c>
      <c r="H232" t="s">
        <v>19</v>
      </c>
      <c r="I232" t="s">
        <v>84</v>
      </c>
      <c r="J232" t="s">
        <v>28</v>
      </c>
      <c r="K232">
        <v>134927</v>
      </c>
      <c r="L232" t="s">
        <v>33</v>
      </c>
      <c r="M232">
        <v>0.2</v>
      </c>
      <c r="N232">
        <v>0.84</v>
      </c>
      <c r="O232">
        <v>31902.38</v>
      </c>
      <c r="P232">
        <v>0</v>
      </c>
      <c r="Q232" s="2">
        <f t="shared" si="28"/>
        <v>22.326887872701533</v>
      </c>
      <c r="R232" s="2">
        <f t="shared" si="22"/>
        <v>23.644177962898457</v>
      </c>
      <c r="S232">
        <f t="shared" ca="1" si="23"/>
        <v>926</v>
      </c>
      <c r="T232" s="2">
        <f t="shared" ca="1" si="24"/>
        <v>30.866666666666667</v>
      </c>
      <c r="U232" s="2" t="str">
        <f t="shared" ca="1" si="25"/>
        <v>25-36</v>
      </c>
      <c r="V232">
        <f t="shared" si="26"/>
        <v>1777.380000000001</v>
      </c>
      <c r="W232" t="str">
        <f t="shared" si="27"/>
        <v>Profit</v>
      </c>
    </row>
    <row r="233" spans="1:23">
      <c r="A233" t="s">
        <v>508</v>
      </c>
      <c r="B233" s="1">
        <v>44480</v>
      </c>
      <c r="C233" t="s">
        <v>509</v>
      </c>
      <c r="D233" t="s">
        <v>40</v>
      </c>
      <c r="E233">
        <v>10903</v>
      </c>
      <c r="F233">
        <v>17.399999999999999</v>
      </c>
      <c r="G233">
        <v>36</v>
      </c>
      <c r="H233" t="s">
        <v>26</v>
      </c>
      <c r="I233" t="s">
        <v>20</v>
      </c>
      <c r="J233" t="s">
        <v>37</v>
      </c>
      <c r="K233">
        <v>44908</v>
      </c>
      <c r="L233" t="s">
        <v>33</v>
      </c>
      <c r="M233">
        <v>0.28999999999999998</v>
      </c>
      <c r="N233">
        <v>0.86</v>
      </c>
      <c r="O233">
        <v>2043.7</v>
      </c>
      <c r="P233">
        <v>0</v>
      </c>
      <c r="Q233" s="2">
        <f t="shared" si="28"/>
        <v>24.278524984412577</v>
      </c>
      <c r="R233" s="2">
        <f t="shared" si="22"/>
        <v>4.550859535049435</v>
      </c>
      <c r="S233">
        <f t="shared" ca="1" si="23"/>
        <v>1440</v>
      </c>
      <c r="T233" s="2">
        <f t="shared" ca="1" si="24"/>
        <v>48</v>
      </c>
      <c r="U233" s="2" t="str">
        <f t="shared" ca="1" si="25"/>
        <v>37-48</v>
      </c>
      <c r="V233">
        <f t="shared" si="26"/>
        <v>-8859.2999999999993</v>
      </c>
      <c r="W233" t="str">
        <f t="shared" si="27"/>
        <v>loss</v>
      </c>
    </row>
    <row r="234" spans="1:23">
      <c r="A234" t="s">
        <v>510</v>
      </c>
      <c r="B234" s="1">
        <v>45075</v>
      </c>
      <c r="C234" t="s">
        <v>511</v>
      </c>
      <c r="D234" t="s">
        <v>65</v>
      </c>
      <c r="E234">
        <v>4020</v>
      </c>
      <c r="F234">
        <v>16.2</v>
      </c>
      <c r="G234">
        <v>36</v>
      </c>
      <c r="H234" t="s">
        <v>19</v>
      </c>
      <c r="I234" t="s">
        <v>84</v>
      </c>
      <c r="J234" t="s">
        <v>47</v>
      </c>
      <c r="K234">
        <v>122617</v>
      </c>
      <c r="L234" t="s">
        <v>33</v>
      </c>
      <c r="M234">
        <v>0.3</v>
      </c>
      <c r="N234">
        <v>0.56000000000000005</v>
      </c>
      <c r="O234">
        <v>4671.24</v>
      </c>
      <c r="P234">
        <v>0</v>
      </c>
      <c r="Q234" s="2">
        <f t="shared" si="28"/>
        <v>3.2785013497312767</v>
      </c>
      <c r="R234" s="2">
        <f t="shared" si="22"/>
        <v>3.8096185683877439</v>
      </c>
      <c r="S234">
        <f t="shared" ca="1" si="23"/>
        <v>845</v>
      </c>
      <c r="T234" s="2">
        <f t="shared" ca="1" si="24"/>
        <v>28.166666666666668</v>
      </c>
      <c r="U234" s="2" t="str">
        <f t="shared" ca="1" si="25"/>
        <v>25-36</v>
      </c>
      <c r="V234">
        <f t="shared" si="26"/>
        <v>651.23999999999978</v>
      </c>
      <c r="W234" t="str">
        <f t="shared" si="27"/>
        <v>Profit</v>
      </c>
    </row>
    <row r="235" spans="1:23">
      <c r="A235" t="s">
        <v>512</v>
      </c>
      <c r="B235" s="1">
        <v>45156</v>
      </c>
      <c r="C235" t="s">
        <v>513</v>
      </c>
      <c r="D235" t="s">
        <v>65</v>
      </c>
      <c r="E235">
        <v>21420</v>
      </c>
      <c r="F235">
        <v>11.9</v>
      </c>
      <c r="G235">
        <v>60</v>
      </c>
      <c r="H235" t="s">
        <v>19</v>
      </c>
      <c r="I235" t="s">
        <v>20</v>
      </c>
      <c r="J235" t="s">
        <v>28</v>
      </c>
      <c r="K235">
        <v>80626</v>
      </c>
      <c r="L235" t="s">
        <v>29</v>
      </c>
      <c r="M235">
        <v>0.18</v>
      </c>
      <c r="N235">
        <v>0.53</v>
      </c>
      <c r="O235">
        <v>23968.98</v>
      </c>
      <c r="P235">
        <v>0</v>
      </c>
      <c r="Q235" s="2">
        <f t="shared" si="28"/>
        <v>26.567112345893385</v>
      </c>
      <c r="R235" s="2">
        <f t="shared" si="22"/>
        <v>29.728598715054694</v>
      </c>
      <c r="S235">
        <f t="shared" ca="1" si="23"/>
        <v>764</v>
      </c>
      <c r="T235" s="2">
        <f t="shared" ca="1" si="24"/>
        <v>25.466666666666665</v>
      </c>
      <c r="U235" s="2" t="str">
        <f t="shared" ca="1" si="25"/>
        <v>25-36</v>
      </c>
      <c r="V235">
        <f t="shared" si="26"/>
        <v>2548.9799999999996</v>
      </c>
      <c r="W235" t="str">
        <f t="shared" si="27"/>
        <v>Profit</v>
      </c>
    </row>
    <row r="236" spans="1:23">
      <c r="A236" t="s">
        <v>514</v>
      </c>
      <c r="B236" s="1">
        <v>44649</v>
      </c>
      <c r="C236" t="s">
        <v>515</v>
      </c>
      <c r="D236" t="s">
        <v>40</v>
      </c>
      <c r="E236">
        <v>22452</v>
      </c>
      <c r="F236">
        <v>11.3</v>
      </c>
      <c r="G236">
        <v>60</v>
      </c>
      <c r="H236" t="s">
        <v>19</v>
      </c>
      <c r="I236" t="s">
        <v>36</v>
      </c>
      <c r="J236" t="s">
        <v>21</v>
      </c>
      <c r="K236">
        <v>67228</v>
      </c>
      <c r="L236" t="s">
        <v>33</v>
      </c>
      <c r="M236">
        <v>0.36</v>
      </c>
      <c r="N236">
        <v>0.9</v>
      </c>
      <c r="O236">
        <v>24989.08</v>
      </c>
      <c r="P236">
        <v>0</v>
      </c>
      <c r="Q236" s="2">
        <f t="shared" si="28"/>
        <v>33.396798952817278</v>
      </c>
      <c r="R236" s="2">
        <f t="shared" si="22"/>
        <v>37.170643184387458</v>
      </c>
      <c r="S236">
        <f t="shared" ca="1" si="23"/>
        <v>1271</v>
      </c>
      <c r="T236" s="2">
        <f t="shared" ca="1" si="24"/>
        <v>42.366666666666667</v>
      </c>
      <c r="U236" s="2" t="str">
        <f t="shared" ca="1" si="25"/>
        <v>37-48</v>
      </c>
      <c r="V236">
        <f t="shared" si="26"/>
        <v>2537.0800000000017</v>
      </c>
      <c r="W236" t="str">
        <f t="shared" si="27"/>
        <v>Profit</v>
      </c>
    </row>
    <row r="237" spans="1:23">
      <c r="A237" t="s">
        <v>516</v>
      </c>
      <c r="B237" s="1">
        <v>45216</v>
      </c>
      <c r="C237" t="s">
        <v>517</v>
      </c>
      <c r="D237" t="s">
        <v>56</v>
      </c>
      <c r="E237">
        <v>39001</v>
      </c>
      <c r="F237">
        <v>20.399999999999999</v>
      </c>
      <c r="G237">
        <v>36</v>
      </c>
      <c r="H237" t="s">
        <v>81</v>
      </c>
      <c r="I237" t="s">
        <v>20</v>
      </c>
      <c r="J237" t="s">
        <v>21</v>
      </c>
      <c r="K237">
        <v>53386</v>
      </c>
      <c r="L237" t="s">
        <v>33</v>
      </c>
      <c r="M237">
        <v>0.41</v>
      </c>
      <c r="N237">
        <v>0.67</v>
      </c>
      <c r="O237">
        <v>7661.31</v>
      </c>
      <c r="P237">
        <v>15157.1</v>
      </c>
      <c r="Q237" s="2">
        <f t="shared" si="28"/>
        <v>73.054733450717407</v>
      </c>
      <c r="R237" s="2">
        <f t="shared" si="22"/>
        <v>14.350784849960666</v>
      </c>
      <c r="S237">
        <f t="shared" ca="1" si="23"/>
        <v>704</v>
      </c>
      <c r="T237" s="2">
        <f t="shared" ca="1" si="24"/>
        <v>23.466666666666665</v>
      </c>
      <c r="U237" s="2" t="str">
        <f t="shared" ca="1" si="25"/>
        <v>13-24</v>
      </c>
      <c r="V237">
        <f t="shared" si="26"/>
        <v>-31339.69</v>
      </c>
      <c r="W237" t="str">
        <f t="shared" si="27"/>
        <v>loss</v>
      </c>
    </row>
    <row r="238" spans="1:23">
      <c r="A238" t="s">
        <v>518</v>
      </c>
      <c r="B238" s="1">
        <v>45012</v>
      </c>
      <c r="C238" t="s">
        <v>519</v>
      </c>
      <c r="D238" t="s">
        <v>40</v>
      </c>
      <c r="E238">
        <v>10516</v>
      </c>
      <c r="F238">
        <v>6.7</v>
      </c>
      <c r="G238">
        <v>36</v>
      </c>
      <c r="H238" t="s">
        <v>19</v>
      </c>
      <c r="I238" t="s">
        <v>27</v>
      </c>
      <c r="J238" t="s">
        <v>28</v>
      </c>
      <c r="K238">
        <v>76754</v>
      </c>
      <c r="L238" t="s">
        <v>22</v>
      </c>
      <c r="M238">
        <v>0.42</v>
      </c>
      <c r="N238">
        <v>0.63</v>
      </c>
      <c r="O238">
        <v>11220.57</v>
      </c>
      <c r="P238">
        <v>0</v>
      </c>
      <c r="Q238" s="2">
        <f t="shared" si="28"/>
        <v>13.70091461031347</v>
      </c>
      <c r="R238" s="2">
        <f t="shared" si="22"/>
        <v>14.618873283477082</v>
      </c>
      <c r="S238">
        <f t="shared" ca="1" si="23"/>
        <v>908</v>
      </c>
      <c r="T238" s="2">
        <f t="shared" ca="1" si="24"/>
        <v>30.266666666666666</v>
      </c>
      <c r="U238" s="2" t="str">
        <f t="shared" ca="1" si="25"/>
        <v>25-36</v>
      </c>
      <c r="V238">
        <f t="shared" si="26"/>
        <v>704.56999999999971</v>
      </c>
      <c r="W238" t="str">
        <f t="shared" si="27"/>
        <v>Profit</v>
      </c>
    </row>
    <row r="239" spans="1:23">
      <c r="A239" t="s">
        <v>520</v>
      </c>
      <c r="B239" s="1">
        <v>44855</v>
      </c>
      <c r="C239" t="s">
        <v>521</v>
      </c>
      <c r="D239" t="s">
        <v>50</v>
      </c>
      <c r="E239">
        <v>3396</v>
      </c>
      <c r="F239">
        <v>9.6999999999999993</v>
      </c>
      <c r="G239">
        <v>36</v>
      </c>
      <c r="H239" t="s">
        <v>19</v>
      </c>
      <c r="I239" t="s">
        <v>57</v>
      </c>
      <c r="J239" t="s">
        <v>21</v>
      </c>
      <c r="K239">
        <v>140942</v>
      </c>
      <c r="L239" t="s">
        <v>33</v>
      </c>
      <c r="M239">
        <v>0.34</v>
      </c>
      <c r="N239">
        <v>0.83</v>
      </c>
      <c r="O239">
        <v>3725.41</v>
      </c>
      <c r="P239">
        <v>0</v>
      </c>
      <c r="Q239" s="2">
        <f t="shared" si="28"/>
        <v>2.4095017808744021</v>
      </c>
      <c r="R239" s="2">
        <f t="shared" si="22"/>
        <v>2.6432220345957913</v>
      </c>
      <c r="S239">
        <f t="shared" ca="1" si="23"/>
        <v>1065</v>
      </c>
      <c r="T239" s="2">
        <f t="shared" ca="1" si="24"/>
        <v>35.5</v>
      </c>
      <c r="U239" s="2" t="str">
        <f t="shared" ca="1" si="25"/>
        <v>25-36</v>
      </c>
      <c r="V239">
        <f t="shared" si="26"/>
        <v>329.40999999999985</v>
      </c>
      <c r="W239" t="str">
        <f t="shared" si="27"/>
        <v>Profit</v>
      </c>
    </row>
    <row r="240" spans="1:23">
      <c r="A240" t="s">
        <v>522</v>
      </c>
      <c r="B240" s="1">
        <v>44743</v>
      </c>
      <c r="C240" t="s">
        <v>523</v>
      </c>
      <c r="D240" t="s">
        <v>50</v>
      </c>
      <c r="E240">
        <v>19546</v>
      </c>
      <c r="F240">
        <v>19.600000000000001</v>
      </c>
      <c r="G240">
        <v>36</v>
      </c>
      <c r="H240" t="s">
        <v>26</v>
      </c>
      <c r="I240" t="s">
        <v>84</v>
      </c>
      <c r="J240" t="s">
        <v>28</v>
      </c>
      <c r="K240">
        <v>58302</v>
      </c>
      <c r="L240" t="s">
        <v>33</v>
      </c>
      <c r="M240">
        <v>0.3</v>
      </c>
      <c r="N240">
        <v>0.88</v>
      </c>
      <c r="O240">
        <v>2381.36</v>
      </c>
      <c r="P240">
        <v>0</v>
      </c>
      <c r="Q240" s="2">
        <f t="shared" si="28"/>
        <v>33.525436520187988</v>
      </c>
      <c r="R240" s="2">
        <f t="shared" si="22"/>
        <v>4.0845254022160482</v>
      </c>
      <c r="S240">
        <f t="shared" ca="1" si="23"/>
        <v>1177</v>
      </c>
      <c r="T240" s="2">
        <f t="shared" ca="1" si="24"/>
        <v>39.233333333333334</v>
      </c>
      <c r="U240" s="2" t="str">
        <f t="shared" ca="1" si="25"/>
        <v>37-48</v>
      </c>
      <c r="V240">
        <f t="shared" si="26"/>
        <v>-17164.64</v>
      </c>
      <c r="W240" t="str">
        <f t="shared" si="27"/>
        <v>loss</v>
      </c>
    </row>
    <row r="241" spans="1:23">
      <c r="A241" t="s">
        <v>524</v>
      </c>
      <c r="B241" s="1">
        <v>45269</v>
      </c>
      <c r="C241" t="s">
        <v>525</v>
      </c>
      <c r="D241" t="s">
        <v>40</v>
      </c>
      <c r="E241">
        <v>20129</v>
      </c>
      <c r="F241">
        <v>16</v>
      </c>
      <c r="G241">
        <v>60</v>
      </c>
      <c r="H241" t="s">
        <v>26</v>
      </c>
      <c r="I241" t="s">
        <v>73</v>
      </c>
      <c r="J241" t="s">
        <v>47</v>
      </c>
      <c r="K241">
        <v>90815</v>
      </c>
      <c r="L241" t="s">
        <v>33</v>
      </c>
      <c r="M241">
        <v>0.12</v>
      </c>
      <c r="N241">
        <v>0.89</v>
      </c>
      <c r="O241">
        <v>2865.01</v>
      </c>
      <c r="P241">
        <v>0</v>
      </c>
      <c r="Q241" s="2">
        <f t="shared" si="28"/>
        <v>22.164840610031384</v>
      </c>
      <c r="R241" s="2">
        <f t="shared" si="22"/>
        <v>3.1547761933601279</v>
      </c>
      <c r="S241">
        <f t="shared" ca="1" si="23"/>
        <v>651</v>
      </c>
      <c r="T241" s="2">
        <f t="shared" ca="1" si="24"/>
        <v>21.7</v>
      </c>
      <c r="U241" s="2" t="str">
        <f t="shared" ca="1" si="25"/>
        <v>13-24</v>
      </c>
      <c r="V241">
        <f t="shared" si="26"/>
        <v>-17263.989999999998</v>
      </c>
      <c r="W241" t="str">
        <f t="shared" si="27"/>
        <v>loss</v>
      </c>
    </row>
    <row r="242" spans="1:23">
      <c r="A242" t="s">
        <v>526</v>
      </c>
      <c r="B242" s="1">
        <v>44213</v>
      </c>
      <c r="C242" t="s">
        <v>527</v>
      </c>
      <c r="D242" t="s">
        <v>40</v>
      </c>
      <c r="E242">
        <v>2591</v>
      </c>
      <c r="F242">
        <v>7.6</v>
      </c>
      <c r="G242">
        <v>36</v>
      </c>
      <c r="H242" t="s">
        <v>19</v>
      </c>
      <c r="I242" t="s">
        <v>20</v>
      </c>
      <c r="J242" t="s">
        <v>28</v>
      </c>
      <c r="K242">
        <v>114748</v>
      </c>
      <c r="L242" t="s">
        <v>33</v>
      </c>
      <c r="M242">
        <v>0.22</v>
      </c>
      <c r="N242">
        <v>0.64</v>
      </c>
      <c r="O242">
        <v>2787.92</v>
      </c>
      <c r="P242">
        <v>0</v>
      </c>
      <c r="Q242" s="2">
        <f t="shared" si="28"/>
        <v>2.2579914246871406</v>
      </c>
      <c r="R242" s="2">
        <f t="shared" si="22"/>
        <v>2.4296022588628996</v>
      </c>
      <c r="S242">
        <f t="shared" ca="1" si="23"/>
        <v>1707</v>
      </c>
      <c r="T242" s="2">
        <f t="shared" ca="1" si="24"/>
        <v>56.9</v>
      </c>
      <c r="U242" s="2" t="str">
        <f t="shared" ca="1" si="25"/>
        <v>49+</v>
      </c>
      <c r="V242">
        <f t="shared" si="26"/>
        <v>196.92000000000007</v>
      </c>
      <c r="W242" t="str">
        <f t="shared" si="27"/>
        <v>Profit</v>
      </c>
    </row>
    <row r="243" spans="1:23">
      <c r="A243" t="s">
        <v>528</v>
      </c>
      <c r="B243" s="1">
        <v>44354</v>
      </c>
      <c r="C243" t="s">
        <v>529</v>
      </c>
      <c r="D243" t="s">
        <v>56</v>
      </c>
      <c r="E243">
        <v>12303</v>
      </c>
      <c r="F243">
        <v>22.6</v>
      </c>
      <c r="G243">
        <v>60</v>
      </c>
      <c r="H243" t="s">
        <v>19</v>
      </c>
      <c r="I243" t="s">
        <v>73</v>
      </c>
      <c r="J243" t="s">
        <v>37</v>
      </c>
      <c r="K243">
        <v>93344</v>
      </c>
      <c r="L243" t="s">
        <v>22</v>
      </c>
      <c r="M243">
        <v>0.14000000000000001</v>
      </c>
      <c r="N243">
        <v>0.88</v>
      </c>
      <c r="O243">
        <v>15083.48</v>
      </c>
      <c r="P243">
        <v>0</v>
      </c>
      <c r="Q243" s="2">
        <f t="shared" si="28"/>
        <v>13.180279396640385</v>
      </c>
      <c r="R243" s="2">
        <f t="shared" si="22"/>
        <v>16.159024682893381</v>
      </c>
      <c r="S243">
        <f t="shared" ca="1" si="23"/>
        <v>1566</v>
      </c>
      <c r="T243" s="2">
        <f t="shared" ca="1" si="24"/>
        <v>52.2</v>
      </c>
      <c r="U243" s="2" t="str">
        <f t="shared" ca="1" si="25"/>
        <v>49+</v>
      </c>
      <c r="V243">
        <f t="shared" si="26"/>
        <v>2780.4799999999996</v>
      </c>
      <c r="W243" t="str">
        <f t="shared" si="27"/>
        <v>Profit</v>
      </c>
    </row>
    <row r="244" spans="1:23">
      <c r="A244" t="s">
        <v>530</v>
      </c>
      <c r="B244" s="1">
        <v>44673</v>
      </c>
      <c r="C244" t="s">
        <v>531</v>
      </c>
      <c r="D244" t="s">
        <v>76</v>
      </c>
      <c r="E244">
        <v>31561</v>
      </c>
      <c r="F244">
        <v>12.9</v>
      </c>
      <c r="G244">
        <v>36</v>
      </c>
      <c r="H244" t="s">
        <v>26</v>
      </c>
      <c r="I244" t="s">
        <v>57</v>
      </c>
      <c r="J244" t="s">
        <v>37</v>
      </c>
      <c r="K244">
        <v>65618</v>
      </c>
      <c r="L244" t="s">
        <v>33</v>
      </c>
      <c r="M244">
        <v>0.49</v>
      </c>
      <c r="N244">
        <v>0.52</v>
      </c>
      <c r="O244">
        <v>12777.42</v>
      </c>
      <c r="P244">
        <v>0</v>
      </c>
      <c r="Q244" s="2">
        <f t="shared" si="28"/>
        <v>48.098082843122313</v>
      </c>
      <c r="R244" s="2">
        <f t="shared" si="22"/>
        <v>19.472431345057757</v>
      </c>
      <c r="S244">
        <f t="shared" ca="1" si="23"/>
        <v>1247</v>
      </c>
      <c r="T244" s="2">
        <f t="shared" ca="1" si="24"/>
        <v>41.56666666666667</v>
      </c>
      <c r="U244" s="2" t="str">
        <f t="shared" ca="1" si="25"/>
        <v>37-48</v>
      </c>
      <c r="V244">
        <f t="shared" si="26"/>
        <v>-18783.580000000002</v>
      </c>
      <c r="W244" t="str">
        <f t="shared" si="27"/>
        <v>loss</v>
      </c>
    </row>
    <row r="245" spans="1:23">
      <c r="A245" t="s">
        <v>532</v>
      </c>
      <c r="B245" s="1">
        <v>45266</v>
      </c>
      <c r="C245" t="s">
        <v>533</v>
      </c>
      <c r="D245" t="s">
        <v>25</v>
      </c>
      <c r="E245">
        <v>7183</v>
      </c>
      <c r="F245">
        <v>21.6</v>
      </c>
      <c r="G245">
        <v>36</v>
      </c>
      <c r="H245" t="s">
        <v>315</v>
      </c>
      <c r="I245" t="s">
        <v>27</v>
      </c>
      <c r="J245" t="s">
        <v>32</v>
      </c>
      <c r="K245">
        <v>141603</v>
      </c>
      <c r="L245" t="s">
        <v>22</v>
      </c>
      <c r="M245">
        <v>0.15</v>
      </c>
      <c r="N245">
        <v>0.52</v>
      </c>
      <c r="O245">
        <v>0</v>
      </c>
      <c r="P245">
        <v>0</v>
      </c>
      <c r="Q245" s="2">
        <f t="shared" si="28"/>
        <v>5.0726326419637999</v>
      </c>
      <c r="R245" s="2">
        <f t="shared" si="22"/>
        <v>0</v>
      </c>
      <c r="S245">
        <f t="shared" ca="1" si="23"/>
        <v>654</v>
      </c>
      <c r="T245" s="2">
        <f t="shared" ca="1" si="24"/>
        <v>21.8</v>
      </c>
      <c r="U245" s="2" t="str">
        <f t="shared" ca="1" si="25"/>
        <v>13-24</v>
      </c>
      <c r="V245">
        <f t="shared" si="26"/>
        <v>-7183</v>
      </c>
      <c r="W245" t="str">
        <f t="shared" si="27"/>
        <v>loss</v>
      </c>
    </row>
    <row r="246" spans="1:23">
      <c r="A246" t="s">
        <v>534</v>
      </c>
      <c r="B246" s="1">
        <v>44714</v>
      </c>
      <c r="C246" t="s">
        <v>535</v>
      </c>
      <c r="D246" t="s">
        <v>18</v>
      </c>
      <c r="E246">
        <v>27572</v>
      </c>
      <c r="F246">
        <v>20.8</v>
      </c>
      <c r="G246">
        <v>36</v>
      </c>
      <c r="H246" t="s">
        <v>26</v>
      </c>
      <c r="I246" t="s">
        <v>36</v>
      </c>
      <c r="J246" t="s">
        <v>21</v>
      </c>
      <c r="K246">
        <v>106234</v>
      </c>
      <c r="L246" t="s">
        <v>29</v>
      </c>
      <c r="M246">
        <v>0.16</v>
      </c>
      <c r="N246">
        <v>0.78</v>
      </c>
      <c r="O246">
        <v>3453.07</v>
      </c>
      <c r="P246">
        <v>0</v>
      </c>
      <c r="Q246" s="2">
        <f t="shared" si="28"/>
        <v>25.954026018035659</v>
      </c>
      <c r="R246" s="2">
        <f t="shared" si="22"/>
        <v>3.2504377129732474</v>
      </c>
      <c r="S246">
        <f t="shared" ca="1" si="23"/>
        <v>1206</v>
      </c>
      <c r="T246" s="2">
        <f t="shared" ca="1" si="24"/>
        <v>40.200000000000003</v>
      </c>
      <c r="U246" s="2" t="str">
        <f t="shared" ca="1" si="25"/>
        <v>37-48</v>
      </c>
      <c r="V246">
        <f t="shared" si="26"/>
        <v>-24118.93</v>
      </c>
      <c r="W246" t="str">
        <f t="shared" si="27"/>
        <v>loss</v>
      </c>
    </row>
    <row r="247" spans="1:23">
      <c r="A247" t="s">
        <v>536</v>
      </c>
      <c r="B247" s="1">
        <v>44295</v>
      </c>
      <c r="C247" t="s">
        <v>537</v>
      </c>
      <c r="D247" t="s">
        <v>50</v>
      </c>
      <c r="E247">
        <v>35080</v>
      </c>
      <c r="F247">
        <v>17.5</v>
      </c>
      <c r="G247">
        <v>36</v>
      </c>
      <c r="H247" t="s">
        <v>19</v>
      </c>
      <c r="I247" t="s">
        <v>57</v>
      </c>
      <c r="J247" t="s">
        <v>21</v>
      </c>
      <c r="K247">
        <v>91114</v>
      </c>
      <c r="L247" t="s">
        <v>33</v>
      </c>
      <c r="M247">
        <v>0.46</v>
      </c>
      <c r="N247">
        <v>0.53</v>
      </c>
      <c r="O247">
        <v>41219</v>
      </c>
      <c r="P247">
        <v>0</v>
      </c>
      <c r="Q247" s="2">
        <f t="shared" si="28"/>
        <v>38.50121825405536</v>
      </c>
      <c r="R247" s="2">
        <f t="shared" si="22"/>
        <v>45.238931448515046</v>
      </c>
      <c r="S247">
        <f t="shared" ca="1" si="23"/>
        <v>1625</v>
      </c>
      <c r="T247" s="2">
        <f t="shared" ca="1" si="24"/>
        <v>54.166666666666664</v>
      </c>
      <c r="U247" s="2" t="str">
        <f t="shared" ca="1" si="25"/>
        <v>49+</v>
      </c>
      <c r="V247">
        <f t="shared" si="26"/>
        <v>6139</v>
      </c>
      <c r="W247" t="str">
        <f t="shared" si="27"/>
        <v>Profit</v>
      </c>
    </row>
    <row r="248" spans="1:23">
      <c r="A248" t="s">
        <v>538</v>
      </c>
      <c r="B248" s="1">
        <v>45257</v>
      </c>
      <c r="C248" t="s">
        <v>539</v>
      </c>
      <c r="D248" t="s">
        <v>25</v>
      </c>
      <c r="E248">
        <v>21695</v>
      </c>
      <c r="F248">
        <v>14.9</v>
      </c>
      <c r="G248">
        <v>60</v>
      </c>
      <c r="H248" t="s">
        <v>19</v>
      </c>
      <c r="I248" t="s">
        <v>57</v>
      </c>
      <c r="J248" t="s">
        <v>28</v>
      </c>
      <c r="K248">
        <v>147652</v>
      </c>
      <c r="L248" t="s">
        <v>33</v>
      </c>
      <c r="M248">
        <v>0.48</v>
      </c>
      <c r="N248">
        <v>0.65</v>
      </c>
      <c r="O248">
        <v>24927.56</v>
      </c>
      <c r="P248">
        <v>0</v>
      </c>
      <c r="Q248" s="2">
        <f t="shared" si="28"/>
        <v>14.693332972123644</v>
      </c>
      <c r="R248" s="2">
        <f t="shared" si="22"/>
        <v>16.882642971310922</v>
      </c>
      <c r="S248">
        <f t="shared" ca="1" si="23"/>
        <v>663</v>
      </c>
      <c r="T248" s="2">
        <f t="shared" ca="1" si="24"/>
        <v>22.1</v>
      </c>
      <c r="U248" s="2" t="str">
        <f t="shared" ca="1" si="25"/>
        <v>13-24</v>
      </c>
      <c r="V248">
        <f t="shared" si="26"/>
        <v>3232.5600000000013</v>
      </c>
      <c r="W248" t="str">
        <f t="shared" si="27"/>
        <v>Profit</v>
      </c>
    </row>
    <row r="249" spans="1:23">
      <c r="A249" t="s">
        <v>540</v>
      </c>
      <c r="B249" s="1">
        <v>44476</v>
      </c>
      <c r="C249" t="s">
        <v>541</v>
      </c>
      <c r="D249" t="s">
        <v>40</v>
      </c>
      <c r="E249">
        <v>8314</v>
      </c>
      <c r="F249">
        <v>24.6</v>
      </c>
      <c r="G249">
        <v>60</v>
      </c>
      <c r="H249" t="s">
        <v>81</v>
      </c>
      <c r="I249" t="s">
        <v>20</v>
      </c>
      <c r="J249" t="s">
        <v>21</v>
      </c>
      <c r="K249">
        <v>100130</v>
      </c>
      <c r="L249" t="s">
        <v>33</v>
      </c>
      <c r="M249">
        <v>0.41</v>
      </c>
      <c r="N249">
        <v>0.8</v>
      </c>
      <c r="O249">
        <v>902.38</v>
      </c>
      <c r="P249">
        <v>4096.3</v>
      </c>
      <c r="Q249" s="2">
        <f t="shared" si="28"/>
        <v>8.3032058324178557</v>
      </c>
      <c r="R249" s="2">
        <f t="shared" si="22"/>
        <v>0.90120842904224496</v>
      </c>
      <c r="S249">
        <f t="shared" ca="1" si="23"/>
        <v>1444</v>
      </c>
      <c r="T249" s="2">
        <f t="shared" ca="1" si="24"/>
        <v>48.133333333333333</v>
      </c>
      <c r="U249" s="2" t="str">
        <f t="shared" ca="1" si="25"/>
        <v>49+</v>
      </c>
      <c r="V249">
        <f t="shared" si="26"/>
        <v>-7411.62</v>
      </c>
      <c r="W249" t="str">
        <f t="shared" si="27"/>
        <v>loss</v>
      </c>
    </row>
    <row r="250" spans="1:23">
      <c r="A250" t="s">
        <v>542</v>
      </c>
      <c r="B250" s="1">
        <v>44693</v>
      </c>
      <c r="C250" t="s">
        <v>543</v>
      </c>
      <c r="D250" t="s">
        <v>56</v>
      </c>
      <c r="E250">
        <v>20623</v>
      </c>
      <c r="F250">
        <v>7.9</v>
      </c>
      <c r="G250">
        <v>60</v>
      </c>
      <c r="H250" t="s">
        <v>26</v>
      </c>
      <c r="I250" t="s">
        <v>73</v>
      </c>
      <c r="J250" t="s">
        <v>37</v>
      </c>
      <c r="K250">
        <v>55525</v>
      </c>
      <c r="L250" t="s">
        <v>22</v>
      </c>
      <c r="M250">
        <v>0.1</v>
      </c>
      <c r="N250">
        <v>0.65</v>
      </c>
      <c r="O250">
        <v>6871.78</v>
      </c>
      <c r="P250">
        <v>0</v>
      </c>
      <c r="Q250" s="2">
        <f t="shared" si="28"/>
        <v>37.141828005402971</v>
      </c>
      <c r="R250" s="2">
        <f t="shared" si="22"/>
        <v>12.376010805943269</v>
      </c>
      <c r="S250">
        <f t="shared" ca="1" si="23"/>
        <v>1227</v>
      </c>
      <c r="T250" s="2">
        <f t="shared" ca="1" si="24"/>
        <v>40.9</v>
      </c>
      <c r="U250" s="2" t="str">
        <f t="shared" ca="1" si="25"/>
        <v>37-48</v>
      </c>
      <c r="V250">
        <f t="shared" si="26"/>
        <v>-13751.220000000001</v>
      </c>
      <c r="W250" t="str">
        <f t="shared" si="27"/>
        <v>loss</v>
      </c>
    </row>
    <row r="251" spans="1:23">
      <c r="A251" t="s">
        <v>544</v>
      </c>
      <c r="B251" s="1">
        <v>44498</v>
      </c>
      <c r="C251" t="s">
        <v>545</v>
      </c>
      <c r="D251" t="s">
        <v>72</v>
      </c>
      <c r="E251">
        <v>3139</v>
      </c>
      <c r="F251">
        <v>19.5</v>
      </c>
      <c r="G251">
        <v>36</v>
      </c>
      <c r="H251" t="s">
        <v>19</v>
      </c>
      <c r="I251" t="s">
        <v>57</v>
      </c>
      <c r="J251" t="s">
        <v>47</v>
      </c>
      <c r="K251">
        <v>109818</v>
      </c>
      <c r="L251" t="s">
        <v>33</v>
      </c>
      <c r="M251">
        <v>0.1</v>
      </c>
      <c r="N251">
        <v>0.57999999999999996</v>
      </c>
      <c r="O251">
        <v>3751.1</v>
      </c>
      <c r="P251">
        <v>0</v>
      </c>
      <c r="Q251" s="2">
        <f t="shared" si="28"/>
        <v>2.858365659545794</v>
      </c>
      <c r="R251" s="2">
        <f t="shared" si="22"/>
        <v>3.4157424101695533</v>
      </c>
      <c r="S251">
        <f t="shared" ca="1" si="23"/>
        <v>1422</v>
      </c>
      <c r="T251" s="2">
        <f t="shared" ca="1" si="24"/>
        <v>47.4</v>
      </c>
      <c r="U251" s="2" t="str">
        <f t="shared" ca="1" si="25"/>
        <v>37-48</v>
      </c>
      <c r="V251">
        <f t="shared" si="26"/>
        <v>612.09999999999991</v>
      </c>
      <c r="W251" t="str">
        <f t="shared" si="27"/>
        <v>Profit</v>
      </c>
    </row>
    <row r="252" spans="1:23">
      <c r="A252" t="s">
        <v>546</v>
      </c>
      <c r="B252" s="1">
        <v>44377</v>
      </c>
      <c r="C252" t="s">
        <v>547</v>
      </c>
      <c r="D252" t="s">
        <v>56</v>
      </c>
      <c r="E252">
        <v>32290</v>
      </c>
      <c r="F252">
        <v>8.8000000000000007</v>
      </c>
      <c r="G252">
        <v>36</v>
      </c>
      <c r="H252" t="s">
        <v>19</v>
      </c>
      <c r="I252" t="s">
        <v>57</v>
      </c>
      <c r="J252" t="s">
        <v>28</v>
      </c>
      <c r="K252">
        <v>144589</v>
      </c>
      <c r="L252" t="s">
        <v>33</v>
      </c>
      <c r="M252">
        <v>0.25</v>
      </c>
      <c r="N252">
        <v>0.63</v>
      </c>
      <c r="O252">
        <v>35131.519999999997</v>
      </c>
      <c r="P252">
        <v>0</v>
      </c>
      <c r="Q252" s="2">
        <f t="shared" si="28"/>
        <v>22.332265940009268</v>
      </c>
      <c r="R252" s="2">
        <f t="shared" si="22"/>
        <v>24.29750534273008</v>
      </c>
      <c r="S252">
        <f t="shared" ca="1" si="23"/>
        <v>1543</v>
      </c>
      <c r="T252" s="2">
        <f t="shared" ca="1" si="24"/>
        <v>51.43333333333333</v>
      </c>
      <c r="U252" s="2" t="str">
        <f t="shared" ca="1" si="25"/>
        <v>49+</v>
      </c>
      <c r="V252">
        <f t="shared" si="26"/>
        <v>2841.5199999999968</v>
      </c>
      <c r="W252" t="str">
        <f t="shared" si="27"/>
        <v>Profit</v>
      </c>
    </row>
    <row r="253" spans="1:23">
      <c r="A253" t="s">
        <v>548</v>
      </c>
      <c r="B253" s="1">
        <v>44803</v>
      </c>
      <c r="C253" t="s">
        <v>549</v>
      </c>
      <c r="D253" t="s">
        <v>53</v>
      </c>
      <c r="E253">
        <v>19088</v>
      </c>
      <c r="F253">
        <v>11.8</v>
      </c>
      <c r="G253">
        <v>60</v>
      </c>
      <c r="H253" t="s">
        <v>26</v>
      </c>
      <c r="I253" t="s">
        <v>20</v>
      </c>
      <c r="J253" t="s">
        <v>21</v>
      </c>
      <c r="K253">
        <v>44334</v>
      </c>
      <c r="L253" t="s">
        <v>29</v>
      </c>
      <c r="M253">
        <v>0.16</v>
      </c>
      <c r="N253">
        <v>0.71</v>
      </c>
      <c r="O253">
        <v>9337.7000000000007</v>
      </c>
      <c r="P253">
        <v>0</v>
      </c>
      <c r="Q253" s="2">
        <f t="shared" si="28"/>
        <v>43.054991654260839</v>
      </c>
      <c r="R253" s="2">
        <f t="shared" si="22"/>
        <v>21.062164478729645</v>
      </c>
      <c r="S253">
        <f t="shared" ca="1" si="23"/>
        <v>1117</v>
      </c>
      <c r="T253" s="2">
        <f t="shared" ca="1" si="24"/>
        <v>37.233333333333334</v>
      </c>
      <c r="U253" s="2" t="str">
        <f t="shared" ca="1" si="25"/>
        <v>37-48</v>
      </c>
      <c r="V253">
        <f t="shared" si="26"/>
        <v>-9750.2999999999993</v>
      </c>
      <c r="W253" t="str">
        <f t="shared" si="27"/>
        <v>loss</v>
      </c>
    </row>
    <row r="254" spans="1:23">
      <c r="A254" t="s">
        <v>550</v>
      </c>
      <c r="B254" s="1">
        <v>44896</v>
      </c>
      <c r="C254" t="s">
        <v>551</v>
      </c>
      <c r="D254" t="s">
        <v>53</v>
      </c>
      <c r="E254">
        <v>34130</v>
      </c>
      <c r="F254">
        <v>11.2</v>
      </c>
      <c r="G254">
        <v>60</v>
      </c>
      <c r="H254" t="s">
        <v>19</v>
      </c>
      <c r="I254" t="s">
        <v>57</v>
      </c>
      <c r="J254" t="s">
        <v>37</v>
      </c>
      <c r="K254">
        <v>124715</v>
      </c>
      <c r="L254" t="s">
        <v>22</v>
      </c>
      <c r="M254">
        <v>0.11</v>
      </c>
      <c r="N254">
        <v>0.71</v>
      </c>
      <c r="O254">
        <v>37952.559999999998</v>
      </c>
      <c r="P254">
        <v>0</v>
      </c>
      <c r="Q254" s="2">
        <f t="shared" si="28"/>
        <v>27.366395381469751</v>
      </c>
      <c r="R254" s="2">
        <f t="shared" si="22"/>
        <v>30.431431664194363</v>
      </c>
      <c r="S254">
        <f t="shared" ca="1" si="23"/>
        <v>1024</v>
      </c>
      <c r="T254" s="2">
        <f t="shared" ca="1" si="24"/>
        <v>34.133333333333333</v>
      </c>
      <c r="U254" s="2" t="str">
        <f t="shared" ca="1" si="25"/>
        <v>25-36</v>
      </c>
      <c r="V254">
        <f t="shared" si="26"/>
        <v>3822.5599999999977</v>
      </c>
      <c r="W254" t="str">
        <f t="shared" si="27"/>
        <v>Profit</v>
      </c>
    </row>
    <row r="255" spans="1:23">
      <c r="A255" t="s">
        <v>552</v>
      </c>
      <c r="B255" s="1">
        <v>45189</v>
      </c>
      <c r="C255" t="s">
        <v>553</v>
      </c>
      <c r="D255" t="s">
        <v>25</v>
      </c>
      <c r="E255">
        <v>33088</v>
      </c>
      <c r="F255">
        <v>23.9</v>
      </c>
      <c r="G255">
        <v>36</v>
      </c>
      <c r="H255" t="s">
        <v>19</v>
      </c>
      <c r="I255" t="s">
        <v>41</v>
      </c>
      <c r="J255" t="s">
        <v>32</v>
      </c>
      <c r="K255">
        <v>92767</v>
      </c>
      <c r="L255" t="s">
        <v>22</v>
      </c>
      <c r="M255">
        <v>0.28999999999999998</v>
      </c>
      <c r="N255">
        <v>0.85</v>
      </c>
      <c r="O255">
        <v>40996.03</v>
      </c>
      <c r="P255">
        <v>0</v>
      </c>
      <c r="Q255" s="2">
        <f t="shared" si="28"/>
        <v>35.667856026388698</v>
      </c>
      <c r="R255" s="2">
        <f t="shared" si="22"/>
        <v>44.192471460756515</v>
      </c>
      <c r="S255">
        <f t="shared" ca="1" si="23"/>
        <v>731</v>
      </c>
      <c r="T255" s="2">
        <f t="shared" ca="1" si="24"/>
        <v>24.366666666666667</v>
      </c>
      <c r="U255" s="2" t="str">
        <f t="shared" ca="1" si="25"/>
        <v>25-36</v>
      </c>
      <c r="V255">
        <f t="shared" si="26"/>
        <v>7908.0299999999988</v>
      </c>
      <c r="W255" t="str">
        <f t="shared" si="27"/>
        <v>Profit</v>
      </c>
    </row>
    <row r="256" spans="1:23">
      <c r="A256" t="s">
        <v>554</v>
      </c>
      <c r="B256" s="1">
        <v>44387</v>
      </c>
      <c r="C256" t="s">
        <v>555</v>
      </c>
      <c r="D256" t="s">
        <v>65</v>
      </c>
      <c r="E256">
        <v>27292</v>
      </c>
      <c r="F256">
        <v>24.3</v>
      </c>
      <c r="G256">
        <v>36</v>
      </c>
      <c r="H256" t="s">
        <v>19</v>
      </c>
      <c r="I256" t="s">
        <v>57</v>
      </c>
      <c r="J256" t="s">
        <v>21</v>
      </c>
      <c r="K256">
        <v>36644</v>
      </c>
      <c r="L256" t="s">
        <v>29</v>
      </c>
      <c r="M256">
        <v>0.48</v>
      </c>
      <c r="N256">
        <v>0.84</v>
      </c>
      <c r="O256">
        <v>33923.96</v>
      </c>
      <c r="P256">
        <v>0</v>
      </c>
      <c r="Q256" s="2">
        <f t="shared" si="28"/>
        <v>74.478768693374093</v>
      </c>
      <c r="R256" s="2">
        <f t="shared" si="22"/>
        <v>92.577120401702871</v>
      </c>
      <c r="S256">
        <f t="shared" ca="1" si="23"/>
        <v>1533</v>
      </c>
      <c r="T256" s="2">
        <f t="shared" ca="1" si="24"/>
        <v>51.1</v>
      </c>
      <c r="U256" s="2" t="str">
        <f t="shared" ca="1" si="25"/>
        <v>49+</v>
      </c>
      <c r="V256">
        <f t="shared" si="26"/>
        <v>6631.9599999999991</v>
      </c>
      <c r="W256" t="str">
        <f t="shared" si="27"/>
        <v>Profit</v>
      </c>
    </row>
    <row r="257" spans="1:23">
      <c r="A257" t="s">
        <v>556</v>
      </c>
      <c r="B257" s="1">
        <v>44449</v>
      </c>
      <c r="C257" t="s">
        <v>557</v>
      </c>
      <c r="D257" t="s">
        <v>53</v>
      </c>
      <c r="E257">
        <v>21670</v>
      </c>
      <c r="F257">
        <v>8.6999999999999993</v>
      </c>
      <c r="G257">
        <v>60</v>
      </c>
      <c r="H257" t="s">
        <v>19</v>
      </c>
      <c r="I257" t="s">
        <v>73</v>
      </c>
      <c r="J257" t="s">
        <v>47</v>
      </c>
      <c r="K257">
        <v>131154</v>
      </c>
      <c r="L257" t="s">
        <v>22</v>
      </c>
      <c r="M257">
        <v>0.23</v>
      </c>
      <c r="N257">
        <v>0.71</v>
      </c>
      <c r="O257">
        <v>23555.29</v>
      </c>
      <c r="P257">
        <v>0</v>
      </c>
      <c r="Q257" s="2">
        <f t="shared" si="28"/>
        <v>16.522561263857753</v>
      </c>
      <c r="R257" s="2">
        <f t="shared" si="22"/>
        <v>17.960024093813381</v>
      </c>
      <c r="S257">
        <f t="shared" ca="1" si="23"/>
        <v>1471</v>
      </c>
      <c r="T257" s="2">
        <f t="shared" ca="1" si="24"/>
        <v>49.033333333333331</v>
      </c>
      <c r="U257" s="2" t="str">
        <f t="shared" ca="1" si="25"/>
        <v>49+</v>
      </c>
      <c r="V257">
        <f t="shared" si="26"/>
        <v>1885.2900000000009</v>
      </c>
      <c r="W257" t="str">
        <f t="shared" si="27"/>
        <v>Profit</v>
      </c>
    </row>
    <row r="258" spans="1:23">
      <c r="A258" t="s">
        <v>558</v>
      </c>
      <c r="B258" s="1">
        <v>45177</v>
      </c>
      <c r="C258" t="s">
        <v>559</v>
      </c>
      <c r="D258" t="s">
        <v>53</v>
      </c>
      <c r="E258">
        <v>4738</v>
      </c>
      <c r="F258">
        <v>5.4</v>
      </c>
      <c r="G258">
        <v>36</v>
      </c>
      <c r="H258" t="s">
        <v>19</v>
      </c>
      <c r="I258" t="s">
        <v>27</v>
      </c>
      <c r="J258" t="s">
        <v>47</v>
      </c>
      <c r="K258">
        <v>143237</v>
      </c>
      <c r="L258" t="s">
        <v>33</v>
      </c>
      <c r="M258">
        <v>0.36</v>
      </c>
      <c r="N258">
        <v>0.88</v>
      </c>
      <c r="O258">
        <v>4993.8500000000004</v>
      </c>
      <c r="P258">
        <v>0</v>
      </c>
      <c r="Q258" s="2">
        <f t="shared" si="28"/>
        <v>3.3078045477076454</v>
      </c>
      <c r="R258" s="2">
        <f t="shared" ref="R258:R321" si="29">O258/K258*100</f>
        <v>3.4864245969965868</v>
      </c>
      <c r="S258">
        <f t="shared" ref="S258:S321" ca="1" si="30">_xlfn.DAYS(TODAY(),B258)</f>
        <v>743</v>
      </c>
      <c r="T258" s="2">
        <f t="shared" ref="T258:T321" ca="1" si="31">S258/30</f>
        <v>24.766666666666666</v>
      </c>
      <c r="U258" s="2" t="str">
        <f t="shared" ref="U258:U321" ca="1" si="32">IF(T258&lt;=12,"0-12",
 IF(T258&lt;=24,"13-24",
 IF(T258&lt;=36,"25-36",
 IF(T258&lt;=48,"37-48",
 "49+"))))</f>
        <v>25-36</v>
      </c>
      <c r="V258">
        <f t="shared" ref="V258:V321" si="33">O258-E258</f>
        <v>255.85000000000036</v>
      </c>
      <c r="W258" t="str">
        <f t="shared" ref="W258:W321" si="34">IF(V258&gt;=0,"Profit","loss")</f>
        <v>Profit</v>
      </c>
    </row>
    <row r="259" spans="1:23">
      <c r="A259" t="s">
        <v>560</v>
      </c>
      <c r="B259" s="1">
        <v>45124</v>
      </c>
      <c r="C259" t="s">
        <v>561</v>
      </c>
      <c r="D259" t="s">
        <v>76</v>
      </c>
      <c r="E259">
        <v>3469</v>
      </c>
      <c r="F259">
        <v>19.399999999999999</v>
      </c>
      <c r="G259">
        <v>36</v>
      </c>
      <c r="H259" t="s">
        <v>26</v>
      </c>
      <c r="I259" t="s">
        <v>27</v>
      </c>
      <c r="J259" t="s">
        <v>21</v>
      </c>
      <c r="K259">
        <v>62933</v>
      </c>
      <c r="L259" t="s">
        <v>33</v>
      </c>
      <c r="M259">
        <v>0.36</v>
      </c>
      <c r="N259">
        <v>0.55000000000000004</v>
      </c>
      <c r="O259">
        <v>690.49</v>
      </c>
      <c r="P259">
        <v>0</v>
      </c>
      <c r="Q259" s="2">
        <f t="shared" ref="Q259:Q322" si="35">E259/K259*100</f>
        <v>5.5122113994247854</v>
      </c>
      <c r="R259" s="2">
        <f t="shared" si="29"/>
        <v>1.0971827181288036</v>
      </c>
      <c r="S259">
        <f t="shared" ca="1" si="30"/>
        <v>796</v>
      </c>
      <c r="T259" s="2">
        <f t="shared" ca="1" si="31"/>
        <v>26.533333333333335</v>
      </c>
      <c r="U259" s="2" t="str">
        <f t="shared" ca="1" si="32"/>
        <v>25-36</v>
      </c>
      <c r="V259">
        <f t="shared" si="33"/>
        <v>-2778.51</v>
      </c>
      <c r="W259" t="str">
        <f t="shared" si="34"/>
        <v>loss</v>
      </c>
    </row>
    <row r="260" spans="1:23">
      <c r="A260" t="s">
        <v>562</v>
      </c>
      <c r="B260" s="1">
        <v>44324</v>
      </c>
      <c r="C260" t="s">
        <v>563</v>
      </c>
      <c r="D260" t="s">
        <v>72</v>
      </c>
      <c r="E260">
        <v>23534</v>
      </c>
      <c r="F260">
        <v>13.4</v>
      </c>
      <c r="G260">
        <v>60</v>
      </c>
      <c r="H260" t="s">
        <v>19</v>
      </c>
      <c r="I260" t="s">
        <v>57</v>
      </c>
      <c r="J260" t="s">
        <v>21</v>
      </c>
      <c r="K260">
        <v>73469</v>
      </c>
      <c r="L260" t="s">
        <v>29</v>
      </c>
      <c r="M260">
        <v>0.2</v>
      </c>
      <c r="N260">
        <v>0.61</v>
      </c>
      <c r="O260">
        <v>26687.56</v>
      </c>
      <c r="P260">
        <v>0</v>
      </c>
      <c r="Q260" s="2">
        <f t="shared" si="35"/>
        <v>32.032557949611402</v>
      </c>
      <c r="R260" s="2">
        <f t="shared" si="29"/>
        <v>36.324926159332513</v>
      </c>
      <c r="S260">
        <f t="shared" ca="1" si="30"/>
        <v>1596</v>
      </c>
      <c r="T260" s="2">
        <f t="shared" ca="1" si="31"/>
        <v>53.2</v>
      </c>
      <c r="U260" s="2" t="str">
        <f t="shared" ca="1" si="32"/>
        <v>49+</v>
      </c>
      <c r="V260">
        <f t="shared" si="33"/>
        <v>3153.5600000000013</v>
      </c>
      <c r="W260" t="str">
        <f t="shared" si="34"/>
        <v>Profit</v>
      </c>
    </row>
    <row r="261" spans="1:23">
      <c r="A261" t="s">
        <v>564</v>
      </c>
      <c r="B261" s="1">
        <v>44214</v>
      </c>
      <c r="C261" t="s">
        <v>565</v>
      </c>
      <c r="D261" t="s">
        <v>76</v>
      </c>
      <c r="E261">
        <v>10017</v>
      </c>
      <c r="F261">
        <v>6.8</v>
      </c>
      <c r="G261">
        <v>36</v>
      </c>
      <c r="H261" t="s">
        <v>19</v>
      </c>
      <c r="I261" t="s">
        <v>73</v>
      </c>
      <c r="J261" t="s">
        <v>37</v>
      </c>
      <c r="K261">
        <v>63687</v>
      </c>
      <c r="L261" t="s">
        <v>22</v>
      </c>
      <c r="M261">
        <v>0.36</v>
      </c>
      <c r="N261">
        <v>0.87</v>
      </c>
      <c r="O261">
        <v>10698.16</v>
      </c>
      <c r="P261">
        <v>0</v>
      </c>
      <c r="Q261" s="2">
        <f t="shared" si="35"/>
        <v>15.728484620095154</v>
      </c>
      <c r="R261" s="2">
        <f t="shared" si="29"/>
        <v>16.798027854978255</v>
      </c>
      <c r="S261">
        <f t="shared" ca="1" si="30"/>
        <v>1706</v>
      </c>
      <c r="T261" s="2">
        <f t="shared" ca="1" si="31"/>
        <v>56.866666666666667</v>
      </c>
      <c r="U261" s="2" t="str">
        <f t="shared" ca="1" si="32"/>
        <v>49+</v>
      </c>
      <c r="V261">
        <f t="shared" si="33"/>
        <v>681.15999999999985</v>
      </c>
      <c r="W261" t="str">
        <f t="shared" si="34"/>
        <v>Profit</v>
      </c>
    </row>
    <row r="262" spans="1:23">
      <c r="A262" t="s">
        <v>566</v>
      </c>
      <c r="B262" s="1">
        <v>44762</v>
      </c>
      <c r="C262" t="s">
        <v>567</v>
      </c>
      <c r="D262" t="s">
        <v>72</v>
      </c>
      <c r="E262">
        <v>3808</v>
      </c>
      <c r="F262">
        <v>18.7</v>
      </c>
      <c r="G262">
        <v>60</v>
      </c>
      <c r="H262" t="s">
        <v>19</v>
      </c>
      <c r="I262" t="s">
        <v>84</v>
      </c>
      <c r="J262" t="s">
        <v>21</v>
      </c>
      <c r="K262">
        <v>136609</v>
      </c>
      <c r="L262" t="s">
        <v>22</v>
      </c>
      <c r="M262">
        <v>0.18</v>
      </c>
      <c r="N262">
        <v>0.67</v>
      </c>
      <c r="O262">
        <v>4520.1000000000004</v>
      </c>
      <c r="P262">
        <v>0</v>
      </c>
      <c r="Q262" s="2">
        <f t="shared" si="35"/>
        <v>2.7875176598906366</v>
      </c>
      <c r="R262" s="2">
        <f t="shared" si="29"/>
        <v>3.308786390354955</v>
      </c>
      <c r="S262">
        <f t="shared" ca="1" si="30"/>
        <v>1158</v>
      </c>
      <c r="T262" s="2">
        <f t="shared" ca="1" si="31"/>
        <v>38.6</v>
      </c>
      <c r="U262" s="2" t="str">
        <f t="shared" ca="1" si="32"/>
        <v>37-48</v>
      </c>
      <c r="V262">
        <f t="shared" si="33"/>
        <v>712.10000000000036</v>
      </c>
      <c r="W262" t="str">
        <f t="shared" si="34"/>
        <v>Profit</v>
      </c>
    </row>
    <row r="263" spans="1:23">
      <c r="A263" t="s">
        <v>568</v>
      </c>
      <c r="B263" s="1">
        <v>44766</v>
      </c>
      <c r="C263" t="s">
        <v>569</v>
      </c>
      <c r="D263" t="s">
        <v>46</v>
      </c>
      <c r="E263">
        <v>13713</v>
      </c>
      <c r="F263">
        <v>15.9</v>
      </c>
      <c r="G263">
        <v>36</v>
      </c>
      <c r="H263" t="s">
        <v>19</v>
      </c>
      <c r="I263" t="s">
        <v>20</v>
      </c>
      <c r="J263" t="s">
        <v>32</v>
      </c>
      <c r="K263">
        <v>82656</v>
      </c>
      <c r="L263" t="s">
        <v>22</v>
      </c>
      <c r="M263">
        <v>0.15</v>
      </c>
      <c r="N263">
        <v>0.94</v>
      </c>
      <c r="O263">
        <v>15893.37</v>
      </c>
      <c r="P263">
        <v>0</v>
      </c>
      <c r="Q263" s="2">
        <f t="shared" si="35"/>
        <v>16.590447154471544</v>
      </c>
      <c r="R263" s="2">
        <f t="shared" si="29"/>
        <v>19.228331881533105</v>
      </c>
      <c r="S263">
        <f t="shared" ca="1" si="30"/>
        <v>1154</v>
      </c>
      <c r="T263" s="2">
        <f t="shared" ca="1" si="31"/>
        <v>38.466666666666669</v>
      </c>
      <c r="U263" s="2" t="str">
        <f t="shared" ca="1" si="32"/>
        <v>37-48</v>
      </c>
      <c r="V263">
        <f t="shared" si="33"/>
        <v>2180.3700000000008</v>
      </c>
      <c r="W263" t="str">
        <f t="shared" si="34"/>
        <v>Profit</v>
      </c>
    </row>
    <row r="264" spans="1:23">
      <c r="A264" t="s">
        <v>570</v>
      </c>
      <c r="B264" s="1">
        <v>44882</v>
      </c>
      <c r="C264" t="s">
        <v>571</v>
      </c>
      <c r="D264" t="s">
        <v>18</v>
      </c>
      <c r="E264">
        <v>3719</v>
      </c>
      <c r="F264">
        <v>24.6</v>
      </c>
      <c r="G264">
        <v>60</v>
      </c>
      <c r="H264" t="s">
        <v>19</v>
      </c>
      <c r="I264" t="s">
        <v>57</v>
      </c>
      <c r="J264" t="s">
        <v>37</v>
      </c>
      <c r="K264">
        <v>47375</v>
      </c>
      <c r="L264" t="s">
        <v>29</v>
      </c>
      <c r="M264">
        <v>0.38</v>
      </c>
      <c r="N264">
        <v>0.71</v>
      </c>
      <c r="O264">
        <v>4633.87</v>
      </c>
      <c r="P264">
        <v>0</v>
      </c>
      <c r="Q264" s="2">
        <f t="shared" si="35"/>
        <v>7.8501319261213718</v>
      </c>
      <c r="R264" s="2">
        <f t="shared" si="29"/>
        <v>9.7812559366754623</v>
      </c>
      <c r="S264">
        <f t="shared" ca="1" si="30"/>
        <v>1038</v>
      </c>
      <c r="T264" s="2">
        <f t="shared" ca="1" si="31"/>
        <v>34.6</v>
      </c>
      <c r="U264" s="2" t="str">
        <f t="shared" ca="1" si="32"/>
        <v>25-36</v>
      </c>
      <c r="V264">
        <f t="shared" si="33"/>
        <v>914.86999999999989</v>
      </c>
      <c r="W264" t="str">
        <f t="shared" si="34"/>
        <v>Profit</v>
      </c>
    </row>
    <row r="265" spans="1:23">
      <c r="A265" t="s">
        <v>572</v>
      </c>
      <c r="B265" s="1">
        <v>44822</v>
      </c>
      <c r="C265" t="s">
        <v>573</v>
      </c>
      <c r="D265" t="s">
        <v>50</v>
      </c>
      <c r="E265">
        <v>23890</v>
      </c>
      <c r="F265">
        <v>9.5</v>
      </c>
      <c r="G265">
        <v>36</v>
      </c>
      <c r="H265" t="s">
        <v>19</v>
      </c>
      <c r="I265" t="s">
        <v>20</v>
      </c>
      <c r="J265" t="s">
        <v>28</v>
      </c>
      <c r="K265">
        <v>144019</v>
      </c>
      <c r="L265" t="s">
        <v>33</v>
      </c>
      <c r="M265">
        <v>0.15</v>
      </c>
      <c r="N265">
        <v>0.86</v>
      </c>
      <c r="O265">
        <v>26159.55</v>
      </c>
      <c r="P265">
        <v>0</v>
      </c>
      <c r="Q265" s="2">
        <f t="shared" si="35"/>
        <v>16.588089071580832</v>
      </c>
      <c r="R265" s="2">
        <f t="shared" si="29"/>
        <v>18.163957533381012</v>
      </c>
      <c r="S265">
        <f t="shared" ca="1" si="30"/>
        <v>1098</v>
      </c>
      <c r="T265" s="2">
        <f t="shared" ca="1" si="31"/>
        <v>36.6</v>
      </c>
      <c r="U265" s="2" t="str">
        <f t="shared" ca="1" si="32"/>
        <v>37-48</v>
      </c>
      <c r="V265">
        <f t="shared" si="33"/>
        <v>2269.5499999999993</v>
      </c>
      <c r="W265" t="str">
        <f t="shared" si="34"/>
        <v>Profit</v>
      </c>
    </row>
    <row r="266" spans="1:23">
      <c r="A266" t="s">
        <v>574</v>
      </c>
      <c r="B266" s="1">
        <v>45050</v>
      </c>
      <c r="C266" t="s">
        <v>575</v>
      </c>
      <c r="D266" t="s">
        <v>53</v>
      </c>
      <c r="E266">
        <v>12700</v>
      </c>
      <c r="F266">
        <v>13.1</v>
      </c>
      <c r="G266">
        <v>60</v>
      </c>
      <c r="H266" t="s">
        <v>26</v>
      </c>
      <c r="I266" t="s">
        <v>57</v>
      </c>
      <c r="J266" t="s">
        <v>32</v>
      </c>
      <c r="K266">
        <v>95206</v>
      </c>
      <c r="L266" t="s">
        <v>29</v>
      </c>
      <c r="M266">
        <v>0.5</v>
      </c>
      <c r="N266">
        <v>0.68</v>
      </c>
      <c r="O266">
        <v>1313.12</v>
      </c>
      <c r="P266">
        <v>0</v>
      </c>
      <c r="Q266" s="2">
        <f t="shared" si="35"/>
        <v>13.339495409953154</v>
      </c>
      <c r="R266" s="2">
        <f t="shared" si="29"/>
        <v>1.3792408041509987</v>
      </c>
      <c r="S266">
        <f t="shared" ca="1" si="30"/>
        <v>870</v>
      </c>
      <c r="T266" s="2">
        <f t="shared" ca="1" si="31"/>
        <v>29</v>
      </c>
      <c r="U266" s="2" t="str">
        <f t="shared" ca="1" si="32"/>
        <v>25-36</v>
      </c>
      <c r="V266">
        <f t="shared" si="33"/>
        <v>-11386.880000000001</v>
      </c>
      <c r="W266" t="str">
        <f t="shared" si="34"/>
        <v>loss</v>
      </c>
    </row>
    <row r="267" spans="1:23">
      <c r="A267" t="s">
        <v>576</v>
      </c>
      <c r="B267" s="1">
        <v>45158</v>
      </c>
      <c r="C267" t="s">
        <v>577</v>
      </c>
      <c r="D267" t="s">
        <v>50</v>
      </c>
      <c r="E267">
        <v>37509</v>
      </c>
      <c r="F267">
        <v>15.9</v>
      </c>
      <c r="G267">
        <v>60</v>
      </c>
      <c r="H267" t="s">
        <v>19</v>
      </c>
      <c r="I267" t="s">
        <v>57</v>
      </c>
      <c r="J267" t="s">
        <v>37</v>
      </c>
      <c r="K267">
        <v>126462</v>
      </c>
      <c r="L267" t="s">
        <v>33</v>
      </c>
      <c r="M267">
        <v>0.17</v>
      </c>
      <c r="N267">
        <v>0.69</v>
      </c>
      <c r="O267">
        <v>43472.93</v>
      </c>
      <c r="P267">
        <v>0</v>
      </c>
      <c r="Q267" s="2">
        <f t="shared" si="35"/>
        <v>29.660293210608717</v>
      </c>
      <c r="R267" s="2">
        <f t="shared" si="29"/>
        <v>34.376279040344137</v>
      </c>
      <c r="S267">
        <f t="shared" ca="1" si="30"/>
        <v>762</v>
      </c>
      <c r="T267" s="2">
        <f t="shared" ca="1" si="31"/>
        <v>25.4</v>
      </c>
      <c r="U267" s="2" t="str">
        <f t="shared" ca="1" si="32"/>
        <v>25-36</v>
      </c>
      <c r="V267">
        <f t="shared" si="33"/>
        <v>5963.93</v>
      </c>
      <c r="W267" t="str">
        <f t="shared" si="34"/>
        <v>Profit</v>
      </c>
    </row>
    <row r="268" spans="1:23">
      <c r="A268" t="s">
        <v>578</v>
      </c>
      <c r="B268" s="1">
        <v>44351</v>
      </c>
      <c r="C268" t="s">
        <v>579</v>
      </c>
      <c r="D268" t="s">
        <v>53</v>
      </c>
      <c r="E268">
        <v>37766</v>
      </c>
      <c r="F268">
        <v>20.8</v>
      </c>
      <c r="G268">
        <v>60</v>
      </c>
      <c r="H268" t="s">
        <v>19</v>
      </c>
      <c r="I268" t="s">
        <v>27</v>
      </c>
      <c r="J268" t="s">
        <v>37</v>
      </c>
      <c r="K268">
        <v>66607</v>
      </c>
      <c r="L268" t="s">
        <v>29</v>
      </c>
      <c r="M268">
        <v>0.34</v>
      </c>
      <c r="N268">
        <v>0.67</v>
      </c>
      <c r="O268">
        <v>45621.33</v>
      </c>
      <c r="P268">
        <v>0</v>
      </c>
      <c r="Q268" s="2">
        <f t="shared" si="35"/>
        <v>56.699746272914254</v>
      </c>
      <c r="R268" s="2">
        <f t="shared" si="29"/>
        <v>68.493296500367833</v>
      </c>
      <c r="S268">
        <f t="shared" ca="1" si="30"/>
        <v>1569</v>
      </c>
      <c r="T268" s="2">
        <f t="shared" ca="1" si="31"/>
        <v>52.3</v>
      </c>
      <c r="U268" s="2" t="str">
        <f t="shared" ca="1" si="32"/>
        <v>49+</v>
      </c>
      <c r="V268">
        <f t="shared" si="33"/>
        <v>7855.3300000000017</v>
      </c>
      <c r="W268" t="str">
        <f t="shared" si="34"/>
        <v>Profit</v>
      </c>
    </row>
    <row r="269" spans="1:23">
      <c r="A269" t="s">
        <v>580</v>
      </c>
      <c r="B269" s="1">
        <v>44686</v>
      </c>
      <c r="C269" t="s">
        <v>581</v>
      </c>
      <c r="D269" t="s">
        <v>76</v>
      </c>
      <c r="E269">
        <v>27705</v>
      </c>
      <c r="F269">
        <v>16</v>
      </c>
      <c r="G269">
        <v>60</v>
      </c>
      <c r="H269" t="s">
        <v>19</v>
      </c>
      <c r="I269" t="s">
        <v>20</v>
      </c>
      <c r="J269" t="s">
        <v>47</v>
      </c>
      <c r="K269">
        <v>113178</v>
      </c>
      <c r="L269" t="s">
        <v>33</v>
      </c>
      <c r="M269">
        <v>0.26</v>
      </c>
      <c r="N269">
        <v>0.82</v>
      </c>
      <c r="O269">
        <v>32137.8</v>
      </c>
      <c r="P269">
        <v>0</v>
      </c>
      <c r="Q269" s="2">
        <f t="shared" si="35"/>
        <v>24.47913905529343</v>
      </c>
      <c r="R269" s="2">
        <f t="shared" si="29"/>
        <v>28.395801304140377</v>
      </c>
      <c r="S269">
        <f t="shared" ca="1" si="30"/>
        <v>1234</v>
      </c>
      <c r="T269" s="2">
        <f t="shared" ca="1" si="31"/>
        <v>41.133333333333333</v>
      </c>
      <c r="U269" s="2" t="str">
        <f t="shared" ca="1" si="32"/>
        <v>37-48</v>
      </c>
      <c r="V269">
        <f t="shared" si="33"/>
        <v>4432.7999999999993</v>
      </c>
      <c r="W269" t="str">
        <f t="shared" si="34"/>
        <v>Profit</v>
      </c>
    </row>
    <row r="270" spans="1:23">
      <c r="A270" t="s">
        <v>582</v>
      </c>
      <c r="B270" s="1">
        <v>44981</v>
      </c>
      <c r="C270" t="s">
        <v>583</v>
      </c>
      <c r="D270" t="s">
        <v>18</v>
      </c>
      <c r="E270">
        <v>19787</v>
      </c>
      <c r="F270">
        <v>17.3</v>
      </c>
      <c r="G270">
        <v>36</v>
      </c>
      <c r="H270" t="s">
        <v>19</v>
      </c>
      <c r="I270" t="s">
        <v>73</v>
      </c>
      <c r="J270" t="s">
        <v>37</v>
      </c>
      <c r="K270">
        <v>53993</v>
      </c>
      <c r="L270" t="s">
        <v>22</v>
      </c>
      <c r="M270">
        <v>0.15</v>
      </c>
      <c r="N270">
        <v>0.75</v>
      </c>
      <c r="O270">
        <v>23210.15</v>
      </c>
      <c r="P270">
        <v>0</v>
      </c>
      <c r="Q270" s="2">
        <f t="shared" si="35"/>
        <v>36.647343174115164</v>
      </c>
      <c r="R270" s="2">
        <f t="shared" si="29"/>
        <v>42.987331691145151</v>
      </c>
      <c r="S270">
        <f t="shared" ca="1" si="30"/>
        <v>939</v>
      </c>
      <c r="T270" s="2">
        <f t="shared" ca="1" si="31"/>
        <v>31.3</v>
      </c>
      <c r="U270" s="2" t="str">
        <f t="shared" ca="1" si="32"/>
        <v>25-36</v>
      </c>
      <c r="V270">
        <f t="shared" si="33"/>
        <v>3423.1500000000015</v>
      </c>
      <c r="W270" t="str">
        <f t="shared" si="34"/>
        <v>Profit</v>
      </c>
    </row>
    <row r="271" spans="1:23">
      <c r="A271" t="s">
        <v>584</v>
      </c>
      <c r="B271" s="1">
        <v>44442</v>
      </c>
      <c r="C271" t="s">
        <v>585</v>
      </c>
      <c r="D271" t="s">
        <v>76</v>
      </c>
      <c r="E271">
        <v>27588</v>
      </c>
      <c r="F271">
        <v>9.5</v>
      </c>
      <c r="G271">
        <v>36</v>
      </c>
      <c r="H271" t="s">
        <v>81</v>
      </c>
      <c r="I271" t="s">
        <v>73</v>
      </c>
      <c r="J271" t="s">
        <v>32</v>
      </c>
      <c r="K271">
        <v>74386</v>
      </c>
      <c r="L271" t="s">
        <v>22</v>
      </c>
      <c r="M271">
        <v>0.11</v>
      </c>
      <c r="N271">
        <v>0.92</v>
      </c>
      <c r="O271">
        <v>7479.55</v>
      </c>
      <c r="P271">
        <v>6127.76</v>
      </c>
      <c r="Q271" s="2">
        <f t="shared" si="35"/>
        <v>37.087624015271693</v>
      </c>
      <c r="R271" s="2">
        <f t="shared" si="29"/>
        <v>10.055050681579868</v>
      </c>
      <c r="S271">
        <f t="shared" ca="1" si="30"/>
        <v>1478</v>
      </c>
      <c r="T271" s="2">
        <f t="shared" ca="1" si="31"/>
        <v>49.266666666666666</v>
      </c>
      <c r="U271" s="2" t="str">
        <f t="shared" ca="1" si="32"/>
        <v>49+</v>
      </c>
      <c r="V271">
        <f t="shared" si="33"/>
        <v>-20108.45</v>
      </c>
      <c r="W271" t="str">
        <f t="shared" si="34"/>
        <v>loss</v>
      </c>
    </row>
    <row r="272" spans="1:23">
      <c r="A272" t="s">
        <v>586</v>
      </c>
      <c r="B272" s="1">
        <v>45259</v>
      </c>
      <c r="C272" t="s">
        <v>587</v>
      </c>
      <c r="D272" t="s">
        <v>76</v>
      </c>
      <c r="E272">
        <v>27123</v>
      </c>
      <c r="F272">
        <v>21.9</v>
      </c>
      <c r="G272">
        <v>60</v>
      </c>
      <c r="H272" t="s">
        <v>19</v>
      </c>
      <c r="I272" t="s">
        <v>73</v>
      </c>
      <c r="J272" t="s">
        <v>21</v>
      </c>
      <c r="K272">
        <v>76287</v>
      </c>
      <c r="L272" t="s">
        <v>22</v>
      </c>
      <c r="M272">
        <v>0.35</v>
      </c>
      <c r="N272">
        <v>0.61</v>
      </c>
      <c r="O272">
        <v>33062.94</v>
      </c>
      <c r="P272">
        <v>0</v>
      </c>
      <c r="Q272" s="2">
        <f t="shared" si="35"/>
        <v>35.55389515907035</v>
      </c>
      <c r="R272" s="2">
        <f t="shared" si="29"/>
        <v>43.340202131424753</v>
      </c>
      <c r="S272">
        <f t="shared" ca="1" si="30"/>
        <v>661</v>
      </c>
      <c r="T272" s="2">
        <f t="shared" ca="1" si="31"/>
        <v>22.033333333333335</v>
      </c>
      <c r="U272" s="2" t="str">
        <f t="shared" ca="1" si="32"/>
        <v>13-24</v>
      </c>
      <c r="V272">
        <f t="shared" si="33"/>
        <v>5939.9400000000023</v>
      </c>
      <c r="W272" t="str">
        <f t="shared" si="34"/>
        <v>Profit</v>
      </c>
    </row>
    <row r="273" spans="1:23">
      <c r="A273" t="s">
        <v>588</v>
      </c>
      <c r="B273" s="1">
        <v>44955</v>
      </c>
      <c r="C273" t="s">
        <v>589</v>
      </c>
      <c r="D273" t="s">
        <v>72</v>
      </c>
      <c r="E273">
        <v>34062</v>
      </c>
      <c r="F273">
        <v>13.6</v>
      </c>
      <c r="G273">
        <v>36</v>
      </c>
      <c r="H273" t="s">
        <v>81</v>
      </c>
      <c r="I273" t="s">
        <v>27</v>
      </c>
      <c r="J273" t="s">
        <v>32</v>
      </c>
      <c r="K273">
        <v>116724</v>
      </c>
      <c r="L273" t="s">
        <v>29</v>
      </c>
      <c r="M273">
        <v>0.42</v>
      </c>
      <c r="N273">
        <v>0.55000000000000004</v>
      </c>
      <c r="O273">
        <v>12667.87</v>
      </c>
      <c r="P273">
        <v>12334.49</v>
      </c>
      <c r="Q273" s="2">
        <f t="shared" si="35"/>
        <v>29.181659298858847</v>
      </c>
      <c r="R273" s="2">
        <f t="shared" si="29"/>
        <v>10.852840889619959</v>
      </c>
      <c r="S273">
        <f t="shared" ca="1" si="30"/>
        <v>965</v>
      </c>
      <c r="T273" s="2">
        <f t="shared" ca="1" si="31"/>
        <v>32.166666666666664</v>
      </c>
      <c r="U273" s="2" t="str">
        <f t="shared" ca="1" si="32"/>
        <v>25-36</v>
      </c>
      <c r="V273">
        <f t="shared" si="33"/>
        <v>-21394.129999999997</v>
      </c>
      <c r="W273" t="str">
        <f t="shared" si="34"/>
        <v>loss</v>
      </c>
    </row>
    <row r="274" spans="1:23">
      <c r="A274" t="s">
        <v>590</v>
      </c>
      <c r="B274" s="1">
        <v>44734</v>
      </c>
      <c r="C274" t="s">
        <v>591</v>
      </c>
      <c r="D274" t="s">
        <v>65</v>
      </c>
      <c r="E274">
        <v>11177</v>
      </c>
      <c r="F274">
        <v>7.8</v>
      </c>
      <c r="G274">
        <v>36</v>
      </c>
      <c r="H274" t="s">
        <v>19</v>
      </c>
      <c r="I274" t="s">
        <v>57</v>
      </c>
      <c r="J274" t="s">
        <v>28</v>
      </c>
      <c r="K274">
        <v>128132</v>
      </c>
      <c r="L274" t="s">
        <v>29</v>
      </c>
      <c r="M274">
        <v>0.44</v>
      </c>
      <c r="N274">
        <v>0.68</v>
      </c>
      <c r="O274">
        <v>12048.81</v>
      </c>
      <c r="P274">
        <v>0</v>
      </c>
      <c r="Q274" s="2">
        <f t="shared" si="35"/>
        <v>8.7230356195173737</v>
      </c>
      <c r="R274" s="2">
        <f t="shared" si="29"/>
        <v>9.4034355196203911</v>
      </c>
      <c r="S274">
        <f t="shared" ca="1" si="30"/>
        <v>1186</v>
      </c>
      <c r="T274" s="2">
        <f t="shared" ca="1" si="31"/>
        <v>39.533333333333331</v>
      </c>
      <c r="U274" s="2" t="str">
        <f t="shared" ca="1" si="32"/>
        <v>37-48</v>
      </c>
      <c r="V274">
        <f t="shared" si="33"/>
        <v>871.80999999999949</v>
      </c>
      <c r="W274" t="str">
        <f t="shared" si="34"/>
        <v>Profit</v>
      </c>
    </row>
    <row r="275" spans="1:23">
      <c r="A275" t="s">
        <v>592</v>
      </c>
      <c r="B275" s="1">
        <v>45117</v>
      </c>
      <c r="C275" t="s">
        <v>593</v>
      </c>
      <c r="D275" t="s">
        <v>56</v>
      </c>
      <c r="E275">
        <v>22727</v>
      </c>
      <c r="F275">
        <v>18.3</v>
      </c>
      <c r="G275">
        <v>36</v>
      </c>
      <c r="H275" t="s">
        <v>26</v>
      </c>
      <c r="I275" t="s">
        <v>36</v>
      </c>
      <c r="J275" t="s">
        <v>37</v>
      </c>
      <c r="K275">
        <v>123308</v>
      </c>
      <c r="L275" t="s">
        <v>29</v>
      </c>
      <c r="M275">
        <v>0.28999999999999998</v>
      </c>
      <c r="N275">
        <v>0.78</v>
      </c>
      <c r="O275">
        <v>9155.07</v>
      </c>
      <c r="P275">
        <v>0</v>
      </c>
      <c r="Q275" s="2">
        <f t="shared" si="35"/>
        <v>18.43108314140202</v>
      </c>
      <c r="R275" s="2">
        <f t="shared" si="29"/>
        <v>7.4245547734129165</v>
      </c>
      <c r="S275">
        <f t="shared" ca="1" si="30"/>
        <v>803</v>
      </c>
      <c r="T275" s="2">
        <f t="shared" ca="1" si="31"/>
        <v>26.766666666666666</v>
      </c>
      <c r="U275" s="2" t="str">
        <f t="shared" ca="1" si="32"/>
        <v>25-36</v>
      </c>
      <c r="V275">
        <f t="shared" si="33"/>
        <v>-13571.93</v>
      </c>
      <c r="W275" t="str">
        <f t="shared" si="34"/>
        <v>loss</v>
      </c>
    </row>
    <row r="276" spans="1:23">
      <c r="A276" t="s">
        <v>594</v>
      </c>
      <c r="B276" s="1">
        <v>44604</v>
      </c>
      <c r="C276" t="s">
        <v>595</v>
      </c>
      <c r="D276" t="s">
        <v>25</v>
      </c>
      <c r="E276">
        <v>31220</v>
      </c>
      <c r="F276">
        <v>9.3000000000000007</v>
      </c>
      <c r="G276">
        <v>36</v>
      </c>
      <c r="H276" t="s">
        <v>19</v>
      </c>
      <c r="I276" t="s">
        <v>73</v>
      </c>
      <c r="J276" t="s">
        <v>37</v>
      </c>
      <c r="K276">
        <v>126393</v>
      </c>
      <c r="L276" t="s">
        <v>22</v>
      </c>
      <c r="M276">
        <v>0.41</v>
      </c>
      <c r="N276">
        <v>0.89</v>
      </c>
      <c r="O276">
        <v>34123.46</v>
      </c>
      <c r="P276">
        <v>0</v>
      </c>
      <c r="Q276" s="2">
        <f t="shared" si="35"/>
        <v>24.700735009059045</v>
      </c>
      <c r="R276" s="2">
        <f t="shared" si="29"/>
        <v>26.997903364901539</v>
      </c>
      <c r="S276">
        <f t="shared" ca="1" si="30"/>
        <v>1316</v>
      </c>
      <c r="T276" s="2">
        <f t="shared" ca="1" si="31"/>
        <v>43.866666666666667</v>
      </c>
      <c r="U276" s="2" t="str">
        <f t="shared" ca="1" si="32"/>
        <v>37-48</v>
      </c>
      <c r="V276">
        <f t="shared" si="33"/>
        <v>2903.4599999999991</v>
      </c>
      <c r="W276" t="str">
        <f t="shared" si="34"/>
        <v>Profit</v>
      </c>
    </row>
    <row r="277" spans="1:23">
      <c r="A277" t="s">
        <v>596</v>
      </c>
      <c r="B277" s="1">
        <v>44721</v>
      </c>
      <c r="C277" t="s">
        <v>597</v>
      </c>
      <c r="D277" t="s">
        <v>50</v>
      </c>
      <c r="E277">
        <v>10882</v>
      </c>
      <c r="F277">
        <v>7</v>
      </c>
      <c r="G277">
        <v>36</v>
      </c>
      <c r="H277" t="s">
        <v>26</v>
      </c>
      <c r="I277" t="s">
        <v>73</v>
      </c>
      <c r="J277" t="s">
        <v>37</v>
      </c>
      <c r="K277">
        <v>106312</v>
      </c>
      <c r="L277" t="s">
        <v>33</v>
      </c>
      <c r="M277">
        <v>0.37</v>
      </c>
      <c r="N277">
        <v>0.66</v>
      </c>
      <c r="O277">
        <v>3592.5</v>
      </c>
      <c r="P277">
        <v>0</v>
      </c>
      <c r="Q277" s="2">
        <f t="shared" si="35"/>
        <v>10.235909398750847</v>
      </c>
      <c r="R277" s="2">
        <f t="shared" si="29"/>
        <v>3.379204605312665</v>
      </c>
      <c r="S277">
        <f t="shared" ca="1" si="30"/>
        <v>1199</v>
      </c>
      <c r="T277" s="2">
        <f t="shared" ca="1" si="31"/>
        <v>39.966666666666669</v>
      </c>
      <c r="U277" s="2" t="str">
        <f t="shared" ca="1" si="32"/>
        <v>37-48</v>
      </c>
      <c r="V277">
        <f t="shared" si="33"/>
        <v>-7289.5</v>
      </c>
      <c r="W277" t="str">
        <f t="shared" si="34"/>
        <v>loss</v>
      </c>
    </row>
    <row r="278" spans="1:23">
      <c r="A278" t="s">
        <v>598</v>
      </c>
      <c r="B278" s="1">
        <v>45024</v>
      </c>
      <c r="C278" t="s">
        <v>599</v>
      </c>
      <c r="D278" t="s">
        <v>46</v>
      </c>
      <c r="E278">
        <v>2136</v>
      </c>
      <c r="F278">
        <v>22.2</v>
      </c>
      <c r="G278">
        <v>60</v>
      </c>
      <c r="H278" t="s">
        <v>19</v>
      </c>
      <c r="I278" t="s">
        <v>84</v>
      </c>
      <c r="J278" t="s">
        <v>37</v>
      </c>
      <c r="K278">
        <v>128371</v>
      </c>
      <c r="L278" t="s">
        <v>22</v>
      </c>
      <c r="M278">
        <v>0.39</v>
      </c>
      <c r="N278">
        <v>0.79</v>
      </c>
      <c r="O278">
        <v>2610.19</v>
      </c>
      <c r="P278">
        <v>0</v>
      </c>
      <c r="Q278" s="2">
        <f t="shared" si="35"/>
        <v>1.6639272109744412</v>
      </c>
      <c r="R278" s="2">
        <f t="shared" si="29"/>
        <v>2.0333174938264875</v>
      </c>
      <c r="S278">
        <f t="shared" ca="1" si="30"/>
        <v>896</v>
      </c>
      <c r="T278" s="2">
        <f t="shared" ca="1" si="31"/>
        <v>29.866666666666667</v>
      </c>
      <c r="U278" s="2" t="str">
        <f t="shared" ca="1" si="32"/>
        <v>25-36</v>
      </c>
      <c r="V278">
        <f t="shared" si="33"/>
        <v>474.19000000000005</v>
      </c>
      <c r="W278" t="str">
        <f t="shared" si="34"/>
        <v>Profit</v>
      </c>
    </row>
    <row r="279" spans="1:23">
      <c r="A279" t="s">
        <v>600</v>
      </c>
      <c r="B279" s="1">
        <v>45099</v>
      </c>
      <c r="C279" t="s">
        <v>601</v>
      </c>
      <c r="D279" t="s">
        <v>53</v>
      </c>
      <c r="E279">
        <v>35832</v>
      </c>
      <c r="F279">
        <v>14.2</v>
      </c>
      <c r="G279">
        <v>60</v>
      </c>
      <c r="H279" t="s">
        <v>19</v>
      </c>
      <c r="I279" t="s">
        <v>57</v>
      </c>
      <c r="J279" t="s">
        <v>47</v>
      </c>
      <c r="K279">
        <v>105324</v>
      </c>
      <c r="L279" t="s">
        <v>22</v>
      </c>
      <c r="M279">
        <v>0.3</v>
      </c>
      <c r="N279">
        <v>0.66</v>
      </c>
      <c r="O279">
        <v>40920.14</v>
      </c>
      <c r="P279">
        <v>0</v>
      </c>
      <c r="Q279" s="2">
        <f t="shared" si="35"/>
        <v>34.020736014583569</v>
      </c>
      <c r="R279" s="2">
        <f t="shared" si="29"/>
        <v>38.851676730849569</v>
      </c>
      <c r="S279">
        <f t="shared" ca="1" si="30"/>
        <v>821</v>
      </c>
      <c r="T279" s="2">
        <f t="shared" ca="1" si="31"/>
        <v>27.366666666666667</v>
      </c>
      <c r="U279" s="2" t="str">
        <f t="shared" ca="1" si="32"/>
        <v>25-36</v>
      </c>
      <c r="V279">
        <f t="shared" si="33"/>
        <v>5088.1399999999994</v>
      </c>
      <c r="W279" t="str">
        <f t="shared" si="34"/>
        <v>Profit</v>
      </c>
    </row>
    <row r="280" spans="1:23">
      <c r="A280" t="s">
        <v>602</v>
      </c>
      <c r="B280" s="1">
        <v>44232</v>
      </c>
      <c r="C280" t="s">
        <v>603</v>
      </c>
      <c r="D280" t="s">
        <v>76</v>
      </c>
      <c r="E280">
        <v>32966</v>
      </c>
      <c r="F280">
        <v>20</v>
      </c>
      <c r="G280">
        <v>60</v>
      </c>
      <c r="H280" t="s">
        <v>26</v>
      </c>
      <c r="I280" t="s">
        <v>20</v>
      </c>
      <c r="J280" t="s">
        <v>47</v>
      </c>
      <c r="K280">
        <v>101196</v>
      </c>
      <c r="L280" t="s">
        <v>33</v>
      </c>
      <c r="M280">
        <v>0.35</v>
      </c>
      <c r="N280">
        <v>0.78</v>
      </c>
      <c r="O280">
        <v>6322.07</v>
      </c>
      <c r="P280">
        <v>0</v>
      </c>
      <c r="Q280" s="2">
        <f t="shared" si="35"/>
        <v>32.576386418435511</v>
      </c>
      <c r="R280" s="2">
        <f t="shared" si="29"/>
        <v>6.2473516739792085</v>
      </c>
      <c r="S280">
        <f t="shared" ca="1" si="30"/>
        <v>1688</v>
      </c>
      <c r="T280" s="2">
        <f t="shared" ca="1" si="31"/>
        <v>56.266666666666666</v>
      </c>
      <c r="U280" s="2" t="str">
        <f t="shared" ca="1" si="32"/>
        <v>49+</v>
      </c>
      <c r="V280">
        <f t="shared" si="33"/>
        <v>-26643.93</v>
      </c>
      <c r="W280" t="str">
        <f t="shared" si="34"/>
        <v>loss</v>
      </c>
    </row>
    <row r="281" spans="1:23">
      <c r="A281" t="s">
        <v>604</v>
      </c>
      <c r="B281" s="1">
        <v>44881</v>
      </c>
      <c r="C281" t="s">
        <v>605</v>
      </c>
      <c r="D281" t="s">
        <v>65</v>
      </c>
      <c r="E281">
        <v>8009</v>
      </c>
      <c r="F281">
        <v>10.8</v>
      </c>
      <c r="G281">
        <v>60</v>
      </c>
      <c r="H281" t="s">
        <v>26</v>
      </c>
      <c r="I281" t="s">
        <v>27</v>
      </c>
      <c r="J281" t="s">
        <v>21</v>
      </c>
      <c r="K281">
        <v>100014</v>
      </c>
      <c r="L281" t="s">
        <v>33</v>
      </c>
      <c r="M281">
        <v>0.42</v>
      </c>
      <c r="N281">
        <v>0.9</v>
      </c>
      <c r="O281">
        <v>2353.41</v>
      </c>
      <c r="P281">
        <v>0</v>
      </c>
      <c r="Q281" s="2">
        <f t="shared" si="35"/>
        <v>8.007878896954427</v>
      </c>
      <c r="R281" s="2">
        <f t="shared" si="29"/>
        <v>2.3530805687203791</v>
      </c>
      <c r="S281">
        <f t="shared" ca="1" si="30"/>
        <v>1039</v>
      </c>
      <c r="T281" s="2">
        <f t="shared" ca="1" si="31"/>
        <v>34.633333333333333</v>
      </c>
      <c r="U281" s="2" t="str">
        <f t="shared" ca="1" si="32"/>
        <v>25-36</v>
      </c>
      <c r="V281">
        <f t="shared" si="33"/>
        <v>-5655.59</v>
      </c>
      <c r="W281" t="str">
        <f t="shared" si="34"/>
        <v>loss</v>
      </c>
    </row>
    <row r="282" spans="1:23">
      <c r="A282" t="s">
        <v>606</v>
      </c>
      <c r="B282" s="1">
        <v>44216</v>
      </c>
      <c r="C282" t="s">
        <v>607</v>
      </c>
      <c r="D282" t="s">
        <v>76</v>
      </c>
      <c r="E282">
        <v>13987</v>
      </c>
      <c r="F282">
        <v>20.7</v>
      </c>
      <c r="G282">
        <v>36</v>
      </c>
      <c r="H282" t="s">
        <v>19</v>
      </c>
      <c r="I282" t="s">
        <v>73</v>
      </c>
      <c r="J282" t="s">
        <v>37</v>
      </c>
      <c r="K282">
        <v>38210</v>
      </c>
      <c r="L282" t="s">
        <v>33</v>
      </c>
      <c r="M282">
        <v>0.26</v>
      </c>
      <c r="N282">
        <v>0.6</v>
      </c>
      <c r="O282">
        <v>16882.310000000001</v>
      </c>
      <c r="P282">
        <v>0</v>
      </c>
      <c r="Q282" s="2">
        <f t="shared" si="35"/>
        <v>36.605600628107823</v>
      </c>
      <c r="R282" s="2">
        <f t="shared" si="29"/>
        <v>44.182962575242087</v>
      </c>
      <c r="S282">
        <f t="shared" ca="1" si="30"/>
        <v>1704</v>
      </c>
      <c r="T282" s="2">
        <f t="shared" ca="1" si="31"/>
        <v>56.8</v>
      </c>
      <c r="U282" s="2" t="str">
        <f t="shared" ca="1" si="32"/>
        <v>49+</v>
      </c>
      <c r="V282">
        <f t="shared" si="33"/>
        <v>2895.3100000000013</v>
      </c>
      <c r="W282" t="str">
        <f t="shared" si="34"/>
        <v>Profit</v>
      </c>
    </row>
    <row r="283" spans="1:23">
      <c r="A283" t="s">
        <v>608</v>
      </c>
      <c r="B283" s="1">
        <v>44517</v>
      </c>
      <c r="C283" t="s">
        <v>609</v>
      </c>
      <c r="D283" t="s">
        <v>18</v>
      </c>
      <c r="E283">
        <v>38311</v>
      </c>
      <c r="F283">
        <v>7.2</v>
      </c>
      <c r="G283">
        <v>36</v>
      </c>
      <c r="H283" t="s">
        <v>19</v>
      </c>
      <c r="I283" t="s">
        <v>36</v>
      </c>
      <c r="J283" t="s">
        <v>28</v>
      </c>
      <c r="K283">
        <v>40922</v>
      </c>
      <c r="L283" t="s">
        <v>33</v>
      </c>
      <c r="M283">
        <v>0.42</v>
      </c>
      <c r="N283">
        <v>0.68</v>
      </c>
      <c r="O283">
        <v>41069.39</v>
      </c>
      <c r="P283">
        <v>0</v>
      </c>
      <c r="Q283" s="2">
        <f t="shared" si="35"/>
        <v>93.619568936024635</v>
      </c>
      <c r="R283" s="2">
        <f t="shared" si="29"/>
        <v>100.36017301207174</v>
      </c>
      <c r="S283">
        <f t="shared" ca="1" si="30"/>
        <v>1403</v>
      </c>
      <c r="T283" s="2">
        <f t="shared" ca="1" si="31"/>
        <v>46.766666666666666</v>
      </c>
      <c r="U283" s="2" t="str">
        <f t="shared" ca="1" si="32"/>
        <v>37-48</v>
      </c>
      <c r="V283">
        <f t="shared" si="33"/>
        <v>2758.3899999999994</v>
      </c>
      <c r="W283" t="str">
        <f t="shared" si="34"/>
        <v>Profit</v>
      </c>
    </row>
    <row r="284" spans="1:23">
      <c r="A284" t="s">
        <v>610</v>
      </c>
      <c r="B284" s="1">
        <v>44708</v>
      </c>
      <c r="C284" t="s">
        <v>611</v>
      </c>
      <c r="D284" t="s">
        <v>72</v>
      </c>
      <c r="E284">
        <v>32575</v>
      </c>
      <c r="F284">
        <v>12.1</v>
      </c>
      <c r="G284">
        <v>60</v>
      </c>
      <c r="H284" t="s">
        <v>19</v>
      </c>
      <c r="I284" t="s">
        <v>41</v>
      </c>
      <c r="J284" t="s">
        <v>21</v>
      </c>
      <c r="K284">
        <v>66289</v>
      </c>
      <c r="L284" t="s">
        <v>22</v>
      </c>
      <c r="M284">
        <v>0.34</v>
      </c>
      <c r="N284">
        <v>0.95</v>
      </c>
      <c r="O284">
        <v>36516.57</v>
      </c>
      <c r="P284">
        <v>0</v>
      </c>
      <c r="Q284" s="2">
        <f t="shared" si="35"/>
        <v>49.140883102777231</v>
      </c>
      <c r="R284" s="2">
        <f t="shared" si="29"/>
        <v>55.08692241548372</v>
      </c>
      <c r="S284">
        <f t="shared" ca="1" si="30"/>
        <v>1212</v>
      </c>
      <c r="T284" s="2">
        <f t="shared" ca="1" si="31"/>
        <v>40.4</v>
      </c>
      <c r="U284" s="2" t="str">
        <f t="shared" ca="1" si="32"/>
        <v>37-48</v>
      </c>
      <c r="V284">
        <f t="shared" si="33"/>
        <v>3941.5699999999997</v>
      </c>
      <c r="W284" t="str">
        <f t="shared" si="34"/>
        <v>Profit</v>
      </c>
    </row>
    <row r="285" spans="1:23">
      <c r="A285" t="s">
        <v>612</v>
      </c>
      <c r="B285" s="1">
        <v>44596</v>
      </c>
      <c r="C285" t="s">
        <v>613</v>
      </c>
      <c r="D285" t="s">
        <v>46</v>
      </c>
      <c r="E285">
        <v>2007</v>
      </c>
      <c r="F285">
        <v>24.6</v>
      </c>
      <c r="G285">
        <v>36</v>
      </c>
      <c r="H285" t="s">
        <v>26</v>
      </c>
      <c r="I285" t="s">
        <v>57</v>
      </c>
      <c r="J285" t="s">
        <v>37</v>
      </c>
      <c r="K285">
        <v>63340</v>
      </c>
      <c r="L285" t="s">
        <v>29</v>
      </c>
      <c r="M285">
        <v>0.17</v>
      </c>
      <c r="N285">
        <v>0.89</v>
      </c>
      <c r="O285">
        <v>182.76</v>
      </c>
      <c r="P285">
        <v>0</v>
      </c>
      <c r="Q285" s="2">
        <f t="shared" si="35"/>
        <v>3.168613830123145</v>
      </c>
      <c r="R285" s="2">
        <f t="shared" si="29"/>
        <v>0.28853804862646037</v>
      </c>
      <c r="S285">
        <f t="shared" ca="1" si="30"/>
        <v>1324</v>
      </c>
      <c r="T285" s="2">
        <f t="shared" ca="1" si="31"/>
        <v>44.133333333333333</v>
      </c>
      <c r="U285" s="2" t="str">
        <f t="shared" ca="1" si="32"/>
        <v>37-48</v>
      </c>
      <c r="V285">
        <f t="shared" si="33"/>
        <v>-1824.24</v>
      </c>
      <c r="W285" t="str">
        <f t="shared" si="34"/>
        <v>loss</v>
      </c>
    </row>
    <row r="286" spans="1:23">
      <c r="A286" t="s">
        <v>614</v>
      </c>
      <c r="B286" s="1">
        <v>44850</v>
      </c>
      <c r="C286" t="s">
        <v>615</v>
      </c>
      <c r="D286" t="s">
        <v>56</v>
      </c>
      <c r="E286">
        <v>6445</v>
      </c>
      <c r="F286">
        <v>20.9</v>
      </c>
      <c r="G286">
        <v>36</v>
      </c>
      <c r="H286" t="s">
        <v>19</v>
      </c>
      <c r="I286" t="s">
        <v>57</v>
      </c>
      <c r="J286" t="s">
        <v>47</v>
      </c>
      <c r="K286">
        <v>69850</v>
      </c>
      <c r="L286" t="s">
        <v>22</v>
      </c>
      <c r="M286">
        <v>0.11</v>
      </c>
      <c r="N286">
        <v>0.75</v>
      </c>
      <c r="O286">
        <v>7792</v>
      </c>
      <c r="P286">
        <v>0</v>
      </c>
      <c r="Q286" s="2">
        <f t="shared" si="35"/>
        <v>9.2269148174659996</v>
      </c>
      <c r="R286" s="2">
        <f t="shared" si="29"/>
        <v>11.155332856120257</v>
      </c>
      <c r="S286">
        <f t="shared" ca="1" si="30"/>
        <v>1070</v>
      </c>
      <c r="T286" s="2">
        <f t="shared" ca="1" si="31"/>
        <v>35.666666666666664</v>
      </c>
      <c r="U286" s="2" t="str">
        <f t="shared" ca="1" si="32"/>
        <v>25-36</v>
      </c>
      <c r="V286">
        <f t="shared" si="33"/>
        <v>1347</v>
      </c>
      <c r="W286" t="str">
        <f t="shared" si="34"/>
        <v>Profit</v>
      </c>
    </row>
    <row r="287" spans="1:23">
      <c r="A287" t="s">
        <v>616</v>
      </c>
      <c r="B287" s="1">
        <v>45168</v>
      </c>
      <c r="C287" t="s">
        <v>617</v>
      </c>
      <c r="D287" t="s">
        <v>18</v>
      </c>
      <c r="E287">
        <v>11706</v>
      </c>
      <c r="F287">
        <v>14.9</v>
      </c>
      <c r="G287">
        <v>60</v>
      </c>
      <c r="H287" t="s">
        <v>19</v>
      </c>
      <c r="I287" t="s">
        <v>57</v>
      </c>
      <c r="J287" t="s">
        <v>28</v>
      </c>
      <c r="K287">
        <v>86984</v>
      </c>
      <c r="L287" t="s">
        <v>33</v>
      </c>
      <c r="M287">
        <v>0.25</v>
      </c>
      <c r="N287">
        <v>0.73</v>
      </c>
      <c r="O287">
        <v>13450.19</v>
      </c>
      <c r="P287">
        <v>0</v>
      </c>
      <c r="Q287" s="2">
        <f t="shared" si="35"/>
        <v>13.457647383426838</v>
      </c>
      <c r="R287" s="2">
        <f t="shared" si="29"/>
        <v>15.462832245010578</v>
      </c>
      <c r="S287">
        <f t="shared" ca="1" si="30"/>
        <v>752</v>
      </c>
      <c r="T287" s="2">
        <f t="shared" ca="1" si="31"/>
        <v>25.066666666666666</v>
      </c>
      <c r="U287" s="2" t="str">
        <f t="shared" ca="1" si="32"/>
        <v>25-36</v>
      </c>
      <c r="V287">
        <f t="shared" si="33"/>
        <v>1744.1900000000005</v>
      </c>
      <c r="W287" t="str">
        <f t="shared" si="34"/>
        <v>Profit</v>
      </c>
    </row>
    <row r="288" spans="1:23">
      <c r="A288" t="s">
        <v>618</v>
      </c>
      <c r="B288" s="1">
        <v>44667</v>
      </c>
      <c r="C288" t="s">
        <v>619</v>
      </c>
      <c r="D288" t="s">
        <v>40</v>
      </c>
      <c r="E288">
        <v>30257</v>
      </c>
      <c r="F288">
        <v>11.8</v>
      </c>
      <c r="G288">
        <v>36</v>
      </c>
      <c r="H288" t="s">
        <v>26</v>
      </c>
      <c r="I288" t="s">
        <v>57</v>
      </c>
      <c r="J288" t="s">
        <v>21</v>
      </c>
      <c r="K288">
        <v>133699</v>
      </c>
      <c r="L288" t="s">
        <v>29</v>
      </c>
      <c r="M288">
        <v>0.32</v>
      </c>
      <c r="N288">
        <v>0.63</v>
      </c>
      <c r="O288">
        <v>10757.13</v>
      </c>
      <c r="P288">
        <v>0</v>
      </c>
      <c r="Q288" s="2">
        <f t="shared" si="35"/>
        <v>22.630685345440131</v>
      </c>
      <c r="R288" s="2">
        <f t="shared" si="29"/>
        <v>8.0457819430212627</v>
      </c>
      <c r="S288">
        <f t="shared" ca="1" si="30"/>
        <v>1253</v>
      </c>
      <c r="T288" s="2">
        <f t="shared" ca="1" si="31"/>
        <v>41.766666666666666</v>
      </c>
      <c r="U288" s="2" t="str">
        <f t="shared" ca="1" si="32"/>
        <v>37-48</v>
      </c>
      <c r="V288">
        <f t="shared" si="33"/>
        <v>-19499.870000000003</v>
      </c>
      <c r="W288" t="str">
        <f t="shared" si="34"/>
        <v>loss</v>
      </c>
    </row>
    <row r="289" spans="1:23">
      <c r="A289" t="s">
        <v>620</v>
      </c>
      <c r="B289" s="1">
        <v>45030</v>
      </c>
      <c r="C289" t="s">
        <v>621</v>
      </c>
      <c r="D289" t="s">
        <v>46</v>
      </c>
      <c r="E289">
        <v>22736</v>
      </c>
      <c r="F289">
        <v>22.4</v>
      </c>
      <c r="G289">
        <v>60</v>
      </c>
      <c r="H289" t="s">
        <v>81</v>
      </c>
      <c r="I289" t="s">
        <v>84</v>
      </c>
      <c r="J289" t="s">
        <v>28</v>
      </c>
      <c r="K289">
        <v>143711</v>
      </c>
      <c r="L289" t="s">
        <v>29</v>
      </c>
      <c r="M289">
        <v>0.44</v>
      </c>
      <c r="N289">
        <v>0.73</v>
      </c>
      <c r="O289">
        <v>7219.33</v>
      </c>
      <c r="P289">
        <v>8265.9599999999991</v>
      </c>
      <c r="Q289" s="2">
        <f t="shared" si="35"/>
        <v>15.820640034513712</v>
      </c>
      <c r="R289" s="2">
        <f t="shared" si="29"/>
        <v>5.023505507581187</v>
      </c>
      <c r="S289">
        <f t="shared" ca="1" si="30"/>
        <v>890</v>
      </c>
      <c r="T289" s="2">
        <f t="shared" ca="1" si="31"/>
        <v>29.666666666666668</v>
      </c>
      <c r="U289" s="2" t="str">
        <f t="shared" ca="1" si="32"/>
        <v>25-36</v>
      </c>
      <c r="V289">
        <f t="shared" si="33"/>
        <v>-15516.67</v>
      </c>
      <c r="W289" t="str">
        <f t="shared" si="34"/>
        <v>loss</v>
      </c>
    </row>
    <row r="290" spans="1:23">
      <c r="A290" t="s">
        <v>622</v>
      </c>
      <c r="B290" s="1">
        <v>44923</v>
      </c>
      <c r="C290" t="s">
        <v>623</v>
      </c>
      <c r="D290" t="s">
        <v>76</v>
      </c>
      <c r="E290">
        <v>14281</v>
      </c>
      <c r="F290">
        <v>15.9</v>
      </c>
      <c r="G290">
        <v>60</v>
      </c>
      <c r="H290" t="s">
        <v>26</v>
      </c>
      <c r="I290" t="s">
        <v>27</v>
      </c>
      <c r="J290" t="s">
        <v>37</v>
      </c>
      <c r="K290">
        <v>114178</v>
      </c>
      <c r="L290" t="s">
        <v>22</v>
      </c>
      <c r="M290">
        <v>0.15</v>
      </c>
      <c r="N290">
        <v>0.88</v>
      </c>
      <c r="O290">
        <v>6915.78</v>
      </c>
      <c r="P290">
        <v>0</v>
      </c>
      <c r="Q290" s="2">
        <f t="shared" si="35"/>
        <v>12.507663472823136</v>
      </c>
      <c r="R290" s="2">
        <f t="shared" si="29"/>
        <v>6.0570162378041301</v>
      </c>
      <c r="S290">
        <f t="shared" ca="1" si="30"/>
        <v>997</v>
      </c>
      <c r="T290" s="2">
        <f t="shared" ca="1" si="31"/>
        <v>33.233333333333334</v>
      </c>
      <c r="U290" s="2" t="str">
        <f t="shared" ca="1" si="32"/>
        <v>25-36</v>
      </c>
      <c r="V290">
        <f t="shared" si="33"/>
        <v>-7365.22</v>
      </c>
      <c r="W290" t="str">
        <f t="shared" si="34"/>
        <v>loss</v>
      </c>
    </row>
    <row r="291" spans="1:23">
      <c r="A291" t="s">
        <v>624</v>
      </c>
      <c r="B291" s="1">
        <v>45050</v>
      </c>
      <c r="C291" t="s">
        <v>625</v>
      </c>
      <c r="D291" t="s">
        <v>18</v>
      </c>
      <c r="E291">
        <v>2435</v>
      </c>
      <c r="F291">
        <v>20.2</v>
      </c>
      <c r="G291">
        <v>36</v>
      </c>
      <c r="H291" t="s">
        <v>26</v>
      </c>
      <c r="I291" t="s">
        <v>73</v>
      </c>
      <c r="J291" t="s">
        <v>32</v>
      </c>
      <c r="K291">
        <v>41094</v>
      </c>
      <c r="L291" t="s">
        <v>22</v>
      </c>
      <c r="M291">
        <v>0.42</v>
      </c>
      <c r="N291">
        <v>0.81</v>
      </c>
      <c r="O291">
        <v>407.08</v>
      </c>
      <c r="P291">
        <v>0</v>
      </c>
      <c r="Q291" s="2">
        <f t="shared" si="35"/>
        <v>5.9254392368715632</v>
      </c>
      <c r="R291" s="2">
        <f t="shared" si="29"/>
        <v>0.99060690125079076</v>
      </c>
      <c r="S291">
        <f t="shared" ca="1" si="30"/>
        <v>870</v>
      </c>
      <c r="T291" s="2">
        <f t="shared" ca="1" si="31"/>
        <v>29</v>
      </c>
      <c r="U291" s="2" t="str">
        <f t="shared" ca="1" si="32"/>
        <v>25-36</v>
      </c>
      <c r="V291">
        <f t="shared" si="33"/>
        <v>-2027.92</v>
      </c>
      <c r="W291" t="str">
        <f t="shared" si="34"/>
        <v>loss</v>
      </c>
    </row>
    <row r="292" spans="1:23">
      <c r="A292" t="s">
        <v>626</v>
      </c>
      <c r="B292" s="1">
        <v>44247</v>
      </c>
      <c r="C292" t="s">
        <v>627</v>
      </c>
      <c r="D292" t="s">
        <v>56</v>
      </c>
      <c r="E292">
        <v>34339</v>
      </c>
      <c r="F292">
        <v>20.100000000000001</v>
      </c>
      <c r="G292">
        <v>36</v>
      </c>
      <c r="H292" t="s">
        <v>26</v>
      </c>
      <c r="I292" t="s">
        <v>20</v>
      </c>
      <c r="J292" t="s">
        <v>28</v>
      </c>
      <c r="K292">
        <v>117959</v>
      </c>
      <c r="L292" t="s">
        <v>22</v>
      </c>
      <c r="M292">
        <v>0.45</v>
      </c>
      <c r="N292">
        <v>0.63</v>
      </c>
      <c r="O292">
        <v>2002.15</v>
      </c>
      <c r="P292">
        <v>0</v>
      </c>
      <c r="Q292" s="2">
        <f t="shared" si="35"/>
        <v>29.110962283505287</v>
      </c>
      <c r="R292" s="2">
        <f t="shared" si="29"/>
        <v>1.697327037360439</v>
      </c>
      <c r="S292">
        <f t="shared" ca="1" si="30"/>
        <v>1673</v>
      </c>
      <c r="T292" s="2">
        <f t="shared" ca="1" si="31"/>
        <v>55.766666666666666</v>
      </c>
      <c r="U292" s="2" t="str">
        <f t="shared" ca="1" si="32"/>
        <v>49+</v>
      </c>
      <c r="V292">
        <f t="shared" si="33"/>
        <v>-32336.85</v>
      </c>
      <c r="W292" t="str">
        <f t="shared" si="34"/>
        <v>loss</v>
      </c>
    </row>
    <row r="293" spans="1:23">
      <c r="A293" t="s">
        <v>628</v>
      </c>
      <c r="B293" s="1">
        <v>44771</v>
      </c>
      <c r="C293" t="s">
        <v>629</v>
      </c>
      <c r="D293" t="s">
        <v>65</v>
      </c>
      <c r="E293">
        <v>36150</v>
      </c>
      <c r="F293">
        <v>5.4</v>
      </c>
      <c r="G293">
        <v>60</v>
      </c>
      <c r="H293" t="s">
        <v>19</v>
      </c>
      <c r="I293" t="s">
        <v>57</v>
      </c>
      <c r="J293" t="s">
        <v>28</v>
      </c>
      <c r="K293">
        <v>63418</v>
      </c>
      <c r="L293" t="s">
        <v>29</v>
      </c>
      <c r="M293">
        <v>0.16</v>
      </c>
      <c r="N293">
        <v>0.59</v>
      </c>
      <c r="O293">
        <v>38102.1</v>
      </c>
      <c r="P293">
        <v>0</v>
      </c>
      <c r="Q293" s="2">
        <f t="shared" si="35"/>
        <v>57.002743700526658</v>
      </c>
      <c r="R293" s="2">
        <f t="shared" si="29"/>
        <v>60.080891860355102</v>
      </c>
      <c r="S293">
        <f t="shared" ca="1" si="30"/>
        <v>1149</v>
      </c>
      <c r="T293" s="2">
        <f t="shared" ca="1" si="31"/>
        <v>38.299999999999997</v>
      </c>
      <c r="U293" s="2" t="str">
        <f t="shared" ca="1" si="32"/>
        <v>37-48</v>
      </c>
      <c r="V293">
        <f t="shared" si="33"/>
        <v>1952.0999999999985</v>
      </c>
      <c r="W293" t="str">
        <f t="shared" si="34"/>
        <v>Profit</v>
      </c>
    </row>
    <row r="294" spans="1:23">
      <c r="A294" t="s">
        <v>630</v>
      </c>
      <c r="B294" s="1">
        <v>44346</v>
      </c>
      <c r="C294" t="s">
        <v>631</v>
      </c>
      <c r="D294" t="s">
        <v>65</v>
      </c>
      <c r="E294">
        <v>26821</v>
      </c>
      <c r="F294">
        <v>7.5</v>
      </c>
      <c r="G294">
        <v>60</v>
      </c>
      <c r="H294" t="s">
        <v>19</v>
      </c>
      <c r="I294" t="s">
        <v>57</v>
      </c>
      <c r="J294" t="s">
        <v>47</v>
      </c>
      <c r="K294">
        <v>35741</v>
      </c>
      <c r="L294" t="s">
        <v>29</v>
      </c>
      <c r="M294">
        <v>0.44</v>
      </c>
      <c r="N294">
        <v>0.62</v>
      </c>
      <c r="O294">
        <v>28832.57</v>
      </c>
      <c r="P294">
        <v>0</v>
      </c>
      <c r="Q294" s="2">
        <f t="shared" si="35"/>
        <v>75.042668084272961</v>
      </c>
      <c r="R294" s="2">
        <f t="shared" si="29"/>
        <v>80.670854201057608</v>
      </c>
      <c r="S294">
        <f t="shared" ca="1" si="30"/>
        <v>1574</v>
      </c>
      <c r="T294" s="2">
        <f t="shared" ca="1" si="31"/>
        <v>52.466666666666669</v>
      </c>
      <c r="U294" s="2" t="str">
        <f t="shared" ca="1" si="32"/>
        <v>49+</v>
      </c>
      <c r="V294">
        <f t="shared" si="33"/>
        <v>2011.5699999999997</v>
      </c>
      <c r="W294" t="str">
        <f t="shared" si="34"/>
        <v>Profit</v>
      </c>
    </row>
    <row r="295" spans="1:23">
      <c r="A295" t="s">
        <v>632</v>
      </c>
      <c r="B295" s="1">
        <v>44510</v>
      </c>
      <c r="C295" t="s">
        <v>633</v>
      </c>
      <c r="D295" t="s">
        <v>50</v>
      </c>
      <c r="E295">
        <v>27660</v>
      </c>
      <c r="F295">
        <v>18.2</v>
      </c>
      <c r="G295">
        <v>36</v>
      </c>
      <c r="H295" t="s">
        <v>26</v>
      </c>
      <c r="I295" t="s">
        <v>84</v>
      </c>
      <c r="J295" t="s">
        <v>37</v>
      </c>
      <c r="K295">
        <v>141585</v>
      </c>
      <c r="L295" t="s">
        <v>29</v>
      </c>
      <c r="M295">
        <v>0.5</v>
      </c>
      <c r="N295">
        <v>0.57999999999999996</v>
      </c>
      <c r="O295">
        <v>8174.19</v>
      </c>
      <c r="P295">
        <v>0</v>
      </c>
      <c r="Q295" s="2">
        <f t="shared" si="35"/>
        <v>19.535967793198434</v>
      </c>
      <c r="R295" s="2">
        <f t="shared" si="29"/>
        <v>5.7733446339654622</v>
      </c>
      <c r="S295">
        <f t="shared" ca="1" si="30"/>
        <v>1410</v>
      </c>
      <c r="T295" s="2">
        <f t="shared" ca="1" si="31"/>
        <v>47</v>
      </c>
      <c r="U295" s="2" t="str">
        <f t="shared" ca="1" si="32"/>
        <v>37-48</v>
      </c>
      <c r="V295">
        <f t="shared" si="33"/>
        <v>-19485.810000000001</v>
      </c>
      <c r="W295" t="str">
        <f t="shared" si="34"/>
        <v>loss</v>
      </c>
    </row>
    <row r="296" spans="1:23">
      <c r="A296" t="s">
        <v>634</v>
      </c>
      <c r="B296" s="1">
        <v>44766</v>
      </c>
      <c r="C296" t="s">
        <v>635</v>
      </c>
      <c r="D296" t="s">
        <v>56</v>
      </c>
      <c r="E296">
        <v>6084</v>
      </c>
      <c r="F296">
        <v>8.1999999999999993</v>
      </c>
      <c r="G296">
        <v>60</v>
      </c>
      <c r="H296" t="s">
        <v>19</v>
      </c>
      <c r="I296" t="s">
        <v>20</v>
      </c>
      <c r="J296" t="s">
        <v>28</v>
      </c>
      <c r="K296">
        <v>102374</v>
      </c>
      <c r="L296" t="s">
        <v>33</v>
      </c>
      <c r="M296">
        <v>0.39</v>
      </c>
      <c r="N296">
        <v>0.54</v>
      </c>
      <c r="O296">
        <v>6582.89</v>
      </c>
      <c r="P296">
        <v>0</v>
      </c>
      <c r="Q296" s="2">
        <f t="shared" si="35"/>
        <v>5.9429151933108013</v>
      </c>
      <c r="R296" s="2">
        <f t="shared" si="29"/>
        <v>6.4302361927833243</v>
      </c>
      <c r="S296">
        <f t="shared" ca="1" si="30"/>
        <v>1154</v>
      </c>
      <c r="T296" s="2">
        <f t="shared" ca="1" si="31"/>
        <v>38.466666666666669</v>
      </c>
      <c r="U296" s="2" t="str">
        <f t="shared" ca="1" si="32"/>
        <v>37-48</v>
      </c>
      <c r="V296">
        <f t="shared" si="33"/>
        <v>498.89000000000033</v>
      </c>
      <c r="W296" t="str">
        <f t="shared" si="34"/>
        <v>Profit</v>
      </c>
    </row>
    <row r="297" spans="1:23">
      <c r="A297" t="s">
        <v>636</v>
      </c>
      <c r="B297" s="1">
        <v>44501</v>
      </c>
      <c r="C297" t="s">
        <v>637</v>
      </c>
      <c r="D297" t="s">
        <v>65</v>
      </c>
      <c r="E297">
        <v>17661</v>
      </c>
      <c r="F297">
        <v>10.1</v>
      </c>
      <c r="G297">
        <v>60</v>
      </c>
      <c r="H297" t="s">
        <v>81</v>
      </c>
      <c r="I297" t="s">
        <v>84</v>
      </c>
      <c r="J297" t="s">
        <v>37</v>
      </c>
      <c r="K297">
        <v>147275</v>
      </c>
      <c r="L297" t="s">
        <v>33</v>
      </c>
      <c r="M297">
        <v>0.41</v>
      </c>
      <c r="N297">
        <v>0.69</v>
      </c>
      <c r="O297">
        <v>5510.89</v>
      </c>
      <c r="P297">
        <v>3016.27</v>
      </c>
      <c r="Q297" s="2">
        <f t="shared" si="35"/>
        <v>11.991851977592937</v>
      </c>
      <c r="R297" s="2">
        <f t="shared" si="29"/>
        <v>3.7419046002376506</v>
      </c>
      <c r="S297">
        <f t="shared" ca="1" si="30"/>
        <v>1419</v>
      </c>
      <c r="T297" s="2">
        <f t="shared" ca="1" si="31"/>
        <v>47.3</v>
      </c>
      <c r="U297" s="2" t="str">
        <f t="shared" ca="1" si="32"/>
        <v>37-48</v>
      </c>
      <c r="V297">
        <f t="shared" si="33"/>
        <v>-12150.11</v>
      </c>
      <c r="W297" t="str">
        <f t="shared" si="34"/>
        <v>loss</v>
      </c>
    </row>
    <row r="298" spans="1:23">
      <c r="A298" t="s">
        <v>638</v>
      </c>
      <c r="B298" s="1">
        <v>44878</v>
      </c>
      <c r="C298" t="s">
        <v>639</v>
      </c>
      <c r="D298" t="s">
        <v>18</v>
      </c>
      <c r="E298">
        <v>14507</v>
      </c>
      <c r="F298">
        <v>23.9</v>
      </c>
      <c r="G298">
        <v>60</v>
      </c>
      <c r="H298" t="s">
        <v>19</v>
      </c>
      <c r="I298" t="s">
        <v>27</v>
      </c>
      <c r="J298" t="s">
        <v>47</v>
      </c>
      <c r="K298">
        <v>98798</v>
      </c>
      <c r="L298" t="s">
        <v>22</v>
      </c>
      <c r="M298">
        <v>0.5</v>
      </c>
      <c r="N298">
        <v>0.55000000000000004</v>
      </c>
      <c r="O298">
        <v>17974.169999999998</v>
      </c>
      <c r="P298">
        <v>0</v>
      </c>
      <c r="Q298" s="2">
        <f t="shared" si="35"/>
        <v>14.683495617320188</v>
      </c>
      <c r="R298" s="2">
        <f t="shared" si="29"/>
        <v>18.192848033360999</v>
      </c>
      <c r="S298">
        <f t="shared" ca="1" si="30"/>
        <v>1042</v>
      </c>
      <c r="T298" s="2">
        <f t="shared" ca="1" si="31"/>
        <v>34.733333333333334</v>
      </c>
      <c r="U298" s="2" t="str">
        <f t="shared" ca="1" si="32"/>
        <v>25-36</v>
      </c>
      <c r="V298">
        <f t="shared" si="33"/>
        <v>3467.1699999999983</v>
      </c>
      <c r="W298" t="str">
        <f t="shared" si="34"/>
        <v>Profit</v>
      </c>
    </row>
    <row r="299" spans="1:23">
      <c r="A299" t="s">
        <v>640</v>
      </c>
      <c r="B299" s="1">
        <v>45034</v>
      </c>
      <c r="C299" t="s">
        <v>641</v>
      </c>
      <c r="D299" t="s">
        <v>50</v>
      </c>
      <c r="E299">
        <v>8059</v>
      </c>
      <c r="F299">
        <v>16.2</v>
      </c>
      <c r="G299">
        <v>36</v>
      </c>
      <c r="H299" t="s">
        <v>19</v>
      </c>
      <c r="I299" t="s">
        <v>27</v>
      </c>
      <c r="J299" t="s">
        <v>37</v>
      </c>
      <c r="K299">
        <v>146026</v>
      </c>
      <c r="L299" t="s">
        <v>29</v>
      </c>
      <c r="M299">
        <v>0.34</v>
      </c>
      <c r="N299">
        <v>0.57999999999999996</v>
      </c>
      <c r="O299">
        <v>9364.56</v>
      </c>
      <c r="P299">
        <v>0</v>
      </c>
      <c r="Q299" s="2">
        <f t="shared" si="35"/>
        <v>5.5188801994165422</v>
      </c>
      <c r="R299" s="2">
        <f t="shared" si="29"/>
        <v>6.4129401613411314</v>
      </c>
      <c r="S299">
        <f t="shared" ca="1" si="30"/>
        <v>886</v>
      </c>
      <c r="T299" s="2">
        <f t="shared" ca="1" si="31"/>
        <v>29.533333333333335</v>
      </c>
      <c r="U299" s="2" t="str">
        <f t="shared" ca="1" si="32"/>
        <v>25-36</v>
      </c>
      <c r="V299">
        <f t="shared" si="33"/>
        <v>1305.5599999999995</v>
      </c>
      <c r="W299" t="str">
        <f t="shared" si="34"/>
        <v>Profit</v>
      </c>
    </row>
    <row r="300" spans="1:23">
      <c r="A300" t="s">
        <v>642</v>
      </c>
      <c r="B300" s="1">
        <v>45274</v>
      </c>
      <c r="C300" t="s">
        <v>643</v>
      </c>
      <c r="D300" t="s">
        <v>65</v>
      </c>
      <c r="E300">
        <v>19271</v>
      </c>
      <c r="F300">
        <v>20</v>
      </c>
      <c r="G300">
        <v>60</v>
      </c>
      <c r="H300" t="s">
        <v>81</v>
      </c>
      <c r="I300" t="s">
        <v>57</v>
      </c>
      <c r="J300" t="s">
        <v>47</v>
      </c>
      <c r="K300">
        <v>100532</v>
      </c>
      <c r="L300" t="s">
        <v>22</v>
      </c>
      <c r="M300">
        <v>0.22</v>
      </c>
      <c r="N300">
        <v>0.75</v>
      </c>
      <c r="O300">
        <v>6496.68</v>
      </c>
      <c r="P300">
        <v>2294.8000000000002</v>
      </c>
      <c r="Q300" s="2">
        <f t="shared" si="35"/>
        <v>19.169020809294555</v>
      </c>
      <c r="R300" s="2">
        <f t="shared" si="29"/>
        <v>6.4623005610153976</v>
      </c>
      <c r="S300">
        <f t="shared" ca="1" si="30"/>
        <v>646</v>
      </c>
      <c r="T300" s="2">
        <f t="shared" ca="1" si="31"/>
        <v>21.533333333333335</v>
      </c>
      <c r="U300" s="2" t="str">
        <f t="shared" ca="1" si="32"/>
        <v>13-24</v>
      </c>
      <c r="V300">
        <f t="shared" si="33"/>
        <v>-12774.32</v>
      </c>
      <c r="W300" t="str">
        <f t="shared" si="34"/>
        <v>loss</v>
      </c>
    </row>
    <row r="301" spans="1:23">
      <c r="A301" t="s">
        <v>644</v>
      </c>
      <c r="B301" s="1">
        <v>45199</v>
      </c>
      <c r="C301" t="s">
        <v>645</v>
      </c>
      <c r="D301" t="s">
        <v>46</v>
      </c>
      <c r="E301">
        <v>8491</v>
      </c>
      <c r="F301">
        <v>16.2</v>
      </c>
      <c r="G301">
        <v>36</v>
      </c>
      <c r="H301" t="s">
        <v>26</v>
      </c>
      <c r="I301" t="s">
        <v>27</v>
      </c>
      <c r="J301" t="s">
        <v>47</v>
      </c>
      <c r="K301">
        <v>140130</v>
      </c>
      <c r="L301" t="s">
        <v>29</v>
      </c>
      <c r="M301">
        <v>0.44</v>
      </c>
      <c r="N301">
        <v>0.56999999999999995</v>
      </c>
      <c r="O301">
        <v>1164.82</v>
      </c>
      <c r="P301">
        <v>0</v>
      </c>
      <c r="Q301" s="2">
        <f t="shared" si="35"/>
        <v>6.0593734389495468</v>
      </c>
      <c r="R301" s="2">
        <f t="shared" si="29"/>
        <v>0.83124241775494179</v>
      </c>
      <c r="S301">
        <f t="shared" ca="1" si="30"/>
        <v>721</v>
      </c>
      <c r="T301" s="2">
        <f t="shared" ca="1" si="31"/>
        <v>24.033333333333335</v>
      </c>
      <c r="U301" s="2" t="str">
        <f t="shared" ca="1" si="32"/>
        <v>25-36</v>
      </c>
      <c r="V301">
        <f t="shared" si="33"/>
        <v>-7326.18</v>
      </c>
      <c r="W301" t="str">
        <f t="shared" si="34"/>
        <v>loss</v>
      </c>
    </row>
    <row r="302" spans="1:23">
      <c r="A302" t="s">
        <v>646</v>
      </c>
      <c r="B302" s="1">
        <v>44640</v>
      </c>
      <c r="C302" t="s">
        <v>647</v>
      </c>
      <c r="D302" t="s">
        <v>72</v>
      </c>
      <c r="E302">
        <v>15859</v>
      </c>
      <c r="F302">
        <v>16.100000000000001</v>
      </c>
      <c r="G302">
        <v>60</v>
      </c>
      <c r="H302" t="s">
        <v>19</v>
      </c>
      <c r="I302" t="s">
        <v>73</v>
      </c>
      <c r="J302" t="s">
        <v>21</v>
      </c>
      <c r="K302">
        <v>52164</v>
      </c>
      <c r="L302" t="s">
        <v>22</v>
      </c>
      <c r="M302">
        <v>0.35</v>
      </c>
      <c r="N302">
        <v>0.53</v>
      </c>
      <c r="O302">
        <v>18412.3</v>
      </c>
      <c r="P302">
        <v>0</v>
      </c>
      <c r="Q302" s="2">
        <f t="shared" si="35"/>
        <v>30.4021930833525</v>
      </c>
      <c r="R302" s="2">
        <f t="shared" si="29"/>
        <v>35.296948086803162</v>
      </c>
      <c r="S302">
        <f t="shared" ca="1" si="30"/>
        <v>1280</v>
      </c>
      <c r="T302" s="2">
        <f t="shared" ca="1" si="31"/>
        <v>42.666666666666664</v>
      </c>
      <c r="U302" s="2" t="str">
        <f t="shared" ca="1" si="32"/>
        <v>37-48</v>
      </c>
      <c r="V302">
        <f t="shared" si="33"/>
        <v>2553.2999999999993</v>
      </c>
      <c r="W302" t="str">
        <f t="shared" si="34"/>
        <v>Profit</v>
      </c>
    </row>
    <row r="303" spans="1:23">
      <c r="A303" t="s">
        <v>648</v>
      </c>
      <c r="B303" s="1">
        <v>44809</v>
      </c>
      <c r="C303" t="s">
        <v>649</v>
      </c>
      <c r="D303" t="s">
        <v>40</v>
      </c>
      <c r="E303">
        <v>9073</v>
      </c>
      <c r="F303">
        <v>6.9</v>
      </c>
      <c r="G303">
        <v>36</v>
      </c>
      <c r="H303" t="s">
        <v>26</v>
      </c>
      <c r="I303" t="s">
        <v>27</v>
      </c>
      <c r="J303" t="s">
        <v>37</v>
      </c>
      <c r="K303">
        <v>65595</v>
      </c>
      <c r="L303" t="s">
        <v>33</v>
      </c>
      <c r="M303">
        <v>0.33</v>
      </c>
      <c r="N303">
        <v>0.64</v>
      </c>
      <c r="O303">
        <v>1522.35</v>
      </c>
      <c r="P303">
        <v>0</v>
      </c>
      <c r="Q303" s="2">
        <f t="shared" si="35"/>
        <v>13.831846939553319</v>
      </c>
      <c r="R303" s="2">
        <f t="shared" si="29"/>
        <v>2.3208323805168076</v>
      </c>
      <c r="S303">
        <f t="shared" ca="1" si="30"/>
        <v>1111</v>
      </c>
      <c r="T303" s="2">
        <f t="shared" ca="1" si="31"/>
        <v>37.033333333333331</v>
      </c>
      <c r="U303" s="2" t="str">
        <f t="shared" ca="1" si="32"/>
        <v>37-48</v>
      </c>
      <c r="V303">
        <f t="shared" si="33"/>
        <v>-7550.65</v>
      </c>
      <c r="W303" t="str">
        <f t="shared" si="34"/>
        <v>loss</v>
      </c>
    </row>
    <row r="304" spans="1:23">
      <c r="A304" t="s">
        <v>650</v>
      </c>
      <c r="B304" s="1">
        <v>45189</v>
      </c>
      <c r="C304" t="s">
        <v>651</v>
      </c>
      <c r="D304" t="s">
        <v>56</v>
      </c>
      <c r="E304">
        <v>10077</v>
      </c>
      <c r="F304">
        <v>11.9</v>
      </c>
      <c r="G304">
        <v>60</v>
      </c>
      <c r="H304" t="s">
        <v>26</v>
      </c>
      <c r="I304" t="s">
        <v>57</v>
      </c>
      <c r="J304" t="s">
        <v>32</v>
      </c>
      <c r="K304">
        <v>60257</v>
      </c>
      <c r="L304" t="s">
        <v>29</v>
      </c>
      <c r="M304">
        <v>0.2</v>
      </c>
      <c r="N304">
        <v>0.6</v>
      </c>
      <c r="O304">
        <v>2828.27</v>
      </c>
      <c r="P304">
        <v>0</v>
      </c>
      <c r="Q304" s="2">
        <f t="shared" si="35"/>
        <v>16.723368239374679</v>
      </c>
      <c r="R304" s="2">
        <f t="shared" si="29"/>
        <v>4.6936787427186886</v>
      </c>
      <c r="S304">
        <f t="shared" ca="1" si="30"/>
        <v>731</v>
      </c>
      <c r="T304" s="2">
        <f t="shared" ca="1" si="31"/>
        <v>24.366666666666667</v>
      </c>
      <c r="U304" s="2" t="str">
        <f t="shared" ca="1" si="32"/>
        <v>25-36</v>
      </c>
      <c r="V304">
        <f t="shared" si="33"/>
        <v>-7248.73</v>
      </c>
      <c r="W304" t="str">
        <f t="shared" si="34"/>
        <v>loss</v>
      </c>
    </row>
    <row r="305" spans="1:23">
      <c r="A305" t="s">
        <v>652</v>
      </c>
      <c r="B305" s="1">
        <v>44460</v>
      </c>
      <c r="C305" t="s">
        <v>653</v>
      </c>
      <c r="D305" t="s">
        <v>18</v>
      </c>
      <c r="E305">
        <v>21953</v>
      </c>
      <c r="F305">
        <v>10.6</v>
      </c>
      <c r="G305">
        <v>36</v>
      </c>
      <c r="H305" t="s">
        <v>19</v>
      </c>
      <c r="I305" t="s">
        <v>73</v>
      </c>
      <c r="J305" t="s">
        <v>21</v>
      </c>
      <c r="K305">
        <v>44211</v>
      </c>
      <c r="L305" t="s">
        <v>33</v>
      </c>
      <c r="M305">
        <v>0.4</v>
      </c>
      <c r="N305">
        <v>0.73</v>
      </c>
      <c r="O305">
        <v>24280.02</v>
      </c>
      <c r="P305">
        <v>0</v>
      </c>
      <c r="Q305" s="2">
        <f t="shared" si="35"/>
        <v>49.655063219560738</v>
      </c>
      <c r="R305" s="2">
        <f t="shared" si="29"/>
        <v>54.918504444595243</v>
      </c>
      <c r="S305">
        <f t="shared" ca="1" si="30"/>
        <v>1460</v>
      </c>
      <c r="T305" s="2">
        <f t="shared" ca="1" si="31"/>
        <v>48.666666666666664</v>
      </c>
      <c r="U305" s="2" t="str">
        <f t="shared" ca="1" si="32"/>
        <v>49+</v>
      </c>
      <c r="V305">
        <f t="shared" si="33"/>
        <v>2327.0200000000004</v>
      </c>
      <c r="W305" t="str">
        <f t="shared" si="34"/>
        <v>Profit</v>
      </c>
    </row>
    <row r="306" spans="1:23">
      <c r="A306" t="s">
        <v>654</v>
      </c>
      <c r="B306" s="1">
        <v>45273</v>
      </c>
      <c r="C306" t="s">
        <v>655</v>
      </c>
      <c r="D306" t="s">
        <v>53</v>
      </c>
      <c r="E306">
        <v>12383</v>
      </c>
      <c r="F306">
        <v>12.8</v>
      </c>
      <c r="G306">
        <v>36</v>
      </c>
      <c r="H306" t="s">
        <v>19</v>
      </c>
      <c r="I306" t="s">
        <v>27</v>
      </c>
      <c r="J306" t="s">
        <v>47</v>
      </c>
      <c r="K306">
        <v>125989</v>
      </c>
      <c r="L306" t="s">
        <v>29</v>
      </c>
      <c r="M306">
        <v>0.13</v>
      </c>
      <c r="N306">
        <v>0.55000000000000004</v>
      </c>
      <c r="O306">
        <v>13968.02</v>
      </c>
      <c r="P306">
        <v>0</v>
      </c>
      <c r="Q306" s="2">
        <f t="shared" si="35"/>
        <v>9.8286358332870325</v>
      </c>
      <c r="R306" s="2">
        <f t="shared" si="29"/>
        <v>11.086698045067427</v>
      </c>
      <c r="S306">
        <f t="shared" ca="1" si="30"/>
        <v>647</v>
      </c>
      <c r="T306" s="2">
        <f t="shared" ca="1" si="31"/>
        <v>21.566666666666666</v>
      </c>
      <c r="U306" s="2" t="str">
        <f t="shared" ca="1" si="32"/>
        <v>13-24</v>
      </c>
      <c r="V306">
        <f t="shared" si="33"/>
        <v>1585.0200000000004</v>
      </c>
      <c r="W306" t="str">
        <f t="shared" si="34"/>
        <v>Profit</v>
      </c>
    </row>
    <row r="307" spans="1:23">
      <c r="A307" t="s">
        <v>656</v>
      </c>
      <c r="B307" s="1">
        <v>45200</v>
      </c>
      <c r="C307" t="s">
        <v>657</v>
      </c>
      <c r="D307" t="s">
        <v>76</v>
      </c>
      <c r="E307">
        <v>3353</v>
      </c>
      <c r="F307">
        <v>21</v>
      </c>
      <c r="G307">
        <v>36</v>
      </c>
      <c r="H307" t="s">
        <v>26</v>
      </c>
      <c r="I307" t="s">
        <v>20</v>
      </c>
      <c r="J307" t="s">
        <v>32</v>
      </c>
      <c r="K307">
        <v>35232</v>
      </c>
      <c r="L307" t="s">
        <v>22</v>
      </c>
      <c r="M307">
        <v>0.47</v>
      </c>
      <c r="N307">
        <v>0.84</v>
      </c>
      <c r="O307">
        <v>666.48</v>
      </c>
      <c r="P307">
        <v>0</v>
      </c>
      <c r="Q307" s="2">
        <f t="shared" si="35"/>
        <v>9.5169164396003634</v>
      </c>
      <c r="R307" s="2">
        <f t="shared" si="29"/>
        <v>1.8916893732970028</v>
      </c>
      <c r="S307">
        <f t="shared" ca="1" si="30"/>
        <v>720</v>
      </c>
      <c r="T307" s="2">
        <f t="shared" ca="1" si="31"/>
        <v>24</v>
      </c>
      <c r="U307" s="2" t="str">
        <f t="shared" ca="1" si="32"/>
        <v>13-24</v>
      </c>
      <c r="V307">
        <f t="shared" si="33"/>
        <v>-2686.52</v>
      </c>
      <c r="W307" t="str">
        <f t="shared" si="34"/>
        <v>loss</v>
      </c>
    </row>
    <row r="308" spans="1:23">
      <c r="A308" t="s">
        <v>658</v>
      </c>
      <c r="B308" s="1">
        <v>44201</v>
      </c>
      <c r="C308" t="s">
        <v>659</v>
      </c>
      <c r="D308" t="s">
        <v>18</v>
      </c>
      <c r="E308">
        <v>24821</v>
      </c>
      <c r="F308">
        <v>12.4</v>
      </c>
      <c r="G308">
        <v>60</v>
      </c>
      <c r="H308" t="s">
        <v>81</v>
      </c>
      <c r="I308" t="s">
        <v>57</v>
      </c>
      <c r="J308" t="s">
        <v>28</v>
      </c>
      <c r="K308">
        <v>97753</v>
      </c>
      <c r="L308" t="s">
        <v>29</v>
      </c>
      <c r="M308">
        <v>0.23</v>
      </c>
      <c r="N308">
        <v>0.91</v>
      </c>
      <c r="O308">
        <v>8889.73</v>
      </c>
      <c r="P308">
        <v>5061.28</v>
      </c>
      <c r="Q308" s="2">
        <f t="shared" si="35"/>
        <v>25.391548085480753</v>
      </c>
      <c r="R308" s="2">
        <f t="shared" si="29"/>
        <v>9.0940738391660609</v>
      </c>
      <c r="S308">
        <f t="shared" ca="1" si="30"/>
        <v>1719</v>
      </c>
      <c r="T308" s="2">
        <f t="shared" ca="1" si="31"/>
        <v>57.3</v>
      </c>
      <c r="U308" s="2" t="str">
        <f t="shared" ca="1" si="32"/>
        <v>49+</v>
      </c>
      <c r="V308">
        <f t="shared" si="33"/>
        <v>-15931.27</v>
      </c>
      <c r="W308" t="str">
        <f t="shared" si="34"/>
        <v>loss</v>
      </c>
    </row>
    <row r="309" spans="1:23">
      <c r="A309" t="s">
        <v>660</v>
      </c>
      <c r="B309" s="1">
        <v>44970</v>
      </c>
      <c r="C309" t="s">
        <v>661</v>
      </c>
      <c r="D309" t="s">
        <v>65</v>
      </c>
      <c r="E309">
        <v>38567</v>
      </c>
      <c r="F309">
        <v>14</v>
      </c>
      <c r="G309">
        <v>60</v>
      </c>
      <c r="H309" t="s">
        <v>19</v>
      </c>
      <c r="I309" t="s">
        <v>41</v>
      </c>
      <c r="J309" t="s">
        <v>28</v>
      </c>
      <c r="K309">
        <v>82691</v>
      </c>
      <c r="L309" t="s">
        <v>33</v>
      </c>
      <c r="M309">
        <v>0.15</v>
      </c>
      <c r="N309">
        <v>0.83</v>
      </c>
      <c r="O309">
        <v>43966.38</v>
      </c>
      <c r="P309">
        <v>0</v>
      </c>
      <c r="Q309" s="2">
        <f t="shared" si="35"/>
        <v>46.639900351912544</v>
      </c>
      <c r="R309" s="2">
        <f t="shared" si="29"/>
        <v>53.169486401180301</v>
      </c>
      <c r="S309">
        <f t="shared" ca="1" si="30"/>
        <v>950</v>
      </c>
      <c r="T309" s="2">
        <f t="shared" ca="1" si="31"/>
        <v>31.666666666666668</v>
      </c>
      <c r="U309" s="2" t="str">
        <f t="shared" ca="1" si="32"/>
        <v>25-36</v>
      </c>
      <c r="V309">
        <f t="shared" si="33"/>
        <v>5399.3799999999974</v>
      </c>
      <c r="W309" t="str">
        <f t="shared" si="34"/>
        <v>Profit</v>
      </c>
    </row>
    <row r="310" spans="1:23">
      <c r="A310" t="s">
        <v>662</v>
      </c>
      <c r="B310" s="1">
        <v>45073</v>
      </c>
      <c r="C310" t="s">
        <v>663</v>
      </c>
      <c r="D310" t="s">
        <v>18</v>
      </c>
      <c r="E310">
        <v>25860</v>
      </c>
      <c r="F310">
        <v>12.9</v>
      </c>
      <c r="G310">
        <v>60</v>
      </c>
      <c r="H310" t="s">
        <v>81</v>
      </c>
      <c r="I310" t="s">
        <v>20</v>
      </c>
      <c r="J310" t="s">
        <v>21</v>
      </c>
      <c r="K310">
        <v>119765</v>
      </c>
      <c r="L310" t="s">
        <v>29</v>
      </c>
      <c r="M310">
        <v>0.28000000000000003</v>
      </c>
      <c r="N310">
        <v>0.74</v>
      </c>
      <c r="O310">
        <v>6261.43</v>
      </c>
      <c r="P310">
        <v>5898.18</v>
      </c>
      <c r="Q310" s="2">
        <f t="shared" si="35"/>
        <v>21.592284891245356</v>
      </c>
      <c r="R310" s="2">
        <f t="shared" si="29"/>
        <v>5.228096689349977</v>
      </c>
      <c r="S310">
        <f t="shared" ca="1" si="30"/>
        <v>847</v>
      </c>
      <c r="T310" s="2">
        <f t="shared" ca="1" si="31"/>
        <v>28.233333333333334</v>
      </c>
      <c r="U310" s="2" t="str">
        <f t="shared" ca="1" si="32"/>
        <v>25-36</v>
      </c>
      <c r="V310">
        <f t="shared" si="33"/>
        <v>-19598.57</v>
      </c>
      <c r="W310" t="str">
        <f t="shared" si="34"/>
        <v>loss</v>
      </c>
    </row>
    <row r="311" spans="1:23">
      <c r="A311" t="s">
        <v>664</v>
      </c>
      <c r="B311" s="1">
        <v>45188</v>
      </c>
      <c r="C311" t="s">
        <v>665</v>
      </c>
      <c r="D311" t="s">
        <v>53</v>
      </c>
      <c r="E311">
        <v>22195</v>
      </c>
      <c r="F311">
        <v>6.9</v>
      </c>
      <c r="G311">
        <v>36</v>
      </c>
      <c r="H311" t="s">
        <v>81</v>
      </c>
      <c r="I311" t="s">
        <v>57</v>
      </c>
      <c r="J311" t="s">
        <v>32</v>
      </c>
      <c r="K311">
        <v>109768</v>
      </c>
      <c r="L311" t="s">
        <v>22</v>
      </c>
      <c r="M311">
        <v>0.12</v>
      </c>
      <c r="N311">
        <v>0.89</v>
      </c>
      <c r="O311">
        <v>7543.49</v>
      </c>
      <c r="P311">
        <v>5682.73</v>
      </c>
      <c r="Q311" s="2">
        <f t="shared" si="35"/>
        <v>20.219918373296409</v>
      </c>
      <c r="R311" s="2">
        <f t="shared" si="29"/>
        <v>6.8722123023103263</v>
      </c>
      <c r="S311">
        <f t="shared" ca="1" si="30"/>
        <v>732</v>
      </c>
      <c r="T311" s="2">
        <f t="shared" ca="1" si="31"/>
        <v>24.4</v>
      </c>
      <c r="U311" s="2" t="str">
        <f t="shared" ca="1" si="32"/>
        <v>25-36</v>
      </c>
      <c r="V311">
        <f t="shared" si="33"/>
        <v>-14651.51</v>
      </c>
      <c r="W311" t="str">
        <f t="shared" si="34"/>
        <v>loss</v>
      </c>
    </row>
    <row r="312" spans="1:23">
      <c r="A312" t="s">
        <v>666</v>
      </c>
      <c r="B312" s="1">
        <v>45080</v>
      </c>
      <c r="C312" t="s">
        <v>667</v>
      </c>
      <c r="D312" t="s">
        <v>76</v>
      </c>
      <c r="E312">
        <v>12939</v>
      </c>
      <c r="F312">
        <v>13.8</v>
      </c>
      <c r="G312">
        <v>60</v>
      </c>
      <c r="H312" t="s">
        <v>19</v>
      </c>
      <c r="I312" t="s">
        <v>57</v>
      </c>
      <c r="J312" t="s">
        <v>37</v>
      </c>
      <c r="K312">
        <v>55613</v>
      </c>
      <c r="L312" t="s">
        <v>29</v>
      </c>
      <c r="M312">
        <v>0.37</v>
      </c>
      <c r="N312">
        <v>0.81</v>
      </c>
      <c r="O312">
        <v>14724.58</v>
      </c>
      <c r="P312">
        <v>0</v>
      </c>
      <c r="Q312" s="2">
        <f t="shared" si="35"/>
        <v>23.266142808336181</v>
      </c>
      <c r="R312" s="2">
        <f t="shared" si="29"/>
        <v>26.476866919605129</v>
      </c>
      <c r="S312">
        <f t="shared" ca="1" si="30"/>
        <v>840</v>
      </c>
      <c r="T312" s="2">
        <f t="shared" ca="1" si="31"/>
        <v>28</v>
      </c>
      <c r="U312" s="2" t="str">
        <f t="shared" ca="1" si="32"/>
        <v>25-36</v>
      </c>
      <c r="V312">
        <f t="shared" si="33"/>
        <v>1785.58</v>
      </c>
      <c r="W312" t="str">
        <f t="shared" si="34"/>
        <v>Profit</v>
      </c>
    </row>
    <row r="313" spans="1:23">
      <c r="A313" t="s">
        <v>668</v>
      </c>
      <c r="B313" s="1">
        <v>44243</v>
      </c>
      <c r="C313" t="s">
        <v>669</v>
      </c>
      <c r="D313" t="s">
        <v>50</v>
      </c>
      <c r="E313">
        <v>26338</v>
      </c>
      <c r="F313">
        <v>8.9</v>
      </c>
      <c r="G313">
        <v>36</v>
      </c>
      <c r="H313" t="s">
        <v>26</v>
      </c>
      <c r="I313" t="s">
        <v>27</v>
      </c>
      <c r="J313" t="s">
        <v>32</v>
      </c>
      <c r="K313">
        <v>44026</v>
      </c>
      <c r="L313" t="s">
        <v>33</v>
      </c>
      <c r="M313">
        <v>0.46</v>
      </c>
      <c r="N313">
        <v>0.5</v>
      </c>
      <c r="O313">
        <v>8198.4599999999991</v>
      </c>
      <c r="P313">
        <v>0</v>
      </c>
      <c r="Q313" s="2">
        <f t="shared" si="35"/>
        <v>59.823740516967248</v>
      </c>
      <c r="R313" s="2">
        <f t="shared" si="29"/>
        <v>18.621859810112205</v>
      </c>
      <c r="S313">
        <f t="shared" ca="1" si="30"/>
        <v>1677</v>
      </c>
      <c r="T313" s="2">
        <f t="shared" ca="1" si="31"/>
        <v>55.9</v>
      </c>
      <c r="U313" s="2" t="str">
        <f t="shared" ca="1" si="32"/>
        <v>49+</v>
      </c>
      <c r="V313">
        <f t="shared" si="33"/>
        <v>-18139.54</v>
      </c>
      <c r="W313" t="str">
        <f t="shared" si="34"/>
        <v>loss</v>
      </c>
    </row>
    <row r="314" spans="1:23">
      <c r="A314" t="s">
        <v>670</v>
      </c>
      <c r="B314" s="1">
        <v>45063</v>
      </c>
      <c r="C314" t="s">
        <v>671</v>
      </c>
      <c r="D314" t="s">
        <v>65</v>
      </c>
      <c r="E314">
        <v>22730</v>
      </c>
      <c r="F314">
        <v>8.6999999999999993</v>
      </c>
      <c r="G314">
        <v>60</v>
      </c>
      <c r="H314" t="s">
        <v>19</v>
      </c>
      <c r="I314" t="s">
        <v>20</v>
      </c>
      <c r="J314" t="s">
        <v>21</v>
      </c>
      <c r="K314">
        <v>83535</v>
      </c>
      <c r="L314" t="s">
        <v>22</v>
      </c>
      <c r="M314">
        <v>0.43</v>
      </c>
      <c r="N314">
        <v>0.68</v>
      </c>
      <c r="O314">
        <v>24707.51</v>
      </c>
      <c r="P314">
        <v>0</v>
      </c>
      <c r="Q314" s="2">
        <f t="shared" si="35"/>
        <v>27.210151433530854</v>
      </c>
      <c r="R314" s="2">
        <f t="shared" si="29"/>
        <v>29.577434608248037</v>
      </c>
      <c r="S314">
        <f t="shared" ca="1" si="30"/>
        <v>857</v>
      </c>
      <c r="T314" s="2">
        <f t="shared" ca="1" si="31"/>
        <v>28.566666666666666</v>
      </c>
      <c r="U314" s="2" t="str">
        <f t="shared" ca="1" si="32"/>
        <v>25-36</v>
      </c>
      <c r="V314">
        <f t="shared" si="33"/>
        <v>1977.5099999999984</v>
      </c>
      <c r="W314" t="str">
        <f t="shared" si="34"/>
        <v>Profit</v>
      </c>
    </row>
    <row r="315" spans="1:23">
      <c r="A315" t="s">
        <v>672</v>
      </c>
      <c r="B315" s="1">
        <v>45019</v>
      </c>
      <c r="C315" t="s">
        <v>673</v>
      </c>
      <c r="D315" t="s">
        <v>25</v>
      </c>
      <c r="E315">
        <v>22427</v>
      </c>
      <c r="F315">
        <v>6.9</v>
      </c>
      <c r="G315">
        <v>36</v>
      </c>
      <c r="H315" t="s">
        <v>19</v>
      </c>
      <c r="I315" t="s">
        <v>73</v>
      </c>
      <c r="J315" t="s">
        <v>37</v>
      </c>
      <c r="K315">
        <v>124090</v>
      </c>
      <c r="L315" t="s">
        <v>33</v>
      </c>
      <c r="M315">
        <v>0.15</v>
      </c>
      <c r="N315">
        <v>0.88</v>
      </c>
      <c r="O315">
        <v>23974.46</v>
      </c>
      <c r="P315">
        <v>0</v>
      </c>
      <c r="Q315" s="2">
        <f t="shared" si="35"/>
        <v>18.073172697235876</v>
      </c>
      <c r="R315" s="2">
        <f t="shared" si="29"/>
        <v>19.320219195745022</v>
      </c>
      <c r="S315">
        <f t="shared" ca="1" si="30"/>
        <v>901</v>
      </c>
      <c r="T315" s="2">
        <f t="shared" ca="1" si="31"/>
        <v>30.033333333333335</v>
      </c>
      <c r="U315" s="2" t="str">
        <f t="shared" ca="1" si="32"/>
        <v>25-36</v>
      </c>
      <c r="V315">
        <f t="shared" si="33"/>
        <v>1547.4599999999991</v>
      </c>
      <c r="W315" t="str">
        <f t="shared" si="34"/>
        <v>Profit</v>
      </c>
    </row>
    <row r="316" spans="1:23">
      <c r="A316" t="s">
        <v>674</v>
      </c>
      <c r="B316" s="1">
        <v>45132</v>
      </c>
      <c r="C316" t="s">
        <v>675</v>
      </c>
      <c r="D316" t="s">
        <v>65</v>
      </c>
      <c r="E316">
        <v>36196</v>
      </c>
      <c r="F316">
        <v>12.1</v>
      </c>
      <c r="G316">
        <v>36</v>
      </c>
      <c r="H316" t="s">
        <v>26</v>
      </c>
      <c r="I316" t="s">
        <v>20</v>
      </c>
      <c r="J316" t="s">
        <v>37</v>
      </c>
      <c r="K316">
        <v>60908</v>
      </c>
      <c r="L316" t="s">
        <v>29</v>
      </c>
      <c r="M316">
        <v>0.15</v>
      </c>
      <c r="N316">
        <v>0.66</v>
      </c>
      <c r="O316">
        <v>14402.05</v>
      </c>
      <c r="P316">
        <v>0</v>
      </c>
      <c r="Q316" s="2">
        <f t="shared" si="35"/>
        <v>59.427333026860182</v>
      </c>
      <c r="R316" s="2">
        <f t="shared" si="29"/>
        <v>23.645580219347213</v>
      </c>
      <c r="S316">
        <f t="shared" ca="1" si="30"/>
        <v>788</v>
      </c>
      <c r="T316" s="2">
        <f t="shared" ca="1" si="31"/>
        <v>26.266666666666666</v>
      </c>
      <c r="U316" s="2" t="str">
        <f t="shared" ca="1" si="32"/>
        <v>25-36</v>
      </c>
      <c r="V316">
        <f t="shared" si="33"/>
        <v>-21793.95</v>
      </c>
      <c r="W316" t="str">
        <f t="shared" si="34"/>
        <v>loss</v>
      </c>
    </row>
    <row r="317" spans="1:23">
      <c r="A317" t="s">
        <v>676</v>
      </c>
      <c r="B317" s="1">
        <v>44852</v>
      </c>
      <c r="C317" t="s">
        <v>677</v>
      </c>
      <c r="D317" t="s">
        <v>40</v>
      </c>
      <c r="E317">
        <v>28083</v>
      </c>
      <c r="F317">
        <v>20.100000000000001</v>
      </c>
      <c r="G317">
        <v>36</v>
      </c>
      <c r="H317" t="s">
        <v>81</v>
      </c>
      <c r="I317" t="s">
        <v>20</v>
      </c>
      <c r="J317" t="s">
        <v>28</v>
      </c>
      <c r="K317">
        <v>82113</v>
      </c>
      <c r="L317" t="s">
        <v>33</v>
      </c>
      <c r="M317">
        <v>0.43</v>
      </c>
      <c r="N317">
        <v>0.52</v>
      </c>
      <c r="O317">
        <v>5611.04</v>
      </c>
      <c r="P317">
        <v>8802.11</v>
      </c>
      <c r="Q317" s="2">
        <f t="shared" si="35"/>
        <v>34.200431113222024</v>
      </c>
      <c r="R317" s="2">
        <f t="shared" si="29"/>
        <v>6.8333150658239248</v>
      </c>
      <c r="S317">
        <f t="shared" ca="1" si="30"/>
        <v>1068</v>
      </c>
      <c r="T317" s="2">
        <f t="shared" ca="1" si="31"/>
        <v>35.6</v>
      </c>
      <c r="U317" s="2" t="str">
        <f t="shared" ca="1" si="32"/>
        <v>25-36</v>
      </c>
      <c r="V317">
        <f t="shared" si="33"/>
        <v>-22471.96</v>
      </c>
      <c r="W317" t="str">
        <f t="shared" si="34"/>
        <v>loss</v>
      </c>
    </row>
    <row r="318" spans="1:23">
      <c r="A318" t="s">
        <v>678</v>
      </c>
      <c r="B318" s="1">
        <v>44465</v>
      </c>
      <c r="C318" t="s">
        <v>679</v>
      </c>
      <c r="D318" t="s">
        <v>25</v>
      </c>
      <c r="E318">
        <v>22510</v>
      </c>
      <c r="F318">
        <v>10.5</v>
      </c>
      <c r="G318">
        <v>60</v>
      </c>
      <c r="H318" t="s">
        <v>26</v>
      </c>
      <c r="I318" t="s">
        <v>27</v>
      </c>
      <c r="J318" t="s">
        <v>32</v>
      </c>
      <c r="K318">
        <v>49610</v>
      </c>
      <c r="L318" t="s">
        <v>29</v>
      </c>
      <c r="M318">
        <v>0.47</v>
      </c>
      <c r="N318">
        <v>0.84</v>
      </c>
      <c r="O318">
        <v>9547.33</v>
      </c>
      <c r="P318">
        <v>0</v>
      </c>
      <c r="Q318" s="2">
        <f t="shared" si="35"/>
        <v>45.37391654908285</v>
      </c>
      <c r="R318" s="2">
        <f t="shared" si="29"/>
        <v>19.244769199758114</v>
      </c>
      <c r="S318">
        <f t="shared" ca="1" si="30"/>
        <v>1455</v>
      </c>
      <c r="T318" s="2">
        <f t="shared" ca="1" si="31"/>
        <v>48.5</v>
      </c>
      <c r="U318" s="2" t="str">
        <f t="shared" ca="1" si="32"/>
        <v>49+</v>
      </c>
      <c r="V318">
        <f t="shared" si="33"/>
        <v>-12962.67</v>
      </c>
      <c r="W318" t="str">
        <f t="shared" si="34"/>
        <v>loss</v>
      </c>
    </row>
    <row r="319" spans="1:23">
      <c r="A319" t="s">
        <v>680</v>
      </c>
      <c r="B319" s="1">
        <v>44566</v>
      </c>
      <c r="C319" t="s">
        <v>681</v>
      </c>
      <c r="D319" t="s">
        <v>40</v>
      </c>
      <c r="E319">
        <v>8813</v>
      </c>
      <c r="F319">
        <v>11.2</v>
      </c>
      <c r="G319">
        <v>60</v>
      </c>
      <c r="H319" t="s">
        <v>19</v>
      </c>
      <c r="I319" t="s">
        <v>57</v>
      </c>
      <c r="J319" t="s">
        <v>37</v>
      </c>
      <c r="K319">
        <v>76646</v>
      </c>
      <c r="L319" t="s">
        <v>22</v>
      </c>
      <c r="M319">
        <v>0.28000000000000003</v>
      </c>
      <c r="N319">
        <v>0.86</v>
      </c>
      <c r="O319">
        <v>9800.06</v>
      </c>
      <c r="P319">
        <v>0</v>
      </c>
      <c r="Q319" s="2">
        <f t="shared" si="35"/>
        <v>11.498316937609268</v>
      </c>
      <c r="R319" s="2">
        <f t="shared" si="29"/>
        <v>12.786133653419618</v>
      </c>
      <c r="S319">
        <f t="shared" ca="1" si="30"/>
        <v>1354</v>
      </c>
      <c r="T319" s="2">
        <f t="shared" ca="1" si="31"/>
        <v>45.133333333333333</v>
      </c>
      <c r="U319" s="2" t="str">
        <f t="shared" ca="1" si="32"/>
        <v>37-48</v>
      </c>
      <c r="V319">
        <f t="shared" si="33"/>
        <v>987.05999999999949</v>
      </c>
      <c r="W319" t="str">
        <f t="shared" si="34"/>
        <v>Profit</v>
      </c>
    </row>
    <row r="320" spans="1:23">
      <c r="A320" t="s">
        <v>682</v>
      </c>
      <c r="B320" s="1">
        <v>44832</v>
      </c>
      <c r="C320" t="s">
        <v>683</v>
      </c>
      <c r="D320" t="s">
        <v>53</v>
      </c>
      <c r="E320">
        <v>32598</v>
      </c>
      <c r="F320">
        <v>17.899999999999999</v>
      </c>
      <c r="G320">
        <v>60</v>
      </c>
      <c r="H320" t="s">
        <v>19</v>
      </c>
      <c r="I320" t="s">
        <v>41</v>
      </c>
      <c r="J320" t="s">
        <v>21</v>
      </c>
      <c r="K320">
        <v>135141</v>
      </c>
      <c r="L320" t="s">
        <v>33</v>
      </c>
      <c r="M320">
        <v>0.3</v>
      </c>
      <c r="N320">
        <v>0.56999999999999995</v>
      </c>
      <c r="O320">
        <v>38433.040000000001</v>
      </c>
      <c r="P320">
        <v>0</v>
      </c>
      <c r="Q320" s="2">
        <f t="shared" si="35"/>
        <v>24.121473128066242</v>
      </c>
      <c r="R320" s="2">
        <f t="shared" si="29"/>
        <v>28.439215338054328</v>
      </c>
      <c r="S320">
        <f t="shared" ca="1" si="30"/>
        <v>1088</v>
      </c>
      <c r="T320" s="2">
        <f t="shared" ca="1" si="31"/>
        <v>36.266666666666666</v>
      </c>
      <c r="U320" s="2" t="str">
        <f t="shared" ca="1" si="32"/>
        <v>37-48</v>
      </c>
      <c r="V320">
        <f t="shared" si="33"/>
        <v>5835.0400000000009</v>
      </c>
      <c r="W320" t="str">
        <f t="shared" si="34"/>
        <v>Profit</v>
      </c>
    </row>
    <row r="321" spans="1:23">
      <c r="A321" t="s">
        <v>684</v>
      </c>
      <c r="B321" s="1">
        <v>44853</v>
      </c>
      <c r="C321" t="s">
        <v>685</v>
      </c>
      <c r="D321" t="s">
        <v>56</v>
      </c>
      <c r="E321">
        <v>28570</v>
      </c>
      <c r="F321">
        <v>8.9</v>
      </c>
      <c r="G321">
        <v>36</v>
      </c>
      <c r="H321" t="s">
        <v>19</v>
      </c>
      <c r="I321" t="s">
        <v>20</v>
      </c>
      <c r="J321" t="s">
        <v>28</v>
      </c>
      <c r="K321">
        <v>93185</v>
      </c>
      <c r="L321" t="s">
        <v>33</v>
      </c>
      <c r="M321">
        <v>0.23</v>
      </c>
      <c r="N321">
        <v>0.74</v>
      </c>
      <c r="O321">
        <v>31112.73</v>
      </c>
      <c r="P321">
        <v>0</v>
      </c>
      <c r="Q321" s="2">
        <f t="shared" si="35"/>
        <v>30.659440897140101</v>
      </c>
      <c r="R321" s="2">
        <f t="shared" si="29"/>
        <v>33.388131136985564</v>
      </c>
      <c r="S321">
        <f t="shared" ca="1" si="30"/>
        <v>1067</v>
      </c>
      <c r="T321" s="2">
        <f t="shared" ca="1" si="31"/>
        <v>35.56666666666667</v>
      </c>
      <c r="U321" s="2" t="str">
        <f t="shared" ca="1" si="32"/>
        <v>25-36</v>
      </c>
      <c r="V321">
        <f t="shared" si="33"/>
        <v>2542.7299999999996</v>
      </c>
      <c r="W321" t="str">
        <f t="shared" si="34"/>
        <v>Profit</v>
      </c>
    </row>
    <row r="322" spans="1:23">
      <c r="A322" t="s">
        <v>686</v>
      </c>
      <c r="B322" s="1">
        <v>44316</v>
      </c>
      <c r="C322" t="s">
        <v>687</v>
      </c>
      <c r="D322" t="s">
        <v>76</v>
      </c>
      <c r="E322">
        <v>28082</v>
      </c>
      <c r="F322">
        <v>22.9</v>
      </c>
      <c r="G322">
        <v>36</v>
      </c>
      <c r="H322" t="s">
        <v>19</v>
      </c>
      <c r="I322" t="s">
        <v>57</v>
      </c>
      <c r="J322" t="s">
        <v>37</v>
      </c>
      <c r="K322">
        <v>102567</v>
      </c>
      <c r="L322" t="s">
        <v>29</v>
      </c>
      <c r="M322">
        <v>0.46</v>
      </c>
      <c r="N322">
        <v>0.59</v>
      </c>
      <c r="O322">
        <v>34512.78</v>
      </c>
      <c r="P322">
        <v>0</v>
      </c>
      <c r="Q322" s="2">
        <f t="shared" si="35"/>
        <v>27.379176538262794</v>
      </c>
      <c r="R322" s="2">
        <f t="shared" ref="R322:R385" si="36">O322/K322*100</f>
        <v>33.649009915469883</v>
      </c>
      <c r="S322">
        <f t="shared" ref="S322:S385" ca="1" si="37">_xlfn.DAYS(TODAY(),B322)</f>
        <v>1604</v>
      </c>
      <c r="T322" s="2">
        <f t="shared" ref="T322:T385" ca="1" si="38">S322/30</f>
        <v>53.466666666666669</v>
      </c>
      <c r="U322" s="2" t="str">
        <f t="shared" ref="U322:U385" ca="1" si="39">IF(T322&lt;=12,"0-12",
 IF(T322&lt;=24,"13-24",
 IF(T322&lt;=36,"25-36",
 IF(T322&lt;=48,"37-48",
 "49+"))))</f>
        <v>49+</v>
      </c>
      <c r="V322">
        <f t="shared" ref="V322:V385" si="40">O322-E322</f>
        <v>6430.7799999999988</v>
      </c>
      <c r="W322" t="str">
        <f t="shared" ref="W322:W385" si="41">IF(V322&gt;=0,"Profit","loss")</f>
        <v>Profit</v>
      </c>
    </row>
    <row r="323" spans="1:23">
      <c r="A323" t="s">
        <v>688</v>
      </c>
      <c r="B323" s="1">
        <v>45027</v>
      </c>
      <c r="C323" t="s">
        <v>689</v>
      </c>
      <c r="D323" t="s">
        <v>72</v>
      </c>
      <c r="E323">
        <v>30241</v>
      </c>
      <c r="F323">
        <v>15.4</v>
      </c>
      <c r="G323">
        <v>60</v>
      </c>
      <c r="H323" t="s">
        <v>19</v>
      </c>
      <c r="I323" t="s">
        <v>20</v>
      </c>
      <c r="J323" t="s">
        <v>32</v>
      </c>
      <c r="K323">
        <v>77574</v>
      </c>
      <c r="L323" t="s">
        <v>33</v>
      </c>
      <c r="M323">
        <v>0.36</v>
      </c>
      <c r="N323">
        <v>0.82</v>
      </c>
      <c r="O323">
        <v>34898.11</v>
      </c>
      <c r="P323">
        <v>0</v>
      </c>
      <c r="Q323" s="2">
        <f t="shared" ref="Q323:Q386" si="42">E323/K323*100</f>
        <v>38.983422280661046</v>
      </c>
      <c r="R323" s="2">
        <f t="shared" si="36"/>
        <v>44.986864155516024</v>
      </c>
      <c r="S323">
        <f t="shared" ca="1" si="37"/>
        <v>893</v>
      </c>
      <c r="T323" s="2">
        <f t="shared" ca="1" si="38"/>
        <v>29.766666666666666</v>
      </c>
      <c r="U323" s="2" t="str">
        <f t="shared" ca="1" si="39"/>
        <v>25-36</v>
      </c>
      <c r="V323">
        <f t="shared" si="40"/>
        <v>4657.1100000000006</v>
      </c>
      <c r="W323" t="str">
        <f t="shared" si="41"/>
        <v>Profit</v>
      </c>
    </row>
    <row r="324" spans="1:23">
      <c r="A324" t="s">
        <v>690</v>
      </c>
      <c r="B324" s="1">
        <v>45278</v>
      </c>
      <c r="C324" t="s">
        <v>691</v>
      </c>
      <c r="D324" t="s">
        <v>50</v>
      </c>
      <c r="E324">
        <v>31678</v>
      </c>
      <c r="F324">
        <v>14</v>
      </c>
      <c r="G324">
        <v>60</v>
      </c>
      <c r="H324" t="s">
        <v>26</v>
      </c>
      <c r="I324" t="s">
        <v>57</v>
      </c>
      <c r="J324" t="s">
        <v>28</v>
      </c>
      <c r="K324">
        <v>121051</v>
      </c>
      <c r="L324" t="s">
        <v>33</v>
      </c>
      <c r="M324">
        <v>0.22</v>
      </c>
      <c r="N324">
        <v>0.62</v>
      </c>
      <c r="O324">
        <v>5497.96</v>
      </c>
      <c r="P324">
        <v>0</v>
      </c>
      <c r="Q324" s="2">
        <f t="shared" si="42"/>
        <v>26.169135323128266</v>
      </c>
      <c r="R324" s="2">
        <f t="shared" si="36"/>
        <v>4.5418542597748059</v>
      </c>
      <c r="S324">
        <f t="shared" ca="1" si="37"/>
        <v>642</v>
      </c>
      <c r="T324" s="2">
        <f t="shared" ca="1" si="38"/>
        <v>21.4</v>
      </c>
      <c r="U324" s="2" t="str">
        <f t="shared" ca="1" si="39"/>
        <v>13-24</v>
      </c>
      <c r="V324">
        <f t="shared" si="40"/>
        <v>-26180.04</v>
      </c>
      <c r="W324" t="str">
        <f t="shared" si="41"/>
        <v>loss</v>
      </c>
    </row>
    <row r="325" spans="1:23">
      <c r="A325" t="s">
        <v>692</v>
      </c>
      <c r="B325" s="1">
        <v>44937</v>
      </c>
      <c r="C325" t="s">
        <v>693</v>
      </c>
      <c r="D325" t="s">
        <v>72</v>
      </c>
      <c r="E325">
        <v>12745</v>
      </c>
      <c r="F325">
        <v>16.2</v>
      </c>
      <c r="G325">
        <v>60</v>
      </c>
      <c r="H325" t="s">
        <v>19</v>
      </c>
      <c r="I325" t="s">
        <v>41</v>
      </c>
      <c r="J325" t="s">
        <v>32</v>
      </c>
      <c r="K325">
        <v>132020</v>
      </c>
      <c r="L325" t="s">
        <v>22</v>
      </c>
      <c r="M325">
        <v>0.22</v>
      </c>
      <c r="N325">
        <v>0.64</v>
      </c>
      <c r="O325">
        <v>14809.69</v>
      </c>
      <c r="P325">
        <v>0</v>
      </c>
      <c r="Q325" s="2">
        <f t="shared" si="42"/>
        <v>9.6538403272231488</v>
      </c>
      <c r="R325" s="2">
        <f t="shared" si="36"/>
        <v>11.217762460233297</v>
      </c>
      <c r="S325">
        <f t="shared" ca="1" si="37"/>
        <v>983</v>
      </c>
      <c r="T325" s="2">
        <f t="shared" ca="1" si="38"/>
        <v>32.766666666666666</v>
      </c>
      <c r="U325" s="2" t="str">
        <f t="shared" ca="1" si="39"/>
        <v>25-36</v>
      </c>
      <c r="V325">
        <f t="shared" si="40"/>
        <v>2064.6900000000005</v>
      </c>
      <c r="W325" t="str">
        <f t="shared" si="41"/>
        <v>Profit</v>
      </c>
    </row>
    <row r="326" spans="1:23">
      <c r="A326" t="s">
        <v>694</v>
      </c>
      <c r="B326" s="1">
        <v>44313</v>
      </c>
      <c r="C326" t="s">
        <v>695</v>
      </c>
      <c r="D326" t="s">
        <v>46</v>
      </c>
      <c r="E326">
        <v>27029</v>
      </c>
      <c r="F326">
        <v>8.3000000000000007</v>
      </c>
      <c r="G326">
        <v>36</v>
      </c>
      <c r="H326" t="s">
        <v>26</v>
      </c>
      <c r="I326" t="s">
        <v>36</v>
      </c>
      <c r="J326" t="s">
        <v>32</v>
      </c>
      <c r="K326">
        <v>66182</v>
      </c>
      <c r="L326" t="s">
        <v>29</v>
      </c>
      <c r="M326">
        <v>0.46</v>
      </c>
      <c r="N326">
        <v>0.88</v>
      </c>
      <c r="O326">
        <v>7993.68</v>
      </c>
      <c r="P326">
        <v>0</v>
      </c>
      <c r="Q326" s="2">
        <f t="shared" si="42"/>
        <v>40.84040977909401</v>
      </c>
      <c r="R326" s="2">
        <f t="shared" si="36"/>
        <v>12.07832945513886</v>
      </c>
      <c r="S326">
        <f t="shared" ca="1" si="37"/>
        <v>1607</v>
      </c>
      <c r="T326" s="2">
        <f t="shared" ca="1" si="38"/>
        <v>53.56666666666667</v>
      </c>
      <c r="U326" s="2" t="str">
        <f t="shared" ca="1" si="39"/>
        <v>49+</v>
      </c>
      <c r="V326">
        <f t="shared" si="40"/>
        <v>-19035.32</v>
      </c>
      <c r="W326" t="str">
        <f t="shared" si="41"/>
        <v>loss</v>
      </c>
    </row>
    <row r="327" spans="1:23">
      <c r="A327" t="s">
        <v>696</v>
      </c>
      <c r="B327" s="1">
        <v>44987</v>
      </c>
      <c r="C327" t="s">
        <v>697</v>
      </c>
      <c r="D327" t="s">
        <v>46</v>
      </c>
      <c r="E327">
        <v>14025</v>
      </c>
      <c r="F327">
        <v>17.3</v>
      </c>
      <c r="G327">
        <v>36</v>
      </c>
      <c r="H327" t="s">
        <v>19</v>
      </c>
      <c r="I327" t="s">
        <v>20</v>
      </c>
      <c r="J327" t="s">
        <v>32</v>
      </c>
      <c r="K327">
        <v>146136</v>
      </c>
      <c r="L327" t="s">
        <v>29</v>
      </c>
      <c r="M327">
        <v>0.11</v>
      </c>
      <c r="N327">
        <v>0.71</v>
      </c>
      <c r="O327">
        <v>16451.32</v>
      </c>
      <c r="P327">
        <v>0</v>
      </c>
      <c r="Q327" s="2">
        <f t="shared" si="42"/>
        <v>9.5972245032024972</v>
      </c>
      <c r="R327" s="2">
        <f t="shared" si="36"/>
        <v>11.257540920786118</v>
      </c>
      <c r="S327">
        <f t="shared" ca="1" si="37"/>
        <v>933</v>
      </c>
      <c r="T327" s="2">
        <f t="shared" ca="1" si="38"/>
        <v>31.1</v>
      </c>
      <c r="U327" s="2" t="str">
        <f t="shared" ca="1" si="39"/>
        <v>25-36</v>
      </c>
      <c r="V327">
        <f t="shared" si="40"/>
        <v>2426.3199999999997</v>
      </c>
      <c r="W327" t="str">
        <f t="shared" si="41"/>
        <v>Profit</v>
      </c>
    </row>
    <row r="328" spans="1:23">
      <c r="A328" t="s">
        <v>698</v>
      </c>
      <c r="B328" s="1">
        <v>45209</v>
      </c>
      <c r="C328" t="s">
        <v>699</v>
      </c>
      <c r="D328" t="s">
        <v>53</v>
      </c>
      <c r="E328">
        <v>37124</v>
      </c>
      <c r="F328">
        <v>12.3</v>
      </c>
      <c r="G328">
        <v>36</v>
      </c>
      <c r="H328" t="s">
        <v>26</v>
      </c>
      <c r="I328" t="s">
        <v>73</v>
      </c>
      <c r="J328" t="s">
        <v>28</v>
      </c>
      <c r="K328">
        <v>30570</v>
      </c>
      <c r="L328" t="s">
        <v>22</v>
      </c>
      <c r="M328">
        <v>0.23</v>
      </c>
      <c r="N328">
        <v>0.8</v>
      </c>
      <c r="O328">
        <v>5431.36</v>
      </c>
      <c r="P328">
        <v>0</v>
      </c>
      <c r="Q328" s="2">
        <f t="shared" si="42"/>
        <v>121.43931959437357</v>
      </c>
      <c r="R328" s="2">
        <f t="shared" si="36"/>
        <v>17.766961072947332</v>
      </c>
      <c r="S328">
        <f t="shared" ca="1" si="37"/>
        <v>711</v>
      </c>
      <c r="T328" s="2">
        <f t="shared" ca="1" si="38"/>
        <v>23.7</v>
      </c>
      <c r="U328" s="2" t="str">
        <f t="shared" ca="1" si="39"/>
        <v>13-24</v>
      </c>
      <c r="V328">
        <f t="shared" si="40"/>
        <v>-31692.639999999999</v>
      </c>
      <c r="W328" t="str">
        <f t="shared" si="41"/>
        <v>loss</v>
      </c>
    </row>
    <row r="329" spans="1:23">
      <c r="A329" t="s">
        <v>700</v>
      </c>
      <c r="B329" s="1">
        <v>45278</v>
      </c>
      <c r="C329" t="s">
        <v>701</v>
      </c>
      <c r="D329" t="s">
        <v>56</v>
      </c>
      <c r="E329">
        <v>15288</v>
      </c>
      <c r="F329">
        <v>22.9</v>
      </c>
      <c r="G329">
        <v>36</v>
      </c>
      <c r="H329" t="s">
        <v>19</v>
      </c>
      <c r="I329" t="s">
        <v>27</v>
      </c>
      <c r="J329" t="s">
        <v>37</v>
      </c>
      <c r="K329">
        <v>127790</v>
      </c>
      <c r="L329" t="s">
        <v>22</v>
      </c>
      <c r="M329">
        <v>0.32</v>
      </c>
      <c r="N329">
        <v>0.68</v>
      </c>
      <c r="O329">
        <v>18788.95</v>
      </c>
      <c r="P329">
        <v>0</v>
      </c>
      <c r="Q329" s="2">
        <f t="shared" si="42"/>
        <v>11.963377416073245</v>
      </c>
      <c r="R329" s="2">
        <f t="shared" si="36"/>
        <v>14.70298927928633</v>
      </c>
      <c r="S329">
        <f t="shared" ca="1" si="37"/>
        <v>642</v>
      </c>
      <c r="T329" s="2">
        <f t="shared" ca="1" si="38"/>
        <v>21.4</v>
      </c>
      <c r="U329" s="2" t="str">
        <f t="shared" ca="1" si="39"/>
        <v>13-24</v>
      </c>
      <c r="V329">
        <f t="shared" si="40"/>
        <v>3500.9500000000007</v>
      </c>
      <c r="W329" t="str">
        <f t="shared" si="41"/>
        <v>Profit</v>
      </c>
    </row>
    <row r="330" spans="1:23">
      <c r="A330" t="s">
        <v>702</v>
      </c>
      <c r="B330" s="1">
        <v>44830</v>
      </c>
      <c r="C330" t="s">
        <v>703</v>
      </c>
      <c r="D330" t="s">
        <v>46</v>
      </c>
      <c r="E330">
        <v>24650</v>
      </c>
      <c r="F330">
        <v>8.4</v>
      </c>
      <c r="G330">
        <v>36</v>
      </c>
      <c r="H330" t="s">
        <v>19</v>
      </c>
      <c r="I330" t="s">
        <v>20</v>
      </c>
      <c r="J330" t="s">
        <v>47</v>
      </c>
      <c r="K330">
        <v>49288</v>
      </c>
      <c r="L330" t="s">
        <v>29</v>
      </c>
      <c r="M330">
        <v>0.16</v>
      </c>
      <c r="N330">
        <v>0.63</v>
      </c>
      <c r="O330">
        <v>26720.6</v>
      </c>
      <c r="P330">
        <v>0</v>
      </c>
      <c r="Q330" s="2">
        <f t="shared" si="42"/>
        <v>50.012173348482392</v>
      </c>
      <c r="R330" s="2">
        <f t="shared" si="36"/>
        <v>54.213195909754909</v>
      </c>
      <c r="S330">
        <f t="shared" ca="1" si="37"/>
        <v>1090</v>
      </c>
      <c r="T330" s="2">
        <f t="shared" ca="1" si="38"/>
        <v>36.333333333333336</v>
      </c>
      <c r="U330" s="2" t="str">
        <f t="shared" ca="1" si="39"/>
        <v>37-48</v>
      </c>
      <c r="V330">
        <f t="shared" si="40"/>
        <v>2070.5999999999985</v>
      </c>
      <c r="W330" t="str">
        <f t="shared" si="41"/>
        <v>Profit</v>
      </c>
    </row>
    <row r="331" spans="1:23">
      <c r="A331" t="s">
        <v>704</v>
      </c>
      <c r="B331" s="1">
        <v>44709</v>
      </c>
      <c r="C331" t="s">
        <v>705</v>
      </c>
      <c r="D331" t="s">
        <v>65</v>
      </c>
      <c r="E331">
        <v>7540</v>
      </c>
      <c r="F331">
        <v>15.1</v>
      </c>
      <c r="G331">
        <v>60</v>
      </c>
      <c r="H331" t="s">
        <v>19</v>
      </c>
      <c r="I331" t="s">
        <v>20</v>
      </c>
      <c r="J331" t="s">
        <v>37</v>
      </c>
      <c r="K331">
        <v>108824</v>
      </c>
      <c r="L331" t="s">
        <v>22</v>
      </c>
      <c r="M331">
        <v>0.14000000000000001</v>
      </c>
      <c r="N331">
        <v>0.78</v>
      </c>
      <c r="O331">
        <v>8678.5400000000009</v>
      </c>
      <c r="P331">
        <v>0</v>
      </c>
      <c r="Q331" s="2">
        <f t="shared" si="42"/>
        <v>6.9286186870543265</v>
      </c>
      <c r="R331" s="2">
        <f t="shared" si="36"/>
        <v>7.9748401087995298</v>
      </c>
      <c r="S331">
        <f t="shared" ca="1" si="37"/>
        <v>1211</v>
      </c>
      <c r="T331" s="2">
        <f t="shared" ca="1" si="38"/>
        <v>40.366666666666667</v>
      </c>
      <c r="U331" s="2" t="str">
        <f t="shared" ca="1" si="39"/>
        <v>37-48</v>
      </c>
      <c r="V331">
        <f t="shared" si="40"/>
        <v>1138.5400000000009</v>
      </c>
      <c r="W331" t="str">
        <f t="shared" si="41"/>
        <v>Profit</v>
      </c>
    </row>
    <row r="332" spans="1:23">
      <c r="A332" t="s">
        <v>706</v>
      </c>
      <c r="B332" s="1">
        <v>44998</v>
      </c>
      <c r="C332" t="s">
        <v>707</v>
      </c>
      <c r="D332" t="s">
        <v>18</v>
      </c>
      <c r="E332">
        <v>33232</v>
      </c>
      <c r="F332">
        <v>17</v>
      </c>
      <c r="G332">
        <v>36</v>
      </c>
      <c r="H332" t="s">
        <v>19</v>
      </c>
      <c r="I332" t="s">
        <v>36</v>
      </c>
      <c r="J332" t="s">
        <v>28</v>
      </c>
      <c r="K332">
        <v>59877</v>
      </c>
      <c r="L332" t="s">
        <v>22</v>
      </c>
      <c r="M332">
        <v>0.43</v>
      </c>
      <c r="N332">
        <v>0.56999999999999995</v>
      </c>
      <c r="O332">
        <v>38881.440000000002</v>
      </c>
      <c r="P332">
        <v>0</v>
      </c>
      <c r="Q332" s="2">
        <f t="shared" si="42"/>
        <v>55.500442573943253</v>
      </c>
      <c r="R332" s="2">
        <f t="shared" si="36"/>
        <v>64.935517811513606</v>
      </c>
      <c r="S332">
        <f t="shared" ca="1" si="37"/>
        <v>922</v>
      </c>
      <c r="T332" s="2">
        <f t="shared" ca="1" si="38"/>
        <v>30.733333333333334</v>
      </c>
      <c r="U332" s="2" t="str">
        <f t="shared" ca="1" si="39"/>
        <v>25-36</v>
      </c>
      <c r="V332">
        <f t="shared" si="40"/>
        <v>5649.4400000000023</v>
      </c>
      <c r="W332" t="str">
        <f t="shared" si="41"/>
        <v>Profit</v>
      </c>
    </row>
    <row r="333" spans="1:23">
      <c r="A333" t="s">
        <v>708</v>
      </c>
      <c r="B333" s="1">
        <v>44756</v>
      </c>
      <c r="C333" t="s">
        <v>709</v>
      </c>
      <c r="D333" t="s">
        <v>40</v>
      </c>
      <c r="E333">
        <v>17422</v>
      </c>
      <c r="F333">
        <v>5.7</v>
      </c>
      <c r="G333">
        <v>36</v>
      </c>
      <c r="H333" t="s">
        <v>81</v>
      </c>
      <c r="I333" t="s">
        <v>41</v>
      </c>
      <c r="J333" t="s">
        <v>47</v>
      </c>
      <c r="K333">
        <v>114425</v>
      </c>
      <c r="L333" t="s">
        <v>22</v>
      </c>
      <c r="M333">
        <v>0.46</v>
      </c>
      <c r="N333">
        <v>0.67</v>
      </c>
      <c r="O333">
        <v>4227.59</v>
      </c>
      <c r="P333">
        <v>6267.26</v>
      </c>
      <c r="Q333" s="2">
        <f t="shared" si="42"/>
        <v>15.225693685820406</v>
      </c>
      <c r="R333" s="2">
        <f t="shared" si="36"/>
        <v>3.6946384094384972</v>
      </c>
      <c r="S333">
        <f t="shared" ca="1" si="37"/>
        <v>1164</v>
      </c>
      <c r="T333" s="2">
        <f t="shared" ca="1" si="38"/>
        <v>38.799999999999997</v>
      </c>
      <c r="U333" s="2" t="str">
        <f t="shared" ca="1" si="39"/>
        <v>37-48</v>
      </c>
      <c r="V333">
        <f t="shared" si="40"/>
        <v>-13194.41</v>
      </c>
      <c r="W333" t="str">
        <f t="shared" si="41"/>
        <v>loss</v>
      </c>
    </row>
    <row r="334" spans="1:23">
      <c r="A334" t="s">
        <v>710</v>
      </c>
      <c r="B334" s="1">
        <v>44684</v>
      </c>
      <c r="C334" t="s">
        <v>711</v>
      </c>
      <c r="D334" t="s">
        <v>46</v>
      </c>
      <c r="E334">
        <v>4342</v>
      </c>
      <c r="F334">
        <v>12.3</v>
      </c>
      <c r="G334">
        <v>36</v>
      </c>
      <c r="H334" t="s">
        <v>19</v>
      </c>
      <c r="I334" t="s">
        <v>41</v>
      </c>
      <c r="J334" t="s">
        <v>47</v>
      </c>
      <c r="K334">
        <v>30917</v>
      </c>
      <c r="L334" t="s">
        <v>29</v>
      </c>
      <c r="M334">
        <v>0.43</v>
      </c>
      <c r="N334">
        <v>0.59</v>
      </c>
      <c r="O334">
        <v>4876.07</v>
      </c>
      <c r="P334">
        <v>0</v>
      </c>
      <c r="Q334" s="2">
        <f t="shared" si="42"/>
        <v>14.044053433386164</v>
      </c>
      <c r="R334" s="2">
        <f t="shared" si="36"/>
        <v>15.771484943558558</v>
      </c>
      <c r="S334">
        <f t="shared" ca="1" si="37"/>
        <v>1236</v>
      </c>
      <c r="T334" s="2">
        <f t="shared" ca="1" si="38"/>
        <v>41.2</v>
      </c>
      <c r="U334" s="2" t="str">
        <f t="shared" ca="1" si="39"/>
        <v>37-48</v>
      </c>
      <c r="V334">
        <f t="shared" si="40"/>
        <v>534.06999999999971</v>
      </c>
      <c r="W334" t="str">
        <f t="shared" si="41"/>
        <v>Profit</v>
      </c>
    </row>
    <row r="335" spans="1:23">
      <c r="A335" t="s">
        <v>712</v>
      </c>
      <c r="B335" s="1">
        <v>45093</v>
      </c>
      <c r="C335" t="s">
        <v>713</v>
      </c>
      <c r="D335" t="s">
        <v>53</v>
      </c>
      <c r="E335">
        <v>36612</v>
      </c>
      <c r="F335">
        <v>19.7</v>
      </c>
      <c r="G335">
        <v>36</v>
      </c>
      <c r="H335" t="s">
        <v>26</v>
      </c>
      <c r="I335" t="s">
        <v>84</v>
      </c>
      <c r="J335" t="s">
        <v>47</v>
      </c>
      <c r="K335">
        <v>105602</v>
      </c>
      <c r="L335" t="s">
        <v>22</v>
      </c>
      <c r="M335">
        <v>0.46</v>
      </c>
      <c r="N335">
        <v>0.81</v>
      </c>
      <c r="O335">
        <v>7072.66</v>
      </c>
      <c r="P335">
        <v>0</v>
      </c>
      <c r="Q335" s="2">
        <f t="shared" si="42"/>
        <v>34.669797920493927</v>
      </c>
      <c r="R335" s="2">
        <f t="shared" si="36"/>
        <v>6.6974678509876711</v>
      </c>
      <c r="S335">
        <f t="shared" ca="1" si="37"/>
        <v>827</v>
      </c>
      <c r="T335" s="2">
        <f t="shared" ca="1" si="38"/>
        <v>27.566666666666666</v>
      </c>
      <c r="U335" s="2" t="str">
        <f t="shared" ca="1" si="39"/>
        <v>25-36</v>
      </c>
      <c r="V335">
        <f t="shared" si="40"/>
        <v>-29539.34</v>
      </c>
      <c r="W335" t="str">
        <f t="shared" si="41"/>
        <v>loss</v>
      </c>
    </row>
    <row r="336" spans="1:23">
      <c r="A336" t="s">
        <v>714</v>
      </c>
      <c r="B336" s="1">
        <v>44900</v>
      </c>
      <c r="C336" t="s">
        <v>715</v>
      </c>
      <c r="D336" t="s">
        <v>40</v>
      </c>
      <c r="E336">
        <v>11396</v>
      </c>
      <c r="F336">
        <v>21.4</v>
      </c>
      <c r="G336">
        <v>36</v>
      </c>
      <c r="H336" t="s">
        <v>60</v>
      </c>
      <c r="I336" t="s">
        <v>27</v>
      </c>
      <c r="J336" t="s">
        <v>21</v>
      </c>
      <c r="K336">
        <v>125040</v>
      </c>
      <c r="L336" t="s">
        <v>33</v>
      </c>
      <c r="M336">
        <v>0.32</v>
      </c>
      <c r="N336">
        <v>0.92</v>
      </c>
      <c r="O336">
        <v>0</v>
      </c>
      <c r="P336">
        <v>0</v>
      </c>
      <c r="Q336" s="2">
        <f t="shared" si="42"/>
        <v>9.1138835572616763</v>
      </c>
      <c r="R336" s="2">
        <f t="shared" si="36"/>
        <v>0</v>
      </c>
      <c r="S336">
        <f t="shared" ca="1" si="37"/>
        <v>1020</v>
      </c>
      <c r="T336" s="2">
        <f t="shared" ca="1" si="38"/>
        <v>34</v>
      </c>
      <c r="U336" s="2" t="str">
        <f t="shared" ca="1" si="39"/>
        <v>25-36</v>
      </c>
      <c r="V336">
        <f t="shared" si="40"/>
        <v>-11396</v>
      </c>
      <c r="W336" t="str">
        <f t="shared" si="41"/>
        <v>loss</v>
      </c>
    </row>
    <row r="337" spans="1:23">
      <c r="A337" t="s">
        <v>716</v>
      </c>
      <c r="B337" s="1">
        <v>44777</v>
      </c>
      <c r="C337" t="s">
        <v>717</v>
      </c>
      <c r="D337" t="s">
        <v>65</v>
      </c>
      <c r="E337">
        <v>18482</v>
      </c>
      <c r="F337">
        <v>11.3</v>
      </c>
      <c r="G337">
        <v>60</v>
      </c>
      <c r="H337" t="s">
        <v>26</v>
      </c>
      <c r="I337" t="s">
        <v>57</v>
      </c>
      <c r="J337" t="s">
        <v>28</v>
      </c>
      <c r="K337">
        <v>94575</v>
      </c>
      <c r="L337" t="s">
        <v>33</v>
      </c>
      <c r="M337">
        <v>0.42</v>
      </c>
      <c r="N337">
        <v>0.95</v>
      </c>
      <c r="O337">
        <v>3142.25</v>
      </c>
      <c r="P337">
        <v>0</v>
      </c>
      <c r="Q337" s="2">
        <f t="shared" si="42"/>
        <v>19.542162305048901</v>
      </c>
      <c r="R337" s="2">
        <f t="shared" si="36"/>
        <v>3.322495374041766</v>
      </c>
      <c r="S337">
        <f t="shared" ca="1" si="37"/>
        <v>1143</v>
      </c>
      <c r="T337" s="2">
        <f t="shared" ca="1" si="38"/>
        <v>38.1</v>
      </c>
      <c r="U337" s="2" t="str">
        <f t="shared" ca="1" si="39"/>
        <v>37-48</v>
      </c>
      <c r="V337">
        <f t="shared" si="40"/>
        <v>-15339.75</v>
      </c>
      <c r="W337" t="str">
        <f t="shared" si="41"/>
        <v>loss</v>
      </c>
    </row>
    <row r="338" spans="1:23">
      <c r="A338" t="s">
        <v>718</v>
      </c>
      <c r="B338" s="1">
        <v>44986</v>
      </c>
      <c r="C338" t="s">
        <v>719</v>
      </c>
      <c r="D338" t="s">
        <v>56</v>
      </c>
      <c r="E338">
        <v>24411</v>
      </c>
      <c r="F338">
        <v>21</v>
      </c>
      <c r="G338">
        <v>36</v>
      </c>
      <c r="H338" t="s">
        <v>19</v>
      </c>
      <c r="I338" t="s">
        <v>20</v>
      </c>
      <c r="J338" t="s">
        <v>21</v>
      </c>
      <c r="K338">
        <v>102518</v>
      </c>
      <c r="L338" t="s">
        <v>29</v>
      </c>
      <c r="M338">
        <v>0.25</v>
      </c>
      <c r="N338">
        <v>0.7</v>
      </c>
      <c r="O338">
        <v>29537.31</v>
      </c>
      <c r="P338">
        <v>0</v>
      </c>
      <c r="Q338" s="2">
        <f t="shared" si="42"/>
        <v>23.81142823699253</v>
      </c>
      <c r="R338" s="2">
        <f t="shared" si="36"/>
        <v>28.811828166760961</v>
      </c>
      <c r="S338">
        <f t="shared" ca="1" si="37"/>
        <v>934</v>
      </c>
      <c r="T338" s="2">
        <f t="shared" ca="1" si="38"/>
        <v>31.133333333333333</v>
      </c>
      <c r="U338" s="2" t="str">
        <f t="shared" ca="1" si="39"/>
        <v>25-36</v>
      </c>
      <c r="V338">
        <f t="shared" si="40"/>
        <v>5126.3100000000013</v>
      </c>
      <c r="W338" t="str">
        <f t="shared" si="41"/>
        <v>Profit</v>
      </c>
    </row>
    <row r="339" spans="1:23">
      <c r="A339" t="s">
        <v>720</v>
      </c>
      <c r="B339" s="1">
        <v>45057</v>
      </c>
      <c r="C339" t="s">
        <v>721</v>
      </c>
      <c r="D339" t="s">
        <v>76</v>
      </c>
      <c r="E339">
        <v>14261</v>
      </c>
      <c r="F339">
        <v>24.4</v>
      </c>
      <c r="G339">
        <v>36</v>
      </c>
      <c r="H339" t="s">
        <v>81</v>
      </c>
      <c r="I339" t="s">
        <v>20</v>
      </c>
      <c r="J339" t="s">
        <v>47</v>
      </c>
      <c r="K339">
        <v>69104</v>
      </c>
      <c r="L339" t="s">
        <v>22</v>
      </c>
      <c r="M339">
        <v>0.37</v>
      </c>
      <c r="N339">
        <v>0.61</v>
      </c>
      <c r="O339">
        <v>5563.15</v>
      </c>
      <c r="P339">
        <v>3087.26</v>
      </c>
      <c r="Q339" s="2">
        <f t="shared" si="42"/>
        <v>20.637010882148648</v>
      </c>
      <c r="R339" s="2">
        <f t="shared" si="36"/>
        <v>8.0504022921972673</v>
      </c>
      <c r="S339">
        <f t="shared" ca="1" si="37"/>
        <v>863</v>
      </c>
      <c r="T339" s="2">
        <f t="shared" ca="1" si="38"/>
        <v>28.766666666666666</v>
      </c>
      <c r="U339" s="2" t="str">
        <f t="shared" ca="1" si="39"/>
        <v>25-36</v>
      </c>
      <c r="V339">
        <f t="shared" si="40"/>
        <v>-8697.85</v>
      </c>
      <c r="W339" t="str">
        <f t="shared" si="41"/>
        <v>loss</v>
      </c>
    </row>
    <row r="340" spans="1:23">
      <c r="A340" t="s">
        <v>722</v>
      </c>
      <c r="B340" s="1">
        <v>44443</v>
      </c>
      <c r="C340" t="s">
        <v>723</v>
      </c>
      <c r="D340" t="s">
        <v>72</v>
      </c>
      <c r="E340">
        <v>4093</v>
      </c>
      <c r="F340">
        <v>22.1</v>
      </c>
      <c r="G340">
        <v>36</v>
      </c>
      <c r="H340" t="s">
        <v>19</v>
      </c>
      <c r="I340" t="s">
        <v>27</v>
      </c>
      <c r="J340" t="s">
        <v>21</v>
      </c>
      <c r="K340">
        <v>48062</v>
      </c>
      <c r="L340" t="s">
        <v>33</v>
      </c>
      <c r="M340">
        <v>0.5</v>
      </c>
      <c r="N340">
        <v>0.7</v>
      </c>
      <c r="O340">
        <v>4997.55</v>
      </c>
      <c r="P340">
        <v>0</v>
      </c>
      <c r="Q340" s="2">
        <f t="shared" si="42"/>
        <v>8.5160833922849655</v>
      </c>
      <c r="R340" s="2">
        <f t="shared" si="36"/>
        <v>10.398131580042445</v>
      </c>
      <c r="S340">
        <f t="shared" ca="1" si="37"/>
        <v>1477</v>
      </c>
      <c r="T340" s="2">
        <f t="shared" ca="1" si="38"/>
        <v>49.233333333333334</v>
      </c>
      <c r="U340" s="2" t="str">
        <f t="shared" ca="1" si="39"/>
        <v>49+</v>
      </c>
      <c r="V340">
        <f t="shared" si="40"/>
        <v>904.55000000000018</v>
      </c>
      <c r="W340" t="str">
        <f t="shared" si="41"/>
        <v>Profit</v>
      </c>
    </row>
    <row r="341" spans="1:23">
      <c r="A341" t="s">
        <v>724</v>
      </c>
      <c r="B341" s="1">
        <v>44350</v>
      </c>
      <c r="C341" t="s">
        <v>725</v>
      </c>
      <c r="D341" t="s">
        <v>65</v>
      </c>
      <c r="E341">
        <v>12722</v>
      </c>
      <c r="F341">
        <v>7.4</v>
      </c>
      <c r="G341">
        <v>60</v>
      </c>
      <c r="H341" t="s">
        <v>19</v>
      </c>
      <c r="I341" t="s">
        <v>84</v>
      </c>
      <c r="J341" t="s">
        <v>21</v>
      </c>
      <c r="K341">
        <v>46999</v>
      </c>
      <c r="L341" t="s">
        <v>29</v>
      </c>
      <c r="M341">
        <v>0.19</v>
      </c>
      <c r="N341">
        <v>0.88</v>
      </c>
      <c r="O341">
        <v>13663.43</v>
      </c>
      <c r="P341">
        <v>0</v>
      </c>
      <c r="Q341" s="2">
        <f t="shared" si="42"/>
        <v>27.068661035341179</v>
      </c>
      <c r="R341" s="2">
        <f t="shared" si="36"/>
        <v>29.071746207366118</v>
      </c>
      <c r="S341">
        <f t="shared" ca="1" si="37"/>
        <v>1570</v>
      </c>
      <c r="T341" s="2">
        <f t="shared" ca="1" si="38"/>
        <v>52.333333333333336</v>
      </c>
      <c r="U341" s="2" t="str">
        <f t="shared" ca="1" si="39"/>
        <v>49+</v>
      </c>
      <c r="V341">
        <f t="shared" si="40"/>
        <v>941.43000000000029</v>
      </c>
      <c r="W341" t="str">
        <f t="shared" si="41"/>
        <v>Profit</v>
      </c>
    </row>
    <row r="342" spans="1:23">
      <c r="A342" t="s">
        <v>726</v>
      </c>
      <c r="B342" s="1">
        <v>45193</v>
      </c>
      <c r="C342" t="s">
        <v>727</v>
      </c>
      <c r="D342" t="s">
        <v>50</v>
      </c>
      <c r="E342">
        <v>23042</v>
      </c>
      <c r="F342">
        <v>19.8</v>
      </c>
      <c r="G342">
        <v>60</v>
      </c>
      <c r="H342" t="s">
        <v>81</v>
      </c>
      <c r="I342" t="s">
        <v>84</v>
      </c>
      <c r="J342" t="s">
        <v>28</v>
      </c>
      <c r="K342">
        <v>91845</v>
      </c>
      <c r="L342" t="s">
        <v>33</v>
      </c>
      <c r="M342">
        <v>0.26</v>
      </c>
      <c r="N342">
        <v>0.59</v>
      </c>
      <c r="O342">
        <v>3410.73</v>
      </c>
      <c r="P342">
        <v>2992.03</v>
      </c>
      <c r="Q342" s="2">
        <f t="shared" si="42"/>
        <v>25.087919864989928</v>
      </c>
      <c r="R342" s="2">
        <f t="shared" si="36"/>
        <v>3.7135717785399311</v>
      </c>
      <c r="S342">
        <f t="shared" ca="1" si="37"/>
        <v>727</v>
      </c>
      <c r="T342" s="2">
        <f t="shared" ca="1" si="38"/>
        <v>24.233333333333334</v>
      </c>
      <c r="U342" s="2" t="str">
        <f t="shared" ca="1" si="39"/>
        <v>25-36</v>
      </c>
      <c r="V342">
        <f t="shared" si="40"/>
        <v>-19631.27</v>
      </c>
      <c r="W342" t="str">
        <f t="shared" si="41"/>
        <v>loss</v>
      </c>
    </row>
    <row r="343" spans="1:23">
      <c r="A343" t="s">
        <v>728</v>
      </c>
      <c r="B343" s="1">
        <v>44893</v>
      </c>
      <c r="C343" t="s">
        <v>729</v>
      </c>
      <c r="D343" t="s">
        <v>25</v>
      </c>
      <c r="E343">
        <v>29087</v>
      </c>
      <c r="F343">
        <v>11.4</v>
      </c>
      <c r="G343">
        <v>60</v>
      </c>
      <c r="H343" t="s">
        <v>26</v>
      </c>
      <c r="I343" t="s">
        <v>36</v>
      </c>
      <c r="J343" t="s">
        <v>32</v>
      </c>
      <c r="K343">
        <v>39941</v>
      </c>
      <c r="L343" t="s">
        <v>22</v>
      </c>
      <c r="M343">
        <v>0.28999999999999998</v>
      </c>
      <c r="N343">
        <v>0.93</v>
      </c>
      <c r="O343">
        <v>11759.78</v>
      </c>
      <c r="P343">
        <v>0</v>
      </c>
      <c r="Q343" s="2">
        <f t="shared" si="42"/>
        <v>72.824916752209518</v>
      </c>
      <c r="R343" s="2">
        <f t="shared" si="36"/>
        <v>29.442878245411986</v>
      </c>
      <c r="S343">
        <f t="shared" ca="1" si="37"/>
        <v>1027</v>
      </c>
      <c r="T343" s="2">
        <f t="shared" ca="1" si="38"/>
        <v>34.233333333333334</v>
      </c>
      <c r="U343" s="2" t="str">
        <f t="shared" ca="1" si="39"/>
        <v>25-36</v>
      </c>
      <c r="V343">
        <f t="shared" si="40"/>
        <v>-17327.22</v>
      </c>
      <c r="W343" t="str">
        <f t="shared" si="41"/>
        <v>loss</v>
      </c>
    </row>
    <row r="344" spans="1:23">
      <c r="A344" t="s">
        <v>730</v>
      </c>
      <c r="B344" s="1">
        <v>45289</v>
      </c>
      <c r="C344" t="s">
        <v>731</v>
      </c>
      <c r="D344" t="s">
        <v>53</v>
      </c>
      <c r="E344">
        <v>33347</v>
      </c>
      <c r="F344">
        <v>24.8</v>
      </c>
      <c r="G344">
        <v>36</v>
      </c>
      <c r="H344" t="s">
        <v>19</v>
      </c>
      <c r="I344" t="s">
        <v>84</v>
      </c>
      <c r="J344" t="s">
        <v>21</v>
      </c>
      <c r="K344">
        <v>91169</v>
      </c>
      <c r="L344" t="s">
        <v>29</v>
      </c>
      <c r="M344">
        <v>0.16</v>
      </c>
      <c r="N344">
        <v>0.65</v>
      </c>
      <c r="O344">
        <v>41617.06</v>
      </c>
      <c r="P344">
        <v>0</v>
      </c>
      <c r="Q344" s="2">
        <f t="shared" si="42"/>
        <v>36.577125996775216</v>
      </c>
      <c r="R344" s="2">
        <f t="shared" si="36"/>
        <v>45.648257631431733</v>
      </c>
      <c r="S344">
        <f t="shared" ca="1" si="37"/>
        <v>631</v>
      </c>
      <c r="T344" s="2">
        <f t="shared" ca="1" si="38"/>
        <v>21.033333333333335</v>
      </c>
      <c r="U344" s="2" t="str">
        <f t="shared" ca="1" si="39"/>
        <v>13-24</v>
      </c>
      <c r="V344">
        <f t="shared" si="40"/>
        <v>8270.0599999999977</v>
      </c>
      <c r="W344" t="str">
        <f t="shared" si="41"/>
        <v>Profit</v>
      </c>
    </row>
    <row r="345" spans="1:23">
      <c r="A345" t="s">
        <v>732</v>
      </c>
      <c r="B345" s="1">
        <v>45267</v>
      </c>
      <c r="C345" t="s">
        <v>733</v>
      </c>
      <c r="D345" t="s">
        <v>72</v>
      </c>
      <c r="E345">
        <v>34756</v>
      </c>
      <c r="F345">
        <v>14.7</v>
      </c>
      <c r="G345">
        <v>60</v>
      </c>
      <c r="H345" t="s">
        <v>19</v>
      </c>
      <c r="I345" t="s">
        <v>41</v>
      </c>
      <c r="J345" t="s">
        <v>21</v>
      </c>
      <c r="K345">
        <v>53470</v>
      </c>
      <c r="L345" t="s">
        <v>33</v>
      </c>
      <c r="M345">
        <v>0.13</v>
      </c>
      <c r="N345">
        <v>0.94</v>
      </c>
      <c r="O345">
        <v>39865.129999999997</v>
      </c>
      <c r="P345">
        <v>0</v>
      </c>
      <c r="Q345" s="2">
        <f t="shared" si="42"/>
        <v>65.000935103796522</v>
      </c>
      <c r="R345" s="2">
        <f t="shared" si="36"/>
        <v>74.556068823639421</v>
      </c>
      <c r="S345">
        <f t="shared" ca="1" si="37"/>
        <v>653</v>
      </c>
      <c r="T345" s="2">
        <f t="shared" ca="1" si="38"/>
        <v>21.766666666666666</v>
      </c>
      <c r="U345" s="2" t="str">
        <f t="shared" ca="1" si="39"/>
        <v>13-24</v>
      </c>
      <c r="V345">
        <f t="shared" si="40"/>
        <v>5109.1299999999974</v>
      </c>
      <c r="W345" t="str">
        <f t="shared" si="41"/>
        <v>Profit</v>
      </c>
    </row>
    <row r="346" spans="1:23">
      <c r="A346" t="s">
        <v>734</v>
      </c>
      <c r="B346" s="1">
        <v>45205</v>
      </c>
      <c r="C346" t="s">
        <v>735</v>
      </c>
      <c r="D346" t="s">
        <v>50</v>
      </c>
      <c r="E346">
        <v>17335</v>
      </c>
      <c r="F346">
        <v>7.4</v>
      </c>
      <c r="G346">
        <v>36</v>
      </c>
      <c r="H346" t="s">
        <v>19</v>
      </c>
      <c r="I346" t="s">
        <v>20</v>
      </c>
      <c r="J346" t="s">
        <v>47</v>
      </c>
      <c r="K346">
        <v>140684</v>
      </c>
      <c r="L346" t="s">
        <v>29</v>
      </c>
      <c r="M346">
        <v>0.43</v>
      </c>
      <c r="N346">
        <v>0.88</v>
      </c>
      <c r="O346">
        <v>18617.79</v>
      </c>
      <c r="P346">
        <v>0</v>
      </c>
      <c r="Q346" s="2">
        <f t="shared" si="42"/>
        <v>12.321941372153194</v>
      </c>
      <c r="R346" s="2">
        <f t="shared" si="36"/>
        <v>13.233765033692531</v>
      </c>
      <c r="S346">
        <f t="shared" ca="1" si="37"/>
        <v>715</v>
      </c>
      <c r="T346" s="2">
        <f t="shared" ca="1" si="38"/>
        <v>23.833333333333332</v>
      </c>
      <c r="U346" s="2" t="str">
        <f t="shared" ca="1" si="39"/>
        <v>13-24</v>
      </c>
      <c r="V346">
        <f t="shared" si="40"/>
        <v>1282.7900000000009</v>
      </c>
      <c r="W346" t="str">
        <f t="shared" si="41"/>
        <v>Profit</v>
      </c>
    </row>
    <row r="347" spans="1:23">
      <c r="A347" t="s">
        <v>736</v>
      </c>
      <c r="B347" s="1">
        <v>44290</v>
      </c>
      <c r="C347" t="s">
        <v>737</v>
      </c>
      <c r="D347" t="s">
        <v>76</v>
      </c>
      <c r="E347">
        <v>29602</v>
      </c>
      <c r="F347">
        <v>19.5</v>
      </c>
      <c r="G347">
        <v>36</v>
      </c>
      <c r="H347" t="s">
        <v>19</v>
      </c>
      <c r="I347" t="s">
        <v>27</v>
      </c>
      <c r="J347" t="s">
        <v>47</v>
      </c>
      <c r="K347">
        <v>89821</v>
      </c>
      <c r="L347" t="s">
        <v>33</v>
      </c>
      <c r="M347">
        <v>0.49</v>
      </c>
      <c r="N347">
        <v>0.86</v>
      </c>
      <c r="O347">
        <v>35374.39</v>
      </c>
      <c r="P347">
        <v>0</v>
      </c>
      <c r="Q347" s="2">
        <f t="shared" si="42"/>
        <v>32.956658242504538</v>
      </c>
      <c r="R347" s="2">
        <f t="shared" si="36"/>
        <v>39.383206599792921</v>
      </c>
      <c r="S347">
        <f t="shared" ca="1" si="37"/>
        <v>1630</v>
      </c>
      <c r="T347" s="2">
        <f t="shared" ca="1" si="38"/>
        <v>54.333333333333336</v>
      </c>
      <c r="U347" s="2" t="str">
        <f t="shared" ca="1" si="39"/>
        <v>49+</v>
      </c>
      <c r="V347">
        <f t="shared" si="40"/>
        <v>5772.3899999999994</v>
      </c>
      <c r="W347" t="str">
        <f t="shared" si="41"/>
        <v>Profit</v>
      </c>
    </row>
    <row r="348" spans="1:23">
      <c r="A348" t="s">
        <v>738</v>
      </c>
      <c r="B348" s="1">
        <v>45154</v>
      </c>
      <c r="C348" t="s">
        <v>739</v>
      </c>
      <c r="D348" t="s">
        <v>50</v>
      </c>
      <c r="E348">
        <v>35450</v>
      </c>
      <c r="F348">
        <v>11.5</v>
      </c>
      <c r="G348">
        <v>60</v>
      </c>
      <c r="H348" t="s">
        <v>19</v>
      </c>
      <c r="I348" t="s">
        <v>73</v>
      </c>
      <c r="J348" t="s">
        <v>47</v>
      </c>
      <c r="K348">
        <v>116669</v>
      </c>
      <c r="L348" t="s">
        <v>33</v>
      </c>
      <c r="M348">
        <v>0.26</v>
      </c>
      <c r="N348">
        <v>0.64</v>
      </c>
      <c r="O348">
        <v>39526.75</v>
      </c>
      <c r="P348">
        <v>0</v>
      </c>
      <c r="Q348" s="2">
        <f t="shared" si="42"/>
        <v>30.385106583582616</v>
      </c>
      <c r="R348" s="2">
        <f t="shared" si="36"/>
        <v>33.879393840694618</v>
      </c>
      <c r="S348">
        <f t="shared" ca="1" si="37"/>
        <v>766</v>
      </c>
      <c r="T348" s="2">
        <f t="shared" ca="1" si="38"/>
        <v>25.533333333333335</v>
      </c>
      <c r="U348" s="2" t="str">
        <f t="shared" ca="1" si="39"/>
        <v>25-36</v>
      </c>
      <c r="V348">
        <f t="shared" si="40"/>
        <v>4076.75</v>
      </c>
      <c r="W348" t="str">
        <f t="shared" si="41"/>
        <v>Profit</v>
      </c>
    </row>
    <row r="349" spans="1:23">
      <c r="A349" t="s">
        <v>740</v>
      </c>
      <c r="B349" s="1">
        <v>45208</v>
      </c>
      <c r="C349" t="s">
        <v>741</v>
      </c>
      <c r="D349" t="s">
        <v>56</v>
      </c>
      <c r="E349">
        <v>33196</v>
      </c>
      <c r="F349">
        <v>24.9</v>
      </c>
      <c r="G349">
        <v>36</v>
      </c>
      <c r="H349" t="s">
        <v>60</v>
      </c>
      <c r="I349" t="s">
        <v>57</v>
      </c>
      <c r="J349" t="s">
        <v>37</v>
      </c>
      <c r="K349">
        <v>148193</v>
      </c>
      <c r="L349" t="s">
        <v>22</v>
      </c>
      <c r="M349">
        <v>0.14000000000000001</v>
      </c>
      <c r="N349">
        <v>0.5</v>
      </c>
      <c r="O349">
        <v>0</v>
      </c>
      <c r="P349">
        <v>0</v>
      </c>
      <c r="Q349" s="2">
        <f t="shared" si="42"/>
        <v>22.400518243101899</v>
      </c>
      <c r="R349" s="2">
        <f t="shared" si="36"/>
        <v>0</v>
      </c>
      <c r="S349">
        <f t="shared" ca="1" si="37"/>
        <v>712</v>
      </c>
      <c r="T349" s="2">
        <f t="shared" ca="1" si="38"/>
        <v>23.733333333333334</v>
      </c>
      <c r="U349" s="2" t="str">
        <f t="shared" ca="1" si="39"/>
        <v>13-24</v>
      </c>
      <c r="V349">
        <f t="shared" si="40"/>
        <v>-33196</v>
      </c>
      <c r="W349" t="str">
        <f t="shared" si="41"/>
        <v>loss</v>
      </c>
    </row>
    <row r="350" spans="1:23">
      <c r="A350" t="s">
        <v>742</v>
      </c>
      <c r="B350" s="1">
        <v>44649</v>
      </c>
      <c r="C350" t="s">
        <v>743</v>
      </c>
      <c r="D350" t="s">
        <v>25</v>
      </c>
      <c r="E350">
        <v>6626</v>
      </c>
      <c r="F350">
        <v>24.6</v>
      </c>
      <c r="G350">
        <v>36</v>
      </c>
      <c r="H350" t="s">
        <v>81</v>
      </c>
      <c r="I350" t="s">
        <v>41</v>
      </c>
      <c r="J350" t="s">
        <v>21</v>
      </c>
      <c r="K350">
        <v>74435</v>
      </c>
      <c r="L350" t="s">
        <v>22</v>
      </c>
      <c r="M350">
        <v>0.13</v>
      </c>
      <c r="N350">
        <v>0.67</v>
      </c>
      <c r="O350">
        <v>2618.92</v>
      </c>
      <c r="P350">
        <v>2120.33</v>
      </c>
      <c r="Q350" s="2">
        <f t="shared" si="42"/>
        <v>8.9017263384160668</v>
      </c>
      <c r="R350" s="2">
        <f t="shared" si="36"/>
        <v>3.5183986028078191</v>
      </c>
      <c r="S350">
        <f t="shared" ca="1" si="37"/>
        <v>1271</v>
      </c>
      <c r="T350" s="2">
        <f t="shared" ca="1" si="38"/>
        <v>42.366666666666667</v>
      </c>
      <c r="U350" s="2" t="str">
        <f t="shared" ca="1" si="39"/>
        <v>37-48</v>
      </c>
      <c r="V350">
        <f t="shared" si="40"/>
        <v>-4007.08</v>
      </c>
      <c r="W350" t="str">
        <f t="shared" si="41"/>
        <v>loss</v>
      </c>
    </row>
    <row r="351" spans="1:23">
      <c r="A351" t="s">
        <v>744</v>
      </c>
      <c r="B351" s="1">
        <v>45108</v>
      </c>
      <c r="C351" t="s">
        <v>745</v>
      </c>
      <c r="D351" t="s">
        <v>40</v>
      </c>
      <c r="E351">
        <v>8424</v>
      </c>
      <c r="F351">
        <v>18.100000000000001</v>
      </c>
      <c r="G351">
        <v>36</v>
      </c>
      <c r="H351" t="s">
        <v>81</v>
      </c>
      <c r="I351" t="s">
        <v>36</v>
      </c>
      <c r="J351" t="s">
        <v>47</v>
      </c>
      <c r="K351">
        <v>34529</v>
      </c>
      <c r="L351" t="s">
        <v>33</v>
      </c>
      <c r="M351">
        <v>0.46</v>
      </c>
      <c r="N351">
        <v>0.64</v>
      </c>
      <c r="O351">
        <v>892.7</v>
      </c>
      <c r="P351">
        <v>1919.6</v>
      </c>
      <c r="Q351" s="2">
        <f t="shared" si="42"/>
        <v>24.396883778852558</v>
      </c>
      <c r="R351" s="2">
        <f t="shared" si="36"/>
        <v>2.5853630281792115</v>
      </c>
      <c r="S351">
        <f t="shared" ca="1" si="37"/>
        <v>812</v>
      </c>
      <c r="T351" s="2">
        <f t="shared" ca="1" si="38"/>
        <v>27.066666666666666</v>
      </c>
      <c r="U351" s="2" t="str">
        <f t="shared" ca="1" si="39"/>
        <v>25-36</v>
      </c>
      <c r="V351">
        <f t="shared" si="40"/>
        <v>-7531.3</v>
      </c>
      <c r="W351" t="str">
        <f t="shared" si="41"/>
        <v>loss</v>
      </c>
    </row>
    <row r="352" spans="1:23">
      <c r="A352" t="s">
        <v>746</v>
      </c>
      <c r="B352" s="1">
        <v>44414</v>
      </c>
      <c r="C352" t="s">
        <v>747</v>
      </c>
      <c r="D352" t="s">
        <v>72</v>
      </c>
      <c r="E352">
        <v>13857</v>
      </c>
      <c r="F352">
        <v>7.6</v>
      </c>
      <c r="G352">
        <v>60</v>
      </c>
      <c r="H352" t="s">
        <v>19</v>
      </c>
      <c r="I352" t="s">
        <v>20</v>
      </c>
      <c r="J352" t="s">
        <v>28</v>
      </c>
      <c r="K352">
        <v>113055</v>
      </c>
      <c r="L352" t="s">
        <v>29</v>
      </c>
      <c r="M352">
        <v>0.28999999999999998</v>
      </c>
      <c r="N352">
        <v>0.52</v>
      </c>
      <c r="O352">
        <v>14910.13</v>
      </c>
      <c r="P352">
        <v>0</v>
      </c>
      <c r="Q352" s="2">
        <f t="shared" si="42"/>
        <v>12.256866127106274</v>
      </c>
      <c r="R352" s="2">
        <f t="shared" si="36"/>
        <v>13.188386183715888</v>
      </c>
      <c r="S352">
        <f t="shared" ca="1" si="37"/>
        <v>1506</v>
      </c>
      <c r="T352" s="2">
        <f t="shared" ca="1" si="38"/>
        <v>50.2</v>
      </c>
      <c r="U352" s="2" t="str">
        <f t="shared" ca="1" si="39"/>
        <v>49+</v>
      </c>
      <c r="V352">
        <f t="shared" si="40"/>
        <v>1053.1299999999992</v>
      </c>
      <c r="W352" t="str">
        <f t="shared" si="41"/>
        <v>Profit</v>
      </c>
    </row>
    <row r="353" spans="1:23">
      <c r="A353" t="s">
        <v>748</v>
      </c>
      <c r="B353" s="1">
        <v>44670</v>
      </c>
      <c r="C353" t="s">
        <v>749</v>
      </c>
      <c r="D353" t="s">
        <v>25</v>
      </c>
      <c r="E353">
        <v>20982</v>
      </c>
      <c r="F353">
        <v>18.7</v>
      </c>
      <c r="G353">
        <v>36</v>
      </c>
      <c r="H353" t="s">
        <v>26</v>
      </c>
      <c r="I353" t="s">
        <v>20</v>
      </c>
      <c r="J353" t="s">
        <v>37</v>
      </c>
      <c r="K353">
        <v>42192</v>
      </c>
      <c r="L353" t="s">
        <v>29</v>
      </c>
      <c r="M353">
        <v>0.23</v>
      </c>
      <c r="N353">
        <v>0.73</v>
      </c>
      <c r="O353">
        <v>7649.25</v>
      </c>
      <c r="P353">
        <v>0</v>
      </c>
      <c r="Q353" s="2">
        <f t="shared" si="42"/>
        <v>49.729806598407286</v>
      </c>
      <c r="R353" s="2">
        <f t="shared" si="36"/>
        <v>18.129621729237773</v>
      </c>
      <c r="S353">
        <f t="shared" ca="1" si="37"/>
        <v>1250</v>
      </c>
      <c r="T353" s="2">
        <f t="shared" ca="1" si="38"/>
        <v>41.666666666666664</v>
      </c>
      <c r="U353" s="2" t="str">
        <f t="shared" ca="1" si="39"/>
        <v>37-48</v>
      </c>
      <c r="V353">
        <f t="shared" si="40"/>
        <v>-13332.75</v>
      </c>
      <c r="W353" t="str">
        <f t="shared" si="41"/>
        <v>loss</v>
      </c>
    </row>
    <row r="354" spans="1:23">
      <c r="A354" t="s">
        <v>750</v>
      </c>
      <c r="B354" s="1">
        <v>44628</v>
      </c>
      <c r="C354" t="s">
        <v>751</v>
      </c>
      <c r="D354" t="s">
        <v>18</v>
      </c>
      <c r="E354">
        <v>12425</v>
      </c>
      <c r="F354">
        <v>6.9</v>
      </c>
      <c r="G354">
        <v>36</v>
      </c>
      <c r="H354" t="s">
        <v>81</v>
      </c>
      <c r="I354" t="s">
        <v>27</v>
      </c>
      <c r="J354" t="s">
        <v>32</v>
      </c>
      <c r="K354">
        <v>104102</v>
      </c>
      <c r="L354" t="s">
        <v>22</v>
      </c>
      <c r="M354">
        <v>0.28999999999999998</v>
      </c>
      <c r="N354">
        <v>0.68</v>
      </c>
      <c r="O354">
        <v>2185.23</v>
      </c>
      <c r="P354">
        <v>5996.91</v>
      </c>
      <c r="Q354" s="2">
        <f t="shared" si="42"/>
        <v>11.935409502218977</v>
      </c>
      <c r="R354" s="2">
        <f t="shared" si="36"/>
        <v>2.0991239361395553</v>
      </c>
      <c r="S354">
        <f t="shared" ca="1" si="37"/>
        <v>1292</v>
      </c>
      <c r="T354" s="2">
        <f t="shared" ca="1" si="38"/>
        <v>43.06666666666667</v>
      </c>
      <c r="U354" s="2" t="str">
        <f t="shared" ca="1" si="39"/>
        <v>37-48</v>
      </c>
      <c r="V354">
        <f t="shared" si="40"/>
        <v>-10239.77</v>
      </c>
      <c r="W354" t="str">
        <f t="shared" si="41"/>
        <v>loss</v>
      </c>
    </row>
    <row r="355" spans="1:23">
      <c r="A355" t="s">
        <v>752</v>
      </c>
      <c r="B355" s="1">
        <v>44537</v>
      </c>
      <c r="C355" t="s">
        <v>753</v>
      </c>
      <c r="D355" t="s">
        <v>65</v>
      </c>
      <c r="E355">
        <v>2980</v>
      </c>
      <c r="F355">
        <v>5.6</v>
      </c>
      <c r="G355">
        <v>60</v>
      </c>
      <c r="H355" t="s">
        <v>81</v>
      </c>
      <c r="I355" t="s">
        <v>73</v>
      </c>
      <c r="J355" t="s">
        <v>21</v>
      </c>
      <c r="K355">
        <v>102762</v>
      </c>
      <c r="L355" t="s">
        <v>33</v>
      </c>
      <c r="M355">
        <v>0.23</v>
      </c>
      <c r="N355">
        <v>0.79</v>
      </c>
      <c r="O355">
        <v>334.2</v>
      </c>
      <c r="P355">
        <v>420.5</v>
      </c>
      <c r="Q355" s="2">
        <f t="shared" si="42"/>
        <v>2.8999046340086805</v>
      </c>
      <c r="R355" s="2">
        <f t="shared" si="36"/>
        <v>0.32521749284755064</v>
      </c>
      <c r="S355">
        <f t="shared" ca="1" si="37"/>
        <v>1383</v>
      </c>
      <c r="T355" s="2">
        <f t="shared" ca="1" si="38"/>
        <v>46.1</v>
      </c>
      <c r="U355" s="2" t="str">
        <f t="shared" ca="1" si="39"/>
        <v>37-48</v>
      </c>
      <c r="V355">
        <f t="shared" si="40"/>
        <v>-2645.8</v>
      </c>
      <c r="W355" t="str">
        <f t="shared" si="41"/>
        <v>loss</v>
      </c>
    </row>
    <row r="356" spans="1:23">
      <c r="A356" t="s">
        <v>754</v>
      </c>
      <c r="B356" s="1">
        <v>44747</v>
      </c>
      <c r="C356" t="s">
        <v>755</v>
      </c>
      <c r="D356" t="s">
        <v>18</v>
      </c>
      <c r="E356">
        <v>27431</v>
      </c>
      <c r="F356">
        <v>21.5</v>
      </c>
      <c r="G356">
        <v>36</v>
      </c>
      <c r="H356" t="s">
        <v>19</v>
      </c>
      <c r="I356" t="s">
        <v>36</v>
      </c>
      <c r="J356" t="s">
        <v>21</v>
      </c>
      <c r="K356">
        <v>133466</v>
      </c>
      <c r="L356" t="s">
        <v>22</v>
      </c>
      <c r="M356">
        <v>0.3</v>
      </c>
      <c r="N356">
        <v>0.78</v>
      </c>
      <c r="O356">
        <v>33328.660000000003</v>
      </c>
      <c r="P356">
        <v>0</v>
      </c>
      <c r="Q356" s="2">
        <f t="shared" si="42"/>
        <v>20.552799964035785</v>
      </c>
      <c r="R356" s="2">
        <f t="shared" si="36"/>
        <v>24.971648210031024</v>
      </c>
      <c r="S356">
        <f t="shared" ca="1" si="37"/>
        <v>1173</v>
      </c>
      <c r="T356" s="2">
        <f t="shared" ca="1" si="38"/>
        <v>39.1</v>
      </c>
      <c r="U356" s="2" t="str">
        <f t="shared" ca="1" si="39"/>
        <v>37-48</v>
      </c>
      <c r="V356">
        <f t="shared" si="40"/>
        <v>5897.6600000000035</v>
      </c>
      <c r="W356" t="str">
        <f t="shared" si="41"/>
        <v>Profit</v>
      </c>
    </row>
    <row r="357" spans="1:23">
      <c r="A357" t="s">
        <v>756</v>
      </c>
      <c r="B357" s="1">
        <v>44553</v>
      </c>
      <c r="C357" t="s">
        <v>757</v>
      </c>
      <c r="D357" t="s">
        <v>65</v>
      </c>
      <c r="E357">
        <v>20440</v>
      </c>
      <c r="F357">
        <v>9.1999999999999993</v>
      </c>
      <c r="G357">
        <v>36</v>
      </c>
      <c r="H357" t="s">
        <v>19</v>
      </c>
      <c r="I357" t="s">
        <v>20</v>
      </c>
      <c r="J357" t="s">
        <v>28</v>
      </c>
      <c r="K357">
        <v>144894</v>
      </c>
      <c r="L357" t="s">
        <v>33</v>
      </c>
      <c r="M357">
        <v>0.44</v>
      </c>
      <c r="N357">
        <v>0.55000000000000004</v>
      </c>
      <c r="O357">
        <v>22320.48</v>
      </c>
      <c r="P357">
        <v>0</v>
      </c>
      <c r="Q357" s="2">
        <f t="shared" si="42"/>
        <v>14.106864328405594</v>
      </c>
      <c r="R357" s="2">
        <f t="shared" si="36"/>
        <v>15.404695846618907</v>
      </c>
      <c r="S357">
        <f t="shared" ca="1" si="37"/>
        <v>1367</v>
      </c>
      <c r="T357" s="2">
        <f t="shared" ca="1" si="38"/>
        <v>45.56666666666667</v>
      </c>
      <c r="U357" s="2" t="str">
        <f t="shared" ca="1" si="39"/>
        <v>37-48</v>
      </c>
      <c r="V357">
        <f t="shared" si="40"/>
        <v>1880.4799999999996</v>
      </c>
      <c r="W357" t="str">
        <f t="shared" si="41"/>
        <v>Profit</v>
      </c>
    </row>
    <row r="358" spans="1:23">
      <c r="A358" t="s">
        <v>758</v>
      </c>
      <c r="B358" s="1">
        <v>44219</v>
      </c>
      <c r="C358" t="s">
        <v>759</v>
      </c>
      <c r="D358" t="s">
        <v>56</v>
      </c>
      <c r="E358">
        <v>18175</v>
      </c>
      <c r="F358">
        <v>12.6</v>
      </c>
      <c r="G358">
        <v>60</v>
      </c>
      <c r="H358" t="s">
        <v>19</v>
      </c>
      <c r="I358" t="s">
        <v>20</v>
      </c>
      <c r="J358" t="s">
        <v>32</v>
      </c>
      <c r="K358">
        <v>116795</v>
      </c>
      <c r="L358" t="s">
        <v>33</v>
      </c>
      <c r="M358">
        <v>0.34</v>
      </c>
      <c r="N358">
        <v>0.94</v>
      </c>
      <c r="O358">
        <v>20465.05</v>
      </c>
      <c r="P358">
        <v>0</v>
      </c>
      <c r="Q358" s="2">
        <f t="shared" si="42"/>
        <v>15.561453829359134</v>
      </c>
      <c r="R358" s="2">
        <f t="shared" si="36"/>
        <v>17.522197011858385</v>
      </c>
      <c r="S358">
        <f t="shared" ca="1" si="37"/>
        <v>1701</v>
      </c>
      <c r="T358" s="2">
        <f t="shared" ca="1" si="38"/>
        <v>56.7</v>
      </c>
      <c r="U358" s="2" t="str">
        <f t="shared" ca="1" si="39"/>
        <v>49+</v>
      </c>
      <c r="V358">
        <f t="shared" si="40"/>
        <v>2290.0499999999993</v>
      </c>
      <c r="W358" t="str">
        <f t="shared" si="41"/>
        <v>Profit</v>
      </c>
    </row>
    <row r="359" spans="1:23">
      <c r="A359" t="s">
        <v>760</v>
      </c>
      <c r="B359" s="1">
        <v>44718</v>
      </c>
      <c r="C359" t="s">
        <v>761</v>
      </c>
      <c r="D359" t="s">
        <v>25</v>
      </c>
      <c r="E359">
        <v>27385</v>
      </c>
      <c r="F359">
        <v>24.5</v>
      </c>
      <c r="G359">
        <v>36</v>
      </c>
      <c r="H359" t="s">
        <v>26</v>
      </c>
      <c r="I359" t="s">
        <v>57</v>
      </c>
      <c r="J359" t="s">
        <v>32</v>
      </c>
      <c r="K359">
        <v>64087</v>
      </c>
      <c r="L359" t="s">
        <v>22</v>
      </c>
      <c r="M359">
        <v>0.38</v>
      </c>
      <c r="N359">
        <v>0.57999999999999996</v>
      </c>
      <c r="O359">
        <v>6334.16</v>
      </c>
      <c r="P359">
        <v>0</v>
      </c>
      <c r="Q359" s="2">
        <f t="shared" si="42"/>
        <v>42.730975080749609</v>
      </c>
      <c r="R359" s="2">
        <f t="shared" si="36"/>
        <v>9.8836893597765538</v>
      </c>
      <c r="S359">
        <f t="shared" ca="1" si="37"/>
        <v>1202</v>
      </c>
      <c r="T359" s="2">
        <f t="shared" ca="1" si="38"/>
        <v>40.06666666666667</v>
      </c>
      <c r="U359" s="2" t="str">
        <f t="shared" ca="1" si="39"/>
        <v>37-48</v>
      </c>
      <c r="V359">
        <f t="shared" si="40"/>
        <v>-21050.84</v>
      </c>
      <c r="W359" t="str">
        <f t="shared" si="41"/>
        <v>loss</v>
      </c>
    </row>
    <row r="360" spans="1:23">
      <c r="A360" t="s">
        <v>762</v>
      </c>
      <c r="B360" s="1">
        <v>44998</v>
      </c>
      <c r="C360" t="s">
        <v>763</v>
      </c>
      <c r="D360" t="s">
        <v>76</v>
      </c>
      <c r="E360">
        <v>39158</v>
      </c>
      <c r="F360">
        <v>11.7</v>
      </c>
      <c r="G360">
        <v>36</v>
      </c>
      <c r="H360" t="s">
        <v>26</v>
      </c>
      <c r="I360" t="s">
        <v>20</v>
      </c>
      <c r="J360" t="s">
        <v>37</v>
      </c>
      <c r="K360">
        <v>96677</v>
      </c>
      <c r="L360" t="s">
        <v>29</v>
      </c>
      <c r="M360">
        <v>0.25</v>
      </c>
      <c r="N360">
        <v>0.7</v>
      </c>
      <c r="O360">
        <v>18437.47</v>
      </c>
      <c r="P360">
        <v>0</v>
      </c>
      <c r="Q360" s="2">
        <f t="shared" si="42"/>
        <v>40.503946129896462</v>
      </c>
      <c r="R360" s="2">
        <f t="shared" si="36"/>
        <v>19.071206181408197</v>
      </c>
      <c r="S360">
        <f t="shared" ca="1" si="37"/>
        <v>922</v>
      </c>
      <c r="T360" s="2">
        <f t="shared" ca="1" si="38"/>
        <v>30.733333333333334</v>
      </c>
      <c r="U360" s="2" t="str">
        <f t="shared" ca="1" si="39"/>
        <v>25-36</v>
      </c>
      <c r="V360">
        <f t="shared" si="40"/>
        <v>-20720.53</v>
      </c>
      <c r="W360" t="str">
        <f t="shared" si="41"/>
        <v>loss</v>
      </c>
    </row>
    <row r="361" spans="1:23">
      <c r="A361" t="s">
        <v>764</v>
      </c>
      <c r="B361" s="1">
        <v>44958</v>
      </c>
      <c r="C361" t="s">
        <v>765</v>
      </c>
      <c r="D361" t="s">
        <v>46</v>
      </c>
      <c r="E361">
        <v>24019</v>
      </c>
      <c r="F361">
        <v>10.9</v>
      </c>
      <c r="G361">
        <v>36</v>
      </c>
      <c r="H361" t="s">
        <v>26</v>
      </c>
      <c r="I361" t="s">
        <v>20</v>
      </c>
      <c r="J361" t="s">
        <v>21</v>
      </c>
      <c r="K361">
        <v>34627</v>
      </c>
      <c r="L361" t="s">
        <v>22</v>
      </c>
      <c r="M361">
        <v>0.4</v>
      </c>
      <c r="N361">
        <v>0.72</v>
      </c>
      <c r="O361">
        <v>1328.11</v>
      </c>
      <c r="P361">
        <v>0</v>
      </c>
      <c r="Q361" s="2">
        <f t="shared" si="42"/>
        <v>69.364946429087126</v>
      </c>
      <c r="R361" s="2">
        <f t="shared" si="36"/>
        <v>3.8354752072082476</v>
      </c>
      <c r="S361">
        <f t="shared" ca="1" si="37"/>
        <v>962</v>
      </c>
      <c r="T361" s="2">
        <f t="shared" ca="1" si="38"/>
        <v>32.06666666666667</v>
      </c>
      <c r="U361" s="2" t="str">
        <f t="shared" ca="1" si="39"/>
        <v>25-36</v>
      </c>
      <c r="V361">
        <f t="shared" si="40"/>
        <v>-22690.89</v>
      </c>
      <c r="W361" t="str">
        <f t="shared" si="41"/>
        <v>loss</v>
      </c>
    </row>
    <row r="362" spans="1:23">
      <c r="A362" t="s">
        <v>766</v>
      </c>
      <c r="B362" s="1">
        <v>44638</v>
      </c>
      <c r="C362" t="s">
        <v>767</v>
      </c>
      <c r="D362" t="s">
        <v>50</v>
      </c>
      <c r="E362">
        <v>19639</v>
      </c>
      <c r="F362">
        <v>23.4</v>
      </c>
      <c r="G362">
        <v>36</v>
      </c>
      <c r="H362" t="s">
        <v>19</v>
      </c>
      <c r="I362" t="s">
        <v>36</v>
      </c>
      <c r="J362" t="s">
        <v>47</v>
      </c>
      <c r="K362">
        <v>86541</v>
      </c>
      <c r="L362" t="s">
        <v>33</v>
      </c>
      <c r="M362">
        <v>0.37</v>
      </c>
      <c r="N362">
        <v>0.87</v>
      </c>
      <c r="O362">
        <v>24234.53</v>
      </c>
      <c r="P362">
        <v>0</v>
      </c>
      <c r="Q362" s="2">
        <f t="shared" si="42"/>
        <v>22.693289885718908</v>
      </c>
      <c r="R362" s="2">
        <f t="shared" si="36"/>
        <v>28.003524341063773</v>
      </c>
      <c r="S362">
        <f t="shared" ca="1" si="37"/>
        <v>1282</v>
      </c>
      <c r="T362" s="2">
        <f t="shared" ca="1" si="38"/>
        <v>42.733333333333334</v>
      </c>
      <c r="U362" s="2" t="str">
        <f t="shared" ca="1" si="39"/>
        <v>37-48</v>
      </c>
      <c r="V362">
        <f t="shared" si="40"/>
        <v>4595.5299999999988</v>
      </c>
      <c r="W362" t="str">
        <f t="shared" si="41"/>
        <v>Profit</v>
      </c>
    </row>
    <row r="363" spans="1:23">
      <c r="A363" t="s">
        <v>768</v>
      </c>
      <c r="B363" s="1">
        <v>44965</v>
      </c>
      <c r="C363" t="s">
        <v>769</v>
      </c>
      <c r="D363" t="s">
        <v>46</v>
      </c>
      <c r="E363">
        <v>20994</v>
      </c>
      <c r="F363">
        <v>7.2</v>
      </c>
      <c r="G363">
        <v>36</v>
      </c>
      <c r="H363" t="s">
        <v>19</v>
      </c>
      <c r="I363" t="s">
        <v>57</v>
      </c>
      <c r="J363" t="s">
        <v>28</v>
      </c>
      <c r="K363">
        <v>142805</v>
      </c>
      <c r="L363" t="s">
        <v>22</v>
      </c>
      <c r="M363">
        <v>0.15</v>
      </c>
      <c r="N363">
        <v>0.54</v>
      </c>
      <c r="O363">
        <v>22505.57</v>
      </c>
      <c r="P363">
        <v>0</v>
      </c>
      <c r="Q363" s="2">
        <f t="shared" si="42"/>
        <v>14.701165925562831</v>
      </c>
      <c r="R363" s="2">
        <f t="shared" si="36"/>
        <v>15.759651272714539</v>
      </c>
      <c r="S363">
        <f t="shared" ca="1" si="37"/>
        <v>955</v>
      </c>
      <c r="T363" s="2">
        <f t="shared" ca="1" si="38"/>
        <v>31.833333333333332</v>
      </c>
      <c r="U363" s="2" t="str">
        <f t="shared" ca="1" si="39"/>
        <v>25-36</v>
      </c>
      <c r="V363">
        <f t="shared" si="40"/>
        <v>1511.5699999999997</v>
      </c>
      <c r="W363" t="str">
        <f t="shared" si="41"/>
        <v>Profit</v>
      </c>
    </row>
    <row r="364" spans="1:23">
      <c r="A364" t="s">
        <v>770</v>
      </c>
      <c r="B364" s="1">
        <v>45212</v>
      </c>
      <c r="C364" t="s">
        <v>771</v>
      </c>
      <c r="D364" t="s">
        <v>25</v>
      </c>
      <c r="E364">
        <v>35375</v>
      </c>
      <c r="F364">
        <v>20.2</v>
      </c>
      <c r="G364">
        <v>60</v>
      </c>
      <c r="H364" t="s">
        <v>19</v>
      </c>
      <c r="I364" t="s">
        <v>57</v>
      </c>
      <c r="J364" t="s">
        <v>28</v>
      </c>
      <c r="K364">
        <v>98226</v>
      </c>
      <c r="L364" t="s">
        <v>29</v>
      </c>
      <c r="M364">
        <v>0.33</v>
      </c>
      <c r="N364">
        <v>0.69</v>
      </c>
      <c r="O364">
        <v>42520.75</v>
      </c>
      <c r="P364">
        <v>0</v>
      </c>
      <c r="Q364" s="2">
        <f t="shared" si="42"/>
        <v>36.013886343737909</v>
      </c>
      <c r="R364" s="2">
        <f t="shared" si="36"/>
        <v>43.288691385172967</v>
      </c>
      <c r="S364">
        <f t="shared" ca="1" si="37"/>
        <v>708</v>
      </c>
      <c r="T364" s="2">
        <f t="shared" ca="1" si="38"/>
        <v>23.6</v>
      </c>
      <c r="U364" s="2" t="str">
        <f t="shared" ca="1" si="39"/>
        <v>13-24</v>
      </c>
      <c r="V364">
        <f t="shared" si="40"/>
        <v>7145.75</v>
      </c>
      <c r="W364" t="str">
        <f t="shared" si="41"/>
        <v>Profit</v>
      </c>
    </row>
    <row r="365" spans="1:23">
      <c r="A365" t="s">
        <v>772</v>
      </c>
      <c r="B365" s="1">
        <v>44712</v>
      </c>
      <c r="C365" t="s">
        <v>773</v>
      </c>
      <c r="D365" t="s">
        <v>18</v>
      </c>
      <c r="E365">
        <v>22563</v>
      </c>
      <c r="F365">
        <v>24.8</v>
      </c>
      <c r="G365">
        <v>60</v>
      </c>
      <c r="H365" t="s">
        <v>19</v>
      </c>
      <c r="I365" t="s">
        <v>20</v>
      </c>
      <c r="J365" t="s">
        <v>28</v>
      </c>
      <c r="K365">
        <v>135627</v>
      </c>
      <c r="L365" t="s">
        <v>29</v>
      </c>
      <c r="M365">
        <v>0.2</v>
      </c>
      <c r="N365">
        <v>0.78</v>
      </c>
      <c r="O365">
        <v>28158.62</v>
      </c>
      <c r="P365">
        <v>0</v>
      </c>
      <c r="Q365" s="2">
        <f t="shared" si="42"/>
        <v>16.636068039549649</v>
      </c>
      <c r="R365" s="2">
        <f t="shared" si="36"/>
        <v>20.761809964092695</v>
      </c>
      <c r="S365">
        <f t="shared" ca="1" si="37"/>
        <v>1208</v>
      </c>
      <c r="T365" s="2">
        <f t="shared" ca="1" si="38"/>
        <v>40.266666666666666</v>
      </c>
      <c r="U365" s="2" t="str">
        <f t="shared" ca="1" si="39"/>
        <v>37-48</v>
      </c>
      <c r="V365">
        <f t="shared" si="40"/>
        <v>5595.619999999999</v>
      </c>
      <c r="W365" t="str">
        <f t="shared" si="41"/>
        <v>Profit</v>
      </c>
    </row>
    <row r="366" spans="1:23">
      <c r="A366" t="s">
        <v>774</v>
      </c>
      <c r="B366" s="1">
        <v>45236</v>
      </c>
      <c r="C366" t="s">
        <v>775</v>
      </c>
      <c r="D366" t="s">
        <v>46</v>
      </c>
      <c r="E366">
        <v>6776</v>
      </c>
      <c r="F366">
        <v>23</v>
      </c>
      <c r="G366">
        <v>60</v>
      </c>
      <c r="H366" t="s">
        <v>19</v>
      </c>
      <c r="I366" t="s">
        <v>57</v>
      </c>
      <c r="J366" t="s">
        <v>28</v>
      </c>
      <c r="K366">
        <v>33255</v>
      </c>
      <c r="L366" t="s">
        <v>33</v>
      </c>
      <c r="M366">
        <v>0.42</v>
      </c>
      <c r="N366">
        <v>0.6</v>
      </c>
      <c r="O366">
        <v>8334.48</v>
      </c>
      <c r="P366">
        <v>0</v>
      </c>
      <c r="Q366" s="2">
        <f t="shared" si="42"/>
        <v>20.375883325815668</v>
      </c>
      <c r="R366" s="2">
        <f t="shared" si="36"/>
        <v>25.062336490753268</v>
      </c>
      <c r="S366">
        <f t="shared" ca="1" si="37"/>
        <v>684</v>
      </c>
      <c r="T366" s="2">
        <f t="shared" ca="1" si="38"/>
        <v>22.8</v>
      </c>
      <c r="U366" s="2" t="str">
        <f t="shared" ca="1" si="39"/>
        <v>13-24</v>
      </c>
      <c r="V366">
        <f t="shared" si="40"/>
        <v>1558.4799999999996</v>
      </c>
      <c r="W366" t="str">
        <f t="shared" si="41"/>
        <v>Profit</v>
      </c>
    </row>
    <row r="367" spans="1:23">
      <c r="A367" t="s">
        <v>776</v>
      </c>
      <c r="B367" s="1">
        <v>44988</v>
      </c>
      <c r="C367" t="s">
        <v>777</v>
      </c>
      <c r="D367" t="s">
        <v>53</v>
      </c>
      <c r="E367">
        <v>37444</v>
      </c>
      <c r="F367">
        <v>18</v>
      </c>
      <c r="G367">
        <v>60</v>
      </c>
      <c r="H367" t="s">
        <v>26</v>
      </c>
      <c r="I367" t="s">
        <v>84</v>
      </c>
      <c r="J367" t="s">
        <v>47</v>
      </c>
      <c r="K367">
        <v>87433</v>
      </c>
      <c r="L367" t="s">
        <v>22</v>
      </c>
      <c r="M367">
        <v>0.27</v>
      </c>
      <c r="N367">
        <v>0.78</v>
      </c>
      <c r="O367">
        <v>11777.96</v>
      </c>
      <c r="P367">
        <v>0</v>
      </c>
      <c r="Q367" s="2">
        <f t="shared" si="42"/>
        <v>42.825935287591641</v>
      </c>
      <c r="R367" s="2">
        <f t="shared" si="36"/>
        <v>13.470840529319592</v>
      </c>
      <c r="S367">
        <f t="shared" ca="1" si="37"/>
        <v>932</v>
      </c>
      <c r="T367" s="2">
        <f t="shared" ca="1" si="38"/>
        <v>31.066666666666666</v>
      </c>
      <c r="U367" s="2" t="str">
        <f t="shared" ca="1" si="39"/>
        <v>25-36</v>
      </c>
      <c r="V367">
        <f t="shared" si="40"/>
        <v>-25666.04</v>
      </c>
      <c r="W367" t="str">
        <f t="shared" si="41"/>
        <v>loss</v>
      </c>
    </row>
    <row r="368" spans="1:23">
      <c r="A368" t="s">
        <v>778</v>
      </c>
      <c r="B368" s="1">
        <v>44532</v>
      </c>
      <c r="C368" t="s">
        <v>779</v>
      </c>
      <c r="D368" t="s">
        <v>46</v>
      </c>
      <c r="E368">
        <v>4380</v>
      </c>
      <c r="F368">
        <v>11.3</v>
      </c>
      <c r="G368">
        <v>36</v>
      </c>
      <c r="H368" t="s">
        <v>19</v>
      </c>
      <c r="I368" t="s">
        <v>73</v>
      </c>
      <c r="J368" t="s">
        <v>47</v>
      </c>
      <c r="K368">
        <v>35213</v>
      </c>
      <c r="L368" t="s">
        <v>29</v>
      </c>
      <c r="M368">
        <v>0.5</v>
      </c>
      <c r="N368">
        <v>0.92</v>
      </c>
      <c r="O368">
        <v>4874.9399999999996</v>
      </c>
      <c r="P368">
        <v>0</v>
      </c>
      <c r="Q368" s="2">
        <f t="shared" si="42"/>
        <v>12.438588021469343</v>
      </c>
      <c r="R368" s="2">
        <f t="shared" si="36"/>
        <v>13.844148467895378</v>
      </c>
      <c r="S368">
        <f t="shared" ca="1" si="37"/>
        <v>1388</v>
      </c>
      <c r="T368" s="2">
        <f t="shared" ca="1" si="38"/>
        <v>46.266666666666666</v>
      </c>
      <c r="U368" s="2" t="str">
        <f t="shared" ca="1" si="39"/>
        <v>37-48</v>
      </c>
      <c r="V368">
        <f t="shared" si="40"/>
        <v>494.9399999999996</v>
      </c>
      <c r="W368" t="str">
        <f t="shared" si="41"/>
        <v>Profit</v>
      </c>
    </row>
    <row r="369" spans="1:23">
      <c r="A369" t="s">
        <v>780</v>
      </c>
      <c r="B369" s="1">
        <v>44454</v>
      </c>
      <c r="C369" t="s">
        <v>781</v>
      </c>
      <c r="D369" t="s">
        <v>65</v>
      </c>
      <c r="E369">
        <v>9711</v>
      </c>
      <c r="F369">
        <v>10.1</v>
      </c>
      <c r="G369">
        <v>36</v>
      </c>
      <c r="H369" t="s">
        <v>26</v>
      </c>
      <c r="I369" t="s">
        <v>27</v>
      </c>
      <c r="J369" t="s">
        <v>37</v>
      </c>
      <c r="K369">
        <v>132412</v>
      </c>
      <c r="L369" t="s">
        <v>22</v>
      </c>
      <c r="M369">
        <v>0.14000000000000001</v>
      </c>
      <c r="N369">
        <v>0.95</v>
      </c>
      <c r="O369">
        <v>2676.63</v>
      </c>
      <c r="P369">
        <v>0</v>
      </c>
      <c r="Q369" s="2">
        <f t="shared" si="42"/>
        <v>7.3339274386007309</v>
      </c>
      <c r="R369" s="2">
        <f t="shared" si="36"/>
        <v>2.0214406549255353</v>
      </c>
      <c r="S369">
        <f t="shared" ca="1" si="37"/>
        <v>1466</v>
      </c>
      <c r="T369" s="2">
        <f t="shared" ca="1" si="38"/>
        <v>48.866666666666667</v>
      </c>
      <c r="U369" s="2" t="str">
        <f t="shared" ca="1" si="39"/>
        <v>49+</v>
      </c>
      <c r="V369">
        <f t="shared" si="40"/>
        <v>-7034.37</v>
      </c>
      <c r="W369" t="str">
        <f t="shared" si="41"/>
        <v>loss</v>
      </c>
    </row>
    <row r="370" spans="1:23">
      <c r="A370" t="s">
        <v>782</v>
      </c>
      <c r="B370" s="1">
        <v>44693</v>
      </c>
      <c r="C370" t="s">
        <v>783</v>
      </c>
      <c r="D370" t="s">
        <v>53</v>
      </c>
      <c r="E370">
        <v>9782</v>
      </c>
      <c r="F370">
        <v>21.4</v>
      </c>
      <c r="G370">
        <v>36</v>
      </c>
      <c r="H370" t="s">
        <v>19</v>
      </c>
      <c r="I370" t="s">
        <v>57</v>
      </c>
      <c r="J370" t="s">
        <v>21</v>
      </c>
      <c r="K370">
        <v>49404</v>
      </c>
      <c r="L370" t="s">
        <v>29</v>
      </c>
      <c r="M370">
        <v>0.41</v>
      </c>
      <c r="N370">
        <v>0.51</v>
      </c>
      <c r="O370">
        <v>11875.35</v>
      </c>
      <c r="P370">
        <v>0</v>
      </c>
      <c r="Q370" s="2">
        <f t="shared" si="42"/>
        <v>19.800016193020809</v>
      </c>
      <c r="R370" s="2">
        <f t="shared" si="36"/>
        <v>24.037223706582463</v>
      </c>
      <c r="S370">
        <f t="shared" ca="1" si="37"/>
        <v>1227</v>
      </c>
      <c r="T370" s="2">
        <f t="shared" ca="1" si="38"/>
        <v>40.9</v>
      </c>
      <c r="U370" s="2" t="str">
        <f t="shared" ca="1" si="39"/>
        <v>37-48</v>
      </c>
      <c r="V370">
        <f t="shared" si="40"/>
        <v>2093.3500000000004</v>
      </c>
      <c r="W370" t="str">
        <f t="shared" si="41"/>
        <v>Profit</v>
      </c>
    </row>
    <row r="371" spans="1:23">
      <c r="A371" t="s">
        <v>784</v>
      </c>
      <c r="B371" s="1">
        <v>45092</v>
      </c>
      <c r="C371" t="s">
        <v>785</v>
      </c>
      <c r="D371" t="s">
        <v>72</v>
      </c>
      <c r="E371">
        <v>18434</v>
      </c>
      <c r="F371">
        <v>22.6</v>
      </c>
      <c r="G371">
        <v>36</v>
      </c>
      <c r="H371" t="s">
        <v>19</v>
      </c>
      <c r="I371" t="s">
        <v>57</v>
      </c>
      <c r="J371" t="s">
        <v>47</v>
      </c>
      <c r="K371">
        <v>146545</v>
      </c>
      <c r="L371" t="s">
        <v>33</v>
      </c>
      <c r="M371">
        <v>0.37</v>
      </c>
      <c r="N371">
        <v>0.61</v>
      </c>
      <c r="O371">
        <v>22600.080000000002</v>
      </c>
      <c r="P371">
        <v>0</v>
      </c>
      <c r="Q371" s="2">
        <f t="shared" si="42"/>
        <v>12.579071275034973</v>
      </c>
      <c r="R371" s="2">
        <f t="shared" si="36"/>
        <v>15.421938653655875</v>
      </c>
      <c r="S371">
        <f t="shared" ca="1" si="37"/>
        <v>828</v>
      </c>
      <c r="T371" s="2">
        <f t="shared" ca="1" si="38"/>
        <v>27.6</v>
      </c>
      <c r="U371" s="2" t="str">
        <f t="shared" ca="1" si="39"/>
        <v>25-36</v>
      </c>
      <c r="V371">
        <f t="shared" si="40"/>
        <v>4166.0800000000017</v>
      </c>
      <c r="W371" t="str">
        <f t="shared" si="41"/>
        <v>Profit</v>
      </c>
    </row>
    <row r="372" spans="1:23">
      <c r="A372" t="s">
        <v>786</v>
      </c>
      <c r="B372" s="1">
        <v>44356</v>
      </c>
      <c r="C372" t="s">
        <v>787</v>
      </c>
      <c r="D372" t="s">
        <v>46</v>
      </c>
      <c r="E372">
        <v>21017</v>
      </c>
      <c r="F372">
        <v>15.5</v>
      </c>
      <c r="G372">
        <v>36</v>
      </c>
      <c r="H372" t="s">
        <v>19</v>
      </c>
      <c r="I372" t="s">
        <v>73</v>
      </c>
      <c r="J372" t="s">
        <v>37</v>
      </c>
      <c r="K372">
        <v>55380</v>
      </c>
      <c r="L372" t="s">
        <v>33</v>
      </c>
      <c r="M372">
        <v>0.41</v>
      </c>
      <c r="N372">
        <v>0.64</v>
      </c>
      <c r="O372">
        <v>24274.639999999999</v>
      </c>
      <c r="P372">
        <v>0</v>
      </c>
      <c r="Q372" s="2">
        <f t="shared" si="42"/>
        <v>37.950523654749006</v>
      </c>
      <c r="R372" s="2">
        <f t="shared" si="36"/>
        <v>43.832863849765261</v>
      </c>
      <c r="S372">
        <f t="shared" ca="1" si="37"/>
        <v>1564</v>
      </c>
      <c r="T372" s="2">
        <f t="shared" ca="1" si="38"/>
        <v>52.133333333333333</v>
      </c>
      <c r="U372" s="2" t="str">
        <f t="shared" ca="1" si="39"/>
        <v>49+</v>
      </c>
      <c r="V372">
        <f t="shared" si="40"/>
        <v>3257.6399999999994</v>
      </c>
      <c r="W372" t="str">
        <f t="shared" si="41"/>
        <v>Profit</v>
      </c>
    </row>
    <row r="373" spans="1:23">
      <c r="A373" t="s">
        <v>788</v>
      </c>
      <c r="B373" s="1">
        <v>45048</v>
      </c>
      <c r="C373" t="s">
        <v>789</v>
      </c>
      <c r="D373" t="s">
        <v>53</v>
      </c>
      <c r="E373">
        <v>31707</v>
      </c>
      <c r="F373">
        <v>9.9</v>
      </c>
      <c r="G373">
        <v>60</v>
      </c>
      <c r="H373" t="s">
        <v>81</v>
      </c>
      <c r="I373" t="s">
        <v>57</v>
      </c>
      <c r="J373" t="s">
        <v>32</v>
      </c>
      <c r="K373">
        <v>121056</v>
      </c>
      <c r="L373" t="s">
        <v>22</v>
      </c>
      <c r="M373">
        <v>0.22</v>
      </c>
      <c r="N373">
        <v>0.68</v>
      </c>
      <c r="O373">
        <v>11478.42</v>
      </c>
      <c r="P373">
        <v>11714.89</v>
      </c>
      <c r="Q373" s="2">
        <f t="shared" si="42"/>
        <v>26.192010309278352</v>
      </c>
      <c r="R373" s="2">
        <f t="shared" si="36"/>
        <v>9.4819091990483741</v>
      </c>
      <c r="S373">
        <f t="shared" ca="1" si="37"/>
        <v>872</v>
      </c>
      <c r="T373" s="2">
        <f t="shared" ca="1" si="38"/>
        <v>29.066666666666666</v>
      </c>
      <c r="U373" s="2" t="str">
        <f t="shared" ca="1" si="39"/>
        <v>25-36</v>
      </c>
      <c r="V373">
        <f t="shared" si="40"/>
        <v>-20228.580000000002</v>
      </c>
      <c r="W373" t="str">
        <f t="shared" si="41"/>
        <v>loss</v>
      </c>
    </row>
    <row r="374" spans="1:23">
      <c r="A374" t="s">
        <v>790</v>
      </c>
      <c r="B374" s="1">
        <v>44886</v>
      </c>
      <c r="C374" t="s">
        <v>791</v>
      </c>
      <c r="D374" t="s">
        <v>25</v>
      </c>
      <c r="E374">
        <v>18343</v>
      </c>
      <c r="F374">
        <v>7.3</v>
      </c>
      <c r="G374">
        <v>60</v>
      </c>
      <c r="H374" t="s">
        <v>19</v>
      </c>
      <c r="I374" t="s">
        <v>84</v>
      </c>
      <c r="J374" t="s">
        <v>21</v>
      </c>
      <c r="K374">
        <v>49173</v>
      </c>
      <c r="L374" t="s">
        <v>33</v>
      </c>
      <c r="M374">
        <v>0.3</v>
      </c>
      <c r="N374">
        <v>0.61</v>
      </c>
      <c r="O374">
        <v>19682.04</v>
      </c>
      <c r="P374">
        <v>0</v>
      </c>
      <c r="Q374" s="2">
        <f t="shared" si="42"/>
        <v>37.302991479063714</v>
      </c>
      <c r="R374" s="2">
        <f t="shared" si="36"/>
        <v>40.026111890671714</v>
      </c>
      <c r="S374">
        <f t="shared" ca="1" si="37"/>
        <v>1034</v>
      </c>
      <c r="T374" s="2">
        <f t="shared" ca="1" si="38"/>
        <v>34.466666666666669</v>
      </c>
      <c r="U374" s="2" t="str">
        <f t="shared" ca="1" si="39"/>
        <v>25-36</v>
      </c>
      <c r="V374">
        <f t="shared" si="40"/>
        <v>1339.0400000000009</v>
      </c>
      <c r="W374" t="str">
        <f t="shared" si="41"/>
        <v>Profit</v>
      </c>
    </row>
    <row r="375" spans="1:23">
      <c r="A375" t="s">
        <v>792</v>
      </c>
      <c r="B375" s="1">
        <v>44576</v>
      </c>
      <c r="C375" t="s">
        <v>793</v>
      </c>
      <c r="D375" t="s">
        <v>50</v>
      </c>
      <c r="E375">
        <v>39827</v>
      </c>
      <c r="F375">
        <v>6.7</v>
      </c>
      <c r="G375">
        <v>36</v>
      </c>
      <c r="H375" t="s">
        <v>26</v>
      </c>
      <c r="I375" t="s">
        <v>57</v>
      </c>
      <c r="J375" t="s">
        <v>47</v>
      </c>
      <c r="K375">
        <v>83027</v>
      </c>
      <c r="L375" t="s">
        <v>29</v>
      </c>
      <c r="M375">
        <v>0.42</v>
      </c>
      <c r="N375">
        <v>0.59</v>
      </c>
      <c r="O375">
        <v>3496.84</v>
      </c>
      <c r="P375">
        <v>0</v>
      </c>
      <c r="Q375" s="2">
        <f t="shared" si="42"/>
        <v>47.968733062738629</v>
      </c>
      <c r="R375" s="2">
        <f t="shared" si="36"/>
        <v>4.2116901730762279</v>
      </c>
      <c r="S375">
        <f t="shared" ca="1" si="37"/>
        <v>1344</v>
      </c>
      <c r="T375" s="2">
        <f t="shared" ca="1" si="38"/>
        <v>44.8</v>
      </c>
      <c r="U375" s="2" t="str">
        <f t="shared" ca="1" si="39"/>
        <v>37-48</v>
      </c>
      <c r="V375">
        <f t="shared" si="40"/>
        <v>-36330.160000000003</v>
      </c>
      <c r="W375" t="str">
        <f t="shared" si="41"/>
        <v>loss</v>
      </c>
    </row>
    <row r="376" spans="1:23">
      <c r="A376" t="s">
        <v>794</v>
      </c>
      <c r="B376" s="1">
        <v>45153</v>
      </c>
      <c r="C376" t="s">
        <v>795</v>
      </c>
      <c r="D376" t="s">
        <v>72</v>
      </c>
      <c r="E376">
        <v>6655</v>
      </c>
      <c r="F376">
        <v>19.399999999999999</v>
      </c>
      <c r="G376">
        <v>36</v>
      </c>
      <c r="H376" t="s">
        <v>19</v>
      </c>
      <c r="I376" t="s">
        <v>27</v>
      </c>
      <c r="J376" t="s">
        <v>32</v>
      </c>
      <c r="K376">
        <v>53989</v>
      </c>
      <c r="L376" t="s">
        <v>33</v>
      </c>
      <c r="M376">
        <v>0.19</v>
      </c>
      <c r="N376">
        <v>0.93</v>
      </c>
      <c r="O376">
        <v>7946.07</v>
      </c>
      <c r="P376">
        <v>0</v>
      </c>
      <c r="Q376" s="2">
        <f t="shared" si="42"/>
        <v>12.32658504510178</v>
      </c>
      <c r="R376" s="2">
        <f t="shared" si="36"/>
        <v>14.717942543851525</v>
      </c>
      <c r="S376">
        <f t="shared" ca="1" si="37"/>
        <v>767</v>
      </c>
      <c r="T376" s="2">
        <f t="shared" ca="1" si="38"/>
        <v>25.566666666666666</v>
      </c>
      <c r="U376" s="2" t="str">
        <f t="shared" ca="1" si="39"/>
        <v>25-36</v>
      </c>
      <c r="V376">
        <f t="shared" si="40"/>
        <v>1291.0699999999997</v>
      </c>
      <c r="W376" t="str">
        <f t="shared" si="41"/>
        <v>Profit</v>
      </c>
    </row>
    <row r="377" spans="1:23">
      <c r="A377" t="s">
        <v>796</v>
      </c>
      <c r="B377" s="1">
        <v>44887</v>
      </c>
      <c r="C377" t="s">
        <v>797</v>
      </c>
      <c r="D377" t="s">
        <v>76</v>
      </c>
      <c r="E377">
        <v>16251</v>
      </c>
      <c r="F377">
        <v>13.4</v>
      </c>
      <c r="G377">
        <v>36</v>
      </c>
      <c r="H377" t="s">
        <v>81</v>
      </c>
      <c r="I377" t="s">
        <v>20</v>
      </c>
      <c r="J377" t="s">
        <v>37</v>
      </c>
      <c r="K377">
        <v>138106</v>
      </c>
      <c r="L377" t="s">
        <v>29</v>
      </c>
      <c r="M377">
        <v>0.19</v>
      </c>
      <c r="N377">
        <v>0.91</v>
      </c>
      <c r="O377">
        <v>4947.74</v>
      </c>
      <c r="P377">
        <v>1644.69</v>
      </c>
      <c r="Q377" s="2">
        <f t="shared" si="42"/>
        <v>11.767048498979046</v>
      </c>
      <c r="R377" s="2">
        <f t="shared" si="36"/>
        <v>3.5825670137430667</v>
      </c>
      <c r="S377">
        <f t="shared" ca="1" si="37"/>
        <v>1033</v>
      </c>
      <c r="T377" s="2">
        <f t="shared" ca="1" si="38"/>
        <v>34.43333333333333</v>
      </c>
      <c r="U377" s="2" t="str">
        <f t="shared" ca="1" si="39"/>
        <v>25-36</v>
      </c>
      <c r="V377">
        <f t="shared" si="40"/>
        <v>-11303.26</v>
      </c>
      <c r="W377" t="str">
        <f t="shared" si="41"/>
        <v>loss</v>
      </c>
    </row>
    <row r="378" spans="1:23">
      <c r="A378" t="s">
        <v>798</v>
      </c>
      <c r="B378" s="1">
        <v>45263</v>
      </c>
      <c r="C378" t="s">
        <v>799</v>
      </c>
      <c r="D378" t="s">
        <v>76</v>
      </c>
      <c r="E378">
        <v>1526</v>
      </c>
      <c r="F378">
        <v>23.1</v>
      </c>
      <c r="G378">
        <v>60</v>
      </c>
      <c r="H378" t="s">
        <v>26</v>
      </c>
      <c r="I378" t="s">
        <v>27</v>
      </c>
      <c r="J378" t="s">
        <v>47</v>
      </c>
      <c r="K378">
        <v>54519</v>
      </c>
      <c r="L378" t="s">
        <v>29</v>
      </c>
      <c r="M378">
        <v>0.32</v>
      </c>
      <c r="N378">
        <v>0.52</v>
      </c>
      <c r="O378">
        <v>543.33000000000004</v>
      </c>
      <c r="P378">
        <v>0</v>
      </c>
      <c r="Q378" s="2">
        <f t="shared" si="42"/>
        <v>2.7990241934004656</v>
      </c>
      <c r="R378" s="2">
        <f t="shared" si="36"/>
        <v>0.99658834534749363</v>
      </c>
      <c r="S378">
        <f t="shared" ca="1" si="37"/>
        <v>657</v>
      </c>
      <c r="T378" s="2">
        <f t="shared" ca="1" si="38"/>
        <v>21.9</v>
      </c>
      <c r="U378" s="2" t="str">
        <f t="shared" ca="1" si="39"/>
        <v>13-24</v>
      </c>
      <c r="V378">
        <f t="shared" si="40"/>
        <v>-982.67</v>
      </c>
      <c r="W378" t="str">
        <f t="shared" si="41"/>
        <v>loss</v>
      </c>
    </row>
    <row r="379" spans="1:23">
      <c r="A379" t="s">
        <v>800</v>
      </c>
      <c r="B379" s="1">
        <v>44481</v>
      </c>
      <c r="C379" t="s">
        <v>801</v>
      </c>
      <c r="D379" t="s">
        <v>56</v>
      </c>
      <c r="E379">
        <v>4224</v>
      </c>
      <c r="F379">
        <v>19.8</v>
      </c>
      <c r="G379">
        <v>36</v>
      </c>
      <c r="H379" t="s">
        <v>19</v>
      </c>
      <c r="I379" t="s">
        <v>36</v>
      </c>
      <c r="J379" t="s">
        <v>47</v>
      </c>
      <c r="K379">
        <v>52439</v>
      </c>
      <c r="L379" t="s">
        <v>33</v>
      </c>
      <c r="M379">
        <v>0.31</v>
      </c>
      <c r="N379">
        <v>0.65</v>
      </c>
      <c r="O379">
        <v>5060.3500000000004</v>
      </c>
      <c r="P379">
        <v>0</v>
      </c>
      <c r="Q379" s="2">
        <f t="shared" si="42"/>
        <v>8.055073513987681</v>
      </c>
      <c r="R379" s="2">
        <f t="shared" si="36"/>
        <v>9.649974255801979</v>
      </c>
      <c r="S379">
        <f t="shared" ca="1" si="37"/>
        <v>1439</v>
      </c>
      <c r="T379" s="2">
        <f t="shared" ca="1" si="38"/>
        <v>47.966666666666669</v>
      </c>
      <c r="U379" s="2" t="str">
        <f t="shared" ca="1" si="39"/>
        <v>37-48</v>
      </c>
      <c r="V379">
        <f t="shared" si="40"/>
        <v>836.35000000000036</v>
      </c>
      <c r="W379" t="str">
        <f t="shared" si="41"/>
        <v>Profit</v>
      </c>
    </row>
    <row r="380" spans="1:23">
      <c r="A380" t="s">
        <v>802</v>
      </c>
      <c r="B380" s="1">
        <v>44593</v>
      </c>
      <c r="C380" t="s">
        <v>803</v>
      </c>
      <c r="D380" t="s">
        <v>46</v>
      </c>
      <c r="E380">
        <v>12536</v>
      </c>
      <c r="F380">
        <v>8.8000000000000007</v>
      </c>
      <c r="G380">
        <v>36</v>
      </c>
      <c r="H380" t="s">
        <v>26</v>
      </c>
      <c r="I380" t="s">
        <v>73</v>
      </c>
      <c r="J380" t="s">
        <v>32</v>
      </c>
      <c r="K380">
        <v>148570</v>
      </c>
      <c r="L380" t="s">
        <v>29</v>
      </c>
      <c r="M380">
        <v>0.21</v>
      </c>
      <c r="N380">
        <v>0.68</v>
      </c>
      <c r="O380">
        <v>4401.21</v>
      </c>
      <c r="P380">
        <v>0</v>
      </c>
      <c r="Q380" s="2">
        <f t="shared" si="42"/>
        <v>8.4377734401292308</v>
      </c>
      <c r="R380" s="2">
        <f t="shared" si="36"/>
        <v>2.9623813690516254</v>
      </c>
      <c r="S380">
        <f t="shared" ca="1" si="37"/>
        <v>1327</v>
      </c>
      <c r="T380" s="2">
        <f t="shared" ca="1" si="38"/>
        <v>44.233333333333334</v>
      </c>
      <c r="U380" s="2" t="str">
        <f t="shared" ca="1" si="39"/>
        <v>37-48</v>
      </c>
      <c r="V380">
        <f t="shared" si="40"/>
        <v>-8134.79</v>
      </c>
      <c r="W380" t="str">
        <f t="shared" si="41"/>
        <v>loss</v>
      </c>
    </row>
    <row r="381" spans="1:23">
      <c r="A381" t="s">
        <v>804</v>
      </c>
      <c r="B381" s="1">
        <v>44208</v>
      </c>
      <c r="C381" t="s">
        <v>805</v>
      </c>
      <c r="D381" t="s">
        <v>50</v>
      </c>
      <c r="E381">
        <v>29541</v>
      </c>
      <c r="F381">
        <v>17.3</v>
      </c>
      <c r="G381">
        <v>36</v>
      </c>
      <c r="H381" t="s">
        <v>19</v>
      </c>
      <c r="I381" t="s">
        <v>73</v>
      </c>
      <c r="J381" t="s">
        <v>47</v>
      </c>
      <c r="K381">
        <v>106949</v>
      </c>
      <c r="L381" t="s">
        <v>29</v>
      </c>
      <c r="M381">
        <v>0.22</v>
      </c>
      <c r="N381">
        <v>0.61</v>
      </c>
      <c r="O381">
        <v>34651.589999999997</v>
      </c>
      <c r="P381">
        <v>0</v>
      </c>
      <c r="Q381" s="2">
        <f t="shared" si="42"/>
        <v>27.621576639332769</v>
      </c>
      <c r="R381" s="2">
        <f t="shared" si="36"/>
        <v>32.400106592862016</v>
      </c>
      <c r="S381">
        <f t="shared" ca="1" si="37"/>
        <v>1712</v>
      </c>
      <c r="T381" s="2">
        <f t="shared" ca="1" si="38"/>
        <v>57.06666666666667</v>
      </c>
      <c r="U381" s="2" t="str">
        <f t="shared" ca="1" si="39"/>
        <v>49+</v>
      </c>
      <c r="V381">
        <f t="shared" si="40"/>
        <v>5110.5899999999965</v>
      </c>
      <c r="W381" t="str">
        <f t="shared" si="41"/>
        <v>Profit</v>
      </c>
    </row>
    <row r="382" spans="1:23">
      <c r="A382" t="s">
        <v>806</v>
      </c>
      <c r="B382" s="1">
        <v>44695</v>
      </c>
      <c r="C382" t="s">
        <v>807</v>
      </c>
      <c r="D382" t="s">
        <v>40</v>
      </c>
      <c r="E382">
        <v>14547</v>
      </c>
      <c r="F382">
        <v>13.7</v>
      </c>
      <c r="G382">
        <v>60</v>
      </c>
      <c r="H382" t="s">
        <v>81</v>
      </c>
      <c r="I382" t="s">
        <v>41</v>
      </c>
      <c r="J382" t="s">
        <v>28</v>
      </c>
      <c r="K382">
        <v>44995</v>
      </c>
      <c r="L382" t="s">
        <v>22</v>
      </c>
      <c r="M382">
        <v>0.21</v>
      </c>
      <c r="N382">
        <v>0.78</v>
      </c>
      <c r="O382">
        <v>5567.14</v>
      </c>
      <c r="P382">
        <v>1935.32</v>
      </c>
      <c r="Q382" s="2">
        <f t="shared" si="42"/>
        <v>32.330258917657517</v>
      </c>
      <c r="R382" s="2">
        <f t="shared" si="36"/>
        <v>12.372796977441938</v>
      </c>
      <c r="S382">
        <f t="shared" ca="1" si="37"/>
        <v>1225</v>
      </c>
      <c r="T382" s="2">
        <f t="shared" ca="1" si="38"/>
        <v>40.833333333333336</v>
      </c>
      <c r="U382" s="2" t="str">
        <f t="shared" ca="1" si="39"/>
        <v>37-48</v>
      </c>
      <c r="V382">
        <f t="shared" si="40"/>
        <v>-8979.86</v>
      </c>
      <c r="W382" t="str">
        <f t="shared" si="41"/>
        <v>loss</v>
      </c>
    </row>
    <row r="383" spans="1:23">
      <c r="A383" t="s">
        <v>808</v>
      </c>
      <c r="B383" s="1">
        <v>44950</v>
      </c>
      <c r="C383" t="s">
        <v>809</v>
      </c>
      <c r="D383" t="s">
        <v>53</v>
      </c>
      <c r="E383">
        <v>35531</v>
      </c>
      <c r="F383">
        <v>16.5</v>
      </c>
      <c r="G383">
        <v>36</v>
      </c>
      <c r="H383" t="s">
        <v>19</v>
      </c>
      <c r="I383" t="s">
        <v>73</v>
      </c>
      <c r="J383" t="s">
        <v>47</v>
      </c>
      <c r="K383">
        <v>53559</v>
      </c>
      <c r="L383" t="s">
        <v>22</v>
      </c>
      <c r="M383">
        <v>0.41</v>
      </c>
      <c r="N383">
        <v>0.79</v>
      </c>
      <c r="O383">
        <v>41393.620000000003</v>
      </c>
      <c r="P383">
        <v>0</v>
      </c>
      <c r="Q383" s="2">
        <f t="shared" si="42"/>
        <v>66.339924195746747</v>
      </c>
      <c r="R383" s="2">
        <f t="shared" si="36"/>
        <v>77.286021023544137</v>
      </c>
      <c r="S383">
        <f t="shared" ca="1" si="37"/>
        <v>970</v>
      </c>
      <c r="T383" s="2">
        <f t="shared" ca="1" si="38"/>
        <v>32.333333333333336</v>
      </c>
      <c r="U383" s="2" t="str">
        <f t="shared" ca="1" si="39"/>
        <v>25-36</v>
      </c>
      <c r="V383">
        <f t="shared" si="40"/>
        <v>5862.6200000000026</v>
      </c>
      <c r="W383" t="str">
        <f t="shared" si="41"/>
        <v>Profit</v>
      </c>
    </row>
    <row r="384" spans="1:23">
      <c r="A384" t="s">
        <v>810</v>
      </c>
      <c r="B384" s="1">
        <v>44231</v>
      </c>
      <c r="C384" t="s">
        <v>811</v>
      </c>
      <c r="D384" t="s">
        <v>72</v>
      </c>
      <c r="E384">
        <v>9712</v>
      </c>
      <c r="F384">
        <v>19.8</v>
      </c>
      <c r="G384">
        <v>60</v>
      </c>
      <c r="H384" t="s">
        <v>19</v>
      </c>
      <c r="I384" t="s">
        <v>57</v>
      </c>
      <c r="J384" t="s">
        <v>21</v>
      </c>
      <c r="K384">
        <v>140887</v>
      </c>
      <c r="L384" t="s">
        <v>22</v>
      </c>
      <c r="M384">
        <v>0.36</v>
      </c>
      <c r="N384">
        <v>0.88</v>
      </c>
      <c r="O384">
        <v>11634.98</v>
      </c>
      <c r="P384">
        <v>0</v>
      </c>
      <c r="Q384" s="2">
        <f t="shared" si="42"/>
        <v>6.8934678146315846</v>
      </c>
      <c r="R384" s="2">
        <f t="shared" si="36"/>
        <v>8.2583772810834208</v>
      </c>
      <c r="S384">
        <f t="shared" ca="1" si="37"/>
        <v>1689</v>
      </c>
      <c r="T384" s="2">
        <f t="shared" ca="1" si="38"/>
        <v>56.3</v>
      </c>
      <c r="U384" s="2" t="str">
        <f t="shared" ca="1" si="39"/>
        <v>49+</v>
      </c>
      <c r="V384">
        <f t="shared" si="40"/>
        <v>1922.9799999999996</v>
      </c>
      <c r="W384" t="str">
        <f t="shared" si="41"/>
        <v>Profit</v>
      </c>
    </row>
    <row r="385" spans="1:23">
      <c r="A385" t="s">
        <v>812</v>
      </c>
      <c r="B385" s="1">
        <v>44923</v>
      </c>
      <c r="C385" t="s">
        <v>813</v>
      </c>
      <c r="D385" t="s">
        <v>25</v>
      </c>
      <c r="E385">
        <v>39565</v>
      </c>
      <c r="F385">
        <v>21.1</v>
      </c>
      <c r="G385">
        <v>60</v>
      </c>
      <c r="H385" t="s">
        <v>26</v>
      </c>
      <c r="I385" t="s">
        <v>57</v>
      </c>
      <c r="J385" t="s">
        <v>32</v>
      </c>
      <c r="K385">
        <v>119049</v>
      </c>
      <c r="L385" t="s">
        <v>33</v>
      </c>
      <c r="M385">
        <v>0.43</v>
      </c>
      <c r="N385">
        <v>0.83</v>
      </c>
      <c r="O385">
        <v>16632.71</v>
      </c>
      <c r="P385">
        <v>0</v>
      </c>
      <c r="Q385" s="2">
        <f t="shared" si="42"/>
        <v>33.234214483111998</v>
      </c>
      <c r="R385" s="2">
        <f t="shared" si="36"/>
        <v>13.971314332753741</v>
      </c>
      <c r="S385">
        <f t="shared" ca="1" si="37"/>
        <v>997</v>
      </c>
      <c r="T385" s="2">
        <f t="shared" ca="1" si="38"/>
        <v>33.233333333333334</v>
      </c>
      <c r="U385" s="2" t="str">
        <f t="shared" ca="1" si="39"/>
        <v>25-36</v>
      </c>
      <c r="V385">
        <f t="shared" si="40"/>
        <v>-22932.29</v>
      </c>
      <c r="W385" t="str">
        <f t="shared" si="41"/>
        <v>loss</v>
      </c>
    </row>
    <row r="386" spans="1:23">
      <c r="A386" t="s">
        <v>814</v>
      </c>
      <c r="B386" s="1">
        <v>45045</v>
      </c>
      <c r="C386" t="s">
        <v>815</v>
      </c>
      <c r="D386" t="s">
        <v>46</v>
      </c>
      <c r="E386">
        <v>10208</v>
      </c>
      <c r="F386">
        <v>21.9</v>
      </c>
      <c r="G386">
        <v>60</v>
      </c>
      <c r="H386" t="s">
        <v>26</v>
      </c>
      <c r="I386" t="s">
        <v>27</v>
      </c>
      <c r="J386" t="s">
        <v>21</v>
      </c>
      <c r="K386">
        <v>35021</v>
      </c>
      <c r="L386" t="s">
        <v>22</v>
      </c>
      <c r="M386">
        <v>0.49</v>
      </c>
      <c r="N386">
        <v>0.74</v>
      </c>
      <c r="O386">
        <v>703.21</v>
      </c>
      <c r="P386">
        <v>0</v>
      </c>
      <c r="Q386" s="2">
        <f t="shared" si="42"/>
        <v>29.148225350503981</v>
      </c>
      <c r="R386" s="2">
        <f t="shared" ref="R386:R449" si="43">O386/K386*100</f>
        <v>2.0079666485822796</v>
      </c>
      <c r="S386">
        <f t="shared" ref="S386:S449" ca="1" si="44">_xlfn.DAYS(TODAY(),B386)</f>
        <v>875</v>
      </c>
      <c r="T386" s="2">
        <f t="shared" ref="T386:T449" ca="1" si="45">S386/30</f>
        <v>29.166666666666668</v>
      </c>
      <c r="U386" s="2" t="str">
        <f t="shared" ref="U386:U449" ca="1" si="46">IF(T386&lt;=12,"0-12",
 IF(T386&lt;=24,"13-24",
 IF(T386&lt;=36,"25-36",
 IF(T386&lt;=48,"37-48",
 "49+"))))</f>
        <v>25-36</v>
      </c>
      <c r="V386">
        <f t="shared" ref="V386:V449" si="47">O386-E386</f>
        <v>-9504.7900000000009</v>
      </c>
      <c r="W386" t="str">
        <f t="shared" ref="W386:W449" si="48">IF(V386&gt;=0,"Profit","loss")</f>
        <v>loss</v>
      </c>
    </row>
    <row r="387" spans="1:23">
      <c r="A387" t="s">
        <v>816</v>
      </c>
      <c r="B387" s="1">
        <v>44286</v>
      </c>
      <c r="C387" t="s">
        <v>817</v>
      </c>
      <c r="D387" t="s">
        <v>25</v>
      </c>
      <c r="E387">
        <v>6109</v>
      </c>
      <c r="F387">
        <v>10.1</v>
      </c>
      <c r="G387">
        <v>60</v>
      </c>
      <c r="H387" t="s">
        <v>19</v>
      </c>
      <c r="I387" t="s">
        <v>27</v>
      </c>
      <c r="J387" t="s">
        <v>37</v>
      </c>
      <c r="K387">
        <v>128000</v>
      </c>
      <c r="L387" t="s">
        <v>29</v>
      </c>
      <c r="M387">
        <v>0.28999999999999998</v>
      </c>
      <c r="N387">
        <v>0.79</v>
      </c>
      <c r="O387">
        <v>6726.01</v>
      </c>
      <c r="P387">
        <v>0</v>
      </c>
      <c r="Q387" s="2">
        <f t="shared" ref="Q387:Q450" si="49">E387/K387*100</f>
        <v>4.7726562499999998</v>
      </c>
      <c r="R387" s="2">
        <f t="shared" si="43"/>
        <v>5.2546953125</v>
      </c>
      <c r="S387">
        <f t="shared" ca="1" si="44"/>
        <v>1634</v>
      </c>
      <c r="T387" s="2">
        <f t="shared" ca="1" si="45"/>
        <v>54.466666666666669</v>
      </c>
      <c r="U387" s="2" t="str">
        <f t="shared" ca="1" si="46"/>
        <v>49+</v>
      </c>
      <c r="V387">
        <f t="shared" si="47"/>
        <v>617.01000000000022</v>
      </c>
      <c r="W387" t="str">
        <f t="shared" si="48"/>
        <v>Profit</v>
      </c>
    </row>
    <row r="388" spans="1:23">
      <c r="A388" t="s">
        <v>818</v>
      </c>
      <c r="B388" s="1">
        <v>44972</v>
      </c>
      <c r="C388" t="s">
        <v>819</v>
      </c>
      <c r="D388" t="s">
        <v>40</v>
      </c>
      <c r="E388">
        <v>36201</v>
      </c>
      <c r="F388">
        <v>5.6</v>
      </c>
      <c r="G388">
        <v>60</v>
      </c>
      <c r="H388" t="s">
        <v>26</v>
      </c>
      <c r="I388" t="s">
        <v>57</v>
      </c>
      <c r="J388" t="s">
        <v>21</v>
      </c>
      <c r="K388">
        <v>51119</v>
      </c>
      <c r="L388" t="s">
        <v>33</v>
      </c>
      <c r="M388">
        <v>0.13</v>
      </c>
      <c r="N388">
        <v>0.62</v>
      </c>
      <c r="O388">
        <v>9484.2000000000007</v>
      </c>
      <c r="P388">
        <v>0</v>
      </c>
      <c r="Q388" s="2">
        <f t="shared" si="49"/>
        <v>70.817113010817906</v>
      </c>
      <c r="R388" s="2">
        <f t="shared" si="43"/>
        <v>18.553179835286294</v>
      </c>
      <c r="S388">
        <f t="shared" ca="1" si="44"/>
        <v>948</v>
      </c>
      <c r="T388" s="2">
        <f t="shared" ca="1" si="45"/>
        <v>31.6</v>
      </c>
      <c r="U388" s="2" t="str">
        <f t="shared" ca="1" si="46"/>
        <v>25-36</v>
      </c>
      <c r="V388">
        <f t="shared" si="47"/>
        <v>-26716.799999999999</v>
      </c>
      <c r="W388" t="str">
        <f t="shared" si="48"/>
        <v>loss</v>
      </c>
    </row>
    <row r="389" spans="1:23">
      <c r="A389" t="s">
        <v>820</v>
      </c>
      <c r="B389" s="1">
        <v>44801</v>
      </c>
      <c r="C389" t="s">
        <v>821</v>
      </c>
      <c r="D389" t="s">
        <v>56</v>
      </c>
      <c r="E389">
        <v>17967</v>
      </c>
      <c r="F389">
        <v>19.8</v>
      </c>
      <c r="G389">
        <v>60</v>
      </c>
      <c r="H389" t="s">
        <v>19</v>
      </c>
      <c r="I389" t="s">
        <v>57</v>
      </c>
      <c r="J389" t="s">
        <v>28</v>
      </c>
      <c r="K389">
        <v>81539</v>
      </c>
      <c r="L389" t="s">
        <v>33</v>
      </c>
      <c r="M389">
        <v>0.12</v>
      </c>
      <c r="N389">
        <v>0.77</v>
      </c>
      <c r="O389">
        <v>21524.47</v>
      </c>
      <c r="P389">
        <v>0</v>
      </c>
      <c r="Q389" s="2">
        <f t="shared" si="49"/>
        <v>22.034854486809994</v>
      </c>
      <c r="R389" s="2">
        <f t="shared" si="43"/>
        <v>26.397760580826358</v>
      </c>
      <c r="S389">
        <f t="shared" ca="1" si="44"/>
        <v>1119</v>
      </c>
      <c r="T389" s="2">
        <f t="shared" ca="1" si="45"/>
        <v>37.299999999999997</v>
      </c>
      <c r="U389" s="2" t="str">
        <f t="shared" ca="1" si="46"/>
        <v>37-48</v>
      </c>
      <c r="V389">
        <f t="shared" si="47"/>
        <v>3557.4700000000012</v>
      </c>
      <c r="W389" t="str">
        <f t="shared" si="48"/>
        <v>Profit</v>
      </c>
    </row>
    <row r="390" spans="1:23">
      <c r="A390" t="s">
        <v>822</v>
      </c>
      <c r="B390" s="1">
        <v>45166</v>
      </c>
      <c r="C390" t="s">
        <v>823</v>
      </c>
      <c r="D390" t="s">
        <v>40</v>
      </c>
      <c r="E390">
        <v>30759</v>
      </c>
      <c r="F390">
        <v>7.1</v>
      </c>
      <c r="G390">
        <v>36</v>
      </c>
      <c r="H390" t="s">
        <v>19</v>
      </c>
      <c r="I390" t="s">
        <v>41</v>
      </c>
      <c r="J390" t="s">
        <v>28</v>
      </c>
      <c r="K390">
        <v>124835</v>
      </c>
      <c r="L390" t="s">
        <v>33</v>
      </c>
      <c r="M390">
        <v>0.22</v>
      </c>
      <c r="N390">
        <v>0.72</v>
      </c>
      <c r="O390">
        <v>32942.89</v>
      </c>
      <c r="P390">
        <v>0</v>
      </c>
      <c r="Q390" s="2">
        <f t="shared" si="49"/>
        <v>24.639724436255857</v>
      </c>
      <c r="R390" s="2">
        <f t="shared" si="43"/>
        <v>26.389145672287416</v>
      </c>
      <c r="S390">
        <f t="shared" ca="1" si="44"/>
        <v>754</v>
      </c>
      <c r="T390" s="2">
        <f t="shared" ca="1" si="45"/>
        <v>25.133333333333333</v>
      </c>
      <c r="U390" s="2" t="str">
        <f t="shared" ca="1" si="46"/>
        <v>25-36</v>
      </c>
      <c r="V390">
        <f t="shared" si="47"/>
        <v>2183.8899999999994</v>
      </c>
      <c r="W390" t="str">
        <f t="shared" si="48"/>
        <v>Profit</v>
      </c>
    </row>
    <row r="391" spans="1:23">
      <c r="A391" t="s">
        <v>824</v>
      </c>
      <c r="B391" s="1">
        <v>45218</v>
      </c>
      <c r="C391" t="s">
        <v>825</v>
      </c>
      <c r="D391" t="s">
        <v>65</v>
      </c>
      <c r="E391">
        <v>21172</v>
      </c>
      <c r="F391">
        <v>11.3</v>
      </c>
      <c r="G391">
        <v>36</v>
      </c>
      <c r="H391" t="s">
        <v>26</v>
      </c>
      <c r="I391" t="s">
        <v>20</v>
      </c>
      <c r="J391" t="s">
        <v>21</v>
      </c>
      <c r="K391">
        <v>69350</v>
      </c>
      <c r="L391" t="s">
        <v>33</v>
      </c>
      <c r="M391">
        <v>0.47</v>
      </c>
      <c r="N391">
        <v>0.56000000000000005</v>
      </c>
      <c r="O391">
        <v>4850.0600000000004</v>
      </c>
      <c r="P391">
        <v>0</v>
      </c>
      <c r="Q391" s="2">
        <f t="shared" si="49"/>
        <v>30.529199711607784</v>
      </c>
      <c r="R391" s="2">
        <f t="shared" si="43"/>
        <v>6.993597692862294</v>
      </c>
      <c r="S391">
        <f t="shared" ca="1" si="44"/>
        <v>702</v>
      </c>
      <c r="T391" s="2">
        <f t="shared" ca="1" si="45"/>
        <v>23.4</v>
      </c>
      <c r="U391" s="2" t="str">
        <f t="shared" ca="1" si="46"/>
        <v>13-24</v>
      </c>
      <c r="V391">
        <f t="shared" si="47"/>
        <v>-16321.939999999999</v>
      </c>
      <c r="W391" t="str">
        <f t="shared" si="48"/>
        <v>loss</v>
      </c>
    </row>
    <row r="392" spans="1:23">
      <c r="A392" t="s">
        <v>826</v>
      </c>
      <c r="B392" s="1">
        <v>44614</v>
      </c>
      <c r="C392" t="s">
        <v>827</v>
      </c>
      <c r="D392" t="s">
        <v>18</v>
      </c>
      <c r="E392">
        <v>37935</v>
      </c>
      <c r="F392">
        <v>5.0999999999999996</v>
      </c>
      <c r="G392">
        <v>36</v>
      </c>
      <c r="H392" t="s">
        <v>19</v>
      </c>
      <c r="I392" t="s">
        <v>57</v>
      </c>
      <c r="J392" t="s">
        <v>37</v>
      </c>
      <c r="K392">
        <v>76223</v>
      </c>
      <c r="L392" t="s">
        <v>29</v>
      </c>
      <c r="M392">
        <v>0.31</v>
      </c>
      <c r="N392">
        <v>0.61</v>
      </c>
      <c r="O392">
        <v>39869.68</v>
      </c>
      <c r="P392">
        <v>0</v>
      </c>
      <c r="Q392" s="2">
        <f t="shared" si="49"/>
        <v>49.768442596066805</v>
      </c>
      <c r="R392" s="2">
        <f t="shared" si="43"/>
        <v>52.306626608766379</v>
      </c>
      <c r="S392">
        <f t="shared" ca="1" si="44"/>
        <v>1306</v>
      </c>
      <c r="T392" s="2">
        <f t="shared" ca="1" si="45"/>
        <v>43.533333333333331</v>
      </c>
      <c r="U392" s="2" t="str">
        <f t="shared" ca="1" si="46"/>
        <v>37-48</v>
      </c>
      <c r="V392">
        <f t="shared" si="47"/>
        <v>1934.6800000000003</v>
      </c>
      <c r="W392" t="str">
        <f t="shared" si="48"/>
        <v>Profit</v>
      </c>
    </row>
    <row r="393" spans="1:23">
      <c r="A393" t="s">
        <v>828</v>
      </c>
      <c r="B393" s="1">
        <v>44311</v>
      </c>
      <c r="C393" t="s">
        <v>829</v>
      </c>
      <c r="D393" t="s">
        <v>72</v>
      </c>
      <c r="E393">
        <v>27589</v>
      </c>
      <c r="F393">
        <v>18.600000000000001</v>
      </c>
      <c r="G393">
        <v>60</v>
      </c>
      <c r="H393" t="s">
        <v>19</v>
      </c>
      <c r="I393" t="s">
        <v>20</v>
      </c>
      <c r="J393" t="s">
        <v>47</v>
      </c>
      <c r="K393">
        <v>55517</v>
      </c>
      <c r="L393" t="s">
        <v>29</v>
      </c>
      <c r="M393">
        <v>0.21</v>
      </c>
      <c r="N393">
        <v>0.63</v>
      </c>
      <c r="O393">
        <v>32720.55</v>
      </c>
      <c r="P393">
        <v>0</v>
      </c>
      <c r="Q393" s="2">
        <f t="shared" si="49"/>
        <v>49.694688113550804</v>
      </c>
      <c r="R393" s="2">
        <f t="shared" si="43"/>
        <v>58.937892897670984</v>
      </c>
      <c r="S393">
        <f t="shared" ca="1" si="44"/>
        <v>1609</v>
      </c>
      <c r="T393" s="2">
        <f t="shared" ca="1" si="45"/>
        <v>53.633333333333333</v>
      </c>
      <c r="U393" s="2" t="str">
        <f t="shared" ca="1" si="46"/>
        <v>49+</v>
      </c>
      <c r="V393">
        <f t="shared" si="47"/>
        <v>5131.5499999999993</v>
      </c>
      <c r="W393" t="str">
        <f t="shared" si="48"/>
        <v>Profit</v>
      </c>
    </row>
    <row r="394" spans="1:23">
      <c r="A394" t="s">
        <v>830</v>
      </c>
      <c r="B394" s="1">
        <v>44813</v>
      </c>
      <c r="C394" t="s">
        <v>831</v>
      </c>
      <c r="D394" t="s">
        <v>18</v>
      </c>
      <c r="E394">
        <v>31015</v>
      </c>
      <c r="F394">
        <v>8.3000000000000007</v>
      </c>
      <c r="G394">
        <v>36</v>
      </c>
      <c r="H394" t="s">
        <v>26</v>
      </c>
      <c r="I394" t="s">
        <v>84</v>
      </c>
      <c r="J394" t="s">
        <v>28</v>
      </c>
      <c r="K394">
        <v>108653</v>
      </c>
      <c r="L394" t="s">
        <v>22</v>
      </c>
      <c r="M394">
        <v>0.26</v>
      </c>
      <c r="N394">
        <v>0.92</v>
      </c>
      <c r="O394">
        <v>5879.4</v>
      </c>
      <c r="P394">
        <v>0</v>
      </c>
      <c r="Q394" s="2">
        <f t="shared" si="49"/>
        <v>28.54500105841532</v>
      </c>
      <c r="R394" s="2">
        <f t="shared" si="43"/>
        <v>5.4111713436352415</v>
      </c>
      <c r="S394">
        <f t="shared" ca="1" si="44"/>
        <v>1107</v>
      </c>
      <c r="T394" s="2">
        <f t="shared" ca="1" si="45"/>
        <v>36.9</v>
      </c>
      <c r="U394" s="2" t="str">
        <f t="shared" ca="1" si="46"/>
        <v>37-48</v>
      </c>
      <c r="V394">
        <f t="shared" si="47"/>
        <v>-25135.599999999999</v>
      </c>
      <c r="W394" t="str">
        <f t="shared" si="48"/>
        <v>loss</v>
      </c>
    </row>
    <row r="395" spans="1:23">
      <c r="A395" t="s">
        <v>832</v>
      </c>
      <c r="B395" s="1">
        <v>45022</v>
      </c>
      <c r="C395" t="s">
        <v>833</v>
      </c>
      <c r="D395" t="s">
        <v>40</v>
      </c>
      <c r="E395">
        <v>30009</v>
      </c>
      <c r="F395">
        <v>18.100000000000001</v>
      </c>
      <c r="G395">
        <v>60</v>
      </c>
      <c r="H395" t="s">
        <v>19</v>
      </c>
      <c r="I395" t="s">
        <v>20</v>
      </c>
      <c r="J395" t="s">
        <v>21</v>
      </c>
      <c r="K395">
        <v>52250</v>
      </c>
      <c r="L395" t="s">
        <v>33</v>
      </c>
      <c r="M395">
        <v>0.34</v>
      </c>
      <c r="N395">
        <v>0.6</v>
      </c>
      <c r="O395">
        <v>35440.629999999997</v>
      </c>
      <c r="P395">
        <v>0</v>
      </c>
      <c r="Q395" s="2">
        <f t="shared" si="49"/>
        <v>57.4334928229665</v>
      </c>
      <c r="R395" s="2">
        <f t="shared" si="43"/>
        <v>67.828956937799035</v>
      </c>
      <c r="S395">
        <f t="shared" ca="1" si="44"/>
        <v>898</v>
      </c>
      <c r="T395" s="2">
        <f t="shared" ca="1" si="45"/>
        <v>29.933333333333334</v>
      </c>
      <c r="U395" s="2" t="str">
        <f t="shared" ca="1" si="46"/>
        <v>25-36</v>
      </c>
      <c r="V395">
        <f t="shared" si="47"/>
        <v>5431.6299999999974</v>
      </c>
      <c r="W395" t="str">
        <f t="shared" si="48"/>
        <v>Profit</v>
      </c>
    </row>
    <row r="396" spans="1:23">
      <c r="A396" t="s">
        <v>834</v>
      </c>
      <c r="B396" s="1">
        <v>44609</v>
      </c>
      <c r="C396" t="s">
        <v>835</v>
      </c>
      <c r="D396" t="s">
        <v>56</v>
      </c>
      <c r="E396">
        <v>18773</v>
      </c>
      <c r="F396">
        <v>24.8</v>
      </c>
      <c r="G396">
        <v>60</v>
      </c>
      <c r="H396" t="s">
        <v>26</v>
      </c>
      <c r="I396" t="s">
        <v>27</v>
      </c>
      <c r="J396" t="s">
        <v>21</v>
      </c>
      <c r="K396">
        <v>114486</v>
      </c>
      <c r="L396" t="s">
        <v>22</v>
      </c>
      <c r="M396">
        <v>0.36</v>
      </c>
      <c r="N396">
        <v>0.63</v>
      </c>
      <c r="O396">
        <v>4751.47</v>
      </c>
      <c r="P396">
        <v>0</v>
      </c>
      <c r="Q396" s="2">
        <f t="shared" si="49"/>
        <v>16.397638139161121</v>
      </c>
      <c r="R396" s="2">
        <f t="shared" si="43"/>
        <v>4.1502629142427896</v>
      </c>
      <c r="S396">
        <f t="shared" ca="1" si="44"/>
        <v>1311</v>
      </c>
      <c r="T396" s="2">
        <f t="shared" ca="1" si="45"/>
        <v>43.7</v>
      </c>
      <c r="U396" s="2" t="str">
        <f t="shared" ca="1" si="46"/>
        <v>37-48</v>
      </c>
      <c r="V396">
        <f t="shared" si="47"/>
        <v>-14021.529999999999</v>
      </c>
      <c r="W396" t="str">
        <f t="shared" si="48"/>
        <v>loss</v>
      </c>
    </row>
    <row r="397" spans="1:23">
      <c r="A397" t="s">
        <v>836</v>
      </c>
      <c r="B397" s="1">
        <v>44925</v>
      </c>
      <c r="C397" t="s">
        <v>837</v>
      </c>
      <c r="D397" t="s">
        <v>56</v>
      </c>
      <c r="E397">
        <v>27143</v>
      </c>
      <c r="F397">
        <v>6.5</v>
      </c>
      <c r="G397">
        <v>60</v>
      </c>
      <c r="H397" t="s">
        <v>19</v>
      </c>
      <c r="I397" t="s">
        <v>20</v>
      </c>
      <c r="J397" t="s">
        <v>21</v>
      </c>
      <c r="K397">
        <v>112895</v>
      </c>
      <c r="L397" t="s">
        <v>29</v>
      </c>
      <c r="M397">
        <v>0.16</v>
      </c>
      <c r="N397">
        <v>0.67</v>
      </c>
      <c r="O397">
        <v>28907.3</v>
      </c>
      <c r="P397">
        <v>0</v>
      </c>
      <c r="Q397" s="2">
        <f t="shared" si="49"/>
        <v>24.042694539173567</v>
      </c>
      <c r="R397" s="2">
        <f t="shared" si="43"/>
        <v>25.605474113113956</v>
      </c>
      <c r="S397">
        <f t="shared" ca="1" si="44"/>
        <v>995</v>
      </c>
      <c r="T397" s="2">
        <f t="shared" ca="1" si="45"/>
        <v>33.166666666666664</v>
      </c>
      <c r="U397" s="2" t="str">
        <f t="shared" ca="1" si="46"/>
        <v>25-36</v>
      </c>
      <c r="V397">
        <f t="shared" si="47"/>
        <v>1764.2999999999993</v>
      </c>
      <c r="W397" t="str">
        <f t="shared" si="48"/>
        <v>Profit</v>
      </c>
    </row>
    <row r="398" spans="1:23">
      <c r="A398" t="s">
        <v>838</v>
      </c>
      <c r="B398" s="1">
        <v>45217</v>
      </c>
      <c r="C398" t="s">
        <v>839</v>
      </c>
      <c r="D398" t="s">
        <v>76</v>
      </c>
      <c r="E398">
        <v>7154</v>
      </c>
      <c r="F398">
        <v>6.5</v>
      </c>
      <c r="G398">
        <v>36</v>
      </c>
      <c r="H398" t="s">
        <v>19</v>
      </c>
      <c r="I398" t="s">
        <v>27</v>
      </c>
      <c r="J398" t="s">
        <v>47</v>
      </c>
      <c r="K398">
        <v>119132</v>
      </c>
      <c r="L398" t="s">
        <v>33</v>
      </c>
      <c r="M398">
        <v>0.49</v>
      </c>
      <c r="N398">
        <v>0.8</v>
      </c>
      <c r="O398">
        <v>7619.01</v>
      </c>
      <c r="P398">
        <v>0</v>
      </c>
      <c r="Q398" s="2">
        <f t="shared" si="49"/>
        <v>6.0051035825806665</v>
      </c>
      <c r="R398" s="2">
        <f t="shared" si="43"/>
        <v>6.3954353154484096</v>
      </c>
      <c r="S398">
        <f t="shared" ca="1" si="44"/>
        <v>703</v>
      </c>
      <c r="T398" s="2">
        <f t="shared" ca="1" si="45"/>
        <v>23.433333333333334</v>
      </c>
      <c r="U398" s="2" t="str">
        <f t="shared" ca="1" si="46"/>
        <v>13-24</v>
      </c>
      <c r="V398">
        <f t="shared" si="47"/>
        <v>465.01000000000022</v>
      </c>
      <c r="W398" t="str">
        <f t="shared" si="48"/>
        <v>Profit</v>
      </c>
    </row>
    <row r="399" spans="1:23">
      <c r="A399" t="s">
        <v>840</v>
      </c>
      <c r="B399" s="1">
        <v>44957</v>
      </c>
      <c r="C399" t="s">
        <v>841</v>
      </c>
      <c r="D399" t="s">
        <v>46</v>
      </c>
      <c r="E399">
        <v>22804</v>
      </c>
      <c r="F399">
        <v>11.8</v>
      </c>
      <c r="G399">
        <v>60</v>
      </c>
      <c r="H399" t="s">
        <v>19</v>
      </c>
      <c r="I399" t="s">
        <v>84</v>
      </c>
      <c r="J399" t="s">
        <v>32</v>
      </c>
      <c r="K399">
        <v>121066</v>
      </c>
      <c r="L399" t="s">
        <v>29</v>
      </c>
      <c r="M399">
        <v>0.32</v>
      </c>
      <c r="N399">
        <v>0.55000000000000004</v>
      </c>
      <c r="O399">
        <v>25494.87</v>
      </c>
      <c r="P399">
        <v>0</v>
      </c>
      <c r="Q399" s="2">
        <f t="shared" si="49"/>
        <v>18.836006806204882</v>
      </c>
      <c r="R399" s="2">
        <f t="shared" si="43"/>
        <v>21.05865395734558</v>
      </c>
      <c r="S399">
        <f t="shared" ca="1" si="44"/>
        <v>963</v>
      </c>
      <c r="T399" s="2">
        <f t="shared" ca="1" si="45"/>
        <v>32.1</v>
      </c>
      <c r="U399" s="2" t="str">
        <f t="shared" ca="1" si="46"/>
        <v>25-36</v>
      </c>
      <c r="V399">
        <f t="shared" si="47"/>
        <v>2690.869999999999</v>
      </c>
      <c r="W399" t="str">
        <f t="shared" si="48"/>
        <v>Profit</v>
      </c>
    </row>
    <row r="400" spans="1:23">
      <c r="A400" t="s">
        <v>842</v>
      </c>
      <c r="B400" s="1">
        <v>44872</v>
      </c>
      <c r="C400" t="s">
        <v>843</v>
      </c>
      <c r="D400" t="s">
        <v>76</v>
      </c>
      <c r="E400">
        <v>21581</v>
      </c>
      <c r="F400">
        <v>22.3</v>
      </c>
      <c r="G400">
        <v>60</v>
      </c>
      <c r="H400" t="s">
        <v>26</v>
      </c>
      <c r="I400" t="s">
        <v>57</v>
      </c>
      <c r="J400" t="s">
        <v>37</v>
      </c>
      <c r="K400">
        <v>96798</v>
      </c>
      <c r="L400" t="s">
        <v>22</v>
      </c>
      <c r="M400">
        <v>0.15</v>
      </c>
      <c r="N400">
        <v>0.93</v>
      </c>
      <c r="O400">
        <v>4810.13</v>
      </c>
      <c r="P400">
        <v>0</v>
      </c>
      <c r="Q400" s="2">
        <f t="shared" si="49"/>
        <v>22.294882125663754</v>
      </c>
      <c r="R400" s="2">
        <f t="shared" si="43"/>
        <v>4.9692452323395111</v>
      </c>
      <c r="S400">
        <f t="shared" ca="1" si="44"/>
        <v>1048</v>
      </c>
      <c r="T400" s="2">
        <f t="shared" ca="1" si="45"/>
        <v>34.93333333333333</v>
      </c>
      <c r="U400" s="2" t="str">
        <f t="shared" ca="1" si="46"/>
        <v>25-36</v>
      </c>
      <c r="V400">
        <f t="shared" si="47"/>
        <v>-16770.87</v>
      </c>
      <c r="W400" t="str">
        <f t="shared" si="48"/>
        <v>loss</v>
      </c>
    </row>
    <row r="401" spans="1:23">
      <c r="A401" t="s">
        <v>844</v>
      </c>
      <c r="B401" s="1">
        <v>44653</v>
      </c>
      <c r="C401" t="s">
        <v>845</v>
      </c>
      <c r="D401" t="s">
        <v>72</v>
      </c>
      <c r="E401">
        <v>31087</v>
      </c>
      <c r="F401">
        <v>9.3000000000000007</v>
      </c>
      <c r="G401">
        <v>36</v>
      </c>
      <c r="H401" t="s">
        <v>26</v>
      </c>
      <c r="I401" t="s">
        <v>73</v>
      </c>
      <c r="J401" t="s">
        <v>32</v>
      </c>
      <c r="K401">
        <v>84199</v>
      </c>
      <c r="L401" t="s">
        <v>29</v>
      </c>
      <c r="M401">
        <v>0.46</v>
      </c>
      <c r="N401">
        <v>0.89</v>
      </c>
      <c r="O401">
        <v>7602.33</v>
      </c>
      <c r="P401">
        <v>0</v>
      </c>
      <c r="Q401" s="2">
        <f t="shared" si="49"/>
        <v>36.920866043539711</v>
      </c>
      <c r="R401" s="2">
        <f t="shared" si="43"/>
        <v>9.0290027197472664</v>
      </c>
      <c r="S401">
        <f t="shared" ca="1" si="44"/>
        <v>1267</v>
      </c>
      <c r="T401" s="2">
        <f t="shared" ca="1" si="45"/>
        <v>42.233333333333334</v>
      </c>
      <c r="U401" s="2" t="str">
        <f t="shared" ca="1" si="46"/>
        <v>37-48</v>
      </c>
      <c r="V401">
        <f t="shared" si="47"/>
        <v>-23484.67</v>
      </c>
      <c r="W401" t="str">
        <f t="shared" si="48"/>
        <v>loss</v>
      </c>
    </row>
    <row r="402" spans="1:23">
      <c r="A402" t="s">
        <v>846</v>
      </c>
      <c r="B402" s="1">
        <v>45116</v>
      </c>
      <c r="C402" t="s">
        <v>847</v>
      </c>
      <c r="D402" t="s">
        <v>72</v>
      </c>
      <c r="E402">
        <v>33981</v>
      </c>
      <c r="F402">
        <v>12.2</v>
      </c>
      <c r="G402">
        <v>36</v>
      </c>
      <c r="H402" t="s">
        <v>19</v>
      </c>
      <c r="I402" t="s">
        <v>57</v>
      </c>
      <c r="J402" t="s">
        <v>37</v>
      </c>
      <c r="K402">
        <v>89546</v>
      </c>
      <c r="L402" t="s">
        <v>33</v>
      </c>
      <c r="M402">
        <v>0.13</v>
      </c>
      <c r="N402">
        <v>0.76</v>
      </c>
      <c r="O402">
        <v>38126.68</v>
      </c>
      <c r="P402">
        <v>0</v>
      </c>
      <c r="Q402" s="2">
        <f t="shared" si="49"/>
        <v>37.948093717195633</v>
      </c>
      <c r="R402" s="2">
        <f t="shared" si="43"/>
        <v>42.577758917204569</v>
      </c>
      <c r="S402">
        <f t="shared" ca="1" si="44"/>
        <v>804</v>
      </c>
      <c r="T402" s="2">
        <f t="shared" ca="1" si="45"/>
        <v>26.8</v>
      </c>
      <c r="U402" s="2" t="str">
        <f t="shared" ca="1" si="46"/>
        <v>25-36</v>
      </c>
      <c r="V402">
        <f t="shared" si="47"/>
        <v>4145.68</v>
      </c>
      <c r="W402" t="str">
        <f t="shared" si="48"/>
        <v>Profit</v>
      </c>
    </row>
    <row r="403" spans="1:23">
      <c r="A403" t="s">
        <v>848</v>
      </c>
      <c r="B403" s="1">
        <v>44388</v>
      </c>
      <c r="C403" t="s">
        <v>849</v>
      </c>
      <c r="D403" t="s">
        <v>72</v>
      </c>
      <c r="E403">
        <v>4762</v>
      </c>
      <c r="F403">
        <v>6.4</v>
      </c>
      <c r="G403">
        <v>60</v>
      </c>
      <c r="H403" t="s">
        <v>19</v>
      </c>
      <c r="I403" t="s">
        <v>57</v>
      </c>
      <c r="J403" t="s">
        <v>37</v>
      </c>
      <c r="K403">
        <v>135686</v>
      </c>
      <c r="L403" t="s">
        <v>33</v>
      </c>
      <c r="M403">
        <v>0.46</v>
      </c>
      <c r="N403">
        <v>0.8</v>
      </c>
      <c r="O403">
        <v>5066.7700000000004</v>
      </c>
      <c r="P403">
        <v>0</v>
      </c>
      <c r="Q403" s="2">
        <f t="shared" si="49"/>
        <v>3.5095735742817977</v>
      </c>
      <c r="R403" s="2">
        <f t="shared" si="43"/>
        <v>3.7341877570272546</v>
      </c>
      <c r="S403">
        <f t="shared" ca="1" si="44"/>
        <v>1532</v>
      </c>
      <c r="T403" s="2">
        <f t="shared" ca="1" si="45"/>
        <v>51.06666666666667</v>
      </c>
      <c r="U403" s="2" t="str">
        <f t="shared" ca="1" si="46"/>
        <v>49+</v>
      </c>
      <c r="V403">
        <f t="shared" si="47"/>
        <v>304.77000000000044</v>
      </c>
      <c r="W403" t="str">
        <f t="shared" si="48"/>
        <v>Profit</v>
      </c>
    </row>
    <row r="404" spans="1:23">
      <c r="A404" t="s">
        <v>850</v>
      </c>
      <c r="B404" s="1">
        <v>44935</v>
      </c>
      <c r="C404" t="s">
        <v>851</v>
      </c>
      <c r="D404" t="s">
        <v>25</v>
      </c>
      <c r="E404">
        <v>10768</v>
      </c>
      <c r="F404">
        <v>20.3</v>
      </c>
      <c r="G404">
        <v>60</v>
      </c>
      <c r="H404" t="s">
        <v>81</v>
      </c>
      <c r="I404" t="s">
        <v>84</v>
      </c>
      <c r="J404" t="s">
        <v>21</v>
      </c>
      <c r="K404">
        <v>118151</v>
      </c>
      <c r="L404" t="s">
        <v>22</v>
      </c>
      <c r="M404">
        <v>0.5</v>
      </c>
      <c r="N404">
        <v>0.51</v>
      </c>
      <c r="O404">
        <v>4240.21</v>
      </c>
      <c r="P404">
        <v>804.81</v>
      </c>
      <c r="Q404" s="2">
        <f t="shared" si="49"/>
        <v>9.1137612038831666</v>
      </c>
      <c r="R404" s="2">
        <f t="shared" si="43"/>
        <v>3.5888058501409215</v>
      </c>
      <c r="S404">
        <f t="shared" ca="1" si="44"/>
        <v>985</v>
      </c>
      <c r="T404" s="2">
        <f t="shared" ca="1" si="45"/>
        <v>32.833333333333336</v>
      </c>
      <c r="U404" s="2" t="str">
        <f t="shared" ca="1" si="46"/>
        <v>25-36</v>
      </c>
      <c r="V404">
        <f t="shared" si="47"/>
        <v>-6527.79</v>
      </c>
      <c r="W404" t="str">
        <f t="shared" si="48"/>
        <v>loss</v>
      </c>
    </row>
    <row r="405" spans="1:23">
      <c r="A405" t="s">
        <v>852</v>
      </c>
      <c r="B405" s="1">
        <v>45174</v>
      </c>
      <c r="C405" t="s">
        <v>853</v>
      </c>
      <c r="D405" t="s">
        <v>76</v>
      </c>
      <c r="E405">
        <v>39559</v>
      </c>
      <c r="F405">
        <v>13.2</v>
      </c>
      <c r="G405">
        <v>36</v>
      </c>
      <c r="H405" t="s">
        <v>19</v>
      </c>
      <c r="I405" t="s">
        <v>57</v>
      </c>
      <c r="J405" t="s">
        <v>28</v>
      </c>
      <c r="K405">
        <v>33327</v>
      </c>
      <c r="L405" t="s">
        <v>33</v>
      </c>
      <c r="M405">
        <v>0.38</v>
      </c>
      <c r="N405">
        <v>0.65</v>
      </c>
      <c r="O405">
        <v>44780.79</v>
      </c>
      <c r="P405">
        <v>0</v>
      </c>
      <c r="Q405" s="2">
        <f t="shared" si="49"/>
        <v>118.69955291505386</v>
      </c>
      <c r="R405" s="2">
        <f t="shared" si="43"/>
        <v>134.3678999009812</v>
      </c>
      <c r="S405">
        <f t="shared" ca="1" si="44"/>
        <v>746</v>
      </c>
      <c r="T405" s="2">
        <f t="shared" ca="1" si="45"/>
        <v>24.866666666666667</v>
      </c>
      <c r="U405" s="2" t="str">
        <f t="shared" ca="1" si="46"/>
        <v>25-36</v>
      </c>
      <c r="V405">
        <f t="shared" si="47"/>
        <v>5221.7900000000009</v>
      </c>
      <c r="W405" t="str">
        <f t="shared" si="48"/>
        <v>Profit</v>
      </c>
    </row>
    <row r="406" spans="1:23">
      <c r="A406" t="s">
        <v>854</v>
      </c>
      <c r="B406" s="1">
        <v>45205</v>
      </c>
      <c r="C406" t="s">
        <v>855</v>
      </c>
      <c r="D406" t="s">
        <v>25</v>
      </c>
      <c r="E406">
        <v>9783</v>
      </c>
      <c r="F406">
        <v>20.2</v>
      </c>
      <c r="G406">
        <v>36</v>
      </c>
      <c r="H406" t="s">
        <v>81</v>
      </c>
      <c r="I406" t="s">
        <v>27</v>
      </c>
      <c r="J406" t="s">
        <v>21</v>
      </c>
      <c r="K406">
        <v>59768</v>
      </c>
      <c r="L406" t="s">
        <v>29</v>
      </c>
      <c r="M406">
        <v>0.41</v>
      </c>
      <c r="N406">
        <v>0.86</v>
      </c>
      <c r="O406">
        <v>1238.43</v>
      </c>
      <c r="P406">
        <v>3866.9</v>
      </c>
      <c r="Q406" s="2">
        <f t="shared" si="49"/>
        <v>16.368290724133317</v>
      </c>
      <c r="R406" s="2">
        <f t="shared" si="43"/>
        <v>2.0720619729621204</v>
      </c>
      <c r="S406">
        <f t="shared" ca="1" si="44"/>
        <v>715</v>
      </c>
      <c r="T406" s="2">
        <f t="shared" ca="1" si="45"/>
        <v>23.833333333333332</v>
      </c>
      <c r="U406" s="2" t="str">
        <f t="shared" ca="1" si="46"/>
        <v>13-24</v>
      </c>
      <c r="V406">
        <f t="shared" si="47"/>
        <v>-8544.57</v>
      </c>
      <c r="W406" t="str">
        <f t="shared" si="48"/>
        <v>loss</v>
      </c>
    </row>
    <row r="407" spans="1:23">
      <c r="A407" t="s">
        <v>856</v>
      </c>
      <c r="B407" s="1">
        <v>44292</v>
      </c>
      <c r="C407" t="s">
        <v>857</v>
      </c>
      <c r="D407" t="s">
        <v>18</v>
      </c>
      <c r="E407">
        <v>30781</v>
      </c>
      <c r="F407">
        <v>23.1</v>
      </c>
      <c r="G407">
        <v>36</v>
      </c>
      <c r="H407" t="s">
        <v>19</v>
      </c>
      <c r="I407" t="s">
        <v>20</v>
      </c>
      <c r="J407" t="s">
        <v>47</v>
      </c>
      <c r="K407">
        <v>94418</v>
      </c>
      <c r="L407" t="s">
        <v>29</v>
      </c>
      <c r="M407">
        <v>0.23</v>
      </c>
      <c r="N407">
        <v>0.53</v>
      </c>
      <c r="O407">
        <v>37891.410000000003</v>
      </c>
      <c r="P407">
        <v>0</v>
      </c>
      <c r="Q407" s="2">
        <f t="shared" si="49"/>
        <v>32.600775275900787</v>
      </c>
      <c r="R407" s="2">
        <f t="shared" si="43"/>
        <v>40.131553305513783</v>
      </c>
      <c r="S407">
        <f t="shared" ca="1" si="44"/>
        <v>1628</v>
      </c>
      <c r="T407" s="2">
        <f t="shared" ca="1" si="45"/>
        <v>54.266666666666666</v>
      </c>
      <c r="U407" s="2" t="str">
        <f t="shared" ca="1" si="46"/>
        <v>49+</v>
      </c>
      <c r="V407">
        <f t="shared" si="47"/>
        <v>7110.4100000000035</v>
      </c>
      <c r="W407" t="str">
        <f t="shared" si="48"/>
        <v>Profit</v>
      </c>
    </row>
    <row r="408" spans="1:23">
      <c r="A408" t="s">
        <v>858</v>
      </c>
      <c r="B408" s="1">
        <v>44859</v>
      </c>
      <c r="C408" t="s">
        <v>859</v>
      </c>
      <c r="D408" t="s">
        <v>46</v>
      </c>
      <c r="E408">
        <v>31811</v>
      </c>
      <c r="F408">
        <v>9.6999999999999993</v>
      </c>
      <c r="G408">
        <v>60</v>
      </c>
      <c r="H408" t="s">
        <v>26</v>
      </c>
      <c r="I408" t="s">
        <v>20</v>
      </c>
      <c r="J408" t="s">
        <v>37</v>
      </c>
      <c r="K408">
        <v>124386</v>
      </c>
      <c r="L408" t="s">
        <v>29</v>
      </c>
      <c r="M408">
        <v>0.48</v>
      </c>
      <c r="N408">
        <v>0.63</v>
      </c>
      <c r="O408">
        <v>14792.24</v>
      </c>
      <c r="P408">
        <v>0</v>
      </c>
      <c r="Q408" s="2">
        <f t="shared" si="49"/>
        <v>25.574421558696315</v>
      </c>
      <c r="R408" s="2">
        <f t="shared" si="43"/>
        <v>11.892206518418472</v>
      </c>
      <c r="S408">
        <f t="shared" ca="1" si="44"/>
        <v>1061</v>
      </c>
      <c r="T408" s="2">
        <f t="shared" ca="1" si="45"/>
        <v>35.366666666666667</v>
      </c>
      <c r="U408" s="2" t="str">
        <f t="shared" ca="1" si="46"/>
        <v>25-36</v>
      </c>
      <c r="V408">
        <f t="shared" si="47"/>
        <v>-17018.760000000002</v>
      </c>
      <c r="W408" t="str">
        <f t="shared" si="48"/>
        <v>loss</v>
      </c>
    </row>
    <row r="409" spans="1:23">
      <c r="A409" t="s">
        <v>860</v>
      </c>
      <c r="B409" s="1">
        <v>44233</v>
      </c>
      <c r="C409" t="s">
        <v>861</v>
      </c>
      <c r="D409" t="s">
        <v>40</v>
      </c>
      <c r="E409">
        <v>36488</v>
      </c>
      <c r="F409">
        <v>21.1</v>
      </c>
      <c r="G409">
        <v>36</v>
      </c>
      <c r="H409" t="s">
        <v>19</v>
      </c>
      <c r="I409" t="s">
        <v>57</v>
      </c>
      <c r="J409" t="s">
        <v>28</v>
      </c>
      <c r="K409">
        <v>146947</v>
      </c>
      <c r="L409" t="s">
        <v>29</v>
      </c>
      <c r="M409">
        <v>0.31</v>
      </c>
      <c r="N409">
        <v>0.76</v>
      </c>
      <c r="O409">
        <v>44186.97</v>
      </c>
      <c r="P409">
        <v>0</v>
      </c>
      <c r="Q409" s="2">
        <f t="shared" si="49"/>
        <v>24.830721280461663</v>
      </c>
      <c r="R409" s="2">
        <f t="shared" si="43"/>
        <v>30.070004831674009</v>
      </c>
      <c r="S409">
        <f t="shared" ca="1" si="44"/>
        <v>1687</v>
      </c>
      <c r="T409" s="2">
        <f t="shared" ca="1" si="45"/>
        <v>56.233333333333334</v>
      </c>
      <c r="U409" s="2" t="str">
        <f t="shared" ca="1" si="46"/>
        <v>49+</v>
      </c>
      <c r="V409">
        <f t="shared" si="47"/>
        <v>7698.9700000000012</v>
      </c>
      <c r="W409" t="str">
        <f t="shared" si="48"/>
        <v>Profit</v>
      </c>
    </row>
    <row r="410" spans="1:23">
      <c r="A410" t="s">
        <v>862</v>
      </c>
      <c r="B410" s="1">
        <v>44475</v>
      </c>
      <c r="C410" t="s">
        <v>863</v>
      </c>
      <c r="D410" t="s">
        <v>53</v>
      </c>
      <c r="E410">
        <v>9905</v>
      </c>
      <c r="F410">
        <v>6.2</v>
      </c>
      <c r="G410">
        <v>36</v>
      </c>
      <c r="H410" t="s">
        <v>81</v>
      </c>
      <c r="I410" t="s">
        <v>73</v>
      </c>
      <c r="J410" t="s">
        <v>37</v>
      </c>
      <c r="K410">
        <v>72788</v>
      </c>
      <c r="L410" t="s">
        <v>22</v>
      </c>
      <c r="M410">
        <v>0.39</v>
      </c>
      <c r="N410">
        <v>0.62</v>
      </c>
      <c r="O410">
        <v>2417.52</v>
      </c>
      <c r="P410">
        <v>3932.05</v>
      </c>
      <c r="Q410" s="2">
        <f t="shared" si="49"/>
        <v>13.608012309721381</v>
      </c>
      <c r="R410" s="2">
        <f t="shared" si="43"/>
        <v>3.3213167005550366</v>
      </c>
      <c r="S410">
        <f t="shared" ca="1" si="44"/>
        <v>1445</v>
      </c>
      <c r="T410" s="2">
        <f t="shared" ca="1" si="45"/>
        <v>48.166666666666664</v>
      </c>
      <c r="U410" s="2" t="str">
        <f t="shared" ca="1" si="46"/>
        <v>49+</v>
      </c>
      <c r="V410">
        <f t="shared" si="47"/>
        <v>-7487.48</v>
      </c>
      <c r="W410" t="str">
        <f t="shared" si="48"/>
        <v>loss</v>
      </c>
    </row>
    <row r="411" spans="1:23">
      <c r="A411" t="s">
        <v>864</v>
      </c>
      <c r="B411" s="1">
        <v>44413</v>
      </c>
      <c r="C411" t="s">
        <v>865</v>
      </c>
      <c r="D411" t="s">
        <v>76</v>
      </c>
      <c r="E411">
        <v>10127</v>
      </c>
      <c r="F411">
        <v>23</v>
      </c>
      <c r="G411">
        <v>36</v>
      </c>
      <c r="H411" t="s">
        <v>26</v>
      </c>
      <c r="I411" t="s">
        <v>73</v>
      </c>
      <c r="J411" t="s">
        <v>37</v>
      </c>
      <c r="K411">
        <v>145945</v>
      </c>
      <c r="L411" t="s">
        <v>29</v>
      </c>
      <c r="M411">
        <v>0.47</v>
      </c>
      <c r="N411">
        <v>0.92</v>
      </c>
      <c r="O411">
        <v>3348.84</v>
      </c>
      <c r="P411">
        <v>0</v>
      </c>
      <c r="Q411" s="2">
        <f t="shared" si="49"/>
        <v>6.9389153448216794</v>
      </c>
      <c r="R411" s="2">
        <f t="shared" si="43"/>
        <v>2.2945904279009217</v>
      </c>
      <c r="S411">
        <f t="shared" ca="1" si="44"/>
        <v>1507</v>
      </c>
      <c r="T411" s="2">
        <f t="shared" ca="1" si="45"/>
        <v>50.233333333333334</v>
      </c>
      <c r="U411" s="2" t="str">
        <f t="shared" ca="1" si="46"/>
        <v>49+</v>
      </c>
      <c r="V411">
        <f t="shared" si="47"/>
        <v>-6778.16</v>
      </c>
      <c r="W411" t="str">
        <f t="shared" si="48"/>
        <v>loss</v>
      </c>
    </row>
    <row r="412" spans="1:23">
      <c r="A412" t="s">
        <v>866</v>
      </c>
      <c r="B412" s="1">
        <v>45063</v>
      </c>
      <c r="C412" t="s">
        <v>867</v>
      </c>
      <c r="D412" t="s">
        <v>53</v>
      </c>
      <c r="E412">
        <v>23431</v>
      </c>
      <c r="F412">
        <v>18</v>
      </c>
      <c r="G412">
        <v>60</v>
      </c>
      <c r="H412" t="s">
        <v>19</v>
      </c>
      <c r="I412" t="s">
        <v>27</v>
      </c>
      <c r="J412" t="s">
        <v>21</v>
      </c>
      <c r="K412">
        <v>112384</v>
      </c>
      <c r="L412" t="s">
        <v>22</v>
      </c>
      <c r="M412">
        <v>0.49</v>
      </c>
      <c r="N412">
        <v>0.56000000000000005</v>
      </c>
      <c r="O412">
        <v>27648.58</v>
      </c>
      <c r="P412">
        <v>0</v>
      </c>
      <c r="Q412" s="2">
        <f t="shared" si="49"/>
        <v>20.849053246013668</v>
      </c>
      <c r="R412" s="2">
        <f t="shared" si="43"/>
        <v>24.60188283029613</v>
      </c>
      <c r="S412">
        <f t="shared" ca="1" si="44"/>
        <v>857</v>
      </c>
      <c r="T412" s="2">
        <f t="shared" ca="1" si="45"/>
        <v>28.566666666666666</v>
      </c>
      <c r="U412" s="2" t="str">
        <f t="shared" ca="1" si="46"/>
        <v>25-36</v>
      </c>
      <c r="V412">
        <f t="shared" si="47"/>
        <v>4217.5800000000017</v>
      </c>
      <c r="W412" t="str">
        <f t="shared" si="48"/>
        <v>Profit</v>
      </c>
    </row>
    <row r="413" spans="1:23">
      <c r="A413" t="s">
        <v>868</v>
      </c>
      <c r="B413" s="1">
        <v>45069</v>
      </c>
      <c r="C413" t="s">
        <v>869</v>
      </c>
      <c r="D413" t="s">
        <v>56</v>
      </c>
      <c r="E413">
        <v>7368</v>
      </c>
      <c r="F413">
        <v>22.5</v>
      </c>
      <c r="G413">
        <v>36</v>
      </c>
      <c r="H413" t="s">
        <v>19</v>
      </c>
      <c r="I413" t="s">
        <v>20</v>
      </c>
      <c r="J413" t="s">
        <v>28</v>
      </c>
      <c r="K413">
        <v>76830</v>
      </c>
      <c r="L413" t="s">
        <v>29</v>
      </c>
      <c r="M413">
        <v>0.43</v>
      </c>
      <c r="N413">
        <v>0.86</v>
      </c>
      <c r="O413">
        <v>9025.7999999999993</v>
      </c>
      <c r="P413">
        <v>0</v>
      </c>
      <c r="Q413" s="2">
        <f t="shared" si="49"/>
        <v>9.5900039047247176</v>
      </c>
      <c r="R413" s="2">
        <f t="shared" si="43"/>
        <v>11.747754783287776</v>
      </c>
      <c r="S413">
        <f t="shared" ca="1" si="44"/>
        <v>851</v>
      </c>
      <c r="T413" s="2">
        <f t="shared" ca="1" si="45"/>
        <v>28.366666666666667</v>
      </c>
      <c r="U413" s="2" t="str">
        <f t="shared" ca="1" si="46"/>
        <v>25-36</v>
      </c>
      <c r="V413">
        <f t="shared" si="47"/>
        <v>1657.7999999999993</v>
      </c>
      <c r="W413" t="str">
        <f t="shared" si="48"/>
        <v>Profit</v>
      </c>
    </row>
    <row r="414" spans="1:23">
      <c r="A414" t="s">
        <v>870</v>
      </c>
      <c r="B414" s="1">
        <v>44258</v>
      </c>
      <c r="C414" t="s">
        <v>871</v>
      </c>
      <c r="D414" t="s">
        <v>76</v>
      </c>
      <c r="E414">
        <v>28424</v>
      </c>
      <c r="F414">
        <v>5</v>
      </c>
      <c r="G414">
        <v>36</v>
      </c>
      <c r="H414" t="s">
        <v>26</v>
      </c>
      <c r="I414" t="s">
        <v>20</v>
      </c>
      <c r="J414" t="s">
        <v>28</v>
      </c>
      <c r="K414">
        <v>82446</v>
      </c>
      <c r="L414" t="s">
        <v>22</v>
      </c>
      <c r="M414">
        <v>0.22</v>
      </c>
      <c r="N414">
        <v>0.73</v>
      </c>
      <c r="O414">
        <v>12039.9</v>
      </c>
      <c r="P414">
        <v>0</v>
      </c>
      <c r="Q414" s="2">
        <f t="shared" si="49"/>
        <v>34.475899376561628</v>
      </c>
      <c r="R414" s="2">
        <f t="shared" si="43"/>
        <v>14.603376755694637</v>
      </c>
      <c r="S414">
        <f t="shared" ca="1" si="44"/>
        <v>1662</v>
      </c>
      <c r="T414" s="2">
        <f t="shared" ca="1" si="45"/>
        <v>55.4</v>
      </c>
      <c r="U414" s="2" t="str">
        <f t="shared" ca="1" si="46"/>
        <v>49+</v>
      </c>
      <c r="V414">
        <f t="shared" si="47"/>
        <v>-16384.099999999999</v>
      </c>
      <c r="W414" t="str">
        <f t="shared" si="48"/>
        <v>loss</v>
      </c>
    </row>
    <row r="415" spans="1:23">
      <c r="A415" t="s">
        <v>872</v>
      </c>
      <c r="B415" s="1">
        <v>44792</v>
      </c>
      <c r="C415" t="s">
        <v>873</v>
      </c>
      <c r="D415" t="s">
        <v>18</v>
      </c>
      <c r="E415">
        <v>19333</v>
      </c>
      <c r="F415">
        <v>8.4</v>
      </c>
      <c r="G415">
        <v>36</v>
      </c>
      <c r="H415" t="s">
        <v>26</v>
      </c>
      <c r="I415" t="s">
        <v>27</v>
      </c>
      <c r="J415" t="s">
        <v>37</v>
      </c>
      <c r="K415">
        <v>135078</v>
      </c>
      <c r="L415" t="s">
        <v>29</v>
      </c>
      <c r="M415">
        <v>0.49</v>
      </c>
      <c r="N415">
        <v>0.84</v>
      </c>
      <c r="O415">
        <v>4102.62</v>
      </c>
      <c r="P415">
        <v>0</v>
      </c>
      <c r="Q415" s="2">
        <f t="shared" si="49"/>
        <v>14.312471312871081</v>
      </c>
      <c r="R415" s="2">
        <f t="shared" si="43"/>
        <v>3.0372229378581266</v>
      </c>
      <c r="S415">
        <f t="shared" ca="1" si="44"/>
        <v>1128</v>
      </c>
      <c r="T415" s="2">
        <f t="shared" ca="1" si="45"/>
        <v>37.6</v>
      </c>
      <c r="U415" s="2" t="str">
        <f t="shared" ca="1" si="46"/>
        <v>37-48</v>
      </c>
      <c r="V415">
        <f t="shared" si="47"/>
        <v>-15230.380000000001</v>
      </c>
      <c r="W415" t="str">
        <f t="shared" si="48"/>
        <v>loss</v>
      </c>
    </row>
    <row r="416" spans="1:23">
      <c r="A416" t="s">
        <v>874</v>
      </c>
      <c r="B416" s="1">
        <v>44925</v>
      </c>
      <c r="C416" t="s">
        <v>875</v>
      </c>
      <c r="D416" t="s">
        <v>76</v>
      </c>
      <c r="E416">
        <v>24116</v>
      </c>
      <c r="F416">
        <v>12.8</v>
      </c>
      <c r="G416">
        <v>36</v>
      </c>
      <c r="H416" t="s">
        <v>19</v>
      </c>
      <c r="I416" t="s">
        <v>84</v>
      </c>
      <c r="J416" t="s">
        <v>28</v>
      </c>
      <c r="K416">
        <v>45160</v>
      </c>
      <c r="L416" t="s">
        <v>29</v>
      </c>
      <c r="M416">
        <v>0.35</v>
      </c>
      <c r="N416">
        <v>0.64</v>
      </c>
      <c r="O416">
        <v>27202.85</v>
      </c>
      <c r="P416">
        <v>0</v>
      </c>
      <c r="Q416" s="2">
        <f t="shared" si="49"/>
        <v>53.401240035429588</v>
      </c>
      <c r="R416" s="2">
        <f t="shared" si="43"/>
        <v>60.236603188662528</v>
      </c>
      <c r="S416">
        <f t="shared" ca="1" si="44"/>
        <v>995</v>
      </c>
      <c r="T416" s="2">
        <f t="shared" ca="1" si="45"/>
        <v>33.166666666666664</v>
      </c>
      <c r="U416" s="2" t="str">
        <f t="shared" ca="1" si="46"/>
        <v>25-36</v>
      </c>
      <c r="V416">
        <f t="shared" si="47"/>
        <v>3086.8499999999985</v>
      </c>
      <c r="W416" t="str">
        <f t="shared" si="48"/>
        <v>Profit</v>
      </c>
    </row>
    <row r="417" spans="1:23">
      <c r="A417" t="s">
        <v>876</v>
      </c>
      <c r="B417" s="1">
        <v>44593</v>
      </c>
      <c r="C417" t="s">
        <v>877</v>
      </c>
      <c r="D417" t="s">
        <v>25</v>
      </c>
      <c r="E417">
        <v>16525</v>
      </c>
      <c r="F417">
        <v>12.6</v>
      </c>
      <c r="G417">
        <v>36</v>
      </c>
      <c r="H417" t="s">
        <v>19</v>
      </c>
      <c r="I417" t="s">
        <v>20</v>
      </c>
      <c r="J417" t="s">
        <v>28</v>
      </c>
      <c r="K417">
        <v>86583</v>
      </c>
      <c r="L417" t="s">
        <v>22</v>
      </c>
      <c r="M417">
        <v>0.47</v>
      </c>
      <c r="N417">
        <v>0.73</v>
      </c>
      <c r="O417">
        <v>18607.150000000001</v>
      </c>
      <c r="P417">
        <v>0</v>
      </c>
      <c r="Q417" s="2">
        <f t="shared" si="49"/>
        <v>19.085732765092455</v>
      </c>
      <c r="R417" s="2">
        <f t="shared" si="43"/>
        <v>21.490535093494106</v>
      </c>
      <c r="S417">
        <f t="shared" ca="1" si="44"/>
        <v>1327</v>
      </c>
      <c r="T417" s="2">
        <f t="shared" ca="1" si="45"/>
        <v>44.233333333333334</v>
      </c>
      <c r="U417" s="2" t="str">
        <f t="shared" ca="1" si="46"/>
        <v>37-48</v>
      </c>
      <c r="V417">
        <f t="shared" si="47"/>
        <v>2082.1500000000015</v>
      </c>
      <c r="W417" t="str">
        <f t="shared" si="48"/>
        <v>Profit</v>
      </c>
    </row>
    <row r="418" spans="1:23">
      <c r="A418" t="s">
        <v>878</v>
      </c>
      <c r="B418" s="1">
        <v>44895</v>
      </c>
      <c r="C418" t="s">
        <v>879</v>
      </c>
      <c r="D418" t="s">
        <v>46</v>
      </c>
      <c r="E418">
        <v>24398</v>
      </c>
      <c r="F418">
        <v>9.5</v>
      </c>
      <c r="G418">
        <v>60</v>
      </c>
      <c r="H418" t="s">
        <v>26</v>
      </c>
      <c r="I418" t="s">
        <v>73</v>
      </c>
      <c r="J418" t="s">
        <v>21</v>
      </c>
      <c r="K418">
        <v>63998</v>
      </c>
      <c r="L418" t="s">
        <v>33</v>
      </c>
      <c r="M418">
        <v>0.37</v>
      </c>
      <c r="N418">
        <v>0.89</v>
      </c>
      <c r="O418">
        <v>5945.55</v>
      </c>
      <c r="P418">
        <v>0</v>
      </c>
      <c r="Q418" s="2">
        <f t="shared" si="49"/>
        <v>38.123066345823311</v>
      </c>
      <c r="R418" s="2">
        <f t="shared" si="43"/>
        <v>9.2902121941310671</v>
      </c>
      <c r="S418">
        <f t="shared" ca="1" si="44"/>
        <v>1025</v>
      </c>
      <c r="T418" s="2">
        <f t="shared" ca="1" si="45"/>
        <v>34.166666666666664</v>
      </c>
      <c r="U418" s="2" t="str">
        <f t="shared" ca="1" si="46"/>
        <v>25-36</v>
      </c>
      <c r="V418">
        <f t="shared" si="47"/>
        <v>-18452.45</v>
      </c>
      <c r="W418" t="str">
        <f t="shared" si="48"/>
        <v>loss</v>
      </c>
    </row>
    <row r="419" spans="1:23">
      <c r="A419" t="s">
        <v>880</v>
      </c>
      <c r="B419" s="1">
        <v>45239</v>
      </c>
      <c r="C419" t="s">
        <v>881</v>
      </c>
      <c r="D419" t="s">
        <v>40</v>
      </c>
      <c r="E419">
        <v>33857</v>
      </c>
      <c r="F419">
        <v>12.6</v>
      </c>
      <c r="G419">
        <v>60</v>
      </c>
      <c r="H419" t="s">
        <v>19</v>
      </c>
      <c r="I419" t="s">
        <v>57</v>
      </c>
      <c r="J419" t="s">
        <v>32</v>
      </c>
      <c r="K419">
        <v>57230</v>
      </c>
      <c r="L419" t="s">
        <v>33</v>
      </c>
      <c r="M419">
        <v>0.22</v>
      </c>
      <c r="N419">
        <v>0.71</v>
      </c>
      <c r="O419">
        <v>38122.980000000003</v>
      </c>
      <c r="P419">
        <v>0</v>
      </c>
      <c r="Q419" s="2">
        <f t="shared" si="49"/>
        <v>59.159531714135937</v>
      </c>
      <c r="R419" s="2">
        <f t="shared" si="43"/>
        <v>66.613629215446451</v>
      </c>
      <c r="S419">
        <f t="shared" ca="1" si="44"/>
        <v>681</v>
      </c>
      <c r="T419" s="2">
        <f t="shared" ca="1" si="45"/>
        <v>22.7</v>
      </c>
      <c r="U419" s="2" t="str">
        <f t="shared" ca="1" si="46"/>
        <v>13-24</v>
      </c>
      <c r="V419">
        <f t="shared" si="47"/>
        <v>4265.9800000000032</v>
      </c>
      <c r="W419" t="str">
        <f t="shared" si="48"/>
        <v>Profit</v>
      </c>
    </row>
    <row r="420" spans="1:23">
      <c r="A420" t="s">
        <v>882</v>
      </c>
      <c r="B420" s="1">
        <v>44373</v>
      </c>
      <c r="C420" t="s">
        <v>883</v>
      </c>
      <c r="D420" t="s">
        <v>50</v>
      </c>
      <c r="E420">
        <v>11361</v>
      </c>
      <c r="F420">
        <v>7.6</v>
      </c>
      <c r="G420">
        <v>60</v>
      </c>
      <c r="H420" t="s">
        <v>26</v>
      </c>
      <c r="I420" t="s">
        <v>84</v>
      </c>
      <c r="J420" t="s">
        <v>47</v>
      </c>
      <c r="K420">
        <v>39076</v>
      </c>
      <c r="L420" t="s">
        <v>33</v>
      </c>
      <c r="M420">
        <v>0.25</v>
      </c>
      <c r="N420">
        <v>0.66</v>
      </c>
      <c r="O420">
        <v>2661.69</v>
      </c>
      <c r="P420">
        <v>0</v>
      </c>
      <c r="Q420" s="2">
        <f t="shared" si="49"/>
        <v>29.074111986897329</v>
      </c>
      <c r="R420" s="2">
        <f t="shared" si="43"/>
        <v>6.8115723206059995</v>
      </c>
      <c r="S420">
        <f t="shared" ca="1" si="44"/>
        <v>1547</v>
      </c>
      <c r="T420" s="2">
        <f t="shared" ca="1" si="45"/>
        <v>51.56666666666667</v>
      </c>
      <c r="U420" s="2" t="str">
        <f t="shared" ca="1" si="46"/>
        <v>49+</v>
      </c>
      <c r="V420">
        <f t="shared" si="47"/>
        <v>-8699.31</v>
      </c>
      <c r="W420" t="str">
        <f t="shared" si="48"/>
        <v>loss</v>
      </c>
    </row>
    <row r="421" spans="1:23">
      <c r="A421" t="s">
        <v>884</v>
      </c>
      <c r="B421" s="1">
        <v>44592</v>
      </c>
      <c r="C421" t="s">
        <v>885</v>
      </c>
      <c r="D421" t="s">
        <v>40</v>
      </c>
      <c r="E421">
        <v>17369</v>
      </c>
      <c r="F421">
        <v>13.3</v>
      </c>
      <c r="G421">
        <v>36</v>
      </c>
      <c r="H421" t="s">
        <v>19</v>
      </c>
      <c r="I421" t="s">
        <v>84</v>
      </c>
      <c r="J421" t="s">
        <v>32</v>
      </c>
      <c r="K421">
        <v>99341</v>
      </c>
      <c r="L421" t="s">
        <v>22</v>
      </c>
      <c r="M421">
        <v>0.32</v>
      </c>
      <c r="N421">
        <v>0.74</v>
      </c>
      <c r="O421">
        <v>19679.080000000002</v>
      </c>
      <c r="P421">
        <v>0</v>
      </c>
      <c r="Q421" s="2">
        <f t="shared" si="49"/>
        <v>17.484221016498726</v>
      </c>
      <c r="R421" s="2">
        <f t="shared" si="43"/>
        <v>19.809625431594206</v>
      </c>
      <c r="S421">
        <f t="shared" ca="1" si="44"/>
        <v>1328</v>
      </c>
      <c r="T421" s="2">
        <f t="shared" ca="1" si="45"/>
        <v>44.266666666666666</v>
      </c>
      <c r="U421" s="2" t="str">
        <f t="shared" ca="1" si="46"/>
        <v>37-48</v>
      </c>
      <c r="V421">
        <f t="shared" si="47"/>
        <v>2310.0800000000017</v>
      </c>
      <c r="W421" t="str">
        <f t="shared" si="48"/>
        <v>Profit</v>
      </c>
    </row>
    <row r="422" spans="1:23">
      <c r="A422" t="s">
        <v>886</v>
      </c>
      <c r="B422" s="1">
        <v>44641</v>
      </c>
      <c r="C422" t="s">
        <v>887</v>
      </c>
      <c r="D422" t="s">
        <v>40</v>
      </c>
      <c r="E422">
        <v>4041</v>
      </c>
      <c r="F422">
        <v>21</v>
      </c>
      <c r="G422">
        <v>60</v>
      </c>
      <c r="H422" t="s">
        <v>81</v>
      </c>
      <c r="I422" t="s">
        <v>84</v>
      </c>
      <c r="J422" t="s">
        <v>28</v>
      </c>
      <c r="K422">
        <v>61085</v>
      </c>
      <c r="L422" t="s">
        <v>33</v>
      </c>
      <c r="M422">
        <v>0.42</v>
      </c>
      <c r="N422">
        <v>0.82</v>
      </c>
      <c r="O422">
        <v>858.39</v>
      </c>
      <c r="P422">
        <v>1009</v>
      </c>
      <c r="Q422" s="2">
        <f t="shared" si="49"/>
        <v>6.6153720225914707</v>
      </c>
      <c r="R422" s="2">
        <f t="shared" si="43"/>
        <v>1.4052386019481051</v>
      </c>
      <c r="S422">
        <f t="shared" ca="1" si="44"/>
        <v>1279</v>
      </c>
      <c r="T422" s="2">
        <f t="shared" ca="1" si="45"/>
        <v>42.633333333333333</v>
      </c>
      <c r="U422" s="2" t="str">
        <f t="shared" ca="1" si="46"/>
        <v>37-48</v>
      </c>
      <c r="V422">
        <f t="shared" si="47"/>
        <v>-3182.61</v>
      </c>
      <c r="W422" t="str">
        <f t="shared" si="48"/>
        <v>loss</v>
      </c>
    </row>
    <row r="423" spans="1:23">
      <c r="A423" t="s">
        <v>888</v>
      </c>
      <c r="B423" s="1">
        <v>44272</v>
      </c>
      <c r="C423" t="s">
        <v>889</v>
      </c>
      <c r="D423" t="s">
        <v>56</v>
      </c>
      <c r="E423">
        <v>1105</v>
      </c>
      <c r="F423">
        <v>14.6</v>
      </c>
      <c r="G423">
        <v>60</v>
      </c>
      <c r="H423" t="s">
        <v>81</v>
      </c>
      <c r="I423" t="s">
        <v>27</v>
      </c>
      <c r="J423" t="s">
        <v>37</v>
      </c>
      <c r="K423">
        <v>85571</v>
      </c>
      <c r="L423" t="s">
        <v>33</v>
      </c>
      <c r="M423">
        <v>0.23</v>
      </c>
      <c r="N423">
        <v>0.7</v>
      </c>
      <c r="O423">
        <v>417.31</v>
      </c>
      <c r="P423">
        <v>388.04</v>
      </c>
      <c r="Q423" s="2">
        <f t="shared" si="49"/>
        <v>1.2913253321802947</v>
      </c>
      <c r="R423" s="2">
        <f t="shared" si="43"/>
        <v>0.48767689988430657</v>
      </c>
      <c r="S423">
        <f t="shared" ca="1" si="44"/>
        <v>1648</v>
      </c>
      <c r="T423" s="2">
        <f t="shared" ca="1" si="45"/>
        <v>54.93333333333333</v>
      </c>
      <c r="U423" s="2" t="str">
        <f t="shared" ca="1" si="46"/>
        <v>49+</v>
      </c>
      <c r="V423">
        <f t="shared" si="47"/>
        <v>-687.69</v>
      </c>
      <c r="W423" t="str">
        <f t="shared" si="48"/>
        <v>loss</v>
      </c>
    </row>
    <row r="424" spans="1:23">
      <c r="A424" t="s">
        <v>890</v>
      </c>
      <c r="B424" s="1">
        <v>44461</v>
      </c>
      <c r="C424" t="s">
        <v>891</v>
      </c>
      <c r="D424" t="s">
        <v>18</v>
      </c>
      <c r="E424">
        <v>10078</v>
      </c>
      <c r="F424">
        <v>5.4</v>
      </c>
      <c r="G424">
        <v>60</v>
      </c>
      <c r="H424" t="s">
        <v>315</v>
      </c>
      <c r="I424" t="s">
        <v>57</v>
      </c>
      <c r="J424" t="s">
        <v>47</v>
      </c>
      <c r="K424">
        <v>44715</v>
      </c>
      <c r="L424" t="s">
        <v>22</v>
      </c>
      <c r="M424">
        <v>0.33</v>
      </c>
      <c r="N424">
        <v>0.92</v>
      </c>
      <c r="O424">
        <v>0</v>
      </c>
      <c r="P424">
        <v>0</v>
      </c>
      <c r="Q424" s="2">
        <f t="shared" si="49"/>
        <v>22.53829811025383</v>
      </c>
      <c r="R424" s="2">
        <f t="shared" si="43"/>
        <v>0</v>
      </c>
      <c r="S424">
        <f t="shared" ca="1" si="44"/>
        <v>1459</v>
      </c>
      <c r="T424" s="2">
        <f t="shared" ca="1" si="45"/>
        <v>48.633333333333333</v>
      </c>
      <c r="U424" s="2" t="str">
        <f t="shared" ca="1" si="46"/>
        <v>49+</v>
      </c>
      <c r="V424">
        <f t="shared" si="47"/>
        <v>-10078</v>
      </c>
      <c r="W424" t="str">
        <f t="shared" si="48"/>
        <v>loss</v>
      </c>
    </row>
    <row r="425" spans="1:23">
      <c r="A425" t="s">
        <v>892</v>
      </c>
      <c r="B425" s="1">
        <v>44651</v>
      </c>
      <c r="C425" t="s">
        <v>893</v>
      </c>
      <c r="D425" t="s">
        <v>53</v>
      </c>
      <c r="E425">
        <v>26003</v>
      </c>
      <c r="F425">
        <v>13.4</v>
      </c>
      <c r="G425">
        <v>36</v>
      </c>
      <c r="H425" t="s">
        <v>19</v>
      </c>
      <c r="I425" t="s">
        <v>84</v>
      </c>
      <c r="J425" t="s">
        <v>47</v>
      </c>
      <c r="K425">
        <v>35750</v>
      </c>
      <c r="L425" t="s">
        <v>33</v>
      </c>
      <c r="M425">
        <v>0.24</v>
      </c>
      <c r="N425">
        <v>0.63</v>
      </c>
      <c r="O425">
        <v>29487.4</v>
      </c>
      <c r="P425">
        <v>0</v>
      </c>
      <c r="Q425" s="2">
        <f t="shared" si="49"/>
        <v>72.735664335664339</v>
      </c>
      <c r="R425" s="2">
        <f t="shared" si="43"/>
        <v>82.482237762237759</v>
      </c>
      <c r="S425">
        <f t="shared" ca="1" si="44"/>
        <v>1269</v>
      </c>
      <c r="T425" s="2">
        <f t="shared" ca="1" si="45"/>
        <v>42.3</v>
      </c>
      <c r="U425" s="2" t="str">
        <f t="shared" ca="1" si="46"/>
        <v>37-48</v>
      </c>
      <c r="V425">
        <f t="shared" si="47"/>
        <v>3484.4000000000015</v>
      </c>
      <c r="W425" t="str">
        <f t="shared" si="48"/>
        <v>Profit</v>
      </c>
    </row>
    <row r="426" spans="1:23">
      <c r="A426" t="s">
        <v>894</v>
      </c>
      <c r="B426" s="1">
        <v>44914</v>
      </c>
      <c r="C426" t="s">
        <v>895</v>
      </c>
      <c r="D426" t="s">
        <v>18</v>
      </c>
      <c r="E426">
        <v>7090</v>
      </c>
      <c r="F426">
        <v>5.5</v>
      </c>
      <c r="G426">
        <v>36</v>
      </c>
      <c r="H426" t="s">
        <v>81</v>
      </c>
      <c r="I426" t="s">
        <v>73</v>
      </c>
      <c r="J426" t="s">
        <v>37</v>
      </c>
      <c r="K426">
        <v>143931</v>
      </c>
      <c r="L426" t="s">
        <v>33</v>
      </c>
      <c r="M426">
        <v>0.43</v>
      </c>
      <c r="N426">
        <v>0.71</v>
      </c>
      <c r="O426">
        <v>2472.13</v>
      </c>
      <c r="P426">
        <v>1824.75</v>
      </c>
      <c r="Q426" s="2">
        <f t="shared" si="49"/>
        <v>4.9259714724416561</v>
      </c>
      <c r="R426" s="2">
        <f t="shared" si="43"/>
        <v>1.7175799515045405</v>
      </c>
      <c r="S426">
        <f t="shared" ca="1" si="44"/>
        <v>1006</v>
      </c>
      <c r="T426" s="2">
        <f t="shared" ca="1" si="45"/>
        <v>33.533333333333331</v>
      </c>
      <c r="U426" s="2" t="str">
        <f t="shared" ca="1" si="46"/>
        <v>25-36</v>
      </c>
      <c r="V426">
        <f t="shared" si="47"/>
        <v>-4617.87</v>
      </c>
      <c r="W426" t="str">
        <f t="shared" si="48"/>
        <v>loss</v>
      </c>
    </row>
    <row r="427" spans="1:23">
      <c r="A427" t="s">
        <v>896</v>
      </c>
      <c r="B427" s="1">
        <v>44931</v>
      </c>
      <c r="C427" t="s">
        <v>897</v>
      </c>
      <c r="D427" t="s">
        <v>50</v>
      </c>
      <c r="E427">
        <v>39850</v>
      </c>
      <c r="F427">
        <v>24.3</v>
      </c>
      <c r="G427">
        <v>60</v>
      </c>
      <c r="H427" t="s">
        <v>19</v>
      </c>
      <c r="I427" t="s">
        <v>20</v>
      </c>
      <c r="J427" t="s">
        <v>47</v>
      </c>
      <c r="K427">
        <v>108768</v>
      </c>
      <c r="L427" t="s">
        <v>33</v>
      </c>
      <c r="M427">
        <v>0.28999999999999998</v>
      </c>
      <c r="N427">
        <v>0.84</v>
      </c>
      <c r="O427">
        <v>49533.55</v>
      </c>
      <c r="P427">
        <v>0</v>
      </c>
      <c r="Q427" s="2">
        <f t="shared" si="49"/>
        <v>36.637614004118859</v>
      </c>
      <c r="R427" s="2">
        <f t="shared" si="43"/>
        <v>45.54055420711974</v>
      </c>
      <c r="S427">
        <f t="shared" ca="1" si="44"/>
        <v>989</v>
      </c>
      <c r="T427" s="2">
        <f t="shared" ca="1" si="45"/>
        <v>32.966666666666669</v>
      </c>
      <c r="U427" s="2" t="str">
        <f t="shared" ca="1" si="46"/>
        <v>25-36</v>
      </c>
      <c r="V427">
        <f t="shared" si="47"/>
        <v>9683.5500000000029</v>
      </c>
      <c r="W427" t="str">
        <f t="shared" si="48"/>
        <v>Profit</v>
      </c>
    </row>
    <row r="428" spans="1:23">
      <c r="A428" t="s">
        <v>898</v>
      </c>
      <c r="B428" s="1">
        <v>45047</v>
      </c>
      <c r="C428" t="s">
        <v>899</v>
      </c>
      <c r="D428" t="s">
        <v>56</v>
      </c>
      <c r="E428">
        <v>2925</v>
      </c>
      <c r="F428">
        <v>7.5</v>
      </c>
      <c r="G428">
        <v>60</v>
      </c>
      <c r="H428" t="s">
        <v>26</v>
      </c>
      <c r="I428" t="s">
        <v>73</v>
      </c>
      <c r="J428" t="s">
        <v>37</v>
      </c>
      <c r="K428">
        <v>148544</v>
      </c>
      <c r="L428" t="s">
        <v>22</v>
      </c>
      <c r="M428">
        <v>0.13</v>
      </c>
      <c r="N428">
        <v>0.81</v>
      </c>
      <c r="O428">
        <v>289.72000000000003</v>
      </c>
      <c r="P428">
        <v>0</v>
      </c>
      <c r="Q428" s="2">
        <f t="shared" si="49"/>
        <v>1.9691135286514432</v>
      </c>
      <c r="R428" s="2">
        <f t="shared" si="43"/>
        <v>0.1950398535114175</v>
      </c>
      <c r="S428">
        <f t="shared" ca="1" si="44"/>
        <v>873</v>
      </c>
      <c r="T428" s="2">
        <f t="shared" ca="1" si="45"/>
        <v>29.1</v>
      </c>
      <c r="U428" s="2" t="str">
        <f t="shared" ca="1" si="46"/>
        <v>25-36</v>
      </c>
      <c r="V428">
        <f t="shared" si="47"/>
        <v>-2635.2799999999997</v>
      </c>
      <c r="W428" t="str">
        <f t="shared" si="48"/>
        <v>loss</v>
      </c>
    </row>
    <row r="429" spans="1:23">
      <c r="A429" t="s">
        <v>900</v>
      </c>
      <c r="B429" s="1">
        <v>44340</v>
      </c>
      <c r="C429" t="s">
        <v>901</v>
      </c>
      <c r="D429" t="s">
        <v>46</v>
      </c>
      <c r="E429">
        <v>19440</v>
      </c>
      <c r="F429">
        <v>19.2</v>
      </c>
      <c r="G429">
        <v>36</v>
      </c>
      <c r="H429" t="s">
        <v>19</v>
      </c>
      <c r="I429" t="s">
        <v>36</v>
      </c>
      <c r="J429" t="s">
        <v>47</v>
      </c>
      <c r="K429">
        <v>65903</v>
      </c>
      <c r="L429" t="s">
        <v>22</v>
      </c>
      <c r="M429">
        <v>0.17</v>
      </c>
      <c r="N429">
        <v>0.89</v>
      </c>
      <c r="O429">
        <v>23172.48</v>
      </c>
      <c r="P429">
        <v>0</v>
      </c>
      <c r="Q429" s="2">
        <f t="shared" si="49"/>
        <v>29.49789842647527</v>
      </c>
      <c r="R429" s="2">
        <f t="shared" si="43"/>
        <v>35.161494924358529</v>
      </c>
      <c r="S429">
        <f t="shared" ca="1" si="44"/>
        <v>1580</v>
      </c>
      <c r="T429" s="2">
        <f t="shared" ca="1" si="45"/>
        <v>52.666666666666664</v>
      </c>
      <c r="U429" s="2" t="str">
        <f t="shared" ca="1" si="46"/>
        <v>49+</v>
      </c>
      <c r="V429">
        <f t="shared" si="47"/>
        <v>3732.4799999999996</v>
      </c>
      <c r="W429" t="str">
        <f t="shared" si="48"/>
        <v>Profit</v>
      </c>
    </row>
    <row r="430" spans="1:23">
      <c r="A430" t="s">
        <v>902</v>
      </c>
      <c r="B430" s="1">
        <v>45081</v>
      </c>
      <c r="C430" t="s">
        <v>903</v>
      </c>
      <c r="D430" t="s">
        <v>40</v>
      </c>
      <c r="E430">
        <v>27015</v>
      </c>
      <c r="F430">
        <v>24.5</v>
      </c>
      <c r="G430">
        <v>36</v>
      </c>
      <c r="H430" t="s">
        <v>19</v>
      </c>
      <c r="I430" t="s">
        <v>36</v>
      </c>
      <c r="J430" t="s">
        <v>32</v>
      </c>
      <c r="K430">
        <v>102489</v>
      </c>
      <c r="L430" t="s">
        <v>33</v>
      </c>
      <c r="M430">
        <v>0.12</v>
      </c>
      <c r="N430">
        <v>0.95</v>
      </c>
      <c r="O430">
        <v>33633.68</v>
      </c>
      <c r="P430">
        <v>0</v>
      </c>
      <c r="Q430" s="2">
        <f t="shared" si="49"/>
        <v>26.358926323800603</v>
      </c>
      <c r="R430" s="2">
        <f t="shared" si="43"/>
        <v>32.816868151704085</v>
      </c>
      <c r="S430">
        <f t="shared" ca="1" si="44"/>
        <v>839</v>
      </c>
      <c r="T430" s="2">
        <f t="shared" ca="1" si="45"/>
        <v>27.966666666666665</v>
      </c>
      <c r="U430" s="2" t="str">
        <f t="shared" ca="1" si="46"/>
        <v>25-36</v>
      </c>
      <c r="V430">
        <f t="shared" si="47"/>
        <v>6618.68</v>
      </c>
      <c r="W430" t="str">
        <f t="shared" si="48"/>
        <v>Profit</v>
      </c>
    </row>
    <row r="431" spans="1:23">
      <c r="A431" t="s">
        <v>904</v>
      </c>
      <c r="B431" s="1">
        <v>45289</v>
      </c>
      <c r="C431" t="s">
        <v>905</v>
      </c>
      <c r="D431" t="s">
        <v>25</v>
      </c>
      <c r="E431">
        <v>34320</v>
      </c>
      <c r="F431">
        <v>21.5</v>
      </c>
      <c r="G431">
        <v>60</v>
      </c>
      <c r="H431" t="s">
        <v>81</v>
      </c>
      <c r="I431" t="s">
        <v>20</v>
      </c>
      <c r="J431" t="s">
        <v>47</v>
      </c>
      <c r="K431">
        <v>62093</v>
      </c>
      <c r="L431" t="s">
        <v>33</v>
      </c>
      <c r="M431">
        <v>0.3</v>
      </c>
      <c r="N431">
        <v>0.69</v>
      </c>
      <c r="O431">
        <v>4545.24</v>
      </c>
      <c r="P431">
        <v>12356.63</v>
      </c>
      <c r="Q431" s="2">
        <f t="shared" si="49"/>
        <v>55.271930813457239</v>
      </c>
      <c r="R431" s="2">
        <f t="shared" si="43"/>
        <v>7.3200521797948239</v>
      </c>
      <c r="S431">
        <f t="shared" ca="1" si="44"/>
        <v>631</v>
      </c>
      <c r="T431" s="2">
        <f t="shared" ca="1" si="45"/>
        <v>21.033333333333335</v>
      </c>
      <c r="U431" s="2" t="str">
        <f t="shared" ca="1" si="46"/>
        <v>13-24</v>
      </c>
      <c r="V431">
        <f t="shared" si="47"/>
        <v>-29774.760000000002</v>
      </c>
      <c r="W431" t="str">
        <f t="shared" si="48"/>
        <v>loss</v>
      </c>
    </row>
    <row r="432" spans="1:23">
      <c r="A432" t="s">
        <v>906</v>
      </c>
      <c r="B432" s="1">
        <v>44592</v>
      </c>
      <c r="C432" t="s">
        <v>907</v>
      </c>
      <c r="D432" t="s">
        <v>56</v>
      </c>
      <c r="E432">
        <v>26291</v>
      </c>
      <c r="F432">
        <v>19</v>
      </c>
      <c r="G432">
        <v>36</v>
      </c>
      <c r="H432" t="s">
        <v>19</v>
      </c>
      <c r="I432" t="s">
        <v>27</v>
      </c>
      <c r="J432" t="s">
        <v>21</v>
      </c>
      <c r="K432">
        <v>121036</v>
      </c>
      <c r="L432" t="s">
        <v>22</v>
      </c>
      <c r="M432">
        <v>0.14000000000000001</v>
      </c>
      <c r="N432">
        <v>0.55000000000000004</v>
      </c>
      <c r="O432">
        <v>31286.29</v>
      </c>
      <c r="P432">
        <v>0</v>
      </c>
      <c r="Q432" s="2">
        <f t="shared" si="49"/>
        <v>21.721636537889555</v>
      </c>
      <c r="R432" s="2">
        <f t="shared" si="43"/>
        <v>25.848747480088569</v>
      </c>
      <c r="S432">
        <f t="shared" ca="1" si="44"/>
        <v>1328</v>
      </c>
      <c r="T432" s="2">
        <f t="shared" ca="1" si="45"/>
        <v>44.266666666666666</v>
      </c>
      <c r="U432" s="2" t="str">
        <f t="shared" ca="1" si="46"/>
        <v>37-48</v>
      </c>
      <c r="V432">
        <f t="shared" si="47"/>
        <v>4995.2900000000009</v>
      </c>
      <c r="W432" t="str">
        <f t="shared" si="48"/>
        <v>Profit</v>
      </c>
    </row>
    <row r="433" spans="1:23">
      <c r="A433" t="s">
        <v>908</v>
      </c>
      <c r="B433" s="1">
        <v>45245</v>
      </c>
      <c r="C433" t="s">
        <v>909</v>
      </c>
      <c r="D433" t="s">
        <v>72</v>
      </c>
      <c r="E433">
        <v>37679</v>
      </c>
      <c r="F433">
        <v>21.8</v>
      </c>
      <c r="G433">
        <v>60</v>
      </c>
      <c r="H433" t="s">
        <v>26</v>
      </c>
      <c r="I433" t="s">
        <v>84</v>
      </c>
      <c r="J433" t="s">
        <v>37</v>
      </c>
      <c r="K433">
        <v>117954</v>
      </c>
      <c r="L433" t="s">
        <v>33</v>
      </c>
      <c r="M433">
        <v>0.15</v>
      </c>
      <c r="N433">
        <v>0.51</v>
      </c>
      <c r="O433">
        <v>9138.7099999999991</v>
      </c>
      <c r="P433">
        <v>0</v>
      </c>
      <c r="Q433" s="2">
        <f t="shared" si="49"/>
        <v>31.943808603353851</v>
      </c>
      <c r="R433" s="2">
        <f t="shared" si="43"/>
        <v>7.7476897773708391</v>
      </c>
      <c r="S433">
        <f t="shared" ca="1" si="44"/>
        <v>675</v>
      </c>
      <c r="T433" s="2">
        <f t="shared" ca="1" si="45"/>
        <v>22.5</v>
      </c>
      <c r="U433" s="2" t="str">
        <f t="shared" ca="1" si="46"/>
        <v>13-24</v>
      </c>
      <c r="V433">
        <f t="shared" si="47"/>
        <v>-28540.29</v>
      </c>
      <c r="W433" t="str">
        <f t="shared" si="48"/>
        <v>loss</v>
      </c>
    </row>
    <row r="434" spans="1:23">
      <c r="A434" t="s">
        <v>910</v>
      </c>
      <c r="B434" s="1">
        <v>45144</v>
      </c>
      <c r="C434" t="s">
        <v>911</v>
      </c>
      <c r="D434" t="s">
        <v>76</v>
      </c>
      <c r="E434">
        <v>27289</v>
      </c>
      <c r="F434">
        <v>24.6</v>
      </c>
      <c r="G434">
        <v>36</v>
      </c>
      <c r="H434" t="s">
        <v>26</v>
      </c>
      <c r="I434" t="s">
        <v>57</v>
      </c>
      <c r="J434" t="s">
        <v>47</v>
      </c>
      <c r="K434">
        <v>149277</v>
      </c>
      <c r="L434" t="s">
        <v>22</v>
      </c>
      <c r="M434">
        <v>0.48</v>
      </c>
      <c r="N434">
        <v>0.83</v>
      </c>
      <c r="O434">
        <v>2575.9699999999998</v>
      </c>
      <c r="P434">
        <v>0</v>
      </c>
      <c r="Q434" s="2">
        <f t="shared" si="49"/>
        <v>18.280780026393888</v>
      </c>
      <c r="R434" s="2">
        <f t="shared" si="43"/>
        <v>1.7256308741467206</v>
      </c>
      <c r="S434">
        <f t="shared" ca="1" si="44"/>
        <v>776</v>
      </c>
      <c r="T434" s="2">
        <f t="shared" ca="1" si="45"/>
        <v>25.866666666666667</v>
      </c>
      <c r="U434" s="2" t="str">
        <f t="shared" ca="1" si="46"/>
        <v>25-36</v>
      </c>
      <c r="V434">
        <f t="shared" si="47"/>
        <v>-24713.03</v>
      </c>
      <c r="W434" t="str">
        <f t="shared" si="48"/>
        <v>loss</v>
      </c>
    </row>
    <row r="435" spans="1:23">
      <c r="A435" t="s">
        <v>912</v>
      </c>
      <c r="B435" s="1">
        <v>45087</v>
      </c>
      <c r="C435" t="s">
        <v>913</v>
      </c>
      <c r="D435" t="s">
        <v>18</v>
      </c>
      <c r="E435">
        <v>4389</v>
      </c>
      <c r="F435">
        <v>17.399999999999999</v>
      </c>
      <c r="G435">
        <v>60</v>
      </c>
      <c r="H435" t="s">
        <v>26</v>
      </c>
      <c r="I435" t="s">
        <v>73</v>
      </c>
      <c r="J435" t="s">
        <v>37</v>
      </c>
      <c r="K435">
        <v>64314</v>
      </c>
      <c r="L435" t="s">
        <v>33</v>
      </c>
      <c r="M435">
        <v>0.45</v>
      </c>
      <c r="N435">
        <v>0.89</v>
      </c>
      <c r="O435">
        <v>1442.19</v>
      </c>
      <c r="P435">
        <v>0</v>
      </c>
      <c r="Q435" s="2">
        <f t="shared" si="49"/>
        <v>6.8243306278570763</v>
      </c>
      <c r="R435" s="2">
        <f t="shared" si="43"/>
        <v>2.2424200018658458</v>
      </c>
      <c r="S435">
        <f t="shared" ca="1" si="44"/>
        <v>833</v>
      </c>
      <c r="T435" s="2">
        <f t="shared" ca="1" si="45"/>
        <v>27.766666666666666</v>
      </c>
      <c r="U435" s="2" t="str">
        <f t="shared" ca="1" si="46"/>
        <v>25-36</v>
      </c>
      <c r="V435">
        <f t="shared" si="47"/>
        <v>-2946.81</v>
      </c>
      <c r="W435" t="str">
        <f t="shared" si="48"/>
        <v>loss</v>
      </c>
    </row>
    <row r="436" spans="1:23">
      <c r="A436" t="s">
        <v>914</v>
      </c>
      <c r="B436" s="1">
        <v>44765</v>
      </c>
      <c r="C436" t="s">
        <v>915</v>
      </c>
      <c r="D436" t="s">
        <v>56</v>
      </c>
      <c r="E436">
        <v>26683</v>
      </c>
      <c r="F436">
        <v>16.2</v>
      </c>
      <c r="G436">
        <v>60</v>
      </c>
      <c r="H436" t="s">
        <v>19</v>
      </c>
      <c r="I436" t="s">
        <v>27</v>
      </c>
      <c r="J436" t="s">
        <v>21</v>
      </c>
      <c r="K436">
        <v>78225</v>
      </c>
      <c r="L436" t="s">
        <v>22</v>
      </c>
      <c r="M436">
        <v>0.28000000000000003</v>
      </c>
      <c r="N436">
        <v>0.6</v>
      </c>
      <c r="O436">
        <v>31005.65</v>
      </c>
      <c r="P436">
        <v>0</v>
      </c>
      <c r="Q436" s="2">
        <f t="shared" si="49"/>
        <v>34.110578459571748</v>
      </c>
      <c r="R436" s="2">
        <f t="shared" si="43"/>
        <v>39.636497283477148</v>
      </c>
      <c r="S436">
        <f t="shared" ca="1" si="44"/>
        <v>1155</v>
      </c>
      <c r="T436" s="2">
        <f t="shared" ca="1" si="45"/>
        <v>38.5</v>
      </c>
      <c r="U436" s="2" t="str">
        <f t="shared" ca="1" si="46"/>
        <v>37-48</v>
      </c>
      <c r="V436">
        <f t="shared" si="47"/>
        <v>4322.6500000000015</v>
      </c>
      <c r="W436" t="str">
        <f t="shared" si="48"/>
        <v>Profit</v>
      </c>
    </row>
    <row r="437" spans="1:23">
      <c r="A437" t="s">
        <v>916</v>
      </c>
      <c r="B437" s="1">
        <v>45259</v>
      </c>
      <c r="C437" t="s">
        <v>917</v>
      </c>
      <c r="D437" t="s">
        <v>72</v>
      </c>
      <c r="E437">
        <v>14629</v>
      </c>
      <c r="F437">
        <v>17.600000000000001</v>
      </c>
      <c r="G437">
        <v>36</v>
      </c>
      <c r="H437" t="s">
        <v>19</v>
      </c>
      <c r="I437" t="s">
        <v>57</v>
      </c>
      <c r="J437" t="s">
        <v>47</v>
      </c>
      <c r="K437">
        <v>117985</v>
      </c>
      <c r="L437" t="s">
        <v>29</v>
      </c>
      <c r="M437">
        <v>0.49</v>
      </c>
      <c r="N437">
        <v>0.56999999999999995</v>
      </c>
      <c r="O437">
        <v>17203.7</v>
      </c>
      <c r="P437">
        <v>0</v>
      </c>
      <c r="Q437" s="2">
        <f t="shared" si="49"/>
        <v>12.399033775479934</v>
      </c>
      <c r="R437" s="2">
        <f t="shared" si="43"/>
        <v>14.58126032970293</v>
      </c>
      <c r="S437">
        <f t="shared" ca="1" si="44"/>
        <v>661</v>
      </c>
      <c r="T437" s="2">
        <f t="shared" ca="1" si="45"/>
        <v>22.033333333333335</v>
      </c>
      <c r="U437" s="2" t="str">
        <f t="shared" ca="1" si="46"/>
        <v>13-24</v>
      </c>
      <c r="V437">
        <f t="shared" si="47"/>
        <v>2574.7000000000007</v>
      </c>
      <c r="W437" t="str">
        <f t="shared" si="48"/>
        <v>Profit</v>
      </c>
    </row>
    <row r="438" spans="1:23">
      <c r="A438" t="s">
        <v>918</v>
      </c>
      <c r="B438" s="1">
        <v>44305</v>
      </c>
      <c r="C438" t="s">
        <v>919</v>
      </c>
      <c r="D438" t="s">
        <v>53</v>
      </c>
      <c r="E438">
        <v>25826</v>
      </c>
      <c r="F438">
        <v>15.7</v>
      </c>
      <c r="G438">
        <v>60</v>
      </c>
      <c r="H438" t="s">
        <v>26</v>
      </c>
      <c r="I438" t="s">
        <v>20</v>
      </c>
      <c r="J438" t="s">
        <v>47</v>
      </c>
      <c r="K438">
        <v>113014</v>
      </c>
      <c r="L438" t="s">
        <v>29</v>
      </c>
      <c r="M438">
        <v>0.1</v>
      </c>
      <c r="N438">
        <v>0.53</v>
      </c>
      <c r="O438">
        <v>2961.24</v>
      </c>
      <c r="P438">
        <v>0</v>
      </c>
      <c r="Q438" s="2">
        <f t="shared" si="49"/>
        <v>22.852036030934219</v>
      </c>
      <c r="R438" s="2">
        <f t="shared" si="43"/>
        <v>2.6202417399614206</v>
      </c>
      <c r="S438">
        <f t="shared" ca="1" si="44"/>
        <v>1615</v>
      </c>
      <c r="T438" s="2">
        <f t="shared" ca="1" si="45"/>
        <v>53.833333333333336</v>
      </c>
      <c r="U438" s="2" t="str">
        <f t="shared" ca="1" si="46"/>
        <v>49+</v>
      </c>
      <c r="V438">
        <f t="shared" si="47"/>
        <v>-22864.760000000002</v>
      </c>
      <c r="W438" t="str">
        <f t="shared" si="48"/>
        <v>loss</v>
      </c>
    </row>
    <row r="439" spans="1:23">
      <c r="A439" t="s">
        <v>920</v>
      </c>
      <c r="B439" s="1">
        <v>45262</v>
      </c>
      <c r="C439" t="s">
        <v>921</v>
      </c>
      <c r="D439" t="s">
        <v>50</v>
      </c>
      <c r="E439">
        <v>36198</v>
      </c>
      <c r="F439">
        <v>17.7</v>
      </c>
      <c r="G439">
        <v>60</v>
      </c>
      <c r="H439" t="s">
        <v>19</v>
      </c>
      <c r="I439" t="s">
        <v>27</v>
      </c>
      <c r="J439" t="s">
        <v>21</v>
      </c>
      <c r="K439">
        <v>65179</v>
      </c>
      <c r="L439" t="s">
        <v>22</v>
      </c>
      <c r="M439">
        <v>0.35</v>
      </c>
      <c r="N439">
        <v>0.87</v>
      </c>
      <c r="O439">
        <v>42605.05</v>
      </c>
      <c r="P439">
        <v>0</v>
      </c>
      <c r="Q439" s="2">
        <f t="shared" si="49"/>
        <v>55.536292364105002</v>
      </c>
      <c r="R439" s="2">
        <f t="shared" si="43"/>
        <v>65.36622224949754</v>
      </c>
      <c r="S439">
        <f t="shared" ca="1" si="44"/>
        <v>658</v>
      </c>
      <c r="T439" s="2">
        <f t="shared" ca="1" si="45"/>
        <v>21.933333333333334</v>
      </c>
      <c r="U439" s="2" t="str">
        <f t="shared" ca="1" si="46"/>
        <v>13-24</v>
      </c>
      <c r="V439">
        <f t="shared" si="47"/>
        <v>6407.0500000000029</v>
      </c>
      <c r="W439" t="str">
        <f t="shared" si="48"/>
        <v>Profit</v>
      </c>
    </row>
    <row r="440" spans="1:23">
      <c r="A440" t="s">
        <v>922</v>
      </c>
      <c r="B440" s="1">
        <v>45131</v>
      </c>
      <c r="C440" t="s">
        <v>923</v>
      </c>
      <c r="D440" t="s">
        <v>50</v>
      </c>
      <c r="E440">
        <v>27630</v>
      </c>
      <c r="F440">
        <v>14</v>
      </c>
      <c r="G440">
        <v>60</v>
      </c>
      <c r="H440" t="s">
        <v>19</v>
      </c>
      <c r="I440" t="s">
        <v>36</v>
      </c>
      <c r="J440" t="s">
        <v>21</v>
      </c>
      <c r="K440">
        <v>147305</v>
      </c>
      <c r="L440" t="s">
        <v>29</v>
      </c>
      <c r="M440">
        <v>0.35</v>
      </c>
      <c r="N440">
        <v>0.64</v>
      </c>
      <c r="O440">
        <v>31498.2</v>
      </c>
      <c r="P440">
        <v>0</v>
      </c>
      <c r="Q440" s="2">
        <f t="shared" si="49"/>
        <v>18.757000780693119</v>
      </c>
      <c r="R440" s="2">
        <f t="shared" si="43"/>
        <v>21.382980889990158</v>
      </c>
      <c r="S440">
        <f t="shared" ca="1" si="44"/>
        <v>789</v>
      </c>
      <c r="T440" s="2">
        <f t="shared" ca="1" si="45"/>
        <v>26.3</v>
      </c>
      <c r="U440" s="2" t="str">
        <f t="shared" ca="1" si="46"/>
        <v>25-36</v>
      </c>
      <c r="V440">
        <f t="shared" si="47"/>
        <v>3868.2000000000007</v>
      </c>
      <c r="W440" t="str">
        <f t="shared" si="48"/>
        <v>Profit</v>
      </c>
    </row>
    <row r="441" spans="1:23">
      <c r="A441" t="s">
        <v>924</v>
      </c>
      <c r="B441" s="1">
        <v>44594</v>
      </c>
      <c r="C441" t="s">
        <v>925</v>
      </c>
      <c r="D441" t="s">
        <v>40</v>
      </c>
      <c r="E441">
        <v>34226</v>
      </c>
      <c r="F441">
        <v>9.4</v>
      </c>
      <c r="G441">
        <v>36</v>
      </c>
      <c r="H441" t="s">
        <v>19</v>
      </c>
      <c r="I441" t="s">
        <v>27</v>
      </c>
      <c r="J441" t="s">
        <v>21</v>
      </c>
      <c r="K441">
        <v>142417</v>
      </c>
      <c r="L441" t="s">
        <v>33</v>
      </c>
      <c r="M441">
        <v>0.28000000000000003</v>
      </c>
      <c r="N441">
        <v>0.68</v>
      </c>
      <c r="O441">
        <v>37443.24</v>
      </c>
      <c r="P441">
        <v>0</v>
      </c>
      <c r="Q441" s="2">
        <f t="shared" si="49"/>
        <v>24.032243341735889</v>
      </c>
      <c r="R441" s="2">
        <f t="shared" si="43"/>
        <v>26.291271407205596</v>
      </c>
      <c r="S441">
        <f t="shared" ca="1" si="44"/>
        <v>1326</v>
      </c>
      <c r="T441" s="2">
        <f t="shared" ca="1" si="45"/>
        <v>44.2</v>
      </c>
      <c r="U441" s="2" t="str">
        <f t="shared" ca="1" si="46"/>
        <v>37-48</v>
      </c>
      <c r="V441">
        <f t="shared" si="47"/>
        <v>3217.239999999998</v>
      </c>
      <c r="W441" t="str">
        <f t="shared" si="48"/>
        <v>Profit</v>
      </c>
    </row>
    <row r="442" spans="1:23">
      <c r="A442" t="s">
        <v>926</v>
      </c>
      <c r="B442" s="1">
        <v>44830</v>
      </c>
      <c r="C442" t="s">
        <v>927</v>
      </c>
      <c r="D442" t="s">
        <v>40</v>
      </c>
      <c r="E442">
        <v>33975</v>
      </c>
      <c r="F442">
        <v>7.4</v>
      </c>
      <c r="G442">
        <v>36</v>
      </c>
      <c r="H442" t="s">
        <v>19</v>
      </c>
      <c r="I442" t="s">
        <v>27</v>
      </c>
      <c r="J442" t="s">
        <v>37</v>
      </c>
      <c r="K442">
        <v>55338</v>
      </c>
      <c r="L442" t="s">
        <v>22</v>
      </c>
      <c r="M442">
        <v>0.26</v>
      </c>
      <c r="N442">
        <v>0.73</v>
      </c>
      <c r="O442">
        <v>36489.15</v>
      </c>
      <c r="P442">
        <v>0</v>
      </c>
      <c r="Q442" s="2">
        <f t="shared" si="49"/>
        <v>61.395424482272574</v>
      </c>
      <c r="R442" s="2">
        <f t="shared" si="43"/>
        <v>65.938685893960752</v>
      </c>
      <c r="S442">
        <f t="shared" ca="1" si="44"/>
        <v>1090</v>
      </c>
      <c r="T442" s="2">
        <f t="shared" ca="1" si="45"/>
        <v>36.333333333333336</v>
      </c>
      <c r="U442" s="2" t="str">
        <f t="shared" ca="1" si="46"/>
        <v>37-48</v>
      </c>
      <c r="V442">
        <f t="shared" si="47"/>
        <v>2514.1500000000015</v>
      </c>
      <c r="W442" t="str">
        <f t="shared" si="48"/>
        <v>Profit</v>
      </c>
    </row>
    <row r="443" spans="1:23">
      <c r="A443" t="s">
        <v>928</v>
      </c>
      <c r="B443" s="1">
        <v>44929</v>
      </c>
      <c r="C443" t="s">
        <v>929</v>
      </c>
      <c r="D443" t="s">
        <v>56</v>
      </c>
      <c r="E443">
        <v>1899</v>
      </c>
      <c r="F443">
        <v>6.4</v>
      </c>
      <c r="G443">
        <v>36</v>
      </c>
      <c r="H443" t="s">
        <v>81</v>
      </c>
      <c r="I443" t="s">
        <v>57</v>
      </c>
      <c r="J443" t="s">
        <v>21</v>
      </c>
      <c r="K443">
        <v>122435</v>
      </c>
      <c r="L443" t="s">
        <v>22</v>
      </c>
      <c r="M443">
        <v>0.28000000000000003</v>
      </c>
      <c r="N443">
        <v>0.88</v>
      </c>
      <c r="O443">
        <v>487.5</v>
      </c>
      <c r="P443">
        <v>737.8</v>
      </c>
      <c r="Q443" s="2">
        <f t="shared" si="49"/>
        <v>1.55102707559113</v>
      </c>
      <c r="R443" s="2">
        <f t="shared" si="43"/>
        <v>0.39817045779393145</v>
      </c>
      <c r="S443">
        <f t="shared" ca="1" si="44"/>
        <v>991</v>
      </c>
      <c r="T443" s="2">
        <f t="shared" ca="1" si="45"/>
        <v>33.033333333333331</v>
      </c>
      <c r="U443" s="2" t="str">
        <f t="shared" ca="1" si="46"/>
        <v>25-36</v>
      </c>
      <c r="V443">
        <f t="shared" si="47"/>
        <v>-1411.5</v>
      </c>
      <c r="W443" t="str">
        <f t="shared" si="48"/>
        <v>loss</v>
      </c>
    </row>
    <row r="444" spans="1:23">
      <c r="A444" t="s">
        <v>930</v>
      </c>
      <c r="B444" s="1">
        <v>44431</v>
      </c>
      <c r="C444" t="s">
        <v>931</v>
      </c>
      <c r="D444" t="s">
        <v>56</v>
      </c>
      <c r="E444">
        <v>12653</v>
      </c>
      <c r="F444">
        <v>10.3</v>
      </c>
      <c r="G444">
        <v>60</v>
      </c>
      <c r="H444" t="s">
        <v>19</v>
      </c>
      <c r="I444" t="s">
        <v>20</v>
      </c>
      <c r="J444" t="s">
        <v>37</v>
      </c>
      <c r="K444">
        <v>99681</v>
      </c>
      <c r="L444" t="s">
        <v>33</v>
      </c>
      <c r="M444">
        <v>0.27</v>
      </c>
      <c r="N444">
        <v>0.79</v>
      </c>
      <c r="O444">
        <v>13956.26</v>
      </c>
      <c r="P444">
        <v>0</v>
      </c>
      <c r="Q444" s="2">
        <f t="shared" si="49"/>
        <v>12.693492240246387</v>
      </c>
      <c r="R444" s="2">
        <f t="shared" si="43"/>
        <v>14.000922944191974</v>
      </c>
      <c r="S444">
        <f t="shared" ca="1" si="44"/>
        <v>1489</v>
      </c>
      <c r="T444" s="2">
        <f t="shared" ca="1" si="45"/>
        <v>49.633333333333333</v>
      </c>
      <c r="U444" s="2" t="str">
        <f t="shared" ca="1" si="46"/>
        <v>49+</v>
      </c>
      <c r="V444">
        <f t="shared" si="47"/>
        <v>1303.2600000000002</v>
      </c>
      <c r="W444" t="str">
        <f t="shared" si="48"/>
        <v>Profit</v>
      </c>
    </row>
    <row r="445" spans="1:23">
      <c r="A445" t="s">
        <v>932</v>
      </c>
      <c r="B445" s="1">
        <v>44854</v>
      </c>
      <c r="C445" t="s">
        <v>933</v>
      </c>
      <c r="D445" t="s">
        <v>46</v>
      </c>
      <c r="E445">
        <v>28961</v>
      </c>
      <c r="F445">
        <v>5.9</v>
      </c>
      <c r="G445">
        <v>36</v>
      </c>
      <c r="H445" t="s">
        <v>26</v>
      </c>
      <c r="I445" t="s">
        <v>27</v>
      </c>
      <c r="J445" t="s">
        <v>32</v>
      </c>
      <c r="K445">
        <v>62101</v>
      </c>
      <c r="L445" t="s">
        <v>33</v>
      </c>
      <c r="M445">
        <v>0.39</v>
      </c>
      <c r="N445">
        <v>0.78</v>
      </c>
      <c r="O445">
        <v>1542.14</v>
      </c>
      <c r="P445">
        <v>0</v>
      </c>
      <c r="Q445" s="2">
        <f t="shared" si="49"/>
        <v>46.635319882127504</v>
      </c>
      <c r="R445" s="2">
        <f t="shared" si="43"/>
        <v>2.4832772419123685</v>
      </c>
      <c r="S445">
        <f t="shared" ca="1" si="44"/>
        <v>1066</v>
      </c>
      <c r="T445" s="2">
        <f t="shared" ca="1" si="45"/>
        <v>35.533333333333331</v>
      </c>
      <c r="U445" s="2" t="str">
        <f t="shared" ca="1" si="46"/>
        <v>25-36</v>
      </c>
      <c r="V445">
        <f t="shared" si="47"/>
        <v>-27418.86</v>
      </c>
      <c r="W445" t="str">
        <f t="shared" si="48"/>
        <v>loss</v>
      </c>
    </row>
    <row r="446" spans="1:23">
      <c r="A446" t="s">
        <v>934</v>
      </c>
      <c r="B446" s="1">
        <v>44947</v>
      </c>
      <c r="C446" t="s">
        <v>935</v>
      </c>
      <c r="D446" t="s">
        <v>76</v>
      </c>
      <c r="E446">
        <v>17405</v>
      </c>
      <c r="F446">
        <v>16.3</v>
      </c>
      <c r="G446">
        <v>60</v>
      </c>
      <c r="H446" t="s">
        <v>19</v>
      </c>
      <c r="I446" t="s">
        <v>57</v>
      </c>
      <c r="J446" t="s">
        <v>47</v>
      </c>
      <c r="K446">
        <v>32775</v>
      </c>
      <c r="L446" t="s">
        <v>22</v>
      </c>
      <c r="M446">
        <v>0.15</v>
      </c>
      <c r="N446">
        <v>0.57999999999999996</v>
      </c>
      <c r="O446">
        <v>20242.02</v>
      </c>
      <c r="P446">
        <v>0</v>
      </c>
      <c r="Q446" s="2">
        <f t="shared" si="49"/>
        <v>53.104500381388256</v>
      </c>
      <c r="R446" s="2">
        <f t="shared" si="43"/>
        <v>61.760549199084672</v>
      </c>
      <c r="S446">
        <f t="shared" ca="1" si="44"/>
        <v>973</v>
      </c>
      <c r="T446" s="2">
        <f t="shared" ca="1" si="45"/>
        <v>32.43333333333333</v>
      </c>
      <c r="U446" s="2" t="str">
        <f t="shared" ca="1" si="46"/>
        <v>25-36</v>
      </c>
      <c r="V446">
        <f t="shared" si="47"/>
        <v>2837.0200000000004</v>
      </c>
      <c r="W446" t="str">
        <f t="shared" si="48"/>
        <v>Profit</v>
      </c>
    </row>
    <row r="447" spans="1:23">
      <c r="A447" t="s">
        <v>936</v>
      </c>
      <c r="B447" s="1">
        <v>44784</v>
      </c>
      <c r="C447" t="s">
        <v>937</v>
      </c>
      <c r="D447" t="s">
        <v>65</v>
      </c>
      <c r="E447">
        <v>9601</v>
      </c>
      <c r="F447">
        <v>10.7</v>
      </c>
      <c r="G447">
        <v>60</v>
      </c>
      <c r="H447" t="s">
        <v>19</v>
      </c>
      <c r="I447" t="s">
        <v>84</v>
      </c>
      <c r="J447" t="s">
        <v>47</v>
      </c>
      <c r="K447">
        <v>141497</v>
      </c>
      <c r="L447" t="s">
        <v>33</v>
      </c>
      <c r="M447">
        <v>0.18</v>
      </c>
      <c r="N447">
        <v>0.73</v>
      </c>
      <c r="O447">
        <v>10628.31</v>
      </c>
      <c r="P447">
        <v>0</v>
      </c>
      <c r="Q447" s="2">
        <f t="shared" si="49"/>
        <v>6.7853028686120558</v>
      </c>
      <c r="R447" s="2">
        <f t="shared" si="43"/>
        <v>7.5113323957398395</v>
      </c>
      <c r="S447">
        <f t="shared" ca="1" si="44"/>
        <v>1136</v>
      </c>
      <c r="T447" s="2">
        <f t="shared" ca="1" si="45"/>
        <v>37.866666666666667</v>
      </c>
      <c r="U447" s="2" t="str">
        <f t="shared" ca="1" si="46"/>
        <v>37-48</v>
      </c>
      <c r="V447">
        <f t="shared" si="47"/>
        <v>1027.3099999999995</v>
      </c>
      <c r="W447" t="str">
        <f t="shared" si="48"/>
        <v>Profit</v>
      </c>
    </row>
    <row r="448" spans="1:23">
      <c r="A448" t="s">
        <v>938</v>
      </c>
      <c r="B448" s="1">
        <v>45229</v>
      </c>
      <c r="C448" t="s">
        <v>939</v>
      </c>
      <c r="D448" t="s">
        <v>53</v>
      </c>
      <c r="E448">
        <v>34662</v>
      </c>
      <c r="F448">
        <v>21.5</v>
      </c>
      <c r="G448">
        <v>36</v>
      </c>
      <c r="H448" t="s">
        <v>19</v>
      </c>
      <c r="I448" t="s">
        <v>20</v>
      </c>
      <c r="J448" t="s">
        <v>28</v>
      </c>
      <c r="K448">
        <v>127183</v>
      </c>
      <c r="L448" t="s">
        <v>22</v>
      </c>
      <c r="M448">
        <v>0.17</v>
      </c>
      <c r="N448">
        <v>0.82</v>
      </c>
      <c r="O448">
        <v>42114.33</v>
      </c>
      <c r="P448">
        <v>0</v>
      </c>
      <c r="Q448" s="2">
        <f t="shared" si="49"/>
        <v>27.253642389313036</v>
      </c>
      <c r="R448" s="2">
        <f t="shared" si="43"/>
        <v>33.113175503015341</v>
      </c>
      <c r="S448">
        <f t="shared" ca="1" si="44"/>
        <v>691</v>
      </c>
      <c r="T448" s="2">
        <f t="shared" ca="1" si="45"/>
        <v>23.033333333333335</v>
      </c>
      <c r="U448" s="2" t="str">
        <f t="shared" ca="1" si="46"/>
        <v>13-24</v>
      </c>
      <c r="V448">
        <f t="shared" si="47"/>
        <v>7452.3300000000017</v>
      </c>
      <c r="W448" t="str">
        <f t="shared" si="48"/>
        <v>Profit</v>
      </c>
    </row>
    <row r="449" spans="1:23">
      <c r="A449" t="s">
        <v>940</v>
      </c>
      <c r="B449" s="1">
        <v>45150</v>
      </c>
      <c r="C449" t="s">
        <v>941</v>
      </c>
      <c r="D449" t="s">
        <v>40</v>
      </c>
      <c r="E449">
        <v>34282</v>
      </c>
      <c r="F449">
        <v>6.5</v>
      </c>
      <c r="G449">
        <v>36</v>
      </c>
      <c r="H449" t="s">
        <v>19</v>
      </c>
      <c r="I449" t="s">
        <v>57</v>
      </c>
      <c r="J449" t="s">
        <v>32</v>
      </c>
      <c r="K449">
        <v>75619</v>
      </c>
      <c r="L449" t="s">
        <v>33</v>
      </c>
      <c r="M449">
        <v>0.2</v>
      </c>
      <c r="N449">
        <v>0.94</v>
      </c>
      <c r="O449">
        <v>36510.33</v>
      </c>
      <c r="P449">
        <v>0</v>
      </c>
      <c r="Q449" s="2">
        <f t="shared" si="49"/>
        <v>45.335167087636705</v>
      </c>
      <c r="R449" s="2">
        <f t="shared" si="43"/>
        <v>48.281952948333092</v>
      </c>
      <c r="S449">
        <f t="shared" ca="1" si="44"/>
        <v>770</v>
      </c>
      <c r="T449" s="2">
        <f t="shared" ca="1" si="45"/>
        <v>25.666666666666668</v>
      </c>
      <c r="U449" s="2" t="str">
        <f t="shared" ca="1" si="46"/>
        <v>25-36</v>
      </c>
      <c r="V449">
        <f t="shared" si="47"/>
        <v>2228.3300000000017</v>
      </c>
      <c r="W449" t="str">
        <f t="shared" si="48"/>
        <v>Profit</v>
      </c>
    </row>
    <row r="450" spans="1:23">
      <c r="A450" t="s">
        <v>942</v>
      </c>
      <c r="B450" s="1">
        <v>44688</v>
      </c>
      <c r="C450" t="s">
        <v>943</v>
      </c>
      <c r="D450" t="s">
        <v>65</v>
      </c>
      <c r="E450">
        <v>22288</v>
      </c>
      <c r="F450">
        <v>9.5</v>
      </c>
      <c r="G450">
        <v>60</v>
      </c>
      <c r="H450" t="s">
        <v>19</v>
      </c>
      <c r="I450" t="s">
        <v>57</v>
      </c>
      <c r="J450" t="s">
        <v>21</v>
      </c>
      <c r="K450">
        <v>75838</v>
      </c>
      <c r="L450" t="s">
        <v>22</v>
      </c>
      <c r="M450">
        <v>0.31</v>
      </c>
      <c r="N450">
        <v>0.59</v>
      </c>
      <c r="O450">
        <v>24405.360000000001</v>
      </c>
      <c r="P450">
        <v>0</v>
      </c>
      <c r="Q450" s="2">
        <f t="shared" si="49"/>
        <v>29.388960679342809</v>
      </c>
      <c r="R450" s="2">
        <f t="shared" ref="R450:R513" si="50">O450/K450*100</f>
        <v>32.180911943880375</v>
      </c>
      <c r="S450">
        <f t="shared" ref="S450:S513" ca="1" si="51">_xlfn.DAYS(TODAY(),B450)</f>
        <v>1232</v>
      </c>
      <c r="T450" s="2">
        <f t="shared" ref="T450:T513" ca="1" si="52">S450/30</f>
        <v>41.06666666666667</v>
      </c>
      <c r="U450" s="2" t="str">
        <f t="shared" ref="U450:U513" ca="1" si="53">IF(T450&lt;=12,"0-12",
 IF(T450&lt;=24,"13-24",
 IF(T450&lt;=36,"25-36",
 IF(T450&lt;=48,"37-48",
 "49+"))))</f>
        <v>37-48</v>
      </c>
      <c r="V450">
        <f t="shared" ref="V450:V513" si="54">O450-E450</f>
        <v>2117.3600000000006</v>
      </c>
      <c r="W450" t="str">
        <f t="shared" ref="W450:W513" si="55">IF(V450&gt;=0,"Profit","loss")</f>
        <v>Profit</v>
      </c>
    </row>
    <row r="451" spans="1:23">
      <c r="A451" t="s">
        <v>944</v>
      </c>
      <c r="B451" s="1">
        <v>45109</v>
      </c>
      <c r="C451" t="s">
        <v>945</v>
      </c>
      <c r="D451" t="s">
        <v>65</v>
      </c>
      <c r="E451">
        <v>30545</v>
      </c>
      <c r="F451">
        <v>19.600000000000001</v>
      </c>
      <c r="G451">
        <v>60</v>
      </c>
      <c r="H451" t="s">
        <v>26</v>
      </c>
      <c r="I451" t="s">
        <v>36</v>
      </c>
      <c r="J451" t="s">
        <v>21</v>
      </c>
      <c r="K451">
        <v>49539</v>
      </c>
      <c r="L451" t="s">
        <v>33</v>
      </c>
      <c r="M451">
        <v>0.14000000000000001</v>
      </c>
      <c r="N451">
        <v>0.5</v>
      </c>
      <c r="O451">
        <v>5878.95</v>
      </c>
      <c r="P451">
        <v>0</v>
      </c>
      <c r="Q451" s="2">
        <f t="shared" ref="Q451:Q514" si="56">E451/K451*100</f>
        <v>61.65849128969095</v>
      </c>
      <c r="R451" s="2">
        <f t="shared" si="50"/>
        <v>11.867316659601526</v>
      </c>
      <c r="S451">
        <f t="shared" ca="1" si="51"/>
        <v>811</v>
      </c>
      <c r="T451" s="2">
        <f t="shared" ca="1" si="52"/>
        <v>27.033333333333335</v>
      </c>
      <c r="U451" s="2" t="str">
        <f t="shared" ca="1" si="53"/>
        <v>25-36</v>
      </c>
      <c r="V451">
        <f t="shared" si="54"/>
        <v>-24666.05</v>
      </c>
      <c r="W451" t="str">
        <f t="shared" si="55"/>
        <v>loss</v>
      </c>
    </row>
    <row r="452" spans="1:23">
      <c r="A452" t="s">
        <v>946</v>
      </c>
      <c r="B452" s="1">
        <v>44366</v>
      </c>
      <c r="C452" t="s">
        <v>947</v>
      </c>
      <c r="D452" t="s">
        <v>76</v>
      </c>
      <c r="E452">
        <v>37877</v>
      </c>
      <c r="F452">
        <v>17</v>
      </c>
      <c r="G452">
        <v>36</v>
      </c>
      <c r="H452" t="s">
        <v>19</v>
      </c>
      <c r="I452" t="s">
        <v>20</v>
      </c>
      <c r="J452" t="s">
        <v>32</v>
      </c>
      <c r="K452">
        <v>132274</v>
      </c>
      <c r="L452" t="s">
        <v>33</v>
      </c>
      <c r="M452">
        <v>0.45</v>
      </c>
      <c r="N452">
        <v>0.53</v>
      </c>
      <c r="O452">
        <v>44316.09</v>
      </c>
      <c r="P452">
        <v>0</v>
      </c>
      <c r="Q452" s="2">
        <f t="shared" si="56"/>
        <v>28.635257117800926</v>
      </c>
      <c r="R452" s="2">
        <f t="shared" si="50"/>
        <v>33.503250827827088</v>
      </c>
      <c r="S452">
        <f t="shared" ca="1" si="51"/>
        <v>1554</v>
      </c>
      <c r="T452" s="2">
        <f t="shared" ca="1" si="52"/>
        <v>51.8</v>
      </c>
      <c r="U452" s="2" t="str">
        <f t="shared" ca="1" si="53"/>
        <v>49+</v>
      </c>
      <c r="V452">
        <f t="shared" si="54"/>
        <v>6439.0899999999965</v>
      </c>
      <c r="W452" t="str">
        <f t="shared" si="55"/>
        <v>Profit</v>
      </c>
    </row>
    <row r="453" spans="1:23">
      <c r="A453" t="s">
        <v>948</v>
      </c>
      <c r="B453" s="1">
        <v>45142</v>
      </c>
      <c r="C453" t="s">
        <v>949</v>
      </c>
      <c r="D453" t="s">
        <v>25</v>
      </c>
      <c r="E453">
        <v>16313</v>
      </c>
      <c r="F453">
        <v>6.3</v>
      </c>
      <c r="G453">
        <v>36</v>
      </c>
      <c r="H453" t="s">
        <v>19</v>
      </c>
      <c r="I453" t="s">
        <v>20</v>
      </c>
      <c r="J453" t="s">
        <v>21</v>
      </c>
      <c r="K453">
        <v>87124</v>
      </c>
      <c r="L453" t="s">
        <v>29</v>
      </c>
      <c r="M453">
        <v>0.22</v>
      </c>
      <c r="N453">
        <v>0.67</v>
      </c>
      <c r="O453">
        <v>17340.72</v>
      </c>
      <c r="P453">
        <v>0</v>
      </c>
      <c r="Q453" s="2">
        <f t="shared" si="56"/>
        <v>18.723887792112393</v>
      </c>
      <c r="R453" s="2">
        <f t="shared" si="50"/>
        <v>19.90349387080483</v>
      </c>
      <c r="S453">
        <f t="shared" ca="1" si="51"/>
        <v>778</v>
      </c>
      <c r="T453" s="2">
        <f t="shared" ca="1" si="52"/>
        <v>25.933333333333334</v>
      </c>
      <c r="U453" s="2" t="str">
        <f t="shared" ca="1" si="53"/>
        <v>25-36</v>
      </c>
      <c r="V453">
        <f t="shared" si="54"/>
        <v>1027.7200000000012</v>
      </c>
      <c r="W453" t="str">
        <f t="shared" si="55"/>
        <v>Profit</v>
      </c>
    </row>
    <row r="454" spans="1:23">
      <c r="A454" t="s">
        <v>950</v>
      </c>
      <c r="B454" s="1">
        <v>44991</v>
      </c>
      <c r="C454" t="s">
        <v>951</v>
      </c>
      <c r="D454" t="s">
        <v>25</v>
      </c>
      <c r="E454">
        <v>16349</v>
      </c>
      <c r="F454">
        <v>22.5</v>
      </c>
      <c r="G454">
        <v>36</v>
      </c>
      <c r="H454" t="s">
        <v>19</v>
      </c>
      <c r="I454" t="s">
        <v>20</v>
      </c>
      <c r="J454" t="s">
        <v>28</v>
      </c>
      <c r="K454">
        <v>95149</v>
      </c>
      <c r="L454" t="s">
        <v>29</v>
      </c>
      <c r="M454">
        <v>0.17</v>
      </c>
      <c r="N454">
        <v>0.87</v>
      </c>
      <c r="O454">
        <v>20027.53</v>
      </c>
      <c r="P454">
        <v>0</v>
      </c>
      <c r="Q454" s="2">
        <f t="shared" si="56"/>
        <v>17.182524251437219</v>
      </c>
      <c r="R454" s="2">
        <f t="shared" si="50"/>
        <v>21.048597462926566</v>
      </c>
      <c r="S454">
        <f t="shared" ca="1" si="51"/>
        <v>929</v>
      </c>
      <c r="T454" s="2">
        <f t="shared" ca="1" si="52"/>
        <v>30.966666666666665</v>
      </c>
      <c r="U454" s="2" t="str">
        <f t="shared" ca="1" si="53"/>
        <v>25-36</v>
      </c>
      <c r="V454">
        <f t="shared" si="54"/>
        <v>3678.5299999999988</v>
      </c>
      <c r="W454" t="str">
        <f t="shared" si="55"/>
        <v>Profit</v>
      </c>
    </row>
    <row r="455" spans="1:23">
      <c r="A455" t="s">
        <v>952</v>
      </c>
      <c r="B455" s="1">
        <v>44830</v>
      </c>
      <c r="C455" t="s">
        <v>953</v>
      </c>
      <c r="D455" t="s">
        <v>40</v>
      </c>
      <c r="E455">
        <v>8179</v>
      </c>
      <c r="F455">
        <v>22.5</v>
      </c>
      <c r="G455">
        <v>60</v>
      </c>
      <c r="H455" t="s">
        <v>19</v>
      </c>
      <c r="I455" t="s">
        <v>84</v>
      </c>
      <c r="J455" t="s">
        <v>37</v>
      </c>
      <c r="K455">
        <v>56616</v>
      </c>
      <c r="L455" t="s">
        <v>29</v>
      </c>
      <c r="M455">
        <v>0.37</v>
      </c>
      <c r="N455">
        <v>0.5</v>
      </c>
      <c r="O455">
        <v>10019.280000000001</v>
      </c>
      <c r="P455">
        <v>0</v>
      </c>
      <c r="Q455" s="2">
        <f t="shared" si="56"/>
        <v>14.44644623428006</v>
      </c>
      <c r="R455" s="2">
        <f t="shared" si="50"/>
        <v>17.696905468418823</v>
      </c>
      <c r="S455">
        <f t="shared" ca="1" si="51"/>
        <v>1090</v>
      </c>
      <c r="T455" s="2">
        <f t="shared" ca="1" si="52"/>
        <v>36.333333333333336</v>
      </c>
      <c r="U455" s="2" t="str">
        <f t="shared" ca="1" si="53"/>
        <v>37-48</v>
      </c>
      <c r="V455">
        <f t="shared" si="54"/>
        <v>1840.2800000000007</v>
      </c>
      <c r="W455" t="str">
        <f t="shared" si="55"/>
        <v>Profit</v>
      </c>
    </row>
    <row r="456" spans="1:23">
      <c r="A456" t="s">
        <v>954</v>
      </c>
      <c r="B456" s="1">
        <v>44225</v>
      </c>
      <c r="C456" t="s">
        <v>955</v>
      </c>
      <c r="D456" t="s">
        <v>72</v>
      </c>
      <c r="E456">
        <v>11326</v>
      </c>
      <c r="F456">
        <v>11.6</v>
      </c>
      <c r="G456">
        <v>60</v>
      </c>
      <c r="H456" t="s">
        <v>81</v>
      </c>
      <c r="I456" t="s">
        <v>20</v>
      </c>
      <c r="J456" t="s">
        <v>47</v>
      </c>
      <c r="K456">
        <v>109655</v>
      </c>
      <c r="L456" t="s">
        <v>33</v>
      </c>
      <c r="M456">
        <v>0.12</v>
      </c>
      <c r="N456">
        <v>0.71</v>
      </c>
      <c r="O456">
        <v>3433.56</v>
      </c>
      <c r="P456">
        <v>1960.48</v>
      </c>
      <c r="Q456" s="2">
        <f t="shared" si="56"/>
        <v>10.328758378550909</v>
      </c>
      <c r="R456" s="2">
        <f t="shared" si="50"/>
        <v>3.131238885595732</v>
      </c>
      <c r="S456">
        <f t="shared" ca="1" si="51"/>
        <v>1695</v>
      </c>
      <c r="T456" s="2">
        <f t="shared" ca="1" si="52"/>
        <v>56.5</v>
      </c>
      <c r="U456" s="2" t="str">
        <f t="shared" ca="1" si="53"/>
        <v>49+</v>
      </c>
      <c r="V456">
        <f t="shared" si="54"/>
        <v>-7892.4400000000005</v>
      </c>
      <c r="W456" t="str">
        <f t="shared" si="55"/>
        <v>loss</v>
      </c>
    </row>
    <row r="457" spans="1:23">
      <c r="A457" t="s">
        <v>956</v>
      </c>
      <c r="B457" s="1">
        <v>44535</v>
      </c>
      <c r="C457" t="s">
        <v>957</v>
      </c>
      <c r="D457" t="s">
        <v>76</v>
      </c>
      <c r="E457">
        <v>2560</v>
      </c>
      <c r="F457">
        <v>11.8</v>
      </c>
      <c r="G457">
        <v>60</v>
      </c>
      <c r="H457" t="s">
        <v>19</v>
      </c>
      <c r="I457" t="s">
        <v>20</v>
      </c>
      <c r="J457" t="s">
        <v>32</v>
      </c>
      <c r="K457">
        <v>120695</v>
      </c>
      <c r="L457" t="s">
        <v>22</v>
      </c>
      <c r="M457">
        <v>0.35</v>
      </c>
      <c r="N457">
        <v>0.65</v>
      </c>
      <c r="O457">
        <v>2862.08</v>
      </c>
      <c r="P457">
        <v>0</v>
      </c>
      <c r="Q457" s="2">
        <f t="shared" si="56"/>
        <v>2.1210489249761797</v>
      </c>
      <c r="R457" s="2">
        <f t="shared" si="50"/>
        <v>2.3713326981233687</v>
      </c>
      <c r="S457">
        <f t="shared" ca="1" si="51"/>
        <v>1385</v>
      </c>
      <c r="T457" s="2">
        <f t="shared" ca="1" si="52"/>
        <v>46.166666666666664</v>
      </c>
      <c r="U457" s="2" t="str">
        <f t="shared" ca="1" si="53"/>
        <v>37-48</v>
      </c>
      <c r="V457">
        <f t="shared" si="54"/>
        <v>302.07999999999993</v>
      </c>
      <c r="W457" t="str">
        <f t="shared" si="55"/>
        <v>Profit</v>
      </c>
    </row>
    <row r="458" spans="1:23">
      <c r="A458" t="s">
        <v>958</v>
      </c>
      <c r="B458" s="1">
        <v>44696</v>
      </c>
      <c r="C458" t="s">
        <v>959</v>
      </c>
      <c r="D458" t="s">
        <v>76</v>
      </c>
      <c r="E458">
        <v>14612</v>
      </c>
      <c r="F458">
        <v>24.8</v>
      </c>
      <c r="G458">
        <v>60</v>
      </c>
      <c r="H458" t="s">
        <v>19</v>
      </c>
      <c r="I458" t="s">
        <v>20</v>
      </c>
      <c r="J458" t="s">
        <v>47</v>
      </c>
      <c r="K458">
        <v>84567</v>
      </c>
      <c r="L458" t="s">
        <v>33</v>
      </c>
      <c r="M458">
        <v>0.38</v>
      </c>
      <c r="N458">
        <v>0.52</v>
      </c>
      <c r="O458">
        <v>18235.78</v>
      </c>
      <c r="P458">
        <v>0</v>
      </c>
      <c r="Q458" s="2">
        <f t="shared" si="56"/>
        <v>17.278607494649211</v>
      </c>
      <c r="R458" s="2">
        <f t="shared" si="50"/>
        <v>21.563706883299631</v>
      </c>
      <c r="S458">
        <f t="shared" ca="1" si="51"/>
        <v>1224</v>
      </c>
      <c r="T458" s="2">
        <f t="shared" ca="1" si="52"/>
        <v>40.799999999999997</v>
      </c>
      <c r="U458" s="2" t="str">
        <f t="shared" ca="1" si="53"/>
        <v>37-48</v>
      </c>
      <c r="V458">
        <f t="shared" si="54"/>
        <v>3623.7799999999988</v>
      </c>
      <c r="W458" t="str">
        <f t="shared" si="55"/>
        <v>Profit</v>
      </c>
    </row>
    <row r="459" spans="1:23">
      <c r="A459" t="s">
        <v>960</v>
      </c>
      <c r="B459" s="1">
        <v>44707</v>
      </c>
      <c r="C459" t="s">
        <v>961</v>
      </c>
      <c r="D459" t="s">
        <v>18</v>
      </c>
      <c r="E459">
        <v>18650</v>
      </c>
      <c r="F459">
        <v>17.5</v>
      </c>
      <c r="G459">
        <v>60</v>
      </c>
      <c r="H459" t="s">
        <v>19</v>
      </c>
      <c r="I459" t="s">
        <v>27</v>
      </c>
      <c r="J459" t="s">
        <v>37</v>
      </c>
      <c r="K459">
        <v>67099</v>
      </c>
      <c r="L459" t="s">
        <v>29</v>
      </c>
      <c r="M459">
        <v>0.19</v>
      </c>
      <c r="N459">
        <v>0.7</v>
      </c>
      <c r="O459">
        <v>21913.75</v>
      </c>
      <c r="P459">
        <v>0</v>
      </c>
      <c r="Q459" s="2">
        <f t="shared" si="56"/>
        <v>27.794751039508785</v>
      </c>
      <c r="R459" s="2">
        <f t="shared" si="50"/>
        <v>32.658832471422819</v>
      </c>
      <c r="S459">
        <f t="shared" ca="1" si="51"/>
        <v>1213</v>
      </c>
      <c r="T459" s="2">
        <f t="shared" ca="1" si="52"/>
        <v>40.43333333333333</v>
      </c>
      <c r="U459" s="2" t="str">
        <f t="shared" ca="1" si="53"/>
        <v>37-48</v>
      </c>
      <c r="V459">
        <f t="shared" si="54"/>
        <v>3263.75</v>
      </c>
      <c r="W459" t="str">
        <f t="shared" si="55"/>
        <v>Profit</v>
      </c>
    </row>
    <row r="460" spans="1:23">
      <c r="A460" t="s">
        <v>962</v>
      </c>
      <c r="B460" s="1">
        <v>44413</v>
      </c>
      <c r="C460" t="s">
        <v>963</v>
      </c>
      <c r="D460" t="s">
        <v>65</v>
      </c>
      <c r="E460">
        <v>27745</v>
      </c>
      <c r="F460">
        <v>15.6</v>
      </c>
      <c r="G460">
        <v>36</v>
      </c>
      <c r="H460" t="s">
        <v>60</v>
      </c>
      <c r="I460" t="s">
        <v>20</v>
      </c>
      <c r="J460" t="s">
        <v>32</v>
      </c>
      <c r="K460">
        <v>105831</v>
      </c>
      <c r="L460" t="s">
        <v>33</v>
      </c>
      <c r="M460">
        <v>0.12</v>
      </c>
      <c r="N460">
        <v>0.61</v>
      </c>
      <c r="O460">
        <v>0</v>
      </c>
      <c r="P460">
        <v>0</v>
      </c>
      <c r="Q460" s="2">
        <f t="shared" si="56"/>
        <v>26.216326029235294</v>
      </c>
      <c r="R460" s="2">
        <f t="shared" si="50"/>
        <v>0</v>
      </c>
      <c r="S460">
        <f t="shared" ca="1" si="51"/>
        <v>1507</v>
      </c>
      <c r="T460" s="2">
        <f t="shared" ca="1" si="52"/>
        <v>50.233333333333334</v>
      </c>
      <c r="U460" s="2" t="str">
        <f t="shared" ca="1" si="53"/>
        <v>49+</v>
      </c>
      <c r="V460">
        <f t="shared" si="54"/>
        <v>-27745</v>
      </c>
      <c r="W460" t="str">
        <f t="shared" si="55"/>
        <v>loss</v>
      </c>
    </row>
    <row r="461" spans="1:23">
      <c r="A461" t="s">
        <v>964</v>
      </c>
      <c r="B461" s="1">
        <v>45290</v>
      </c>
      <c r="C461" t="s">
        <v>965</v>
      </c>
      <c r="D461" t="s">
        <v>18</v>
      </c>
      <c r="E461">
        <v>32890</v>
      </c>
      <c r="F461">
        <v>21.8</v>
      </c>
      <c r="G461">
        <v>36</v>
      </c>
      <c r="H461" t="s">
        <v>19</v>
      </c>
      <c r="I461" t="s">
        <v>57</v>
      </c>
      <c r="J461" t="s">
        <v>37</v>
      </c>
      <c r="K461">
        <v>130246</v>
      </c>
      <c r="L461" t="s">
        <v>29</v>
      </c>
      <c r="M461">
        <v>0.25</v>
      </c>
      <c r="N461">
        <v>0.66</v>
      </c>
      <c r="O461">
        <v>40060.019999999997</v>
      </c>
      <c r="P461">
        <v>0</v>
      </c>
      <c r="Q461" s="2">
        <f t="shared" si="56"/>
        <v>25.252215039233448</v>
      </c>
      <c r="R461" s="2">
        <f t="shared" si="50"/>
        <v>30.757197917786339</v>
      </c>
      <c r="S461">
        <f t="shared" ca="1" si="51"/>
        <v>630</v>
      </c>
      <c r="T461" s="2">
        <f t="shared" ca="1" si="52"/>
        <v>21</v>
      </c>
      <c r="U461" s="2" t="str">
        <f t="shared" ca="1" si="53"/>
        <v>13-24</v>
      </c>
      <c r="V461">
        <f t="shared" si="54"/>
        <v>7170.0199999999968</v>
      </c>
      <c r="W461" t="str">
        <f t="shared" si="55"/>
        <v>Profit</v>
      </c>
    </row>
    <row r="462" spans="1:23">
      <c r="A462" t="s">
        <v>966</v>
      </c>
      <c r="B462" s="1">
        <v>44641</v>
      </c>
      <c r="C462" t="s">
        <v>967</v>
      </c>
      <c r="D462" t="s">
        <v>65</v>
      </c>
      <c r="E462">
        <v>21022</v>
      </c>
      <c r="F462">
        <v>10.7</v>
      </c>
      <c r="G462">
        <v>60</v>
      </c>
      <c r="H462" t="s">
        <v>26</v>
      </c>
      <c r="I462" t="s">
        <v>57</v>
      </c>
      <c r="J462" t="s">
        <v>21</v>
      </c>
      <c r="K462">
        <v>91799</v>
      </c>
      <c r="L462" t="s">
        <v>29</v>
      </c>
      <c r="M462">
        <v>0.14000000000000001</v>
      </c>
      <c r="N462">
        <v>0.82</v>
      </c>
      <c r="O462">
        <v>5630.06</v>
      </c>
      <c r="P462">
        <v>0</v>
      </c>
      <c r="Q462" s="2">
        <f t="shared" si="56"/>
        <v>22.900031590758068</v>
      </c>
      <c r="R462" s="2">
        <f t="shared" si="50"/>
        <v>6.1330297715661395</v>
      </c>
      <c r="S462">
        <f t="shared" ca="1" si="51"/>
        <v>1279</v>
      </c>
      <c r="T462" s="2">
        <f t="shared" ca="1" si="52"/>
        <v>42.633333333333333</v>
      </c>
      <c r="U462" s="2" t="str">
        <f t="shared" ca="1" si="53"/>
        <v>37-48</v>
      </c>
      <c r="V462">
        <f t="shared" si="54"/>
        <v>-15391.939999999999</v>
      </c>
      <c r="W462" t="str">
        <f t="shared" si="55"/>
        <v>loss</v>
      </c>
    </row>
    <row r="463" spans="1:23">
      <c r="A463" t="s">
        <v>968</v>
      </c>
      <c r="B463" s="1">
        <v>45072</v>
      </c>
      <c r="C463" t="s">
        <v>969</v>
      </c>
      <c r="D463" t="s">
        <v>25</v>
      </c>
      <c r="E463">
        <v>5780</v>
      </c>
      <c r="F463">
        <v>13.6</v>
      </c>
      <c r="G463">
        <v>60</v>
      </c>
      <c r="H463" t="s">
        <v>19</v>
      </c>
      <c r="I463" t="s">
        <v>73</v>
      </c>
      <c r="J463" t="s">
        <v>21</v>
      </c>
      <c r="K463">
        <v>120221</v>
      </c>
      <c r="L463" t="s">
        <v>22</v>
      </c>
      <c r="M463">
        <v>0.15</v>
      </c>
      <c r="N463">
        <v>0.73</v>
      </c>
      <c r="O463">
        <v>6566.08</v>
      </c>
      <c r="P463">
        <v>0</v>
      </c>
      <c r="Q463" s="2">
        <f t="shared" si="56"/>
        <v>4.8078122790527447</v>
      </c>
      <c r="R463" s="2">
        <f t="shared" si="50"/>
        <v>5.4616747490039179</v>
      </c>
      <c r="S463">
        <f t="shared" ca="1" si="51"/>
        <v>848</v>
      </c>
      <c r="T463" s="2">
        <f t="shared" ca="1" si="52"/>
        <v>28.266666666666666</v>
      </c>
      <c r="U463" s="2" t="str">
        <f t="shared" ca="1" si="53"/>
        <v>25-36</v>
      </c>
      <c r="V463">
        <f t="shared" si="54"/>
        <v>786.07999999999993</v>
      </c>
      <c r="W463" t="str">
        <f t="shared" si="55"/>
        <v>Profit</v>
      </c>
    </row>
    <row r="464" spans="1:23">
      <c r="A464" t="s">
        <v>970</v>
      </c>
      <c r="B464" s="1">
        <v>44363</v>
      </c>
      <c r="C464" t="s">
        <v>971</v>
      </c>
      <c r="D464" t="s">
        <v>40</v>
      </c>
      <c r="E464">
        <v>19311</v>
      </c>
      <c r="F464">
        <v>10.4</v>
      </c>
      <c r="G464">
        <v>36</v>
      </c>
      <c r="H464" t="s">
        <v>81</v>
      </c>
      <c r="I464" t="s">
        <v>27</v>
      </c>
      <c r="J464" t="s">
        <v>21</v>
      </c>
      <c r="K464">
        <v>144879</v>
      </c>
      <c r="L464" t="s">
        <v>22</v>
      </c>
      <c r="M464">
        <v>0.2</v>
      </c>
      <c r="N464">
        <v>0.56000000000000005</v>
      </c>
      <c r="O464">
        <v>7598.51</v>
      </c>
      <c r="P464">
        <v>3245.92</v>
      </c>
      <c r="Q464" s="2">
        <f t="shared" si="56"/>
        <v>13.329053900151161</v>
      </c>
      <c r="R464" s="2">
        <f t="shared" si="50"/>
        <v>5.2447283595276062</v>
      </c>
      <c r="S464">
        <f t="shared" ca="1" si="51"/>
        <v>1557</v>
      </c>
      <c r="T464" s="2">
        <f t="shared" ca="1" si="52"/>
        <v>51.9</v>
      </c>
      <c r="U464" s="2" t="str">
        <f t="shared" ca="1" si="53"/>
        <v>49+</v>
      </c>
      <c r="V464">
        <f t="shared" si="54"/>
        <v>-11712.49</v>
      </c>
      <c r="W464" t="str">
        <f t="shared" si="55"/>
        <v>loss</v>
      </c>
    </row>
    <row r="465" spans="1:23">
      <c r="A465" t="s">
        <v>972</v>
      </c>
      <c r="B465" s="1">
        <v>44287</v>
      </c>
      <c r="C465" t="s">
        <v>973</v>
      </c>
      <c r="D465" t="s">
        <v>53</v>
      </c>
      <c r="E465">
        <v>29380</v>
      </c>
      <c r="F465">
        <v>20.8</v>
      </c>
      <c r="G465">
        <v>36</v>
      </c>
      <c r="H465" t="s">
        <v>81</v>
      </c>
      <c r="I465" t="s">
        <v>73</v>
      </c>
      <c r="J465" t="s">
        <v>37</v>
      </c>
      <c r="K465">
        <v>55479</v>
      </c>
      <c r="L465" t="s">
        <v>29</v>
      </c>
      <c r="M465">
        <v>0.22</v>
      </c>
      <c r="N465">
        <v>0.93</v>
      </c>
      <c r="O465">
        <v>10642.35</v>
      </c>
      <c r="P465">
        <v>10361.469999999999</v>
      </c>
      <c r="Q465" s="2">
        <f t="shared" si="56"/>
        <v>52.956974711151972</v>
      </c>
      <c r="R465" s="2">
        <f t="shared" si="50"/>
        <v>19.182663710593197</v>
      </c>
      <c r="S465">
        <f t="shared" ca="1" si="51"/>
        <v>1633</v>
      </c>
      <c r="T465" s="2">
        <f t="shared" ca="1" si="52"/>
        <v>54.43333333333333</v>
      </c>
      <c r="U465" s="2" t="str">
        <f t="shared" ca="1" si="53"/>
        <v>49+</v>
      </c>
      <c r="V465">
        <f t="shared" si="54"/>
        <v>-18737.650000000001</v>
      </c>
      <c r="W465" t="str">
        <f t="shared" si="55"/>
        <v>loss</v>
      </c>
    </row>
    <row r="466" spans="1:23">
      <c r="A466" t="s">
        <v>974</v>
      </c>
      <c r="B466" s="1">
        <v>44910</v>
      </c>
      <c r="C466" t="s">
        <v>975</v>
      </c>
      <c r="D466" t="s">
        <v>25</v>
      </c>
      <c r="E466">
        <v>3356</v>
      </c>
      <c r="F466">
        <v>16.5</v>
      </c>
      <c r="G466">
        <v>36</v>
      </c>
      <c r="H466" t="s">
        <v>26</v>
      </c>
      <c r="I466" t="s">
        <v>36</v>
      </c>
      <c r="J466" t="s">
        <v>37</v>
      </c>
      <c r="K466">
        <v>76172</v>
      </c>
      <c r="L466" t="s">
        <v>29</v>
      </c>
      <c r="M466">
        <v>0.31</v>
      </c>
      <c r="N466">
        <v>0.79</v>
      </c>
      <c r="O466">
        <v>710.07</v>
      </c>
      <c r="P466">
        <v>0</v>
      </c>
      <c r="Q466" s="2">
        <f t="shared" si="56"/>
        <v>4.4058184109646588</v>
      </c>
      <c r="R466" s="2">
        <f t="shared" si="50"/>
        <v>0.93219293178595819</v>
      </c>
      <c r="S466">
        <f t="shared" ca="1" si="51"/>
        <v>1010</v>
      </c>
      <c r="T466" s="2">
        <f t="shared" ca="1" si="52"/>
        <v>33.666666666666664</v>
      </c>
      <c r="U466" s="2" t="str">
        <f t="shared" ca="1" si="53"/>
        <v>25-36</v>
      </c>
      <c r="V466">
        <f t="shared" si="54"/>
        <v>-2645.93</v>
      </c>
      <c r="W466" t="str">
        <f t="shared" si="55"/>
        <v>loss</v>
      </c>
    </row>
    <row r="467" spans="1:23">
      <c r="A467" t="s">
        <v>976</v>
      </c>
      <c r="B467" s="1">
        <v>44235</v>
      </c>
      <c r="C467" t="s">
        <v>977</v>
      </c>
      <c r="D467" t="s">
        <v>76</v>
      </c>
      <c r="E467">
        <v>5790</v>
      </c>
      <c r="F467">
        <v>18.2</v>
      </c>
      <c r="G467">
        <v>36</v>
      </c>
      <c r="H467" t="s">
        <v>19</v>
      </c>
      <c r="I467" t="s">
        <v>36</v>
      </c>
      <c r="J467" t="s">
        <v>37</v>
      </c>
      <c r="K467">
        <v>129165</v>
      </c>
      <c r="L467" t="s">
        <v>33</v>
      </c>
      <c r="M467">
        <v>0.37</v>
      </c>
      <c r="N467">
        <v>0.84</v>
      </c>
      <c r="O467">
        <v>6843.78</v>
      </c>
      <c r="P467">
        <v>0</v>
      </c>
      <c r="Q467" s="2">
        <f t="shared" si="56"/>
        <v>4.4826384856578798</v>
      </c>
      <c r="R467" s="2">
        <f t="shared" si="50"/>
        <v>5.2984786900476131</v>
      </c>
      <c r="S467">
        <f t="shared" ca="1" si="51"/>
        <v>1685</v>
      </c>
      <c r="T467" s="2">
        <f t="shared" ca="1" si="52"/>
        <v>56.166666666666664</v>
      </c>
      <c r="U467" s="2" t="str">
        <f t="shared" ca="1" si="53"/>
        <v>49+</v>
      </c>
      <c r="V467">
        <f t="shared" si="54"/>
        <v>1053.7799999999997</v>
      </c>
      <c r="W467" t="str">
        <f t="shared" si="55"/>
        <v>Profit</v>
      </c>
    </row>
    <row r="468" spans="1:23">
      <c r="A468" t="s">
        <v>978</v>
      </c>
      <c r="B468" s="1">
        <v>44369</v>
      </c>
      <c r="C468" t="s">
        <v>979</v>
      </c>
      <c r="D468" t="s">
        <v>53</v>
      </c>
      <c r="E468">
        <v>27911</v>
      </c>
      <c r="F468">
        <v>10</v>
      </c>
      <c r="G468">
        <v>60</v>
      </c>
      <c r="H468" t="s">
        <v>19</v>
      </c>
      <c r="I468" t="s">
        <v>57</v>
      </c>
      <c r="J468" t="s">
        <v>47</v>
      </c>
      <c r="K468">
        <v>85863</v>
      </c>
      <c r="L468" t="s">
        <v>29</v>
      </c>
      <c r="M468">
        <v>0.34</v>
      </c>
      <c r="N468">
        <v>0.54</v>
      </c>
      <c r="O468">
        <v>30702.1</v>
      </c>
      <c r="P468">
        <v>0</v>
      </c>
      <c r="Q468" s="2">
        <f t="shared" si="56"/>
        <v>32.506434669182305</v>
      </c>
      <c r="R468" s="2">
        <f t="shared" si="50"/>
        <v>35.757078136100532</v>
      </c>
      <c r="S468">
        <f t="shared" ca="1" si="51"/>
        <v>1551</v>
      </c>
      <c r="T468" s="2">
        <f t="shared" ca="1" si="52"/>
        <v>51.7</v>
      </c>
      <c r="U468" s="2" t="str">
        <f t="shared" ca="1" si="53"/>
        <v>49+</v>
      </c>
      <c r="V468">
        <f t="shared" si="54"/>
        <v>2791.0999999999985</v>
      </c>
      <c r="W468" t="str">
        <f t="shared" si="55"/>
        <v>Profit</v>
      </c>
    </row>
    <row r="469" spans="1:23">
      <c r="A469" t="s">
        <v>980</v>
      </c>
      <c r="B469" s="1">
        <v>44849</v>
      </c>
      <c r="C469" t="s">
        <v>981</v>
      </c>
      <c r="D469" t="s">
        <v>56</v>
      </c>
      <c r="E469">
        <v>25363</v>
      </c>
      <c r="F469">
        <v>9.4</v>
      </c>
      <c r="G469">
        <v>36</v>
      </c>
      <c r="H469" t="s">
        <v>19</v>
      </c>
      <c r="I469" t="s">
        <v>27</v>
      </c>
      <c r="J469" t="s">
        <v>37</v>
      </c>
      <c r="K469">
        <v>72043</v>
      </c>
      <c r="L469" t="s">
        <v>33</v>
      </c>
      <c r="M469">
        <v>0.16</v>
      </c>
      <c r="N469">
        <v>0.52</v>
      </c>
      <c r="O469">
        <v>27747.119999999999</v>
      </c>
      <c r="P469">
        <v>0</v>
      </c>
      <c r="Q469" s="2">
        <f t="shared" si="56"/>
        <v>35.205363463487082</v>
      </c>
      <c r="R469" s="2">
        <f t="shared" si="50"/>
        <v>38.514664852935049</v>
      </c>
      <c r="S469">
        <f t="shared" ca="1" si="51"/>
        <v>1071</v>
      </c>
      <c r="T469" s="2">
        <f t="shared" ca="1" si="52"/>
        <v>35.700000000000003</v>
      </c>
      <c r="U469" s="2" t="str">
        <f t="shared" ca="1" si="53"/>
        <v>25-36</v>
      </c>
      <c r="V469">
        <f t="shared" si="54"/>
        <v>2384.119999999999</v>
      </c>
      <c r="W469" t="str">
        <f t="shared" si="55"/>
        <v>Profit</v>
      </c>
    </row>
    <row r="470" spans="1:23">
      <c r="A470" t="s">
        <v>982</v>
      </c>
      <c r="B470" s="1">
        <v>44950</v>
      </c>
      <c r="C470" t="s">
        <v>983</v>
      </c>
      <c r="D470" t="s">
        <v>53</v>
      </c>
      <c r="E470">
        <v>21049</v>
      </c>
      <c r="F470">
        <v>14.8</v>
      </c>
      <c r="G470">
        <v>60</v>
      </c>
      <c r="H470" t="s">
        <v>19</v>
      </c>
      <c r="I470" t="s">
        <v>27</v>
      </c>
      <c r="J470" t="s">
        <v>21</v>
      </c>
      <c r="K470">
        <v>112569</v>
      </c>
      <c r="L470" t="s">
        <v>29</v>
      </c>
      <c r="M470">
        <v>0.17</v>
      </c>
      <c r="N470">
        <v>0.51</v>
      </c>
      <c r="O470">
        <v>24164.25</v>
      </c>
      <c r="P470">
        <v>0</v>
      </c>
      <c r="Q470" s="2">
        <f t="shared" si="56"/>
        <v>18.698753653314856</v>
      </c>
      <c r="R470" s="2">
        <f t="shared" si="50"/>
        <v>21.466167417317379</v>
      </c>
      <c r="S470">
        <f t="shared" ca="1" si="51"/>
        <v>970</v>
      </c>
      <c r="T470" s="2">
        <f t="shared" ca="1" si="52"/>
        <v>32.333333333333336</v>
      </c>
      <c r="U470" s="2" t="str">
        <f t="shared" ca="1" si="53"/>
        <v>25-36</v>
      </c>
      <c r="V470">
        <f t="shared" si="54"/>
        <v>3115.25</v>
      </c>
      <c r="W470" t="str">
        <f t="shared" si="55"/>
        <v>Profit</v>
      </c>
    </row>
    <row r="471" spans="1:23">
      <c r="A471" t="s">
        <v>984</v>
      </c>
      <c r="B471" s="1">
        <v>45278</v>
      </c>
      <c r="C471" t="s">
        <v>985</v>
      </c>
      <c r="D471" t="s">
        <v>53</v>
      </c>
      <c r="E471">
        <v>11181</v>
      </c>
      <c r="F471">
        <v>19.8</v>
      </c>
      <c r="G471">
        <v>36</v>
      </c>
      <c r="H471" t="s">
        <v>19</v>
      </c>
      <c r="I471" t="s">
        <v>36</v>
      </c>
      <c r="J471" t="s">
        <v>28</v>
      </c>
      <c r="K471">
        <v>132438</v>
      </c>
      <c r="L471" t="s">
        <v>22</v>
      </c>
      <c r="M471">
        <v>0.45</v>
      </c>
      <c r="N471">
        <v>0.57999999999999996</v>
      </c>
      <c r="O471">
        <v>13394.84</v>
      </c>
      <c r="P471">
        <v>0</v>
      </c>
      <c r="Q471" s="2">
        <f t="shared" si="56"/>
        <v>8.4424409912562872</v>
      </c>
      <c r="R471" s="2">
        <f t="shared" si="50"/>
        <v>10.114045817665625</v>
      </c>
      <c r="S471">
        <f t="shared" ca="1" si="51"/>
        <v>642</v>
      </c>
      <c r="T471" s="2">
        <f t="shared" ca="1" si="52"/>
        <v>21.4</v>
      </c>
      <c r="U471" s="2" t="str">
        <f t="shared" ca="1" si="53"/>
        <v>13-24</v>
      </c>
      <c r="V471">
        <f t="shared" si="54"/>
        <v>2213.84</v>
      </c>
      <c r="W471" t="str">
        <f t="shared" si="55"/>
        <v>Profit</v>
      </c>
    </row>
    <row r="472" spans="1:23">
      <c r="A472" t="s">
        <v>986</v>
      </c>
      <c r="B472" s="1">
        <v>44672</v>
      </c>
      <c r="C472" t="s">
        <v>987</v>
      </c>
      <c r="D472" t="s">
        <v>25</v>
      </c>
      <c r="E472">
        <v>17082</v>
      </c>
      <c r="F472">
        <v>15.5</v>
      </c>
      <c r="G472">
        <v>36</v>
      </c>
      <c r="H472" t="s">
        <v>19</v>
      </c>
      <c r="I472" t="s">
        <v>57</v>
      </c>
      <c r="J472" t="s">
        <v>37</v>
      </c>
      <c r="K472">
        <v>140107</v>
      </c>
      <c r="L472" t="s">
        <v>22</v>
      </c>
      <c r="M472">
        <v>0.32</v>
      </c>
      <c r="N472">
        <v>0.69</v>
      </c>
      <c r="O472">
        <v>19729.71</v>
      </c>
      <c r="P472">
        <v>0</v>
      </c>
      <c r="Q472" s="2">
        <f t="shared" si="56"/>
        <v>12.192110315687296</v>
      </c>
      <c r="R472" s="2">
        <f t="shared" si="50"/>
        <v>14.081887414618826</v>
      </c>
      <c r="S472">
        <f t="shared" ca="1" si="51"/>
        <v>1248</v>
      </c>
      <c r="T472" s="2">
        <f t="shared" ca="1" si="52"/>
        <v>41.6</v>
      </c>
      <c r="U472" s="2" t="str">
        <f t="shared" ca="1" si="53"/>
        <v>37-48</v>
      </c>
      <c r="V472">
        <f t="shared" si="54"/>
        <v>2647.7099999999991</v>
      </c>
      <c r="W472" t="str">
        <f t="shared" si="55"/>
        <v>Profit</v>
      </c>
    </row>
    <row r="473" spans="1:23">
      <c r="A473" t="s">
        <v>988</v>
      </c>
      <c r="B473" s="1">
        <v>44652</v>
      </c>
      <c r="C473" t="s">
        <v>989</v>
      </c>
      <c r="D473" t="s">
        <v>76</v>
      </c>
      <c r="E473">
        <v>1661</v>
      </c>
      <c r="F473">
        <v>5.7</v>
      </c>
      <c r="G473">
        <v>36</v>
      </c>
      <c r="H473" t="s">
        <v>26</v>
      </c>
      <c r="I473" t="s">
        <v>73</v>
      </c>
      <c r="J473" t="s">
        <v>28</v>
      </c>
      <c r="K473">
        <v>45408</v>
      </c>
      <c r="L473" t="s">
        <v>29</v>
      </c>
      <c r="M473">
        <v>0.45</v>
      </c>
      <c r="N473">
        <v>0.92</v>
      </c>
      <c r="O473">
        <v>117.05</v>
      </c>
      <c r="P473">
        <v>0</v>
      </c>
      <c r="Q473" s="2">
        <f t="shared" si="56"/>
        <v>3.6579457364341086</v>
      </c>
      <c r="R473" s="2">
        <f t="shared" si="50"/>
        <v>0.25777396053558843</v>
      </c>
      <c r="S473">
        <f t="shared" ca="1" si="51"/>
        <v>1268</v>
      </c>
      <c r="T473" s="2">
        <f t="shared" ca="1" si="52"/>
        <v>42.266666666666666</v>
      </c>
      <c r="U473" s="2" t="str">
        <f t="shared" ca="1" si="53"/>
        <v>37-48</v>
      </c>
      <c r="V473">
        <f t="shared" si="54"/>
        <v>-1543.95</v>
      </c>
      <c r="W473" t="str">
        <f t="shared" si="55"/>
        <v>loss</v>
      </c>
    </row>
    <row r="474" spans="1:23">
      <c r="A474" t="s">
        <v>990</v>
      </c>
      <c r="B474" s="1">
        <v>45025</v>
      </c>
      <c r="C474" t="s">
        <v>991</v>
      </c>
      <c r="D474" t="s">
        <v>53</v>
      </c>
      <c r="E474">
        <v>38412</v>
      </c>
      <c r="F474">
        <v>22.4</v>
      </c>
      <c r="G474">
        <v>60</v>
      </c>
      <c r="H474" t="s">
        <v>19</v>
      </c>
      <c r="I474" t="s">
        <v>57</v>
      </c>
      <c r="J474" t="s">
        <v>21</v>
      </c>
      <c r="K474">
        <v>87980</v>
      </c>
      <c r="L474" t="s">
        <v>33</v>
      </c>
      <c r="M474">
        <v>0.25</v>
      </c>
      <c r="N474">
        <v>0.71</v>
      </c>
      <c r="O474">
        <v>47016.29</v>
      </c>
      <c r="P474">
        <v>0</v>
      </c>
      <c r="Q474" s="2">
        <f t="shared" si="56"/>
        <v>43.659922709706748</v>
      </c>
      <c r="R474" s="2">
        <f t="shared" si="50"/>
        <v>53.439747669924984</v>
      </c>
      <c r="S474">
        <f t="shared" ca="1" si="51"/>
        <v>895</v>
      </c>
      <c r="T474" s="2">
        <f t="shared" ca="1" si="52"/>
        <v>29.833333333333332</v>
      </c>
      <c r="U474" s="2" t="str">
        <f t="shared" ca="1" si="53"/>
        <v>25-36</v>
      </c>
      <c r="V474">
        <f t="shared" si="54"/>
        <v>8604.2900000000009</v>
      </c>
      <c r="W474" t="str">
        <f t="shared" si="55"/>
        <v>Profit</v>
      </c>
    </row>
    <row r="475" spans="1:23">
      <c r="A475" t="s">
        <v>992</v>
      </c>
      <c r="B475" s="1">
        <v>45091</v>
      </c>
      <c r="C475" t="s">
        <v>993</v>
      </c>
      <c r="D475" t="s">
        <v>25</v>
      </c>
      <c r="E475">
        <v>3920</v>
      </c>
      <c r="F475">
        <v>6.3</v>
      </c>
      <c r="G475">
        <v>60</v>
      </c>
      <c r="H475" t="s">
        <v>19</v>
      </c>
      <c r="I475" t="s">
        <v>84</v>
      </c>
      <c r="J475" t="s">
        <v>37</v>
      </c>
      <c r="K475">
        <v>112956</v>
      </c>
      <c r="L475" t="s">
        <v>33</v>
      </c>
      <c r="M475">
        <v>0.35</v>
      </c>
      <c r="N475">
        <v>0.63</v>
      </c>
      <c r="O475">
        <v>4166.96</v>
      </c>
      <c r="P475">
        <v>0</v>
      </c>
      <c r="Q475" s="2">
        <f t="shared" si="56"/>
        <v>3.4703778462410142</v>
      </c>
      <c r="R475" s="2">
        <f t="shared" si="50"/>
        <v>3.6890116505541983</v>
      </c>
      <c r="S475">
        <f t="shared" ca="1" si="51"/>
        <v>829</v>
      </c>
      <c r="T475" s="2">
        <f t="shared" ca="1" si="52"/>
        <v>27.633333333333333</v>
      </c>
      <c r="U475" s="2" t="str">
        <f t="shared" ca="1" si="53"/>
        <v>25-36</v>
      </c>
      <c r="V475">
        <f t="shared" si="54"/>
        <v>246.96000000000004</v>
      </c>
      <c r="W475" t="str">
        <f t="shared" si="55"/>
        <v>Profit</v>
      </c>
    </row>
    <row r="476" spans="1:23">
      <c r="A476" t="s">
        <v>994</v>
      </c>
      <c r="B476" s="1">
        <v>45221</v>
      </c>
      <c r="C476" t="s">
        <v>995</v>
      </c>
      <c r="D476" t="s">
        <v>25</v>
      </c>
      <c r="E476">
        <v>26658</v>
      </c>
      <c r="F476">
        <v>24.1</v>
      </c>
      <c r="G476">
        <v>36</v>
      </c>
      <c r="H476" t="s">
        <v>19</v>
      </c>
      <c r="I476" t="s">
        <v>20</v>
      </c>
      <c r="J476" t="s">
        <v>47</v>
      </c>
      <c r="K476">
        <v>46351</v>
      </c>
      <c r="L476" t="s">
        <v>33</v>
      </c>
      <c r="M476">
        <v>0.31</v>
      </c>
      <c r="N476">
        <v>0.75</v>
      </c>
      <c r="O476">
        <v>33082.58</v>
      </c>
      <c r="P476">
        <v>0</v>
      </c>
      <c r="Q476" s="2">
        <f t="shared" si="56"/>
        <v>57.51332225841945</v>
      </c>
      <c r="R476" s="2">
        <f t="shared" si="50"/>
        <v>71.374037237600049</v>
      </c>
      <c r="S476">
        <f t="shared" ca="1" si="51"/>
        <v>699</v>
      </c>
      <c r="T476" s="2">
        <f t="shared" ca="1" si="52"/>
        <v>23.3</v>
      </c>
      <c r="U476" s="2" t="str">
        <f t="shared" ca="1" si="53"/>
        <v>13-24</v>
      </c>
      <c r="V476">
        <f t="shared" si="54"/>
        <v>6424.5800000000017</v>
      </c>
      <c r="W476" t="str">
        <f t="shared" si="55"/>
        <v>Profit</v>
      </c>
    </row>
    <row r="477" spans="1:23">
      <c r="A477" t="s">
        <v>996</v>
      </c>
      <c r="B477" s="1">
        <v>44583</v>
      </c>
      <c r="C477" t="s">
        <v>997</v>
      </c>
      <c r="D477" t="s">
        <v>53</v>
      </c>
      <c r="E477">
        <v>15025</v>
      </c>
      <c r="F477">
        <v>5.5</v>
      </c>
      <c r="G477">
        <v>60</v>
      </c>
      <c r="H477" t="s">
        <v>315</v>
      </c>
      <c r="I477" t="s">
        <v>20</v>
      </c>
      <c r="J477" t="s">
        <v>47</v>
      </c>
      <c r="K477">
        <v>34131</v>
      </c>
      <c r="L477" t="s">
        <v>29</v>
      </c>
      <c r="M477">
        <v>0.23</v>
      </c>
      <c r="N477">
        <v>0.55000000000000004</v>
      </c>
      <c r="O477">
        <v>0</v>
      </c>
      <c r="P477">
        <v>0</v>
      </c>
      <c r="Q477" s="2">
        <f t="shared" si="56"/>
        <v>44.021563974099791</v>
      </c>
      <c r="R477" s="2">
        <f t="shared" si="50"/>
        <v>0</v>
      </c>
      <c r="S477">
        <f t="shared" ca="1" si="51"/>
        <v>1337</v>
      </c>
      <c r="T477" s="2">
        <f t="shared" ca="1" si="52"/>
        <v>44.56666666666667</v>
      </c>
      <c r="U477" s="2" t="str">
        <f t="shared" ca="1" si="53"/>
        <v>37-48</v>
      </c>
      <c r="V477">
        <f t="shared" si="54"/>
        <v>-15025</v>
      </c>
      <c r="W477" t="str">
        <f t="shared" si="55"/>
        <v>loss</v>
      </c>
    </row>
    <row r="478" spans="1:23">
      <c r="A478" t="s">
        <v>998</v>
      </c>
      <c r="B478" s="1">
        <v>44544</v>
      </c>
      <c r="C478" t="s">
        <v>999</v>
      </c>
      <c r="D478" t="s">
        <v>65</v>
      </c>
      <c r="E478">
        <v>9946</v>
      </c>
      <c r="F478">
        <v>18.899999999999999</v>
      </c>
      <c r="G478">
        <v>60</v>
      </c>
      <c r="H478" t="s">
        <v>19</v>
      </c>
      <c r="I478" t="s">
        <v>57</v>
      </c>
      <c r="J478" t="s">
        <v>28</v>
      </c>
      <c r="K478">
        <v>146836</v>
      </c>
      <c r="L478" t="s">
        <v>29</v>
      </c>
      <c r="M478">
        <v>0.28999999999999998</v>
      </c>
      <c r="N478">
        <v>0.77</v>
      </c>
      <c r="O478">
        <v>11825.79</v>
      </c>
      <c r="P478">
        <v>0</v>
      </c>
      <c r="Q478" s="2">
        <f t="shared" si="56"/>
        <v>6.7735432727668963</v>
      </c>
      <c r="R478" s="2">
        <f t="shared" si="50"/>
        <v>8.0537402271922431</v>
      </c>
      <c r="S478">
        <f t="shared" ca="1" si="51"/>
        <v>1376</v>
      </c>
      <c r="T478" s="2">
        <f t="shared" ca="1" si="52"/>
        <v>45.866666666666667</v>
      </c>
      <c r="U478" s="2" t="str">
        <f t="shared" ca="1" si="53"/>
        <v>37-48</v>
      </c>
      <c r="V478">
        <f t="shared" si="54"/>
        <v>1879.7900000000009</v>
      </c>
      <c r="W478" t="str">
        <f t="shared" si="55"/>
        <v>Profit</v>
      </c>
    </row>
    <row r="479" spans="1:23">
      <c r="A479" t="s">
        <v>1000</v>
      </c>
      <c r="B479" s="1">
        <v>44386</v>
      </c>
      <c r="C479" t="s">
        <v>1001</v>
      </c>
      <c r="D479" t="s">
        <v>76</v>
      </c>
      <c r="E479">
        <v>29706</v>
      </c>
      <c r="F479">
        <v>6.6</v>
      </c>
      <c r="G479">
        <v>36</v>
      </c>
      <c r="H479" t="s">
        <v>26</v>
      </c>
      <c r="I479" t="s">
        <v>20</v>
      </c>
      <c r="J479" t="s">
        <v>47</v>
      </c>
      <c r="K479">
        <v>74825</v>
      </c>
      <c r="L479" t="s">
        <v>22</v>
      </c>
      <c r="M479">
        <v>0.3</v>
      </c>
      <c r="N479">
        <v>0.76</v>
      </c>
      <c r="O479">
        <v>12789.38</v>
      </c>
      <c r="P479">
        <v>0</v>
      </c>
      <c r="Q479" s="2">
        <f t="shared" si="56"/>
        <v>39.700634814567323</v>
      </c>
      <c r="R479" s="2">
        <f t="shared" si="50"/>
        <v>17.092388907450719</v>
      </c>
      <c r="S479">
        <f t="shared" ca="1" si="51"/>
        <v>1534</v>
      </c>
      <c r="T479" s="2">
        <f t="shared" ca="1" si="52"/>
        <v>51.133333333333333</v>
      </c>
      <c r="U479" s="2" t="str">
        <f t="shared" ca="1" si="53"/>
        <v>49+</v>
      </c>
      <c r="V479">
        <f t="shared" si="54"/>
        <v>-16916.620000000003</v>
      </c>
      <c r="W479" t="str">
        <f t="shared" si="55"/>
        <v>loss</v>
      </c>
    </row>
    <row r="480" spans="1:23">
      <c r="A480" t="s">
        <v>1002</v>
      </c>
      <c r="B480" s="1">
        <v>44701</v>
      </c>
      <c r="C480" t="s">
        <v>1003</v>
      </c>
      <c r="D480" t="s">
        <v>50</v>
      </c>
      <c r="E480">
        <v>17309</v>
      </c>
      <c r="F480">
        <v>23.2</v>
      </c>
      <c r="G480">
        <v>36</v>
      </c>
      <c r="H480" t="s">
        <v>19</v>
      </c>
      <c r="I480" t="s">
        <v>73</v>
      </c>
      <c r="J480" t="s">
        <v>47</v>
      </c>
      <c r="K480">
        <v>41349</v>
      </c>
      <c r="L480" t="s">
        <v>22</v>
      </c>
      <c r="M480">
        <v>0.18</v>
      </c>
      <c r="N480">
        <v>0.86</v>
      </c>
      <c r="O480">
        <v>21324.69</v>
      </c>
      <c r="P480">
        <v>0</v>
      </c>
      <c r="Q480" s="2">
        <f t="shared" si="56"/>
        <v>41.860746330020071</v>
      </c>
      <c r="R480" s="2">
        <f t="shared" si="50"/>
        <v>51.572444315461077</v>
      </c>
      <c r="S480">
        <f t="shared" ca="1" si="51"/>
        <v>1219</v>
      </c>
      <c r="T480" s="2">
        <f t="shared" ca="1" si="52"/>
        <v>40.633333333333333</v>
      </c>
      <c r="U480" s="2" t="str">
        <f t="shared" ca="1" si="53"/>
        <v>37-48</v>
      </c>
      <c r="V480">
        <f t="shared" si="54"/>
        <v>4015.6899999999987</v>
      </c>
      <c r="W480" t="str">
        <f t="shared" si="55"/>
        <v>Profit</v>
      </c>
    </row>
    <row r="481" spans="1:23">
      <c r="A481" t="s">
        <v>1004</v>
      </c>
      <c r="B481" s="1">
        <v>45020</v>
      </c>
      <c r="C481" t="s">
        <v>1005</v>
      </c>
      <c r="D481" t="s">
        <v>53</v>
      </c>
      <c r="E481">
        <v>34120</v>
      </c>
      <c r="F481">
        <v>14.3</v>
      </c>
      <c r="G481">
        <v>60</v>
      </c>
      <c r="H481" t="s">
        <v>19</v>
      </c>
      <c r="I481" t="s">
        <v>20</v>
      </c>
      <c r="J481" t="s">
        <v>47</v>
      </c>
      <c r="K481">
        <v>90931</v>
      </c>
      <c r="L481" t="s">
        <v>29</v>
      </c>
      <c r="M481">
        <v>0.23</v>
      </c>
      <c r="N481">
        <v>0.94</v>
      </c>
      <c r="O481">
        <v>38999.160000000003</v>
      </c>
      <c r="P481">
        <v>0</v>
      </c>
      <c r="Q481" s="2">
        <f t="shared" si="56"/>
        <v>37.52295696737086</v>
      </c>
      <c r="R481" s="2">
        <f t="shared" si="50"/>
        <v>42.888739813704902</v>
      </c>
      <c r="S481">
        <f t="shared" ca="1" si="51"/>
        <v>900</v>
      </c>
      <c r="T481" s="2">
        <f t="shared" ca="1" si="52"/>
        <v>30</v>
      </c>
      <c r="U481" s="2" t="str">
        <f t="shared" ca="1" si="53"/>
        <v>25-36</v>
      </c>
      <c r="V481">
        <f t="shared" si="54"/>
        <v>4879.1600000000035</v>
      </c>
      <c r="W481" t="str">
        <f t="shared" si="55"/>
        <v>Profit</v>
      </c>
    </row>
    <row r="482" spans="1:23">
      <c r="A482" t="s">
        <v>1006</v>
      </c>
      <c r="B482" s="1">
        <v>45125</v>
      </c>
      <c r="C482" t="s">
        <v>1007</v>
      </c>
      <c r="D482" t="s">
        <v>18</v>
      </c>
      <c r="E482">
        <v>31027</v>
      </c>
      <c r="F482">
        <v>7.8</v>
      </c>
      <c r="G482">
        <v>60</v>
      </c>
      <c r="H482" t="s">
        <v>19</v>
      </c>
      <c r="I482" t="s">
        <v>57</v>
      </c>
      <c r="J482" t="s">
        <v>21</v>
      </c>
      <c r="K482">
        <v>74254</v>
      </c>
      <c r="L482" t="s">
        <v>22</v>
      </c>
      <c r="M482">
        <v>0.42</v>
      </c>
      <c r="N482">
        <v>0.61</v>
      </c>
      <c r="O482">
        <v>33447.11</v>
      </c>
      <c r="P482">
        <v>0</v>
      </c>
      <c r="Q482" s="2">
        <f t="shared" si="56"/>
        <v>41.78495434589383</v>
      </c>
      <c r="R482" s="2">
        <f t="shared" si="50"/>
        <v>45.044186171788724</v>
      </c>
      <c r="S482">
        <f t="shared" ca="1" si="51"/>
        <v>795</v>
      </c>
      <c r="T482" s="2">
        <f t="shared" ca="1" si="52"/>
        <v>26.5</v>
      </c>
      <c r="U482" s="2" t="str">
        <f t="shared" ca="1" si="53"/>
        <v>25-36</v>
      </c>
      <c r="V482">
        <f t="shared" si="54"/>
        <v>2420.1100000000006</v>
      </c>
      <c r="W482" t="str">
        <f t="shared" si="55"/>
        <v>Profit</v>
      </c>
    </row>
    <row r="483" spans="1:23">
      <c r="A483" t="s">
        <v>1008</v>
      </c>
      <c r="B483" s="1">
        <v>45130</v>
      </c>
      <c r="C483" t="s">
        <v>1009</v>
      </c>
      <c r="D483" t="s">
        <v>18</v>
      </c>
      <c r="E483">
        <v>8005</v>
      </c>
      <c r="F483">
        <v>11.8</v>
      </c>
      <c r="G483">
        <v>60</v>
      </c>
      <c r="H483" t="s">
        <v>19</v>
      </c>
      <c r="I483" t="s">
        <v>36</v>
      </c>
      <c r="J483" t="s">
        <v>47</v>
      </c>
      <c r="K483">
        <v>68225</v>
      </c>
      <c r="L483" t="s">
        <v>33</v>
      </c>
      <c r="M483">
        <v>0.47</v>
      </c>
      <c r="N483">
        <v>0.73</v>
      </c>
      <c r="O483">
        <v>8949.59</v>
      </c>
      <c r="P483">
        <v>0</v>
      </c>
      <c r="Q483" s="2">
        <f t="shared" si="56"/>
        <v>11.733235617442286</v>
      </c>
      <c r="R483" s="2">
        <f t="shared" si="50"/>
        <v>13.117757420300476</v>
      </c>
      <c r="S483">
        <f t="shared" ca="1" si="51"/>
        <v>790</v>
      </c>
      <c r="T483" s="2">
        <f t="shared" ca="1" si="52"/>
        <v>26.333333333333332</v>
      </c>
      <c r="U483" s="2" t="str">
        <f t="shared" ca="1" si="53"/>
        <v>25-36</v>
      </c>
      <c r="V483">
        <f t="shared" si="54"/>
        <v>944.59000000000015</v>
      </c>
      <c r="W483" t="str">
        <f t="shared" si="55"/>
        <v>Profit</v>
      </c>
    </row>
    <row r="484" spans="1:23">
      <c r="A484" t="s">
        <v>1010</v>
      </c>
      <c r="B484" s="1">
        <v>44330</v>
      </c>
      <c r="C484" t="s">
        <v>1011</v>
      </c>
      <c r="D484" t="s">
        <v>56</v>
      </c>
      <c r="E484">
        <v>1956</v>
      </c>
      <c r="F484">
        <v>8.3000000000000007</v>
      </c>
      <c r="G484">
        <v>36</v>
      </c>
      <c r="H484" t="s">
        <v>26</v>
      </c>
      <c r="I484" t="s">
        <v>57</v>
      </c>
      <c r="J484" t="s">
        <v>32</v>
      </c>
      <c r="K484">
        <v>134383</v>
      </c>
      <c r="L484" t="s">
        <v>33</v>
      </c>
      <c r="M484">
        <v>0.24</v>
      </c>
      <c r="N484">
        <v>0.91</v>
      </c>
      <c r="O484">
        <v>899.87</v>
      </c>
      <c r="P484">
        <v>0</v>
      </c>
      <c r="Q484" s="2">
        <f t="shared" si="56"/>
        <v>1.4555412514975852</v>
      </c>
      <c r="R484" s="2">
        <f t="shared" si="50"/>
        <v>0.66963083128074241</v>
      </c>
      <c r="S484">
        <f t="shared" ca="1" si="51"/>
        <v>1590</v>
      </c>
      <c r="T484" s="2">
        <f t="shared" ca="1" si="52"/>
        <v>53</v>
      </c>
      <c r="U484" s="2" t="str">
        <f t="shared" ca="1" si="53"/>
        <v>49+</v>
      </c>
      <c r="V484">
        <f t="shared" si="54"/>
        <v>-1056.1300000000001</v>
      </c>
      <c r="W484" t="str">
        <f t="shared" si="55"/>
        <v>loss</v>
      </c>
    </row>
    <row r="485" spans="1:23">
      <c r="A485" t="s">
        <v>1012</v>
      </c>
      <c r="B485" s="1">
        <v>44254</v>
      </c>
      <c r="C485" t="s">
        <v>1013</v>
      </c>
      <c r="D485" t="s">
        <v>76</v>
      </c>
      <c r="E485">
        <v>35839</v>
      </c>
      <c r="F485">
        <v>8.4</v>
      </c>
      <c r="G485">
        <v>36</v>
      </c>
      <c r="H485" t="s">
        <v>26</v>
      </c>
      <c r="I485" t="s">
        <v>27</v>
      </c>
      <c r="J485" t="s">
        <v>37</v>
      </c>
      <c r="K485">
        <v>42453</v>
      </c>
      <c r="L485" t="s">
        <v>29</v>
      </c>
      <c r="M485">
        <v>0.22</v>
      </c>
      <c r="N485">
        <v>0.85</v>
      </c>
      <c r="O485">
        <v>15026.66</v>
      </c>
      <c r="P485">
        <v>0</v>
      </c>
      <c r="Q485" s="2">
        <f t="shared" si="56"/>
        <v>84.420417873884062</v>
      </c>
      <c r="R485" s="2">
        <f t="shared" si="50"/>
        <v>35.395990860481</v>
      </c>
      <c r="S485">
        <f t="shared" ca="1" si="51"/>
        <v>1666</v>
      </c>
      <c r="T485" s="2">
        <f t="shared" ca="1" si="52"/>
        <v>55.533333333333331</v>
      </c>
      <c r="U485" s="2" t="str">
        <f t="shared" ca="1" si="53"/>
        <v>49+</v>
      </c>
      <c r="V485">
        <f t="shared" si="54"/>
        <v>-20812.34</v>
      </c>
      <c r="W485" t="str">
        <f t="shared" si="55"/>
        <v>loss</v>
      </c>
    </row>
    <row r="486" spans="1:23">
      <c r="A486" t="s">
        <v>1014</v>
      </c>
      <c r="B486" s="1">
        <v>44881</v>
      </c>
      <c r="C486" t="s">
        <v>1015</v>
      </c>
      <c r="D486" t="s">
        <v>25</v>
      </c>
      <c r="E486">
        <v>9595</v>
      </c>
      <c r="F486">
        <v>24</v>
      </c>
      <c r="G486">
        <v>60</v>
      </c>
      <c r="H486" t="s">
        <v>19</v>
      </c>
      <c r="I486" t="s">
        <v>20</v>
      </c>
      <c r="J486" t="s">
        <v>47</v>
      </c>
      <c r="K486">
        <v>48814</v>
      </c>
      <c r="L486" t="s">
        <v>33</v>
      </c>
      <c r="M486">
        <v>0.18</v>
      </c>
      <c r="N486">
        <v>0.72</v>
      </c>
      <c r="O486">
        <v>11897.8</v>
      </c>
      <c r="P486">
        <v>0</v>
      </c>
      <c r="Q486" s="2">
        <f t="shared" si="56"/>
        <v>19.656246158888845</v>
      </c>
      <c r="R486" s="2">
        <f t="shared" si="50"/>
        <v>24.373745237022167</v>
      </c>
      <c r="S486">
        <f t="shared" ca="1" si="51"/>
        <v>1039</v>
      </c>
      <c r="T486" s="2">
        <f t="shared" ca="1" si="52"/>
        <v>34.633333333333333</v>
      </c>
      <c r="U486" s="2" t="str">
        <f t="shared" ca="1" si="53"/>
        <v>25-36</v>
      </c>
      <c r="V486">
        <f t="shared" si="54"/>
        <v>2302.7999999999993</v>
      </c>
      <c r="W486" t="str">
        <f t="shared" si="55"/>
        <v>Profit</v>
      </c>
    </row>
    <row r="487" spans="1:23">
      <c r="A487" t="s">
        <v>1016</v>
      </c>
      <c r="B487" s="1">
        <v>44868</v>
      </c>
      <c r="C487" t="s">
        <v>1017</v>
      </c>
      <c r="D487" t="s">
        <v>46</v>
      </c>
      <c r="E487">
        <v>13803</v>
      </c>
      <c r="F487">
        <v>13.9</v>
      </c>
      <c r="G487">
        <v>36</v>
      </c>
      <c r="H487" t="s">
        <v>60</v>
      </c>
      <c r="I487" t="s">
        <v>20</v>
      </c>
      <c r="J487" t="s">
        <v>47</v>
      </c>
      <c r="K487">
        <v>48263</v>
      </c>
      <c r="L487" t="s">
        <v>29</v>
      </c>
      <c r="M487">
        <v>0.37</v>
      </c>
      <c r="N487">
        <v>0.93</v>
      </c>
      <c r="O487">
        <v>0</v>
      </c>
      <c r="P487">
        <v>0</v>
      </c>
      <c r="Q487" s="2">
        <f t="shared" si="56"/>
        <v>28.599548308227835</v>
      </c>
      <c r="R487" s="2">
        <f t="shared" si="50"/>
        <v>0</v>
      </c>
      <c r="S487">
        <f t="shared" ca="1" si="51"/>
        <v>1052</v>
      </c>
      <c r="T487" s="2">
        <f t="shared" ca="1" si="52"/>
        <v>35.06666666666667</v>
      </c>
      <c r="U487" s="2" t="str">
        <f t="shared" ca="1" si="53"/>
        <v>25-36</v>
      </c>
      <c r="V487">
        <f t="shared" si="54"/>
        <v>-13803</v>
      </c>
      <c r="W487" t="str">
        <f t="shared" si="55"/>
        <v>loss</v>
      </c>
    </row>
    <row r="488" spans="1:23">
      <c r="A488" t="s">
        <v>1018</v>
      </c>
      <c r="B488" s="1">
        <v>44369</v>
      </c>
      <c r="C488" t="s">
        <v>1019</v>
      </c>
      <c r="D488" t="s">
        <v>40</v>
      </c>
      <c r="E488">
        <v>26963</v>
      </c>
      <c r="F488">
        <v>20.8</v>
      </c>
      <c r="G488">
        <v>36</v>
      </c>
      <c r="H488" t="s">
        <v>19</v>
      </c>
      <c r="I488" t="s">
        <v>84</v>
      </c>
      <c r="J488" t="s">
        <v>47</v>
      </c>
      <c r="K488">
        <v>107694</v>
      </c>
      <c r="L488" t="s">
        <v>33</v>
      </c>
      <c r="M488">
        <v>0.23</v>
      </c>
      <c r="N488">
        <v>0.53</v>
      </c>
      <c r="O488">
        <v>32571.3</v>
      </c>
      <c r="P488">
        <v>0</v>
      </c>
      <c r="Q488" s="2">
        <f t="shared" si="56"/>
        <v>25.036677995060074</v>
      </c>
      <c r="R488" s="2">
        <f t="shared" si="50"/>
        <v>30.244303303805225</v>
      </c>
      <c r="S488">
        <f t="shared" ca="1" si="51"/>
        <v>1551</v>
      </c>
      <c r="T488" s="2">
        <f t="shared" ca="1" si="52"/>
        <v>51.7</v>
      </c>
      <c r="U488" s="2" t="str">
        <f t="shared" ca="1" si="53"/>
        <v>49+</v>
      </c>
      <c r="V488">
        <f t="shared" si="54"/>
        <v>5608.2999999999993</v>
      </c>
      <c r="W488" t="str">
        <f t="shared" si="55"/>
        <v>Profit</v>
      </c>
    </row>
    <row r="489" spans="1:23">
      <c r="A489" t="s">
        <v>1020</v>
      </c>
      <c r="B489" s="1">
        <v>45011</v>
      </c>
      <c r="C489" t="s">
        <v>1021</v>
      </c>
      <c r="D489" t="s">
        <v>72</v>
      </c>
      <c r="E489">
        <v>37221</v>
      </c>
      <c r="F489">
        <v>17.8</v>
      </c>
      <c r="G489">
        <v>60</v>
      </c>
      <c r="H489" t="s">
        <v>315</v>
      </c>
      <c r="I489" t="s">
        <v>27</v>
      </c>
      <c r="J489" t="s">
        <v>32</v>
      </c>
      <c r="K489">
        <v>45735</v>
      </c>
      <c r="L489" t="s">
        <v>29</v>
      </c>
      <c r="M489">
        <v>0.5</v>
      </c>
      <c r="N489">
        <v>0.92</v>
      </c>
      <c r="O489">
        <v>0</v>
      </c>
      <c r="P489">
        <v>0</v>
      </c>
      <c r="Q489" s="2">
        <f t="shared" si="56"/>
        <v>81.38406034765498</v>
      </c>
      <c r="R489" s="2">
        <f t="shared" si="50"/>
        <v>0</v>
      </c>
      <c r="S489">
        <f t="shared" ca="1" si="51"/>
        <v>909</v>
      </c>
      <c r="T489" s="2">
        <f t="shared" ca="1" si="52"/>
        <v>30.3</v>
      </c>
      <c r="U489" s="2" t="str">
        <f t="shared" ca="1" si="53"/>
        <v>25-36</v>
      </c>
      <c r="V489">
        <f t="shared" si="54"/>
        <v>-37221</v>
      </c>
      <c r="W489" t="str">
        <f t="shared" si="55"/>
        <v>loss</v>
      </c>
    </row>
    <row r="490" spans="1:23">
      <c r="A490" t="s">
        <v>1022</v>
      </c>
      <c r="B490" s="1">
        <v>44276</v>
      </c>
      <c r="C490" t="s">
        <v>1023</v>
      </c>
      <c r="D490" t="s">
        <v>46</v>
      </c>
      <c r="E490">
        <v>34723</v>
      </c>
      <c r="F490">
        <v>18.5</v>
      </c>
      <c r="G490">
        <v>60</v>
      </c>
      <c r="H490" t="s">
        <v>315</v>
      </c>
      <c r="I490" t="s">
        <v>57</v>
      </c>
      <c r="J490" t="s">
        <v>47</v>
      </c>
      <c r="K490">
        <v>45830</v>
      </c>
      <c r="L490" t="s">
        <v>33</v>
      </c>
      <c r="M490">
        <v>0.23</v>
      </c>
      <c r="N490">
        <v>0.52</v>
      </c>
      <c r="O490">
        <v>0</v>
      </c>
      <c r="P490">
        <v>0</v>
      </c>
      <c r="Q490" s="2">
        <f t="shared" si="56"/>
        <v>75.76478289330133</v>
      </c>
      <c r="R490" s="2">
        <f t="shared" si="50"/>
        <v>0</v>
      </c>
      <c r="S490">
        <f t="shared" ca="1" si="51"/>
        <v>1644</v>
      </c>
      <c r="T490" s="2">
        <f t="shared" ca="1" si="52"/>
        <v>54.8</v>
      </c>
      <c r="U490" s="2" t="str">
        <f t="shared" ca="1" si="53"/>
        <v>49+</v>
      </c>
      <c r="V490">
        <f t="shared" si="54"/>
        <v>-34723</v>
      </c>
      <c r="W490" t="str">
        <f t="shared" si="55"/>
        <v>loss</v>
      </c>
    </row>
    <row r="491" spans="1:23">
      <c r="A491" t="s">
        <v>1024</v>
      </c>
      <c r="B491" s="1">
        <v>45082</v>
      </c>
      <c r="C491" t="s">
        <v>1025</v>
      </c>
      <c r="D491" t="s">
        <v>76</v>
      </c>
      <c r="E491">
        <v>16282</v>
      </c>
      <c r="F491">
        <v>7.6</v>
      </c>
      <c r="G491">
        <v>36</v>
      </c>
      <c r="H491" t="s">
        <v>19</v>
      </c>
      <c r="I491" t="s">
        <v>36</v>
      </c>
      <c r="J491" t="s">
        <v>47</v>
      </c>
      <c r="K491">
        <v>77893</v>
      </c>
      <c r="L491" t="s">
        <v>33</v>
      </c>
      <c r="M491">
        <v>0.26</v>
      </c>
      <c r="N491">
        <v>0.75</v>
      </c>
      <c r="O491">
        <v>17519.43</v>
      </c>
      <c r="P491">
        <v>0</v>
      </c>
      <c r="Q491" s="2">
        <f t="shared" si="56"/>
        <v>20.903033648723248</v>
      </c>
      <c r="R491" s="2">
        <f t="shared" si="50"/>
        <v>22.491661638401396</v>
      </c>
      <c r="S491">
        <f t="shared" ca="1" si="51"/>
        <v>838</v>
      </c>
      <c r="T491" s="2">
        <f t="shared" ca="1" si="52"/>
        <v>27.933333333333334</v>
      </c>
      <c r="U491" s="2" t="str">
        <f t="shared" ca="1" si="53"/>
        <v>25-36</v>
      </c>
      <c r="V491">
        <f t="shared" si="54"/>
        <v>1237.4300000000003</v>
      </c>
      <c r="W491" t="str">
        <f t="shared" si="55"/>
        <v>Profit</v>
      </c>
    </row>
    <row r="492" spans="1:23">
      <c r="A492" t="s">
        <v>1026</v>
      </c>
      <c r="B492" s="1">
        <v>44399</v>
      </c>
      <c r="C492" t="s">
        <v>1027</v>
      </c>
      <c r="D492" t="s">
        <v>76</v>
      </c>
      <c r="E492">
        <v>5703</v>
      </c>
      <c r="F492">
        <v>9.6999999999999993</v>
      </c>
      <c r="G492">
        <v>36</v>
      </c>
      <c r="H492" t="s">
        <v>19</v>
      </c>
      <c r="I492" t="s">
        <v>36</v>
      </c>
      <c r="J492" t="s">
        <v>37</v>
      </c>
      <c r="K492">
        <v>74673</v>
      </c>
      <c r="L492" t="s">
        <v>22</v>
      </c>
      <c r="M492">
        <v>0.34</v>
      </c>
      <c r="N492">
        <v>0.9</v>
      </c>
      <c r="O492">
        <v>6256.19</v>
      </c>
      <c r="P492">
        <v>0</v>
      </c>
      <c r="Q492" s="2">
        <f t="shared" si="56"/>
        <v>7.637298621991885</v>
      </c>
      <c r="R492" s="2">
        <f t="shared" si="50"/>
        <v>8.3781152491529731</v>
      </c>
      <c r="S492">
        <f t="shared" ca="1" si="51"/>
        <v>1521</v>
      </c>
      <c r="T492" s="2">
        <f t="shared" ca="1" si="52"/>
        <v>50.7</v>
      </c>
      <c r="U492" s="2" t="str">
        <f t="shared" ca="1" si="53"/>
        <v>49+</v>
      </c>
      <c r="V492">
        <f t="shared" si="54"/>
        <v>553.1899999999996</v>
      </c>
      <c r="W492" t="str">
        <f t="shared" si="55"/>
        <v>Profit</v>
      </c>
    </row>
    <row r="493" spans="1:23">
      <c r="A493" t="s">
        <v>1028</v>
      </c>
      <c r="B493" s="1">
        <v>44960</v>
      </c>
      <c r="C493" t="s">
        <v>1029</v>
      </c>
      <c r="D493" t="s">
        <v>53</v>
      </c>
      <c r="E493">
        <v>7563</v>
      </c>
      <c r="F493">
        <v>20.7</v>
      </c>
      <c r="G493">
        <v>60</v>
      </c>
      <c r="H493" t="s">
        <v>19</v>
      </c>
      <c r="I493" t="s">
        <v>41</v>
      </c>
      <c r="J493" t="s">
        <v>32</v>
      </c>
      <c r="K493">
        <v>119462</v>
      </c>
      <c r="L493" t="s">
        <v>22</v>
      </c>
      <c r="M493">
        <v>0.42</v>
      </c>
      <c r="N493">
        <v>0.62</v>
      </c>
      <c r="O493">
        <v>9128.5400000000009</v>
      </c>
      <c r="P493">
        <v>0</v>
      </c>
      <c r="Q493" s="2">
        <f t="shared" si="56"/>
        <v>6.3308834608494751</v>
      </c>
      <c r="R493" s="2">
        <f t="shared" si="50"/>
        <v>7.6413755001590475</v>
      </c>
      <c r="S493">
        <f t="shared" ca="1" si="51"/>
        <v>960</v>
      </c>
      <c r="T493" s="2">
        <f t="shared" ca="1" si="52"/>
        <v>32</v>
      </c>
      <c r="U493" s="2" t="str">
        <f t="shared" ca="1" si="53"/>
        <v>25-36</v>
      </c>
      <c r="V493">
        <f t="shared" si="54"/>
        <v>1565.5400000000009</v>
      </c>
      <c r="W493" t="str">
        <f t="shared" si="55"/>
        <v>Profit</v>
      </c>
    </row>
    <row r="494" spans="1:23">
      <c r="A494" t="s">
        <v>1030</v>
      </c>
      <c r="B494" s="1">
        <v>44243</v>
      </c>
      <c r="C494" t="s">
        <v>1031</v>
      </c>
      <c r="D494" t="s">
        <v>53</v>
      </c>
      <c r="E494">
        <v>26849</v>
      </c>
      <c r="F494">
        <v>24.4</v>
      </c>
      <c r="G494">
        <v>36</v>
      </c>
      <c r="H494" t="s">
        <v>26</v>
      </c>
      <c r="I494" t="s">
        <v>57</v>
      </c>
      <c r="J494" t="s">
        <v>32</v>
      </c>
      <c r="K494">
        <v>75066</v>
      </c>
      <c r="L494" t="s">
        <v>22</v>
      </c>
      <c r="M494">
        <v>0.28999999999999998</v>
      </c>
      <c r="N494">
        <v>0.71</v>
      </c>
      <c r="O494">
        <v>2888.35</v>
      </c>
      <c r="P494">
        <v>0</v>
      </c>
      <c r="Q494" s="2">
        <f t="shared" si="56"/>
        <v>35.767191538113124</v>
      </c>
      <c r="R494" s="2">
        <f t="shared" si="50"/>
        <v>3.8477473156955213</v>
      </c>
      <c r="S494">
        <f t="shared" ca="1" si="51"/>
        <v>1677</v>
      </c>
      <c r="T494" s="2">
        <f t="shared" ca="1" si="52"/>
        <v>55.9</v>
      </c>
      <c r="U494" s="2" t="str">
        <f t="shared" ca="1" si="53"/>
        <v>49+</v>
      </c>
      <c r="V494">
        <f t="shared" si="54"/>
        <v>-23960.65</v>
      </c>
      <c r="W494" t="str">
        <f t="shared" si="55"/>
        <v>loss</v>
      </c>
    </row>
    <row r="495" spans="1:23">
      <c r="A495" t="s">
        <v>1032</v>
      </c>
      <c r="B495" s="1">
        <v>44852</v>
      </c>
      <c r="C495" t="s">
        <v>1033</v>
      </c>
      <c r="D495" t="s">
        <v>46</v>
      </c>
      <c r="E495">
        <v>32860</v>
      </c>
      <c r="F495">
        <v>10.3</v>
      </c>
      <c r="G495">
        <v>36</v>
      </c>
      <c r="H495" t="s">
        <v>19</v>
      </c>
      <c r="I495" t="s">
        <v>20</v>
      </c>
      <c r="J495" t="s">
        <v>47</v>
      </c>
      <c r="K495">
        <v>130315</v>
      </c>
      <c r="L495" t="s">
        <v>22</v>
      </c>
      <c r="M495">
        <v>0.27</v>
      </c>
      <c r="N495">
        <v>0.65</v>
      </c>
      <c r="O495">
        <v>36244.58</v>
      </c>
      <c r="P495">
        <v>0</v>
      </c>
      <c r="Q495" s="2">
        <f t="shared" si="56"/>
        <v>25.215823197636496</v>
      </c>
      <c r="R495" s="2">
        <f t="shared" si="50"/>
        <v>27.813052986993057</v>
      </c>
      <c r="S495">
        <f t="shared" ca="1" si="51"/>
        <v>1068</v>
      </c>
      <c r="T495" s="2">
        <f t="shared" ca="1" si="52"/>
        <v>35.6</v>
      </c>
      <c r="U495" s="2" t="str">
        <f t="shared" ca="1" si="53"/>
        <v>25-36</v>
      </c>
      <c r="V495">
        <f t="shared" si="54"/>
        <v>3384.5800000000017</v>
      </c>
      <c r="W495" t="str">
        <f t="shared" si="55"/>
        <v>Profit</v>
      </c>
    </row>
    <row r="496" spans="1:23">
      <c r="A496" t="s">
        <v>1034</v>
      </c>
      <c r="B496" s="1">
        <v>44667</v>
      </c>
      <c r="C496" t="s">
        <v>1035</v>
      </c>
      <c r="D496" t="s">
        <v>25</v>
      </c>
      <c r="E496">
        <v>32585</v>
      </c>
      <c r="F496">
        <v>10.4</v>
      </c>
      <c r="G496">
        <v>60</v>
      </c>
      <c r="H496" t="s">
        <v>60</v>
      </c>
      <c r="I496" t="s">
        <v>73</v>
      </c>
      <c r="J496" t="s">
        <v>32</v>
      </c>
      <c r="K496">
        <v>33373</v>
      </c>
      <c r="L496" t="s">
        <v>22</v>
      </c>
      <c r="M496">
        <v>0.5</v>
      </c>
      <c r="N496">
        <v>0.93</v>
      </c>
      <c r="O496">
        <v>0</v>
      </c>
      <c r="P496">
        <v>0</v>
      </c>
      <c r="Q496" s="2">
        <f t="shared" si="56"/>
        <v>97.638809816318584</v>
      </c>
      <c r="R496" s="2">
        <f t="shared" si="50"/>
        <v>0</v>
      </c>
      <c r="S496">
        <f t="shared" ca="1" si="51"/>
        <v>1253</v>
      </c>
      <c r="T496" s="2">
        <f t="shared" ca="1" si="52"/>
        <v>41.766666666666666</v>
      </c>
      <c r="U496" s="2" t="str">
        <f t="shared" ca="1" si="53"/>
        <v>37-48</v>
      </c>
      <c r="V496">
        <f t="shared" si="54"/>
        <v>-32585</v>
      </c>
      <c r="W496" t="str">
        <f t="shared" si="55"/>
        <v>loss</v>
      </c>
    </row>
    <row r="497" spans="1:23">
      <c r="A497" t="s">
        <v>1036</v>
      </c>
      <c r="B497" s="1">
        <v>45167</v>
      </c>
      <c r="C497" t="s">
        <v>1037</v>
      </c>
      <c r="D497" t="s">
        <v>56</v>
      </c>
      <c r="E497">
        <v>23015</v>
      </c>
      <c r="F497">
        <v>14.5</v>
      </c>
      <c r="G497">
        <v>60</v>
      </c>
      <c r="H497" t="s">
        <v>26</v>
      </c>
      <c r="I497" t="s">
        <v>27</v>
      </c>
      <c r="J497" t="s">
        <v>28</v>
      </c>
      <c r="K497">
        <v>40335</v>
      </c>
      <c r="L497" t="s">
        <v>22</v>
      </c>
      <c r="M497">
        <v>0.1</v>
      </c>
      <c r="N497">
        <v>0.87</v>
      </c>
      <c r="O497">
        <v>11485.91</v>
      </c>
      <c r="P497">
        <v>0</v>
      </c>
      <c r="Q497" s="2">
        <f t="shared" si="56"/>
        <v>57.059625635304322</v>
      </c>
      <c r="R497" s="2">
        <f t="shared" si="50"/>
        <v>28.476286103880007</v>
      </c>
      <c r="S497">
        <f t="shared" ca="1" si="51"/>
        <v>753</v>
      </c>
      <c r="T497" s="2">
        <f t="shared" ca="1" si="52"/>
        <v>25.1</v>
      </c>
      <c r="U497" s="2" t="str">
        <f t="shared" ca="1" si="53"/>
        <v>25-36</v>
      </c>
      <c r="V497">
        <f t="shared" si="54"/>
        <v>-11529.09</v>
      </c>
      <c r="W497" t="str">
        <f t="shared" si="55"/>
        <v>loss</v>
      </c>
    </row>
    <row r="498" spans="1:23">
      <c r="A498" t="s">
        <v>1038</v>
      </c>
      <c r="B498" s="1">
        <v>45232</v>
      </c>
      <c r="C498" t="s">
        <v>1039</v>
      </c>
      <c r="D498" t="s">
        <v>53</v>
      </c>
      <c r="E498">
        <v>13003</v>
      </c>
      <c r="F498">
        <v>24.7</v>
      </c>
      <c r="G498">
        <v>36</v>
      </c>
      <c r="H498" t="s">
        <v>19</v>
      </c>
      <c r="I498" t="s">
        <v>20</v>
      </c>
      <c r="J498" t="s">
        <v>32</v>
      </c>
      <c r="K498">
        <v>53741</v>
      </c>
      <c r="L498" t="s">
        <v>29</v>
      </c>
      <c r="M498">
        <v>0.46</v>
      </c>
      <c r="N498">
        <v>0.82</v>
      </c>
      <c r="O498">
        <v>16214.74</v>
      </c>
      <c r="P498">
        <v>0</v>
      </c>
      <c r="Q498" s="2">
        <f t="shared" si="56"/>
        <v>24.195679276530026</v>
      </c>
      <c r="R498" s="2">
        <f t="shared" si="50"/>
        <v>30.172010197056249</v>
      </c>
      <c r="S498">
        <f t="shared" ca="1" si="51"/>
        <v>688</v>
      </c>
      <c r="T498" s="2">
        <f t="shared" ca="1" si="52"/>
        <v>22.933333333333334</v>
      </c>
      <c r="U498" s="2" t="str">
        <f t="shared" ca="1" si="53"/>
        <v>13-24</v>
      </c>
      <c r="V498">
        <f t="shared" si="54"/>
        <v>3211.74</v>
      </c>
      <c r="W498" t="str">
        <f t="shared" si="55"/>
        <v>Profit</v>
      </c>
    </row>
    <row r="499" spans="1:23">
      <c r="A499" t="s">
        <v>1040</v>
      </c>
      <c r="B499" s="1">
        <v>44932</v>
      </c>
      <c r="C499" t="s">
        <v>1041</v>
      </c>
      <c r="D499" t="s">
        <v>72</v>
      </c>
      <c r="E499">
        <v>27958</v>
      </c>
      <c r="F499">
        <v>10.4</v>
      </c>
      <c r="G499">
        <v>36</v>
      </c>
      <c r="H499" t="s">
        <v>19</v>
      </c>
      <c r="I499" t="s">
        <v>84</v>
      </c>
      <c r="J499" t="s">
        <v>32</v>
      </c>
      <c r="K499">
        <v>40692</v>
      </c>
      <c r="L499" t="s">
        <v>29</v>
      </c>
      <c r="M499">
        <v>0.16</v>
      </c>
      <c r="N499">
        <v>0.76</v>
      </c>
      <c r="O499">
        <v>30865.63</v>
      </c>
      <c r="P499">
        <v>0</v>
      </c>
      <c r="Q499" s="2">
        <f t="shared" si="56"/>
        <v>68.706379632360168</v>
      </c>
      <c r="R499" s="2">
        <f t="shared" si="50"/>
        <v>75.851838199154628</v>
      </c>
      <c r="S499">
        <f t="shared" ca="1" si="51"/>
        <v>988</v>
      </c>
      <c r="T499" s="2">
        <f t="shared" ca="1" si="52"/>
        <v>32.93333333333333</v>
      </c>
      <c r="U499" s="2" t="str">
        <f t="shared" ca="1" si="53"/>
        <v>25-36</v>
      </c>
      <c r="V499">
        <f t="shared" si="54"/>
        <v>2907.630000000001</v>
      </c>
      <c r="W499" t="str">
        <f t="shared" si="55"/>
        <v>Profit</v>
      </c>
    </row>
    <row r="500" spans="1:23">
      <c r="A500" t="s">
        <v>1042</v>
      </c>
      <c r="B500" s="1">
        <v>44980</v>
      </c>
      <c r="C500" t="s">
        <v>1043</v>
      </c>
      <c r="D500" t="s">
        <v>72</v>
      </c>
      <c r="E500">
        <v>27017</v>
      </c>
      <c r="F500">
        <v>13.1</v>
      </c>
      <c r="G500">
        <v>36</v>
      </c>
      <c r="H500" t="s">
        <v>26</v>
      </c>
      <c r="I500" t="s">
        <v>20</v>
      </c>
      <c r="J500" t="s">
        <v>32</v>
      </c>
      <c r="K500">
        <v>77295</v>
      </c>
      <c r="L500" t="s">
        <v>22</v>
      </c>
      <c r="M500">
        <v>0.41</v>
      </c>
      <c r="N500">
        <v>0.87</v>
      </c>
      <c r="O500">
        <v>4494.63</v>
      </c>
      <c r="P500">
        <v>0</v>
      </c>
      <c r="Q500" s="2">
        <f t="shared" si="56"/>
        <v>34.953101753024129</v>
      </c>
      <c r="R500" s="2">
        <f t="shared" si="50"/>
        <v>5.814903939452746</v>
      </c>
      <c r="S500">
        <f t="shared" ca="1" si="51"/>
        <v>940</v>
      </c>
      <c r="T500" s="2">
        <f t="shared" ca="1" si="52"/>
        <v>31.333333333333332</v>
      </c>
      <c r="U500" s="2" t="str">
        <f t="shared" ca="1" si="53"/>
        <v>25-36</v>
      </c>
      <c r="V500">
        <f t="shared" si="54"/>
        <v>-22522.37</v>
      </c>
      <c r="W500" t="str">
        <f t="shared" si="55"/>
        <v>loss</v>
      </c>
    </row>
    <row r="501" spans="1:23">
      <c r="A501" t="s">
        <v>1044</v>
      </c>
      <c r="B501" s="1">
        <v>45164</v>
      </c>
      <c r="C501" t="s">
        <v>1045</v>
      </c>
      <c r="D501" t="s">
        <v>56</v>
      </c>
      <c r="E501">
        <v>12171</v>
      </c>
      <c r="F501">
        <v>22.8</v>
      </c>
      <c r="G501">
        <v>60</v>
      </c>
      <c r="H501" t="s">
        <v>19</v>
      </c>
      <c r="I501" t="s">
        <v>73</v>
      </c>
      <c r="J501" t="s">
        <v>21</v>
      </c>
      <c r="K501">
        <v>75541</v>
      </c>
      <c r="L501" t="s">
        <v>29</v>
      </c>
      <c r="M501">
        <v>0.35</v>
      </c>
      <c r="N501">
        <v>0.68</v>
      </c>
      <c r="O501">
        <v>14945.99</v>
      </c>
      <c r="P501">
        <v>0</v>
      </c>
      <c r="Q501" s="2">
        <f t="shared" si="56"/>
        <v>16.111780357686552</v>
      </c>
      <c r="R501" s="2">
        <f t="shared" si="50"/>
        <v>19.785268926807959</v>
      </c>
      <c r="S501">
        <f t="shared" ca="1" si="51"/>
        <v>756</v>
      </c>
      <c r="T501" s="2">
        <f t="shared" ca="1" si="52"/>
        <v>25.2</v>
      </c>
      <c r="U501" s="2" t="str">
        <f t="shared" ca="1" si="53"/>
        <v>25-36</v>
      </c>
      <c r="V501">
        <f t="shared" si="54"/>
        <v>2774.99</v>
      </c>
      <c r="W501" t="str">
        <f t="shared" si="55"/>
        <v>Profit</v>
      </c>
    </row>
    <row r="502" spans="1:23">
      <c r="A502" t="s">
        <v>1046</v>
      </c>
      <c r="B502" s="1">
        <v>44554</v>
      </c>
      <c r="C502" t="s">
        <v>1047</v>
      </c>
      <c r="D502" t="s">
        <v>65</v>
      </c>
      <c r="E502">
        <v>13201</v>
      </c>
      <c r="F502">
        <v>5.0999999999999996</v>
      </c>
      <c r="G502">
        <v>36</v>
      </c>
      <c r="H502" t="s">
        <v>26</v>
      </c>
      <c r="I502" t="s">
        <v>57</v>
      </c>
      <c r="J502" t="s">
        <v>21</v>
      </c>
      <c r="K502">
        <v>64057</v>
      </c>
      <c r="L502" t="s">
        <v>22</v>
      </c>
      <c r="M502">
        <v>0.24</v>
      </c>
      <c r="N502">
        <v>0.7</v>
      </c>
      <c r="O502">
        <v>4962.1499999999996</v>
      </c>
      <c r="P502">
        <v>0</v>
      </c>
      <c r="Q502" s="2">
        <f t="shared" si="56"/>
        <v>20.608208314469927</v>
      </c>
      <c r="R502" s="2">
        <f t="shared" si="50"/>
        <v>7.7464601838987148</v>
      </c>
      <c r="S502">
        <f t="shared" ca="1" si="51"/>
        <v>1366</v>
      </c>
      <c r="T502" s="2">
        <f t="shared" ca="1" si="52"/>
        <v>45.533333333333331</v>
      </c>
      <c r="U502" s="2" t="str">
        <f t="shared" ca="1" si="53"/>
        <v>37-48</v>
      </c>
      <c r="V502">
        <f t="shared" si="54"/>
        <v>-8238.85</v>
      </c>
      <c r="W502" t="str">
        <f t="shared" si="55"/>
        <v>loss</v>
      </c>
    </row>
    <row r="503" spans="1:23">
      <c r="A503" t="s">
        <v>1048</v>
      </c>
      <c r="B503" s="1">
        <v>45168</v>
      </c>
      <c r="C503" t="s">
        <v>1049</v>
      </c>
      <c r="D503" t="s">
        <v>65</v>
      </c>
      <c r="E503">
        <v>30426</v>
      </c>
      <c r="F503">
        <v>5.8</v>
      </c>
      <c r="G503">
        <v>36</v>
      </c>
      <c r="H503" t="s">
        <v>19</v>
      </c>
      <c r="I503" t="s">
        <v>27</v>
      </c>
      <c r="J503" t="s">
        <v>21</v>
      </c>
      <c r="K503">
        <v>96983</v>
      </c>
      <c r="L503" t="s">
        <v>29</v>
      </c>
      <c r="M503">
        <v>0.45</v>
      </c>
      <c r="N503">
        <v>0.83</v>
      </c>
      <c r="O503">
        <v>32190.71</v>
      </c>
      <c r="P503">
        <v>0</v>
      </c>
      <c r="Q503" s="2">
        <f t="shared" si="56"/>
        <v>31.372508583978636</v>
      </c>
      <c r="R503" s="2">
        <f t="shared" si="50"/>
        <v>33.192116144066489</v>
      </c>
      <c r="S503">
        <f t="shared" ca="1" si="51"/>
        <v>752</v>
      </c>
      <c r="T503" s="2">
        <f t="shared" ca="1" si="52"/>
        <v>25.066666666666666</v>
      </c>
      <c r="U503" s="2" t="str">
        <f t="shared" ca="1" si="53"/>
        <v>25-36</v>
      </c>
      <c r="V503">
        <f t="shared" si="54"/>
        <v>1764.7099999999991</v>
      </c>
      <c r="W503" t="str">
        <f t="shared" si="55"/>
        <v>Profit</v>
      </c>
    </row>
    <row r="504" spans="1:23">
      <c r="A504" t="s">
        <v>1050</v>
      </c>
      <c r="B504" s="1">
        <v>44864</v>
      </c>
      <c r="C504" t="s">
        <v>1051</v>
      </c>
      <c r="D504" t="s">
        <v>76</v>
      </c>
      <c r="E504">
        <v>18778</v>
      </c>
      <c r="F504">
        <v>17.100000000000001</v>
      </c>
      <c r="G504">
        <v>60</v>
      </c>
      <c r="H504" t="s">
        <v>19</v>
      </c>
      <c r="I504" t="s">
        <v>57</v>
      </c>
      <c r="J504" t="s">
        <v>32</v>
      </c>
      <c r="K504">
        <v>49583</v>
      </c>
      <c r="L504" t="s">
        <v>33</v>
      </c>
      <c r="M504">
        <v>0.11</v>
      </c>
      <c r="N504">
        <v>0.66</v>
      </c>
      <c r="O504">
        <v>21989.040000000001</v>
      </c>
      <c r="P504">
        <v>0</v>
      </c>
      <c r="Q504" s="2">
        <f t="shared" si="56"/>
        <v>37.87185123933606</v>
      </c>
      <c r="R504" s="2">
        <f t="shared" si="50"/>
        <v>44.347941834903096</v>
      </c>
      <c r="S504">
        <f t="shared" ca="1" si="51"/>
        <v>1056</v>
      </c>
      <c r="T504" s="2">
        <f t="shared" ca="1" si="52"/>
        <v>35.200000000000003</v>
      </c>
      <c r="U504" s="2" t="str">
        <f t="shared" ca="1" si="53"/>
        <v>25-36</v>
      </c>
      <c r="V504">
        <f t="shared" si="54"/>
        <v>3211.0400000000009</v>
      </c>
      <c r="W504" t="str">
        <f t="shared" si="55"/>
        <v>Profit</v>
      </c>
    </row>
    <row r="505" spans="1:23">
      <c r="A505" t="s">
        <v>1052</v>
      </c>
      <c r="B505" s="1">
        <v>44569</v>
      </c>
      <c r="C505" t="s">
        <v>1053</v>
      </c>
      <c r="D505" t="s">
        <v>53</v>
      </c>
      <c r="E505">
        <v>22116</v>
      </c>
      <c r="F505">
        <v>23.1</v>
      </c>
      <c r="G505">
        <v>60</v>
      </c>
      <c r="H505" t="s">
        <v>19</v>
      </c>
      <c r="I505" t="s">
        <v>84</v>
      </c>
      <c r="J505" t="s">
        <v>28</v>
      </c>
      <c r="K505">
        <v>52765</v>
      </c>
      <c r="L505" t="s">
        <v>29</v>
      </c>
      <c r="M505">
        <v>0.19</v>
      </c>
      <c r="N505">
        <v>0.53</v>
      </c>
      <c r="O505">
        <v>27224.799999999999</v>
      </c>
      <c r="P505">
        <v>0</v>
      </c>
      <c r="Q505" s="2">
        <f t="shared" si="56"/>
        <v>41.91414763574339</v>
      </c>
      <c r="R505" s="2">
        <f t="shared" si="50"/>
        <v>51.59632332038283</v>
      </c>
      <c r="S505">
        <f t="shared" ca="1" si="51"/>
        <v>1351</v>
      </c>
      <c r="T505" s="2">
        <f t="shared" ca="1" si="52"/>
        <v>45.033333333333331</v>
      </c>
      <c r="U505" s="2" t="str">
        <f t="shared" ca="1" si="53"/>
        <v>37-48</v>
      </c>
      <c r="V505">
        <f t="shared" si="54"/>
        <v>5108.7999999999993</v>
      </c>
      <c r="W505" t="str">
        <f t="shared" si="55"/>
        <v>Profit</v>
      </c>
    </row>
    <row r="506" spans="1:23">
      <c r="A506" t="s">
        <v>1054</v>
      </c>
      <c r="B506" s="1">
        <v>45228</v>
      </c>
      <c r="C506" t="s">
        <v>1055</v>
      </c>
      <c r="D506" t="s">
        <v>18</v>
      </c>
      <c r="E506">
        <v>34297</v>
      </c>
      <c r="F506">
        <v>9.8000000000000007</v>
      </c>
      <c r="G506">
        <v>36</v>
      </c>
      <c r="H506" t="s">
        <v>26</v>
      </c>
      <c r="I506" t="s">
        <v>73</v>
      </c>
      <c r="J506" t="s">
        <v>32</v>
      </c>
      <c r="K506">
        <v>89287</v>
      </c>
      <c r="L506" t="s">
        <v>29</v>
      </c>
      <c r="M506">
        <v>0.33</v>
      </c>
      <c r="N506">
        <v>0.53</v>
      </c>
      <c r="O506">
        <v>15729.14</v>
      </c>
      <c r="P506">
        <v>0</v>
      </c>
      <c r="Q506" s="2">
        <f t="shared" si="56"/>
        <v>38.412086865949128</v>
      </c>
      <c r="R506" s="2">
        <f t="shared" si="50"/>
        <v>17.616383124083011</v>
      </c>
      <c r="S506">
        <f t="shared" ca="1" si="51"/>
        <v>692</v>
      </c>
      <c r="T506" s="2">
        <f t="shared" ca="1" si="52"/>
        <v>23.066666666666666</v>
      </c>
      <c r="U506" s="2" t="str">
        <f t="shared" ca="1" si="53"/>
        <v>13-24</v>
      </c>
      <c r="V506">
        <f t="shared" si="54"/>
        <v>-18567.86</v>
      </c>
      <c r="W506" t="str">
        <f t="shared" si="55"/>
        <v>loss</v>
      </c>
    </row>
    <row r="507" spans="1:23">
      <c r="A507" t="s">
        <v>1056</v>
      </c>
      <c r="B507" s="1">
        <v>44872</v>
      </c>
      <c r="C507" t="s">
        <v>1057</v>
      </c>
      <c r="D507" t="s">
        <v>46</v>
      </c>
      <c r="E507">
        <v>20342</v>
      </c>
      <c r="F507">
        <v>14.4</v>
      </c>
      <c r="G507">
        <v>60</v>
      </c>
      <c r="H507" t="s">
        <v>19</v>
      </c>
      <c r="I507" t="s">
        <v>84</v>
      </c>
      <c r="J507" t="s">
        <v>47</v>
      </c>
      <c r="K507">
        <v>53906</v>
      </c>
      <c r="L507" t="s">
        <v>29</v>
      </c>
      <c r="M507">
        <v>0.24</v>
      </c>
      <c r="N507">
        <v>0.55000000000000004</v>
      </c>
      <c r="O507">
        <v>23271.25</v>
      </c>
      <c r="P507">
        <v>0</v>
      </c>
      <c r="Q507" s="2">
        <f t="shared" si="56"/>
        <v>37.736059065781177</v>
      </c>
      <c r="R507" s="2">
        <f t="shared" si="50"/>
        <v>43.170055281415799</v>
      </c>
      <c r="S507">
        <f t="shared" ca="1" si="51"/>
        <v>1048</v>
      </c>
      <c r="T507" s="2">
        <f t="shared" ca="1" si="52"/>
        <v>34.93333333333333</v>
      </c>
      <c r="U507" s="2" t="str">
        <f t="shared" ca="1" si="53"/>
        <v>25-36</v>
      </c>
      <c r="V507">
        <f t="shared" si="54"/>
        <v>2929.25</v>
      </c>
      <c r="W507" t="str">
        <f t="shared" si="55"/>
        <v>Profit</v>
      </c>
    </row>
    <row r="508" spans="1:23">
      <c r="A508" t="s">
        <v>1058</v>
      </c>
      <c r="B508" s="1">
        <v>44286</v>
      </c>
      <c r="C508" t="s">
        <v>1059</v>
      </c>
      <c r="D508" t="s">
        <v>50</v>
      </c>
      <c r="E508">
        <v>28490</v>
      </c>
      <c r="F508">
        <v>14</v>
      </c>
      <c r="G508">
        <v>60</v>
      </c>
      <c r="H508" t="s">
        <v>26</v>
      </c>
      <c r="I508" t="s">
        <v>41</v>
      </c>
      <c r="J508" t="s">
        <v>28</v>
      </c>
      <c r="K508">
        <v>115103</v>
      </c>
      <c r="L508" t="s">
        <v>33</v>
      </c>
      <c r="M508">
        <v>0.34</v>
      </c>
      <c r="N508">
        <v>0.89</v>
      </c>
      <c r="O508">
        <v>4446.13</v>
      </c>
      <c r="P508">
        <v>0</v>
      </c>
      <c r="Q508" s="2">
        <f t="shared" si="56"/>
        <v>24.751744090075846</v>
      </c>
      <c r="R508" s="2">
        <f t="shared" si="50"/>
        <v>3.8627403282277615</v>
      </c>
      <c r="S508">
        <f t="shared" ca="1" si="51"/>
        <v>1634</v>
      </c>
      <c r="T508" s="2">
        <f t="shared" ca="1" si="52"/>
        <v>54.466666666666669</v>
      </c>
      <c r="U508" s="2" t="str">
        <f t="shared" ca="1" si="53"/>
        <v>49+</v>
      </c>
      <c r="V508">
        <f t="shared" si="54"/>
        <v>-24043.87</v>
      </c>
      <c r="W508" t="str">
        <f t="shared" si="55"/>
        <v>loss</v>
      </c>
    </row>
    <row r="509" spans="1:23">
      <c r="A509" t="s">
        <v>1060</v>
      </c>
      <c r="B509" s="1">
        <v>44894</v>
      </c>
      <c r="C509" t="s">
        <v>1061</v>
      </c>
      <c r="D509" t="s">
        <v>56</v>
      </c>
      <c r="E509">
        <v>20975</v>
      </c>
      <c r="F509">
        <v>14.5</v>
      </c>
      <c r="G509">
        <v>36</v>
      </c>
      <c r="H509" t="s">
        <v>19</v>
      </c>
      <c r="I509" t="s">
        <v>27</v>
      </c>
      <c r="J509" t="s">
        <v>21</v>
      </c>
      <c r="K509">
        <v>109675</v>
      </c>
      <c r="L509" t="s">
        <v>22</v>
      </c>
      <c r="M509">
        <v>0.11</v>
      </c>
      <c r="N509">
        <v>0.71</v>
      </c>
      <c r="O509">
        <v>24016.38</v>
      </c>
      <c r="P509">
        <v>0</v>
      </c>
      <c r="Q509" s="2">
        <f t="shared" si="56"/>
        <v>19.124686573968543</v>
      </c>
      <c r="R509" s="2">
        <f t="shared" si="50"/>
        <v>21.897770686118076</v>
      </c>
      <c r="S509">
        <f t="shared" ca="1" si="51"/>
        <v>1026</v>
      </c>
      <c r="T509" s="2">
        <f t="shared" ca="1" si="52"/>
        <v>34.200000000000003</v>
      </c>
      <c r="U509" s="2" t="str">
        <f t="shared" ca="1" si="53"/>
        <v>25-36</v>
      </c>
      <c r="V509">
        <f t="shared" si="54"/>
        <v>3041.380000000001</v>
      </c>
      <c r="W509" t="str">
        <f t="shared" si="55"/>
        <v>Profit</v>
      </c>
    </row>
    <row r="510" spans="1:23">
      <c r="A510" t="s">
        <v>1062</v>
      </c>
      <c r="B510" s="1">
        <v>44736</v>
      </c>
      <c r="C510" t="s">
        <v>1063</v>
      </c>
      <c r="D510" t="s">
        <v>76</v>
      </c>
      <c r="E510">
        <v>27723</v>
      </c>
      <c r="F510">
        <v>17.5</v>
      </c>
      <c r="G510">
        <v>60</v>
      </c>
      <c r="H510" t="s">
        <v>26</v>
      </c>
      <c r="I510" t="s">
        <v>41</v>
      </c>
      <c r="J510" t="s">
        <v>37</v>
      </c>
      <c r="K510">
        <v>76525</v>
      </c>
      <c r="L510" t="s">
        <v>29</v>
      </c>
      <c r="M510">
        <v>0.15</v>
      </c>
      <c r="N510">
        <v>0.82</v>
      </c>
      <c r="O510">
        <v>12716.99</v>
      </c>
      <c r="P510">
        <v>0</v>
      </c>
      <c r="Q510" s="2">
        <f t="shared" si="56"/>
        <v>36.227376674289445</v>
      </c>
      <c r="R510" s="2">
        <f t="shared" si="50"/>
        <v>16.618085592943483</v>
      </c>
      <c r="S510">
        <f t="shared" ca="1" si="51"/>
        <v>1184</v>
      </c>
      <c r="T510" s="2">
        <f t="shared" ca="1" si="52"/>
        <v>39.466666666666669</v>
      </c>
      <c r="U510" s="2" t="str">
        <f t="shared" ca="1" si="53"/>
        <v>37-48</v>
      </c>
      <c r="V510">
        <f t="shared" si="54"/>
        <v>-15006.01</v>
      </c>
      <c r="W510" t="str">
        <f t="shared" si="55"/>
        <v>loss</v>
      </c>
    </row>
    <row r="511" spans="1:23">
      <c r="A511" t="s">
        <v>1064</v>
      </c>
      <c r="B511" s="1">
        <v>44928</v>
      </c>
      <c r="C511" t="s">
        <v>1065</v>
      </c>
      <c r="D511" t="s">
        <v>18</v>
      </c>
      <c r="E511">
        <v>24279</v>
      </c>
      <c r="F511">
        <v>14.4</v>
      </c>
      <c r="G511">
        <v>60</v>
      </c>
      <c r="H511" t="s">
        <v>26</v>
      </c>
      <c r="I511" t="s">
        <v>20</v>
      </c>
      <c r="J511" t="s">
        <v>28</v>
      </c>
      <c r="K511">
        <v>68230</v>
      </c>
      <c r="L511" t="s">
        <v>29</v>
      </c>
      <c r="M511">
        <v>0.15</v>
      </c>
      <c r="N511">
        <v>0.68</v>
      </c>
      <c r="O511">
        <v>4595.21</v>
      </c>
      <c r="P511">
        <v>0</v>
      </c>
      <c r="Q511" s="2">
        <f t="shared" si="56"/>
        <v>35.58405393521911</v>
      </c>
      <c r="R511" s="2">
        <f t="shared" si="50"/>
        <v>6.7348820167081938</v>
      </c>
      <c r="S511">
        <f t="shared" ca="1" si="51"/>
        <v>992</v>
      </c>
      <c r="T511" s="2">
        <f t="shared" ca="1" si="52"/>
        <v>33.06666666666667</v>
      </c>
      <c r="U511" s="2" t="str">
        <f t="shared" ca="1" si="53"/>
        <v>25-36</v>
      </c>
      <c r="V511">
        <f t="shared" si="54"/>
        <v>-19683.79</v>
      </c>
      <c r="W511" t="str">
        <f t="shared" si="55"/>
        <v>loss</v>
      </c>
    </row>
    <row r="512" spans="1:23">
      <c r="A512" t="s">
        <v>1066</v>
      </c>
      <c r="B512" s="1">
        <v>45065</v>
      </c>
      <c r="C512" t="s">
        <v>1067</v>
      </c>
      <c r="D512" t="s">
        <v>53</v>
      </c>
      <c r="E512">
        <v>13765</v>
      </c>
      <c r="F512">
        <v>13.9</v>
      </c>
      <c r="G512">
        <v>36</v>
      </c>
      <c r="H512" t="s">
        <v>19</v>
      </c>
      <c r="I512" t="s">
        <v>57</v>
      </c>
      <c r="J512" t="s">
        <v>21</v>
      </c>
      <c r="K512">
        <v>147904</v>
      </c>
      <c r="L512" t="s">
        <v>33</v>
      </c>
      <c r="M512">
        <v>0.18</v>
      </c>
      <c r="N512">
        <v>0.62</v>
      </c>
      <c r="O512">
        <v>15678.34</v>
      </c>
      <c r="P512">
        <v>0</v>
      </c>
      <c r="Q512" s="2">
        <f t="shared" si="56"/>
        <v>9.3067124621376021</v>
      </c>
      <c r="R512" s="2">
        <f t="shared" si="50"/>
        <v>10.600348874945912</v>
      </c>
      <c r="S512">
        <f t="shared" ca="1" si="51"/>
        <v>855</v>
      </c>
      <c r="T512" s="2">
        <f t="shared" ca="1" si="52"/>
        <v>28.5</v>
      </c>
      <c r="U512" s="2" t="str">
        <f t="shared" ca="1" si="53"/>
        <v>25-36</v>
      </c>
      <c r="V512">
        <f t="shared" si="54"/>
        <v>1913.3400000000001</v>
      </c>
      <c r="W512" t="str">
        <f t="shared" si="55"/>
        <v>Profit</v>
      </c>
    </row>
    <row r="513" spans="1:23">
      <c r="A513" t="s">
        <v>1068</v>
      </c>
      <c r="B513" s="1">
        <v>44237</v>
      </c>
      <c r="C513" t="s">
        <v>1069</v>
      </c>
      <c r="D513" t="s">
        <v>18</v>
      </c>
      <c r="E513">
        <v>12561</v>
      </c>
      <c r="F513">
        <v>14.5</v>
      </c>
      <c r="G513">
        <v>60</v>
      </c>
      <c r="H513" t="s">
        <v>26</v>
      </c>
      <c r="I513" t="s">
        <v>20</v>
      </c>
      <c r="J513" t="s">
        <v>28</v>
      </c>
      <c r="K513">
        <v>49520</v>
      </c>
      <c r="L513" t="s">
        <v>22</v>
      </c>
      <c r="M513">
        <v>0.28000000000000003</v>
      </c>
      <c r="N513">
        <v>0.66</v>
      </c>
      <c r="O513">
        <v>6147.18</v>
      </c>
      <c r="P513">
        <v>0</v>
      </c>
      <c r="Q513" s="2">
        <f t="shared" si="56"/>
        <v>25.365508885298873</v>
      </c>
      <c r="R513" s="2">
        <f t="shared" si="50"/>
        <v>12.413529886914379</v>
      </c>
      <c r="S513">
        <f t="shared" ca="1" si="51"/>
        <v>1683</v>
      </c>
      <c r="T513" s="2">
        <f t="shared" ca="1" si="52"/>
        <v>56.1</v>
      </c>
      <c r="U513" s="2" t="str">
        <f t="shared" ca="1" si="53"/>
        <v>49+</v>
      </c>
      <c r="V513">
        <f t="shared" si="54"/>
        <v>-6413.82</v>
      </c>
      <c r="W513" t="str">
        <f t="shared" si="55"/>
        <v>loss</v>
      </c>
    </row>
    <row r="514" spans="1:23">
      <c r="A514" t="s">
        <v>1070</v>
      </c>
      <c r="B514" s="1">
        <v>44936</v>
      </c>
      <c r="C514" t="s">
        <v>1071</v>
      </c>
      <c r="D514" t="s">
        <v>18</v>
      </c>
      <c r="E514">
        <v>1525</v>
      </c>
      <c r="F514">
        <v>16.8</v>
      </c>
      <c r="G514">
        <v>36</v>
      </c>
      <c r="H514" t="s">
        <v>19</v>
      </c>
      <c r="I514" t="s">
        <v>57</v>
      </c>
      <c r="J514" t="s">
        <v>28</v>
      </c>
      <c r="K514">
        <v>115238</v>
      </c>
      <c r="L514" t="s">
        <v>29</v>
      </c>
      <c r="M514">
        <v>0.4</v>
      </c>
      <c r="N514">
        <v>0.86</v>
      </c>
      <c r="O514">
        <v>1781.2</v>
      </c>
      <c r="P514">
        <v>0</v>
      </c>
      <c r="Q514" s="2">
        <f t="shared" si="56"/>
        <v>1.3233482011142157</v>
      </c>
      <c r="R514" s="2">
        <f t="shared" ref="R514:R577" si="57">O514/K514*100</f>
        <v>1.5456706989014042</v>
      </c>
      <c r="S514">
        <f t="shared" ref="S514:S577" ca="1" si="58">_xlfn.DAYS(TODAY(),B514)</f>
        <v>984</v>
      </c>
      <c r="T514" s="2">
        <f t="shared" ref="T514:T577" ca="1" si="59">S514/30</f>
        <v>32.799999999999997</v>
      </c>
      <c r="U514" s="2" t="str">
        <f t="shared" ref="U514:U577" ca="1" si="60">IF(T514&lt;=12,"0-12",
 IF(T514&lt;=24,"13-24",
 IF(T514&lt;=36,"25-36",
 IF(T514&lt;=48,"37-48",
 "49+"))))</f>
        <v>25-36</v>
      </c>
      <c r="V514">
        <f t="shared" ref="V514:V577" si="61">O514-E514</f>
        <v>256.20000000000005</v>
      </c>
      <c r="W514" t="str">
        <f t="shared" ref="W514:W577" si="62">IF(V514&gt;=0,"Profit","loss")</f>
        <v>Profit</v>
      </c>
    </row>
    <row r="515" spans="1:23">
      <c r="A515" t="s">
        <v>1072</v>
      </c>
      <c r="B515" s="1">
        <v>44698</v>
      </c>
      <c r="C515" t="s">
        <v>1073</v>
      </c>
      <c r="D515" t="s">
        <v>56</v>
      </c>
      <c r="E515">
        <v>23861</v>
      </c>
      <c r="F515">
        <v>15.7</v>
      </c>
      <c r="G515">
        <v>36</v>
      </c>
      <c r="H515" t="s">
        <v>19</v>
      </c>
      <c r="I515" t="s">
        <v>84</v>
      </c>
      <c r="J515" t="s">
        <v>32</v>
      </c>
      <c r="K515">
        <v>81934</v>
      </c>
      <c r="L515" t="s">
        <v>33</v>
      </c>
      <c r="M515">
        <v>0.46</v>
      </c>
      <c r="N515">
        <v>0.78</v>
      </c>
      <c r="O515">
        <v>27607.18</v>
      </c>
      <c r="P515">
        <v>0</v>
      </c>
      <c r="Q515" s="2">
        <f t="shared" ref="Q515:Q578" si="63">E515/K515*100</f>
        <v>29.122220323675151</v>
      </c>
      <c r="R515" s="2">
        <f t="shared" si="57"/>
        <v>33.694412575975782</v>
      </c>
      <c r="S515">
        <f t="shared" ca="1" si="58"/>
        <v>1222</v>
      </c>
      <c r="T515" s="2">
        <f t="shared" ca="1" si="59"/>
        <v>40.733333333333334</v>
      </c>
      <c r="U515" s="2" t="str">
        <f t="shared" ca="1" si="60"/>
        <v>37-48</v>
      </c>
      <c r="V515">
        <f t="shared" si="61"/>
        <v>3746.1800000000003</v>
      </c>
      <c r="W515" t="str">
        <f t="shared" si="62"/>
        <v>Profit</v>
      </c>
    </row>
    <row r="516" spans="1:23">
      <c r="A516" t="s">
        <v>1074</v>
      </c>
      <c r="B516" s="1">
        <v>45155</v>
      </c>
      <c r="C516" t="s">
        <v>1075</v>
      </c>
      <c r="D516" t="s">
        <v>76</v>
      </c>
      <c r="E516">
        <v>34142</v>
      </c>
      <c r="F516">
        <v>22.1</v>
      </c>
      <c r="G516">
        <v>60</v>
      </c>
      <c r="H516" t="s">
        <v>19</v>
      </c>
      <c r="I516" t="s">
        <v>20</v>
      </c>
      <c r="J516" t="s">
        <v>47</v>
      </c>
      <c r="K516">
        <v>55566</v>
      </c>
      <c r="L516" t="s">
        <v>22</v>
      </c>
      <c r="M516">
        <v>0.43</v>
      </c>
      <c r="N516">
        <v>0.92</v>
      </c>
      <c r="O516">
        <v>41687.379999999997</v>
      </c>
      <c r="P516">
        <v>0</v>
      </c>
      <c r="Q516" s="2">
        <f t="shared" si="63"/>
        <v>61.444048518878446</v>
      </c>
      <c r="R516" s="2">
        <f t="shared" si="57"/>
        <v>75.023179642227262</v>
      </c>
      <c r="S516">
        <f t="shared" ca="1" si="58"/>
        <v>765</v>
      </c>
      <c r="T516" s="2">
        <f t="shared" ca="1" si="59"/>
        <v>25.5</v>
      </c>
      <c r="U516" s="2" t="str">
        <f t="shared" ca="1" si="60"/>
        <v>25-36</v>
      </c>
      <c r="V516">
        <f t="shared" si="61"/>
        <v>7545.3799999999974</v>
      </c>
      <c r="W516" t="str">
        <f t="shared" si="62"/>
        <v>Profit</v>
      </c>
    </row>
    <row r="517" spans="1:23">
      <c r="A517" t="s">
        <v>1076</v>
      </c>
      <c r="B517" s="1">
        <v>45125</v>
      </c>
      <c r="C517" t="s">
        <v>1077</v>
      </c>
      <c r="D517" t="s">
        <v>25</v>
      </c>
      <c r="E517">
        <v>27916</v>
      </c>
      <c r="F517">
        <v>6</v>
      </c>
      <c r="G517">
        <v>60</v>
      </c>
      <c r="H517" t="s">
        <v>26</v>
      </c>
      <c r="I517" t="s">
        <v>73</v>
      </c>
      <c r="J517" t="s">
        <v>37</v>
      </c>
      <c r="K517">
        <v>103193</v>
      </c>
      <c r="L517" t="s">
        <v>22</v>
      </c>
      <c r="M517">
        <v>0.18</v>
      </c>
      <c r="N517">
        <v>0.81</v>
      </c>
      <c r="O517">
        <v>4929.04</v>
      </c>
      <c r="P517">
        <v>0</v>
      </c>
      <c r="Q517" s="2">
        <f t="shared" si="63"/>
        <v>27.052222534474236</v>
      </c>
      <c r="R517" s="2">
        <f t="shared" si="57"/>
        <v>4.7765255395230302</v>
      </c>
      <c r="S517">
        <f t="shared" ca="1" si="58"/>
        <v>795</v>
      </c>
      <c r="T517" s="2">
        <f t="shared" ca="1" si="59"/>
        <v>26.5</v>
      </c>
      <c r="U517" s="2" t="str">
        <f t="shared" ca="1" si="60"/>
        <v>25-36</v>
      </c>
      <c r="V517">
        <f t="shared" si="61"/>
        <v>-22986.959999999999</v>
      </c>
      <c r="W517" t="str">
        <f t="shared" si="62"/>
        <v>loss</v>
      </c>
    </row>
    <row r="518" spans="1:23">
      <c r="A518" t="s">
        <v>1078</v>
      </c>
      <c r="B518" s="1">
        <v>44657</v>
      </c>
      <c r="C518" t="s">
        <v>1079</v>
      </c>
      <c r="D518" t="s">
        <v>72</v>
      </c>
      <c r="E518">
        <v>5648</v>
      </c>
      <c r="F518">
        <v>21.7</v>
      </c>
      <c r="G518">
        <v>60</v>
      </c>
      <c r="H518" t="s">
        <v>81</v>
      </c>
      <c r="I518" t="s">
        <v>73</v>
      </c>
      <c r="J518" t="s">
        <v>21</v>
      </c>
      <c r="K518">
        <v>133224</v>
      </c>
      <c r="L518" t="s">
        <v>29</v>
      </c>
      <c r="M518">
        <v>0.28000000000000003</v>
      </c>
      <c r="N518">
        <v>0.76</v>
      </c>
      <c r="O518">
        <v>2180.3000000000002</v>
      </c>
      <c r="P518">
        <v>1908.91</v>
      </c>
      <c r="Q518" s="2">
        <f t="shared" si="63"/>
        <v>4.2394763706239118</v>
      </c>
      <c r="R518" s="2">
        <f t="shared" si="57"/>
        <v>1.636566984927641</v>
      </c>
      <c r="S518">
        <f t="shared" ca="1" si="58"/>
        <v>1263</v>
      </c>
      <c r="T518" s="2">
        <f t="shared" ca="1" si="59"/>
        <v>42.1</v>
      </c>
      <c r="U518" s="2" t="str">
        <f t="shared" ca="1" si="60"/>
        <v>37-48</v>
      </c>
      <c r="V518">
        <f t="shared" si="61"/>
        <v>-3467.7</v>
      </c>
      <c r="W518" t="str">
        <f t="shared" si="62"/>
        <v>loss</v>
      </c>
    </row>
    <row r="519" spans="1:23">
      <c r="A519" t="s">
        <v>1080</v>
      </c>
      <c r="B519" s="1">
        <v>44928</v>
      </c>
      <c r="C519" t="s">
        <v>1081</v>
      </c>
      <c r="D519" t="s">
        <v>46</v>
      </c>
      <c r="E519">
        <v>36133</v>
      </c>
      <c r="F519">
        <v>21.9</v>
      </c>
      <c r="G519">
        <v>36</v>
      </c>
      <c r="H519" t="s">
        <v>26</v>
      </c>
      <c r="I519" t="s">
        <v>73</v>
      </c>
      <c r="J519" t="s">
        <v>28</v>
      </c>
      <c r="K519">
        <v>60134</v>
      </c>
      <c r="L519" t="s">
        <v>29</v>
      </c>
      <c r="M519">
        <v>0.18</v>
      </c>
      <c r="N519">
        <v>0.77</v>
      </c>
      <c r="O519">
        <v>2677.28</v>
      </c>
      <c r="P519">
        <v>0</v>
      </c>
      <c r="Q519" s="2">
        <f t="shared" si="63"/>
        <v>60.087471314065255</v>
      </c>
      <c r="R519" s="2">
        <f t="shared" si="57"/>
        <v>4.452190108757109</v>
      </c>
      <c r="S519">
        <f t="shared" ca="1" si="58"/>
        <v>992</v>
      </c>
      <c r="T519" s="2">
        <f t="shared" ca="1" si="59"/>
        <v>33.06666666666667</v>
      </c>
      <c r="U519" s="2" t="str">
        <f t="shared" ca="1" si="60"/>
        <v>25-36</v>
      </c>
      <c r="V519">
        <f t="shared" si="61"/>
        <v>-33455.72</v>
      </c>
      <c r="W519" t="str">
        <f t="shared" si="62"/>
        <v>loss</v>
      </c>
    </row>
    <row r="520" spans="1:23">
      <c r="A520" t="s">
        <v>1082</v>
      </c>
      <c r="B520" s="1">
        <v>44948</v>
      </c>
      <c r="C520" t="s">
        <v>1083</v>
      </c>
      <c r="D520" t="s">
        <v>76</v>
      </c>
      <c r="E520">
        <v>31523</v>
      </c>
      <c r="F520">
        <v>10.7</v>
      </c>
      <c r="G520">
        <v>60</v>
      </c>
      <c r="H520" t="s">
        <v>19</v>
      </c>
      <c r="I520" t="s">
        <v>73</v>
      </c>
      <c r="J520" t="s">
        <v>37</v>
      </c>
      <c r="K520">
        <v>40345</v>
      </c>
      <c r="L520" t="s">
        <v>29</v>
      </c>
      <c r="M520">
        <v>0.21</v>
      </c>
      <c r="N520">
        <v>0.92</v>
      </c>
      <c r="O520">
        <v>34895.96</v>
      </c>
      <c r="P520">
        <v>0</v>
      </c>
      <c r="Q520" s="2">
        <f t="shared" si="63"/>
        <v>78.133597719667875</v>
      </c>
      <c r="R520" s="2">
        <f t="shared" si="57"/>
        <v>86.493890197050433</v>
      </c>
      <c r="S520">
        <f t="shared" ca="1" si="58"/>
        <v>972</v>
      </c>
      <c r="T520" s="2">
        <f t="shared" ca="1" si="59"/>
        <v>32.4</v>
      </c>
      <c r="U520" s="2" t="str">
        <f t="shared" ca="1" si="60"/>
        <v>25-36</v>
      </c>
      <c r="V520">
        <f t="shared" si="61"/>
        <v>3372.9599999999991</v>
      </c>
      <c r="W520" t="str">
        <f t="shared" si="62"/>
        <v>Profit</v>
      </c>
    </row>
    <row r="521" spans="1:23">
      <c r="A521" t="s">
        <v>1084</v>
      </c>
      <c r="B521" s="1">
        <v>45121</v>
      </c>
      <c r="C521" t="s">
        <v>1085</v>
      </c>
      <c r="D521" t="s">
        <v>50</v>
      </c>
      <c r="E521">
        <v>30052</v>
      </c>
      <c r="F521">
        <v>14.3</v>
      </c>
      <c r="G521">
        <v>36</v>
      </c>
      <c r="H521" t="s">
        <v>26</v>
      </c>
      <c r="I521" t="s">
        <v>84</v>
      </c>
      <c r="J521" t="s">
        <v>28</v>
      </c>
      <c r="K521">
        <v>71185</v>
      </c>
      <c r="L521" t="s">
        <v>29</v>
      </c>
      <c r="M521">
        <v>0.3</v>
      </c>
      <c r="N521">
        <v>0.85</v>
      </c>
      <c r="O521">
        <v>11094.37</v>
      </c>
      <c r="P521">
        <v>0</v>
      </c>
      <c r="Q521" s="2">
        <f t="shared" si="63"/>
        <v>42.216759148697058</v>
      </c>
      <c r="R521" s="2">
        <f t="shared" si="57"/>
        <v>15.585263749385406</v>
      </c>
      <c r="S521">
        <f t="shared" ca="1" si="58"/>
        <v>799</v>
      </c>
      <c r="T521" s="2">
        <f t="shared" ca="1" si="59"/>
        <v>26.633333333333333</v>
      </c>
      <c r="U521" s="2" t="str">
        <f t="shared" ca="1" si="60"/>
        <v>25-36</v>
      </c>
      <c r="V521">
        <f t="shared" si="61"/>
        <v>-18957.629999999997</v>
      </c>
      <c r="W521" t="str">
        <f t="shared" si="62"/>
        <v>loss</v>
      </c>
    </row>
    <row r="522" spans="1:23">
      <c r="A522" t="s">
        <v>1086</v>
      </c>
      <c r="B522" s="1">
        <v>45105</v>
      </c>
      <c r="C522" t="s">
        <v>1087</v>
      </c>
      <c r="D522" t="s">
        <v>18</v>
      </c>
      <c r="E522">
        <v>35414</v>
      </c>
      <c r="F522">
        <v>13.8</v>
      </c>
      <c r="G522">
        <v>60</v>
      </c>
      <c r="H522" t="s">
        <v>19</v>
      </c>
      <c r="I522" t="s">
        <v>20</v>
      </c>
      <c r="J522" t="s">
        <v>47</v>
      </c>
      <c r="K522">
        <v>145464</v>
      </c>
      <c r="L522" t="s">
        <v>33</v>
      </c>
      <c r="M522">
        <v>0.13</v>
      </c>
      <c r="N522">
        <v>0.51</v>
      </c>
      <c r="O522">
        <v>40301.129999999997</v>
      </c>
      <c r="P522">
        <v>0</v>
      </c>
      <c r="Q522" s="2">
        <f t="shared" si="63"/>
        <v>24.345542539734918</v>
      </c>
      <c r="R522" s="2">
        <f t="shared" si="57"/>
        <v>27.7052260353077</v>
      </c>
      <c r="S522">
        <f t="shared" ca="1" si="58"/>
        <v>815</v>
      </c>
      <c r="T522" s="2">
        <f t="shared" ca="1" si="59"/>
        <v>27.166666666666668</v>
      </c>
      <c r="U522" s="2" t="str">
        <f t="shared" ca="1" si="60"/>
        <v>25-36</v>
      </c>
      <c r="V522">
        <f t="shared" si="61"/>
        <v>4887.1299999999974</v>
      </c>
      <c r="W522" t="str">
        <f t="shared" si="62"/>
        <v>Profit</v>
      </c>
    </row>
    <row r="523" spans="1:23">
      <c r="A523" t="s">
        <v>1088</v>
      </c>
      <c r="B523" s="1">
        <v>44586</v>
      </c>
      <c r="C523" t="s">
        <v>1089</v>
      </c>
      <c r="D523" t="s">
        <v>25</v>
      </c>
      <c r="E523">
        <v>33781</v>
      </c>
      <c r="F523">
        <v>9.4</v>
      </c>
      <c r="G523">
        <v>60</v>
      </c>
      <c r="H523" t="s">
        <v>81</v>
      </c>
      <c r="I523" t="s">
        <v>57</v>
      </c>
      <c r="J523" t="s">
        <v>37</v>
      </c>
      <c r="K523">
        <v>122949</v>
      </c>
      <c r="L523" t="s">
        <v>33</v>
      </c>
      <c r="M523">
        <v>0.19</v>
      </c>
      <c r="N523">
        <v>0.74</v>
      </c>
      <c r="O523">
        <v>8770.67</v>
      </c>
      <c r="P523">
        <v>14712.11</v>
      </c>
      <c r="Q523" s="2">
        <f t="shared" si="63"/>
        <v>27.475619972508923</v>
      </c>
      <c r="R523" s="2">
        <f t="shared" si="57"/>
        <v>7.1335838437075543</v>
      </c>
      <c r="S523">
        <f t="shared" ca="1" si="58"/>
        <v>1334</v>
      </c>
      <c r="T523" s="2">
        <f t="shared" ca="1" si="59"/>
        <v>44.466666666666669</v>
      </c>
      <c r="U523" s="2" t="str">
        <f t="shared" ca="1" si="60"/>
        <v>37-48</v>
      </c>
      <c r="V523">
        <f t="shared" si="61"/>
        <v>-25010.33</v>
      </c>
      <c r="W523" t="str">
        <f t="shared" si="62"/>
        <v>loss</v>
      </c>
    </row>
    <row r="524" spans="1:23">
      <c r="A524" t="s">
        <v>1090</v>
      </c>
      <c r="B524" s="1">
        <v>45079</v>
      </c>
      <c r="C524" t="s">
        <v>1091</v>
      </c>
      <c r="D524" t="s">
        <v>56</v>
      </c>
      <c r="E524">
        <v>5599</v>
      </c>
      <c r="F524">
        <v>12.9</v>
      </c>
      <c r="G524">
        <v>60</v>
      </c>
      <c r="H524" t="s">
        <v>19</v>
      </c>
      <c r="I524" t="s">
        <v>73</v>
      </c>
      <c r="J524" t="s">
        <v>21</v>
      </c>
      <c r="K524">
        <v>100744</v>
      </c>
      <c r="L524" t="s">
        <v>29</v>
      </c>
      <c r="M524">
        <v>0.47</v>
      </c>
      <c r="N524">
        <v>0.81</v>
      </c>
      <c r="O524">
        <v>6321.27</v>
      </c>
      <c r="P524">
        <v>0</v>
      </c>
      <c r="Q524" s="2">
        <f t="shared" si="63"/>
        <v>5.5576510759946007</v>
      </c>
      <c r="R524" s="2">
        <f t="shared" si="57"/>
        <v>6.2745870721829595</v>
      </c>
      <c r="S524">
        <f t="shared" ca="1" si="58"/>
        <v>841</v>
      </c>
      <c r="T524" s="2">
        <f t="shared" ca="1" si="59"/>
        <v>28.033333333333335</v>
      </c>
      <c r="U524" s="2" t="str">
        <f t="shared" ca="1" si="60"/>
        <v>25-36</v>
      </c>
      <c r="V524">
        <f t="shared" si="61"/>
        <v>722.27000000000044</v>
      </c>
      <c r="W524" t="str">
        <f t="shared" si="62"/>
        <v>Profit</v>
      </c>
    </row>
    <row r="525" spans="1:23">
      <c r="A525" t="s">
        <v>1092</v>
      </c>
      <c r="B525" s="1">
        <v>44452</v>
      </c>
      <c r="C525" t="s">
        <v>1093</v>
      </c>
      <c r="D525" t="s">
        <v>40</v>
      </c>
      <c r="E525">
        <v>36046</v>
      </c>
      <c r="F525">
        <v>5.9</v>
      </c>
      <c r="G525">
        <v>36</v>
      </c>
      <c r="H525" t="s">
        <v>60</v>
      </c>
      <c r="I525" t="s">
        <v>27</v>
      </c>
      <c r="J525" t="s">
        <v>28</v>
      </c>
      <c r="K525">
        <v>63455</v>
      </c>
      <c r="L525" t="s">
        <v>22</v>
      </c>
      <c r="M525">
        <v>0.28999999999999998</v>
      </c>
      <c r="N525">
        <v>0.84</v>
      </c>
      <c r="O525">
        <v>0</v>
      </c>
      <c r="P525">
        <v>0</v>
      </c>
      <c r="Q525" s="2">
        <f t="shared" si="63"/>
        <v>56.805610274998031</v>
      </c>
      <c r="R525" s="2">
        <f t="shared" si="57"/>
        <v>0</v>
      </c>
      <c r="S525">
        <f t="shared" ca="1" si="58"/>
        <v>1468</v>
      </c>
      <c r="T525" s="2">
        <f t="shared" ca="1" si="59"/>
        <v>48.93333333333333</v>
      </c>
      <c r="U525" s="2" t="str">
        <f t="shared" ca="1" si="60"/>
        <v>49+</v>
      </c>
      <c r="V525">
        <f t="shared" si="61"/>
        <v>-36046</v>
      </c>
      <c r="W525" t="str">
        <f t="shared" si="62"/>
        <v>loss</v>
      </c>
    </row>
    <row r="526" spans="1:23">
      <c r="A526" t="s">
        <v>1094</v>
      </c>
      <c r="B526" s="1">
        <v>44905</v>
      </c>
      <c r="C526" t="s">
        <v>1095</v>
      </c>
      <c r="D526" t="s">
        <v>46</v>
      </c>
      <c r="E526">
        <v>36923</v>
      </c>
      <c r="F526">
        <v>10.6</v>
      </c>
      <c r="G526">
        <v>60</v>
      </c>
      <c r="H526" t="s">
        <v>26</v>
      </c>
      <c r="I526" t="s">
        <v>57</v>
      </c>
      <c r="J526" t="s">
        <v>47</v>
      </c>
      <c r="K526">
        <v>145217</v>
      </c>
      <c r="L526" t="s">
        <v>29</v>
      </c>
      <c r="M526">
        <v>0.28000000000000003</v>
      </c>
      <c r="N526">
        <v>0.6</v>
      </c>
      <c r="O526">
        <v>9786.24</v>
      </c>
      <c r="P526">
        <v>0</v>
      </c>
      <c r="Q526" s="2">
        <f t="shared" si="63"/>
        <v>25.426086477478531</v>
      </c>
      <c r="R526" s="2">
        <f t="shared" si="57"/>
        <v>6.7390457040153704</v>
      </c>
      <c r="S526">
        <f t="shared" ca="1" si="58"/>
        <v>1015</v>
      </c>
      <c r="T526" s="2">
        <f t="shared" ca="1" si="59"/>
        <v>33.833333333333336</v>
      </c>
      <c r="U526" s="2" t="str">
        <f t="shared" ca="1" si="60"/>
        <v>25-36</v>
      </c>
      <c r="V526">
        <f t="shared" si="61"/>
        <v>-27136.760000000002</v>
      </c>
      <c r="W526" t="str">
        <f t="shared" si="62"/>
        <v>loss</v>
      </c>
    </row>
    <row r="527" spans="1:23">
      <c r="A527" t="s">
        <v>1096</v>
      </c>
      <c r="B527" s="1">
        <v>44646</v>
      </c>
      <c r="C527" t="s">
        <v>1097</v>
      </c>
      <c r="D527" t="s">
        <v>46</v>
      </c>
      <c r="E527">
        <v>4814</v>
      </c>
      <c r="F527">
        <v>21.3</v>
      </c>
      <c r="G527">
        <v>60</v>
      </c>
      <c r="H527" t="s">
        <v>26</v>
      </c>
      <c r="I527" t="s">
        <v>84</v>
      </c>
      <c r="J527" t="s">
        <v>37</v>
      </c>
      <c r="K527">
        <v>58018</v>
      </c>
      <c r="L527" t="s">
        <v>22</v>
      </c>
      <c r="M527">
        <v>0.11</v>
      </c>
      <c r="N527">
        <v>0.89</v>
      </c>
      <c r="O527">
        <v>724.86</v>
      </c>
      <c r="P527">
        <v>0</v>
      </c>
      <c r="Q527" s="2">
        <f t="shared" si="63"/>
        <v>8.2974249370884898</v>
      </c>
      <c r="R527" s="2">
        <f t="shared" si="57"/>
        <v>1.2493708848977902</v>
      </c>
      <c r="S527">
        <f t="shared" ca="1" si="58"/>
        <v>1274</v>
      </c>
      <c r="T527" s="2">
        <f t="shared" ca="1" si="59"/>
        <v>42.466666666666669</v>
      </c>
      <c r="U527" s="2" t="str">
        <f t="shared" ca="1" si="60"/>
        <v>37-48</v>
      </c>
      <c r="V527">
        <f t="shared" si="61"/>
        <v>-4089.14</v>
      </c>
      <c r="W527" t="str">
        <f t="shared" si="62"/>
        <v>loss</v>
      </c>
    </row>
    <row r="528" spans="1:23">
      <c r="A528" t="s">
        <v>1098</v>
      </c>
      <c r="B528" s="1">
        <v>44206</v>
      </c>
      <c r="C528" t="s">
        <v>1099</v>
      </c>
      <c r="D528" t="s">
        <v>72</v>
      </c>
      <c r="E528">
        <v>36984</v>
      </c>
      <c r="F528">
        <v>10.7</v>
      </c>
      <c r="G528">
        <v>36</v>
      </c>
      <c r="H528" t="s">
        <v>26</v>
      </c>
      <c r="I528" t="s">
        <v>57</v>
      </c>
      <c r="J528" t="s">
        <v>28</v>
      </c>
      <c r="K528">
        <v>84219</v>
      </c>
      <c r="L528" t="s">
        <v>22</v>
      </c>
      <c r="M528">
        <v>0.2</v>
      </c>
      <c r="N528">
        <v>0.93</v>
      </c>
      <c r="O528">
        <v>13592.29</v>
      </c>
      <c r="P528">
        <v>0</v>
      </c>
      <c r="Q528" s="2">
        <f t="shared" si="63"/>
        <v>43.914081145584724</v>
      </c>
      <c r="R528" s="2">
        <f t="shared" si="57"/>
        <v>16.139220365950678</v>
      </c>
      <c r="S528">
        <f t="shared" ca="1" si="58"/>
        <v>1714</v>
      </c>
      <c r="T528" s="2">
        <f t="shared" ca="1" si="59"/>
        <v>57.133333333333333</v>
      </c>
      <c r="U528" s="2" t="str">
        <f t="shared" ca="1" si="60"/>
        <v>49+</v>
      </c>
      <c r="V528">
        <f t="shared" si="61"/>
        <v>-23391.71</v>
      </c>
      <c r="W528" t="str">
        <f t="shared" si="62"/>
        <v>loss</v>
      </c>
    </row>
    <row r="529" spans="1:23">
      <c r="A529" t="s">
        <v>1100</v>
      </c>
      <c r="B529" s="1">
        <v>45020</v>
      </c>
      <c r="C529" t="s">
        <v>1101</v>
      </c>
      <c r="D529" t="s">
        <v>40</v>
      </c>
      <c r="E529">
        <v>27616</v>
      </c>
      <c r="F529">
        <v>21.4</v>
      </c>
      <c r="G529">
        <v>36</v>
      </c>
      <c r="H529" t="s">
        <v>19</v>
      </c>
      <c r="I529" t="s">
        <v>57</v>
      </c>
      <c r="J529" t="s">
        <v>28</v>
      </c>
      <c r="K529">
        <v>75991</v>
      </c>
      <c r="L529" t="s">
        <v>22</v>
      </c>
      <c r="M529">
        <v>0.45</v>
      </c>
      <c r="N529">
        <v>0.61</v>
      </c>
      <c r="O529">
        <v>33525.82</v>
      </c>
      <c r="P529">
        <v>0</v>
      </c>
      <c r="Q529" s="2">
        <f t="shared" si="63"/>
        <v>36.341145661986289</v>
      </c>
      <c r="R529" s="2">
        <f t="shared" si="57"/>
        <v>44.118145569870116</v>
      </c>
      <c r="S529">
        <f t="shared" ca="1" si="58"/>
        <v>900</v>
      </c>
      <c r="T529" s="2">
        <f t="shared" ca="1" si="59"/>
        <v>30</v>
      </c>
      <c r="U529" s="2" t="str">
        <f t="shared" ca="1" si="60"/>
        <v>25-36</v>
      </c>
      <c r="V529">
        <f t="shared" si="61"/>
        <v>5909.82</v>
      </c>
      <c r="W529" t="str">
        <f t="shared" si="62"/>
        <v>Profit</v>
      </c>
    </row>
    <row r="530" spans="1:23">
      <c r="A530" t="s">
        <v>1102</v>
      </c>
      <c r="B530" s="1">
        <v>44994</v>
      </c>
      <c r="C530" t="s">
        <v>1103</v>
      </c>
      <c r="D530" t="s">
        <v>53</v>
      </c>
      <c r="E530">
        <v>3113</v>
      </c>
      <c r="F530">
        <v>15.6</v>
      </c>
      <c r="G530">
        <v>60</v>
      </c>
      <c r="H530" t="s">
        <v>26</v>
      </c>
      <c r="I530" t="s">
        <v>20</v>
      </c>
      <c r="J530" t="s">
        <v>21</v>
      </c>
      <c r="K530">
        <v>103616</v>
      </c>
      <c r="L530" t="s">
        <v>33</v>
      </c>
      <c r="M530">
        <v>0.17</v>
      </c>
      <c r="N530">
        <v>0.9</v>
      </c>
      <c r="O530">
        <v>422.95</v>
      </c>
      <c r="P530">
        <v>0</v>
      </c>
      <c r="Q530" s="2">
        <f t="shared" si="63"/>
        <v>3.0043622606547253</v>
      </c>
      <c r="R530" s="2">
        <f t="shared" si="57"/>
        <v>0.40818985484867198</v>
      </c>
      <c r="S530">
        <f t="shared" ca="1" si="58"/>
        <v>926</v>
      </c>
      <c r="T530" s="2">
        <f t="shared" ca="1" si="59"/>
        <v>30.866666666666667</v>
      </c>
      <c r="U530" s="2" t="str">
        <f t="shared" ca="1" si="60"/>
        <v>25-36</v>
      </c>
      <c r="V530">
        <f t="shared" si="61"/>
        <v>-2690.05</v>
      </c>
      <c r="W530" t="str">
        <f t="shared" si="62"/>
        <v>loss</v>
      </c>
    </row>
    <row r="531" spans="1:23">
      <c r="A531" t="s">
        <v>1104</v>
      </c>
      <c r="B531" s="1">
        <v>45073</v>
      </c>
      <c r="C531" t="s">
        <v>1105</v>
      </c>
      <c r="D531" t="s">
        <v>40</v>
      </c>
      <c r="E531">
        <v>14760</v>
      </c>
      <c r="F531">
        <v>22.6</v>
      </c>
      <c r="G531">
        <v>60</v>
      </c>
      <c r="H531" t="s">
        <v>19</v>
      </c>
      <c r="I531" t="s">
        <v>73</v>
      </c>
      <c r="J531" t="s">
        <v>47</v>
      </c>
      <c r="K531">
        <v>117438</v>
      </c>
      <c r="L531" t="s">
        <v>22</v>
      </c>
      <c r="M531">
        <v>0.27</v>
      </c>
      <c r="N531">
        <v>0.54</v>
      </c>
      <c r="O531">
        <v>18095.759999999998</v>
      </c>
      <c r="P531">
        <v>0</v>
      </c>
      <c r="Q531" s="2">
        <f t="shared" si="63"/>
        <v>12.56833392939253</v>
      </c>
      <c r="R531" s="2">
        <f t="shared" si="57"/>
        <v>15.408777397435241</v>
      </c>
      <c r="S531">
        <f t="shared" ca="1" si="58"/>
        <v>847</v>
      </c>
      <c r="T531" s="2">
        <f t="shared" ca="1" si="59"/>
        <v>28.233333333333334</v>
      </c>
      <c r="U531" s="2" t="str">
        <f t="shared" ca="1" si="60"/>
        <v>25-36</v>
      </c>
      <c r="V531">
        <f t="shared" si="61"/>
        <v>3335.7599999999984</v>
      </c>
      <c r="W531" t="str">
        <f t="shared" si="62"/>
        <v>Profit</v>
      </c>
    </row>
    <row r="532" spans="1:23">
      <c r="A532" t="s">
        <v>1106</v>
      </c>
      <c r="B532" s="1">
        <v>45225</v>
      </c>
      <c r="C532" t="s">
        <v>1107</v>
      </c>
      <c r="D532" t="s">
        <v>18</v>
      </c>
      <c r="E532">
        <v>22927</v>
      </c>
      <c r="F532">
        <v>16.5</v>
      </c>
      <c r="G532">
        <v>60</v>
      </c>
      <c r="H532" t="s">
        <v>26</v>
      </c>
      <c r="I532" t="s">
        <v>27</v>
      </c>
      <c r="J532" t="s">
        <v>32</v>
      </c>
      <c r="K532">
        <v>146841</v>
      </c>
      <c r="L532" t="s">
        <v>22</v>
      </c>
      <c r="M532">
        <v>0.11</v>
      </c>
      <c r="N532">
        <v>0.53</v>
      </c>
      <c r="O532">
        <v>6850.1</v>
      </c>
      <c r="P532">
        <v>0</v>
      </c>
      <c r="Q532" s="2">
        <f t="shared" si="63"/>
        <v>15.613486696494849</v>
      </c>
      <c r="R532" s="2">
        <f t="shared" si="57"/>
        <v>4.6649777650656157</v>
      </c>
      <c r="S532">
        <f t="shared" ca="1" si="58"/>
        <v>695</v>
      </c>
      <c r="T532" s="2">
        <f t="shared" ca="1" si="59"/>
        <v>23.166666666666668</v>
      </c>
      <c r="U532" s="2" t="str">
        <f t="shared" ca="1" si="60"/>
        <v>13-24</v>
      </c>
      <c r="V532">
        <f t="shared" si="61"/>
        <v>-16076.9</v>
      </c>
      <c r="W532" t="str">
        <f t="shared" si="62"/>
        <v>loss</v>
      </c>
    </row>
    <row r="533" spans="1:23">
      <c r="A533" t="s">
        <v>1108</v>
      </c>
      <c r="B533" s="1">
        <v>45212</v>
      </c>
      <c r="C533" t="s">
        <v>1109</v>
      </c>
      <c r="D533" t="s">
        <v>18</v>
      </c>
      <c r="E533">
        <v>21939</v>
      </c>
      <c r="F533">
        <v>5.6</v>
      </c>
      <c r="G533">
        <v>36</v>
      </c>
      <c r="H533" t="s">
        <v>26</v>
      </c>
      <c r="I533" t="s">
        <v>20</v>
      </c>
      <c r="J533" t="s">
        <v>28</v>
      </c>
      <c r="K533">
        <v>39486</v>
      </c>
      <c r="L533" t="s">
        <v>33</v>
      </c>
      <c r="M533">
        <v>0.28999999999999998</v>
      </c>
      <c r="N533">
        <v>0.56000000000000005</v>
      </c>
      <c r="O533">
        <v>3597.13</v>
      </c>
      <c r="P533">
        <v>0</v>
      </c>
      <c r="Q533" s="2">
        <f t="shared" si="63"/>
        <v>55.561464822975239</v>
      </c>
      <c r="R533" s="2">
        <f t="shared" si="57"/>
        <v>9.1098870485741781</v>
      </c>
      <c r="S533">
        <f t="shared" ca="1" si="58"/>
        <v>708</v>
      </c>
      <c r="T533" s="2">
        <f t="shared" ca="1" si="59"/>
        <v>23.6</v>
      </c>
      <c r="U533" s="2" t="str">
        <f t="shared" ca="1" si="60"/>
        <v>13-24</v>
      </c>
      <c r="V533">
        <f t="shared" si="61"/>
        <v>-18341.87</v>
      </c>
      <c r="W533" t="str">
        <f t="shared" si="62"/>
        <v>loss</v>
      </c>
    </row>
    <row r="534" spans="1:23">
      <c r="A534" t="s">
        <v>1110</v>
      </c>
      <c r="B534" s="1">
        <v>44570</v>
      </c>
      <c r="C534" t="s">
        <v>1111</v>
      </c>
      <c r="D534" t="s">
        <v>18</v>
      </c>
      <c r="E534">
        <v>33419</v>
      </c>
      <c r="F534">
        <v>18.5</v>
      </c>
      <c r="G534">
        <v>36</v>
      </c>
      <c r="H534" t="s">
        <v>81</v>
      </c>
      <c r="I534" t="s">
        <v>57</v>
      </c>
      <c r="J534" t="s">
        <v>37</v>
      </c>
      <c r="K534">
        <v>68862</v>
      </c>
      <c r="L534" t="s">
        <v>22</v>
      </c>
      <c r="M534">
        <v>0.11</v>
      </c>
      <c r="N534">
        <v>0.53</v>
      </c>
      <c r="O534">
        <v>12922.67</v>
      </c>
      <c r="P534">
        <v>11291.82</v>
      </c>
      <c r="Q534" s="2">
        <f t="shared" si="63"/>
        <v>48.530394121576485</v>
      </c>
      <c r="R534" s="2">
        <f t="shared" si="57"/>
        <v>18.766039325026863</v>
      </c>
      <c r="S534">
        <f t="shared" ca="1" si="58"/>
        <v>1350</v>
      </c>
      <c r="T534" s="2">
        <f t="shared" ca="1" si="59"/>
        <v>45</v>
      </c>
      <c r="U534" s="2" t="str">
        <f t="shared" ca="1" si="60"/>
        <v>37-48</v>
      </c>
      <c r="V534">
        <f t="shared" si="61"/>
        <v>-20496.330000000002</v>
      </c>
      <c r="W534" t="str">
        <f t="shared" si="62"/>
        <v>loss</v>
      </c>
    </row>
    <row r="535" spans="1:23">
      <c r="A535" t="s">
        <v>1112</v>
      </c>
      <c r="B535" s="1">
        <v>45285</v>
      </c>
      <c r="C535" t="s">
        <v>1113</v>
      </c>
      <c r="D535" t="s">
        <v>18</v>
      </c>
      <c r="E535">
        <v>13588</v>
      </c>
      <c r="F535">
        <v>5.9</v>
      </c>
      <c r="G535">
        <v>36</v>
      </c>
      <c r="H535" t="s">
        <v>19</v>
      </c>
      <c r="I535" t="s">
        <v>84</v>
      </c>
      <c r="J535" t="s">
        <v>21</v>
      </c>
      <c r="K535">
        <v>88870</v>
      </c>
      <c r="L535" t="s">
        <v>22</v>
      </c>
      <c r="M535">
        <v>0.43</v>
      </c>
      <c r="N535">
        <v>0.88</v>
      </c>
      <c r="O535">
        <v>14389.69</v>
      </c>
      <c r="P535">
        <v>0</v>
      </c>
      <c r="Q535" s="2">
        <f t="shared" si="63"/>
        <v>15.289749071677733</v>
      </c>
      <c r="R535" s="2">
        <f t="shared" si="57"/>
        <v>16.191842016428492</v>
      </c>
      <c r="S535">
        <f t="shared" ca="1" si="58"/>
        <v>635</v>
      </c>
      <c r="T535" s="2">
        <f t="shared" ca="1" si="59"/>
        <v>21.166666666666668</v>
      </c>
      <c r="U535" s="2" t="str">
        <f t="shared" ca="1" si="60"/>
        <v>13-24</v>
      </c>
      <c r="V535">
        <f t="shared" si="61"/>
        <v>801.69000000000051</v>
      </c>
      <c r="W535" t="str">
        <f t="shared" si="62"/>
        <v>Profit</v>
      </c>
    </row>
    <row r="536" spans="1:23">
      <c r="A536" t="s">
        <v>1114</v>
      </c>
      <c r="B536" s="1">
        <v>44342</v>
      </c>
      <c r="C536" t="s">
        <v>1115</v>
      </c>
      <c r="D536" t="s">
        <v>76</v>
      </c>
      <c r="E536">
        <v>37142</v>
      </c>
      <c r="F536">
        <v>14</v>
      </c>
      <c r="G536">
        <v>36</v>
      </c>
      <c r="H536" t="s">
        <v>19</v>
      </c>
      <c r="I536" t="s">
        <v>57</v>
      </c>
      <c r="J536" t="s">
        <v>21</v>
      </c>
      <c r="K536">
        <v>116694</v>
      </c>
      <c r="L536" t="s">
        <v>29</v>
      </c>
      <c r="M536">
        <v>0.43</v>
      </c>
      <c r="N536">
        <v>0.53</v>
      </c>
      <c r="O536">
        <v>42341.88</v>
      </c>
      <c r="P536">
        <v>0</v>
      </c>
      <c r="Q536" s="2">
        <f t="shared" si="63"/>
        <v>31.828543027062235</v>
      </c>
      <c r="R536" s="2">
        <f t="shared" si="57"/>
        <v>36.284539050850938</v>
      </c>
      <c r="S536">
        <f t="shared" ca="1" si="58"/>
        <v>1578</v>
      </c>
      <c r="T536" s="2">
        <f t="shared" ca="1" si="59"/>
        <v>52.6</v>
      </c>
      <c r="U536" s="2" t="str">
        <f t="shared" ca="1" si="60"/>
        <v>49+</v>
      </c>
      <c r="V536">
        <f t="shared" si="61"/>
        <v>5199.8799999999974</v>
      </c>
      <c r="W536" t="str">
        <f t="shared" si="62"/>
        <v>Profit</v>
      </c>
    </row>
    <row r="537" spans="1:23">
      <c r="A537" t="s">
        <v>1116</v>
      </c>
      <c r="B537" s="1">
        <v>44420</v>
      </c>
      <c r="C537" t="s">
        <v>1117</v>
      </c>
      <c r="D537" t="s">
        <v>46</v>
      </c>
      <c r="E537">
        <v>34397</v>
      </c>
      <c r="F537">
        <v>23.6</v>
      </c>
      <c r="G537">
        <v>60</v>
      </c>
      <c r="H537" t="s">
        <v>19</v>
      </c>
      <c r="I537" t="s">
        <v>20</v>
      </c>
      <c r="J537" t="s">
        <v>28</v>
      </c>
      <c r="K537">
        <v>135996</v>
      </c>
      <c r="L537" t="s">
        <v>22</v>
      </c>
      <c r="M537">
        <v>0.42</v>
      </c>
      <c r="N537">
        <v>0.62</v>
      </c>
      <c r="O537">
        <v>42514.69</v>
      </c>
      <c r="P537">
        <v>0</v>
      </c>
      <c r="Q537" s="2">
        <f t="shared" si="63"/>
        <v>25.292655666343126</v>
      </c>
      <c r="R537" s="2">
        <f t="shared" si="57"/>
        <v>31.261720932968618</v>
      </c>
      <c r="S537">
        <f t="shared" ca="1" si="58"/>
        <v>1500</v>
      </c>
      <c r="T537" s="2">
        <f t="shared" ca="1" si="59"/>
        <v>50</v>
      </c>
      <c r="U537" s="2" t="str">
        <f t="shared" ca="1" si="60"/>
        <v>49+</v>
      </c>
      <c r="V537">
        <f t="shared" si="61"/>
        <v>8117.6900000000023</v>
      </c>
      <c r="W537" t="str">
        <f t="shared" si="62"/>
        <v>Profit</v>
      </c>
    </row>
    <row r="538" spans="1:23">
      <c r="A538" t="s">
        <v>1118</v>
      </c>
      <c r="B538" s="1">
        <v>44373</v>
      </c>
      <c r="C538" t="s">
        <v>1119</v>
      </c>
      <c r="D538" t="s">
        <v>40</v>
      </c>
      <c r="E538">
        <v>17653</v>
      </c>
      <c r="F538">
        <v>8.3000000000000007</v>
      </c>
      <c r="G538">
        <v>36</v>
      </c>
      <c r="H538" t="s">
        <v>26</v>
      </c>
      <c r="I538" t="s">
        <v>27</v>
      </c>
      <c r="J538" t="s">
        <v>28</v>
      </c>
      <c r="K538">
        <v>73856</v>
      </c>
      <c r="L538" t="s">
        <v>22</v>
      </c>
      <c r="M538">
        <v>0.21</v>
      </c>
      <c r="N538">
        <v>0.55000000000000004</v>
      </c>
      <c r="O538">
        <v>1110.0899999999999</v>
      </c>
      <c r="P538">
        <v>0</v>
      </c>
      <c r="Q538" s="2">
        <f t="shared" si="63"/>
        <v>23.901917244367418</v>
      </c>
      <c r="R538" s="2">
        <f t="shared" si="57"/>
        <v>1.5030464688041594</v>
      </c>
      <c r="S538">
        <f t="shared" ca="1" si="58"/>
        <v>1547</v>
      </c>
      <c r="T538" s="2">
        <f t="shared" ca="1" si="59"/>
        <v>51.56666666666667</v>
      </c>
      <c r="U538" s="2" t="str">
        <f t="shared" ca="1" si="60"/>
        <v>49+</v>
      </c>
      <c r="V538">
        <f t="shared" si="61"/>
        <v>-16542.91</v>
      </c>
      <c r="W538" t="str">
        <f t="shared" si="62"/>
        <v>loss</v>
      </c>
    </row>
    <row r="539" spans="1:23">
      <c r="A539" t="s">
        <v>1120</v>
      </c>
      <c r="B539" s="1">
        <v>45049</v>
      </c>
      <c r="C539" t="s">
        <v>1121</v>
      </c>
      <c r="D539" t="s">
        <v>46</v>
      </c>
      <c r="E539">
        <v>11831</v>
      </c>
      <c r="F539">
        <v>12.8</v>
      </c>
      <c r="G539">
        <v>36</v>
      </c>
      <c r="H539" t="s">
        <v>19</v>
      </c>
      <c r="I539" t="s">
        <v>20</v>
      </c>
      <c r="J539" t="s">
        <v>28</v>
      </c>
      <c r="K539">
        <v>131407</v>
      </c>
      <c r="L539" t="s">
        <v>22</v>
      </c>
      <c r="M539">
        <v>0.43</v>
      </c>
      <c r="N539">
        <v>0.63</v>
      </c>
      <c r="O539">
        <v>13345.37</v>
      </c>
      <c r="P539">
        <v>0</v>
      </c>
      <c r="Q539" s="2">
        <f t="shared" si="63"/>
        <v>9.0033255458232819</v>
      </c>
      <c r="R539" s="2">
        <f t="shared" si="57"/>
        <v>10.155752737677599</v>
      </c>
      <c r="S539">
        <f t="shared" ca="1" si="58"/>
        <v>871</v>
      </c>
      <c r="T539" s="2">
        <f t="shared" ca="1" si="59"/>
        <v>29.033333333333335</v>
      </c>
      <c r="U539" s="2" t="str">
        <f t="shared" ca="1" si="60"/>
        <v>25-36</v>
      </c>
      <c r="V539">
        <f t="shared" si="61"/>
        <v>1514.3700000000008</v>
      </c>
      <c r="W539" t="str">
        <f t="shared" si="62"/>
        <v>Profit</v>
      </c>
    </row>
    <row r="540" spans="1:23">
      <c r="A540" t="s">
        <v>1122</v>
      </c>
      <c r="B540" s="1">
        <v>44259</v>
      </c>
      <c r="C540" t="s">
        <v>1123</v>
      </c>
      <c r="D540" t="s">
        <v>50</v>
      </c>
      <c r="E540">
        <v>6724</v>
      </c>
      <c r="F540">
        <v>19.600000000000001</v>
      </c>
      <c r="G540">
        <v>36</v>
      </c>
      <c r="H540" t="s">
        <v>19</v>
      </c>
      <c r="I540" t="s">
        <v>36</v>
      </c>
      <c r="J540" t="s">
        <v>32</v>
      </c>
      <c r="K540">
        <v>130744</v>
      </c>
      <c r="L540" t="s">
        <v>22</v>
      </c>
      <c r="M540">
        <v>0.32</v>
      </c>
      <c r="N540">
        <v>0.54</v>
      </c>
      <c r="O540">
        <v>8041.9</v>
      </c>
      <c r="P540">
        <v>0</v>
      </c>
      <c r="Q540" s="2">
        <f t="shared" si="63"/>
        <v>5.1428746252218076</v>
      </c>
      <c r="R540" s="2">
        <f t="shared" si="57"/>
        <v>6.1508749923514658</v>
      </c>
      <c r="S540">
        <f t="shared" ca="1" si="58"/>
        <v>1661</v>
      </c>
      <c r="T540" s="2">
        <f t="shared" ca="1" si="59"/>
        <v>55.366666666666667</v>
      </c>
      <c r="U540" s="2" t="str">
        <f t="shared" ca="1" si="60"/>
        <v>49+</v>
      </c>
      <c r="V540">
        <f t="shared" si="61"/>
        <v>1317.8999999999996</v>
      </c>
      <c r="W540" t="str">
        <f t="shared" si="62"/>
        <v>Profit</v>
      </c>
    </row>
    <row r="541" spans="1:23">
      <c r="A541" t="s">
        <v>1124</v>
      </c>
      <c r="B541" s="1">
        <v>45023</v>
      </c>
      <c r="C541" t="s">
        <v>1125</v>
      </c>
      <c r="D541" t="s">
        <v>40</v>
      </c>
      <c r="E541">
        <v>12083</v>
      </c>
      <c r="F541">
        <v>22.6</v>
      </c>
      <c r="G541">
        <v>60</v>
      </c>
      <c r="H541" t="s">
        <v>26</v>
      </c>
      <c r="I541" t="s">
        <v>20</v>
      </c>
      <c r="J541" t="s">
        <v>28</v>
      </c>
      <c r="K541">
        <v>116055</v>
      </c>
      <c r="L541" t="s">
        <v>22</v>
      </c>
      <c r="M541">
        <v>0.25</v>
      </c>
      <c r="N541">
        <v>0.8</v>
      </c>
      <c r="O541">
        <v>1690.14</v>
      </c>
      <c r="P541">
        <v>0</v>
      </c>
      <c r="Q541" s="2">
        <f t="shared" si="63"/>
        <v>10.411442850372667</v>
      </c>
      <c r="R541" s="2">
        <f t="shared" si="57"/>
        <v>1.4563267416311234</v>
      </c>
      <c r="S541">
        <f t="shared" ca="1" si="58"/>
        <v>897</v>
      </c>
      <c r="T541" s="2">
        <f t="shared" ca="1" si="59"/>
        <v>29.9</v>
      </c>
      <c r="U541" s="2" t="str">
        <f t="shared" ca="1" si="60"/>
        <v>25-36</v>
      </c>
      <c r="V541">
        <f t="shared" si="61"/>
        <v>-10392.86</v>
      </c>
      <c r="W541" t="str">
        <f t="shared" si="62"/>
        <v>loss</v>
      </c>
    </row>
    <row r="542" spans="1:23">
      <c r="A542" t="s">
        <v>1126</v>
      </c>
      <c r="B542" s="1">
        <v>44991</v>
      </c>
      <c r="C542" t="s">
        <v>1127</v>
      </c>
      <c r="D542" t="s">
        <v>76</v>
      </c>
      <c r="E542">
        <v>20816</v>
      </c>
      <c r="F542">
        <v>18.399999999999999</v>
      </c>
      <c r="G542">
        <v>60</v>
      </c>
      <c r="H542" t="s">
        <v>26</v>
      </c>
      <c r="I542" t="s">
        <v>27</v>
      </c>
      <c r="J542" t="s">
        <v>47</v>
      </c>
      <c r="K542">
        <v>61379</v>
      </c>
      <c r="L542" t="s">
        <v>33</v>
      </c>
      <c r="M542">
        <v>0.35</v>
      </c>
      <c r="N542">
        <v>0.56000000000000005</v>
      </c>
      <c r="O542">
        <v>3310.57</v>
      </c>
      <c r="P542">
        <v>0</v>
      </c>
      <c r="Q542" s="2">
        <f t="shared" si="63"/>
        <v>33.913879339839362</v>
      </c>
      <c r="R542" s="2">
        <f t="shared" si="57"/>
        <v>5.3936525521758263</v>
      </c>
      <c r="S542">
        <f t="shared" ca="1" si="58"/>
        <v>929</v>
      </c>
      <c r="T542" s="2">
        <f t="shared" ca="1" si="59"/>
        <v>30.966666666666665</v>
      </c>
      <c r="U542" s="2" t="str">
        <f t="shared" ca="1" si="60"/>
        <v>25-36</v>
      </c>
      <c r="V542">
        <f t="shared" si="61"/>
        <v>-17505.43</v>
      </c>
      <c r="W542" t="str">
        <f t="shared" si="62"/>
        <v>loss</v>
      </c>
    </row>
    <row r="543" spans="1:23">
      <c r="A543" t="s">
        <v>1128</v>
      </c>
      <c r="B543" s="1">
        <v>44885</v>
      </c>
      <c r="C543" t="s">
        <v>1129</v>
      </c>
      <c r="D543" t="s">
        <v>50</v>
      </c>
      <c r="E543">
        <v>7276</v>
      </c>
      <c r="F543">
        <v>10.199999999999999</v>
      </c>
      <c r="G543">
        <v>36</v>
      </c>
      <c r="H543" t="s">
        <v>19</v>
      </c>
      <c r="I543" t="s">
        <v>73</v>
      </c>
      <c r="J543" t="s">
        <v>37</v>
      </c>
      <c r="K543">
        <v>94729</v>
      </c>
      <c r="L543" t="s">
        <v>22</v>
      </c>
      <c r="M543">
        <v>0.1</v>
      </c>
      <c r="N543">
        <v>0.88</v>
      </c>
      <c r="O543">
        <v>8018.15</v>
      </c>
      <c r="P543">
        <v>0</v>
      </c>
      <c r="Q543" s="2">
        <f t="shared" si="63"/>
        <v>7.6808580265810891</v>
      </c>
      <c r="R543" s="2">
        <f t="shared" si="57"/>
        <v>8.4643034340064816</v>
      </c>
      <c r="S543">
        <f t="shared" ca="1" si="58"/>
        <v>1035</v>
      </c>
      <c r="T543" s="2">
        <f t="shared" ca="1" si="59"/>
        <v>34.5</v>
      </c>
      <c r="U543" s="2" t="str">
        <f t="shared" ca="1" si="60"/>
        <v>25-36</v>
      </c>
      <c r="V543">
        <f t="shared" si="61"/>
        <v>742.14999999999964</v>
      </c>
      <c r="W543" t="str">
        <f t="shared" si="62"/>
        <v>Profit</v>
      </c>
    </row>
    <row r="544" spans="1:23">
      <c r="A544" t="s">
        <v>1130</v>
      </c>
      <c r="B544" s="1">
        <v>44301</v>
      </c>
      <c r="C544" t="s">
        <v>1131</v>
      </c>
      <c r="D544" t="s">
        <v>46</v>
      </c>
      <c r="E544">
        <v>39663</v>
      </c>
      <c r="F544">
        <v>18.5</v>
      </c>
      <c r="G544">
        <v>36</v>
      </c>
      <c r="H544" t="s">
        <v>19</v>
      </c>
      <c r="I544" t="s">
        <v>84</v>
      </c>
      <c r="J544" t="s">
        <v>28</v>
      </c>
      <c r="K544">
        <v>58378</v>
      </c>
      <c r="L544" t="s">
        <v>22</v>
      </c>
      <c r="M544">
        <v>0.16</v>
      </c>
      <c r="N544">
        <v>0.87</v>
      </c>
      <c r="O544">
        <v>47000.66</v>
      </c>
      <c r="P544">
        <v>0</v>
      </c>
      <c r="Q544" s="2">
        <f t="shared" si="63"/>
        <v>67.941690362807904</v>
      </c>
      <c r="R544" s="2">
        <f t="shared" si="57"/>
        <v>80.510911644797702</v>
      </c>
      <c r="S544">
        <f t="shared" ca="1" si="58"/>
        <v>1619</v>
      </c>
      <c r="T544" s="2">
        <f t="shared" ca="1" si="59"/>
        <v>53.966666666666669</v>
      </c>
      <c r="U544" s="2" t="str">
        <f t="shared" ca="1" si="60"/>
        <v>49+</v>
      </c>
      <c r="V544">
        <f t="shared" si="61"/>
        <v>7337.6600000000035</v>
      </c>
      <c r="W544" t="str">
        <f t="shared" si="62"/>
        <v>Profit</v>
      </c>
    </row>
    <row r="545" spans="1:23">
      <c r="A545" t="s">
        <v>1132</v>
      </c>
      <c r="B545" s="1">
        <v>44707</v>
      </c>
      <c r="C545" t="s">
        <v>1133</v>
      </c>
      <c r="D545" t="s">
        <v>50</v>
      </c>
      <c r="E545">
        <v>14994</v>
      </c>
      <c r="F545">
        <v>10.9</v>
      </c>
      <c r="G545">
        <v>60</v>
      </c>
      <c r="H545" t="s">
        <v>26</v>
      </c>
      <c r="I545" t="s">
        <v>20</v>
      </c>
      <c r="J545" t="s">
        <v>32</v>
      </c>
      <c r="K545">
        <v>135428</v>
      </c>
      <c r="L545" t="s">
        <v>33</v>
      </c>
      <c r="M545">
        <v>0.4</v>
      </c>
      <c r="N545">
        <v>0.51</v>
      </c>
      <c r="O545">
        <v>3543.54</v>
      </c>
      <c r="P545">
        <v>0</v>
      </c>
      <c r="Q545" s="2">
        <f t="shared" si="63"/>
        <v>11.071565702808872</v>
      </c>
      <c r="R545" s="2">
        <f t="shared" si="57"/>
        <v>2.6165490149747468</v>
      </c>
      <c r="S545">
        <f t="shared" ca="1" si="58"/>
        <v>1213</v>
      </c>
      <c r="T545" s="2">
        <f t="shared" ca="1" si="59"/>
        <v>40.43333333333333</v>
      </c>
      <c r="U545" s="2" t="str">
        <f t="shared" ca="1" si="60"/>
        <v>37-48</v>
      </c>
      <c r="V545">
        <f t="shared" si="61"/>
        <v>-11450.46</v>
      </c>
      <c r="W545" t="str">
        <f t="shared" si="62"/>
        <v>loss</v>
      </c>
    </row>
    <row r="546" spans="1:23">
      <c r="A546" t="s">
        <v>1134</v>
      </c>
      <c r="B546" s="1">
        <v>44581</v>
      </c>
      <c r="C546" t="s">
        <v>1135</v>
      </c>
      <c r="D546" t="s">
        <v>72</v>
      </c>
      <c r="E546">
        <v>24499</v>
      </c>
      <c r="F546">
        <v>19.399999999999999</v>
      </c>
      <c r="G546">
        <v>60</v>
      </c>
      <c r="H546" t="s">
        <v>19</v>
      </c>
      <c r="I546" t="s">
        <v>27</v>
      </c>
      <c r="J546" t="s">
        <v>37</v>
      </c>
      <c r="K546">
        <v>84353</v>
      </c>
      <c r="L546" t="s">
        <v>33</v>
      </c>
      <c r="M546">
        <v>0.2</v>
      </c>
      <c r="N546">
        <v>0.9</v>
      </c>
      <c r="O546">
        <v>29251.81</v>
      </c>
      <c r="P546">
        <v>0</v>
      </c>
      <c r="Q546" s="2">
        <f t="shared" si="63"/>
        <v>29.043424655910282</v>
      </c>
      <c r="R546" s="2">
        <f t="shared" si="57"/>
        <v>34.677853781134047</v>
      </c>
      <c r="S546">
        <f t="shared" ca="1" si="58"/>
        <v>1339</v>
      </c>
      <c r="T546" s="2">
        <f t="shared" ca="1" si="59"/>
        <v>44.633333333333333</v>
      </c>
      <c r="U546" s="2" t="str">
        <f t="shared" ca="1" si="60"/>
        <v>37-48</v>
      </c>
      <c r="V546">
        <f t="shared" si="61"/>
        <v>4752.8100000000013</v>
      </c>
      <c r="W546" t="str">
        <f t="shared" si="62"/>
        <v>Profit</v>
      </c>
    </row>
    <row r="547" spans="1:23">
      <c r="A547" t="s">
        <v>1136</v>
      </c>
      <c r="B547" s="1">
        <v>44601</v>
      </c>
      <c r="C547" t="s">
        <v>1137</v>
      </c>
      <c r="D547" t="s">
        <v>50</v>
      </c>
      <c r="E547">
        <v>24040</v>
      </c>
      <c r="F547">
        <v>24.1</v>
      </c>
      <c r="G547">
        <v>60</v>
      </c>
      <c r="H547" t="s">
        <v>26</v>
      </c>
      <c r="I547" t="s">
        <v>73</v>
      </c>
      <c r="J547" t="s">
        <v>21</v>
      </c>
      <c r="K547">
        <v>79996</v>
      </c>
      <c r="L547" t="s">
        <v>22</v>
      </c>
      <c r="M547">
        <v>0.34</v>
      </c>
      <c r="N547">
        <v>0.51</v>
      </c>
      <c r="O547">
        <v>3719.68</v>
      </c>
      <c r="P547">
        <v>0</v>
      </c>
      <c r="Q547" s="2">
        <f t="shared" si="63"/>
        <v>30.051502575128758</v>
      </c>
      <c r="R547" s="2">
        <f t="shared" si="57"/>
        <v>4.649832491624581</v>
      </c>
      <c r="S547">
        <f t="shared" ca="1" si="58"/>
        <v>1319</v>
      </c>
      <c r="T547" s="2">
        <f t="shared" ca="1" si="59"/>
        <v>43.966666666666669</v>
      </c>
      <c r="U547" s="2" t="str">
        <f t="shared" ca="1" si="60"/>
        <v>37-48</v>
      </c>
      <c r="V547">
        <f t="shared" si="61"/>
        <v>-20320.32</v>
      </c>
      <c r="W547" t="str">
        <f t="shared" si="62"/>
        <v>loss</v>
      </c>
    </row>
    <row r="548" spans="1:23">
      <c r="A548" t="s">
        <v>1138</v>
      </c>
      <c r="B548" s="1">
        <v>45019</v>
      </c>
      <c r="C548" t="s">
        <v>1139</v>
      </c>
      <c r="D548" t="s">
        <v>40</v>
      </c>
      <c r="E548">
        <v>17959</v>
      </c>
      <c r="F548">
        <v>19.399999999999999</v>
      </c>
      <c r="G548">
        <v>60</v>
      </c>
      <c r="H548" t="s">
        <v>19</v>
      </c>
      <c r="I548" t="s">
        <v>73</v>
      </c>
      <c r="J548" t="s">
        <v>28</v>
      </c>
      <c r="K548">
        <v>44031</v>
      </c>
      <c r="L548" t="s">
        <v>22</v>
      </c>
      <c r="M548">
        <v>0.25</v>
      </c>
      <c r="N548">
        <v>0.61</v>
      </c>
      <c r="O548">
        <v>21443.05</v>
      </c>
      <c r="P548">
        <v>0</v>
      </c>
      <c r="Q548" s="2">
        <f t="shared" si="63"/>
        <v>40.787172673798004</v>
      </c>
      <c r="R548" s="2">
        <f t="shared" si="57"/>
        <v>48.699893257023454</v>
      </c>
      <c r="S548">
        <f t="shared" ca="1" si="58"/>
        <v>901</v>
      </c>
      <c r="T548" s="2">
        <f t="shared" ca="1" si="59"/>
        <v>30.033333333333335</v>
      </c>
      <c r="U548" s="2" t="str">
        <f t="shared" ca="1" si="60"/>
        <v>25-36</v>
      </c>
      <c r="V548">
        <f t="shared" si="61"/>
        <v>3484.0499999999993</v>
      </c>
      <c r="W548" t="str">
        <f t="shared" si="62"/>
        <v>Profit</v>
      </c>
    </row>
    <row r="549" spans="1:23">
      <c r="A549" t="s">
        <v>1140</v>
      </c>
      <c r="B549" s="1">
        <v>44714</v>
      </c>
      <c r="C549" t="s">
        <v>1141</v>
      </c>
      <c r="D549" t="s">
        <v>18</v>
      </c>
      <c r="E549">
        <v>7099</v>
      </c>
      <c r="F549">
        <v>22.3</v>
      </c>
      <c r="G549">
        <v>60</v>
      </c>
      <c r="H549" t="s">
        <v>81</v>
      </c>
      <c r="I549" t="s">
        <v>73</v>
      </c>
      <c r="J549" t="s">
        <v>37</v>
      </c>
      <c r="K549">
        <v>110072</v>
      </c>
      <c r="L549" t="s">
        <v>22</v>
      </c>
      <c r="M549">
        <v>0.44</v>
      </c>
      <c r="N549">
        <v>0.51</v>
      </c>
      <c r="O549">
        <v>1756.33</v>
      </c>
      <c r="P549">
        <v>874.52</v>
      </c>
      <c r="Q549" s="2">
        <f t="shared" si="63"/>
        <v>6.4494149284104951</v>
      </c>
      <c r="R549" s="2">
        <f t="shared" si="57"/>
        <v>1.5956192310487682</v>
      </c>
      <c r="S549">
        <f t="shared" ca="1" si="58"/>
        <v>1206</v>
      </c>
      <c r="T549" s="2">
        <f t="shared" ca="1" si="59"/>
        <v>40.200000000000003</v>
      </c>
      <c r="U549" s="2" t="str">
        <f t="shared" ca="1" si="60"/>
        <v>37-48</v>
      </c>
      <c r="V549">
        <f t="shared" si="61"/>
        <v>-5342.67</v>
      </c>
      <c r="W549" t="str">
        <f t="shared" si="62"/>
        <v>loss</v>
      </c>
    </row>
    <row r="550" spans="1:23">
      <c r="A550" t="s">
        <v>1142</v>
      </c>
      <c r="B550" s="1">
        <v>44672</v>
      </c>
      <c r="C550" t="s">
        <v>1143</v>
      </c>
      <c r="D550" t="s">
        <v>18</v>
      </c>
      <c r="E550">
        <v>20576</v>
      </c>
      <c r="F550">
        <v>5</v>
      </c>
      <c r="G550">
        <v>60</v>
      </c>
      <c r="H550" t="s">
        <v>19</v>
      </c>
      <c r="I550" t="s">
        <v>27</v>
      </c>
      <c r="J550" t="s">
        <v>21</v>
      </c>
      <c r="K550">
        <v>95982</v>
      </c>
      <c r="L550" t="s">
        <v>29</v>
      </c>
      <c r="M550">
        <v>0.48</v>
      </c>
      <c r="N550">
        <v>0.65</v>
      </c>
      <c r="O550">
        <v>21604.799999999999</v>
      </c>
      <c r="P550">
        <v>0</v>
      </c>
      <c r="Q550" s="2">
        <f t="shared" si="63"/>
        <v>21.437352836990271</v>
      </c>
      <c r="R550" s="2">
        <f t="shared" si="57"/>
        <v>22.509220478839779</v>
      </c>
      <c r="S550">
        <f t="shared" ca="1" si="58"/>
        <v>1248</v>
      </c>
      <c r="T550" s="2">
        <f t="shared" ca="1" si="59"/>
        <v>41.6</v>
      </c>
      <c r="U550" s="2" t="str">
        <f t="shared" ca="1" si="60"/>
        <v>37-48</v>
      </c>
      <c r="V550">
        <f t="shared" si="61"/>
        <v>1028.7999999999993</v>
      </c>
      <c r="W550" t="str">
        <f t="shared" si="62"/>
        <v>Profit</v>
      </c>
    </row>
    <row r="551" spans="1:23">
      <c r="A551" t="s">
        <v>1144</v>
      </c>
      <c r="B551" s="1">
        <v>44905</v>
      </c>
      <c r="C551" t="s">
        <v>1145</v>
      </c>
      <c r="D551" t="s">
        <v>53</v>
      </c>
      <c r="E551">
        <v>36946</v>
      </c>
      <c r="F551">
        <v>19.399999999999999</v>
      </c>
      <c r="G551">
        <v>60</v>
      </c>
      <c r="H551" t="s">
        <v>19</v>
      </c>
      <c r="I551" t="s">
        <v>36</v>
      </c>
      <c r="J551" t="s">
        <v>32</v>
      </c>
      <c r="K551">
        <v>66683</v>
      </c>
      <c r="L551" t="s">
        <v>29</v>
      </c>
      <c r="M551">
        <v>0.45</v>
      </c>
      <c r="N551">
        <v>0.73</v>
      </c>
      <c r="O551">
        <v>44113.52</v>
      </c>
      <c r="P551">
        <v>0</v>
      </c>
      <c r="Q551" s="2">
        <f t="shared" si="63"/>
        <v>55.40542567071067</v>
      </c>
      <c r="R551" s="2">
        <f t="shared" si="57"/>
        <v>66.154072252298178</v>
      </c>
      <c r="S551">
        <f t="shared" ca="1" si="58"/>
        <v>1015</v>
      </c>
      <c r="T551" s="2">
        <f t="shared" ca="1" si="59"/>
        <v>33.833333333333336</v>
      </c>
      <c r="U551" s="2" t="str">
        <f t="shared" ca="1" si="60"/>
        <v>25-36</v>
      </c>
      <c r="V551">
        <f t="shared" si="61"/>
        <v>7167.5199999999968</v>
      </c>
      <c r="W551" t="str">
        <f t="shared" si="62"/>
        <v>Profit</v>
      </c>
    </row>
    <row r="552" spans="1:23">
      <c r="A552" t="s">
        <v>1146</v>
      </c>
      <c r="B552" s="1">
        <v>44967</v>
      </c>
      <c r="C552" t="s">
        <v>1147</v>
      </c>
      <c r="D552" t="s">
        <v>46</v>
      </c>
      <c r="E552">
        <v>7116</v>
      </c>
      <c r="F552">
        <v>21.6</v>
      </c>
      <c r="G552">
        <v>60</v>
      </c>
      <c r="H552" t="s">
        <v>26</v>
      </c>
      <c r="I552" t="s">
        <v>20</v>
      </c>
      <c r="J552" t="s">
        <v>47</v>
      </c>
      <c r="K552">
        <v>144091</v>
      </c>
      <c r="L552" t="s">
        <v>22</v>
      </c>
      <c r="M552">
        <v>0.21</v>
      </c>
      <c r="N552">
        <v>0.86</v>
      </c>
      <c r="O552">
        <v>3149.61</v>
      </c>
      <c r="P552">
        <v>0</v>
      </c>
      <c r="Q552" s="2">
        <f t="shared" si="63"/>
        <v>4.9385457800973001</v>
      </c>
      <c r="R552" s="2">
        <f t="shared" si="57"/>
        <v>2.1858478322726609</v>
      </c>
      <c r="S552">
        <f t="shared" ca="1" si="58"/>
        <v>953</v>
      </c>
      <c r="T552" s="2">
        <f t="shared" ca="1" si="59"/>
        <v>31.766666666666666</v>
      </c>
      <c r="U552" s="2" t="str">
        <f t="shared" ca="1" si="60"/>
        <v>25-36</v>
      </c>
      <c r="V552">
        <f t="shared" si="61"/>
        <v>-3966.39</v>
      </c>
      <c r="W552" t="str">
        <f t="shared" si="62"/>
        <v>loss</v>
      </c>
    </row>
    <row r="553" spans="1:23">
      <c r="A553" t="s">
        <v>1148</v>
      </c>
      <c r="B553" s="1">
        <v>45243</v>
      </c>
      <c r="C553" t="s">
        <v>1149</v>
      </c>
      <c r="D553" t="s">
        <v>72</v>
      </c>
      <c r="E553">
        <v>16563</v>
      </c>
      <c r="F553">
        <v>5.8</v>
      </c>
      <c r="G553">
        <v>36</v>
      </c>
      <c r="H553" t="s">
        <v>26</v>
      </c>
      <c r="I553" t="s">
        <v>20</v>
      </c>
      <c r="J553" t="s">
        <v>28</v>
      </c>
      <c r="K553">
        <v>147797</v>
      </c>
      <c r="L553" t="s">
        <v>33</v>
      </c>
      <c r="M553">
        <v>0.18</v>
      </c>
      <c r="N553">
        <v>0.65</v>
      </c>
      <c r="O553">
        <v>6135.41</v>
      </c>
      <c r="P553">
        <v>0</v>
      </c>
      <c r="Q553" s="2">
        <f t="shared" si="63"/>
        <v>11.206587413817601</v>
      </c>
      <c r="R553" s="2">
        <f t="shared" si="57"/>
        <v>4.1512412295242802</v>
      </c>
      <c r="S553">
        <f t="shared" ca="1" si="58"/>
        <v>677</v>
      </c>
      <c r="T553" s="2">
        <f t="shared" ca="1" si="59"/>
        <v>22.566666666666666</v>
      </c>
      <c r="U553" s="2" t="str">
        <f t="shared" ca="1" si="60"/>
        <v>13-24</v>
      </c>
      <c r="V553">
        <f t="shared" si="61"/>
        <v>-10427.59</v>
      </c>
      <c r="W553" t="str">
        <f t="shared" si="62"/>
        <v>loss</v>
      </c>
    </row>
    <row r="554" spans="1:23">
      <c r="A554" t="s">
        <v>1150</v>
      </c>
      <c r="B554" s="1">
        <v>45193</v>
      </c>
      <c r="C554" t="s">
        <v>1151</v>
      </c>
      <c r="D554" t="s">
        <v>40</v>
      </c>
      <c r="E554">
        <v>27788</v>
      </c>
      <c r="F554">
        <v>22.4</v>
      </c>
      <c r="G554">
        <v>36</v>
      </c>
      <c r="H554" t="s">
        <v>19</v>
      </c>
      <c r="I554" t="s">
        <v>84</v>
      </c>
      <c r="J554" t="s">
        <v>47</v>
      </c>
      <c r="K554">
        <v>47618</v>
      </c>
      <c r="L554" t="s">
        <v>22</v>
      </c>
      <c r="M554">
        <v>0.28999999999999998</v>
      </c>
      <c r="N554">
        <v>0.82</v>
      </c>
      <c r="O554">
        <v>34012.51</v>
      </c>
      <c r="P554">
        <v>0</v>
      </c>
      <c r="Q554" s="2">
        <f t="shared" si="63"/>
        <v>58.356083833844338</v>
      </c>
      <c r="R554" s="2">
        <f t="shared" si="57"/>
        <v>71.427842412533082</v>
      </c>
      <c r="S554">
        <f t="shared" ca="1" si="58"/>
        <v>727</v>
      </c>
      <c r="T554" s="2">
        <f t="shared" ca="1" si="59"/>
        <v>24.233333333333334</v>
      </c>
      <c r="U554" s="2" t="str">
        <f t="shared" ca="1" si="60"/>
        <v>25-36</v>
      </c>
      <c r="V554">
        <f t="shared" si="61"/>
        <v>6224.510000000002</v>
      </c>
      <c r="W554" t="str">
        <f t="shared" si="62"/>
        <v>Profit</v>
      </c>
    </row>
    <row r="555" spans="1:23">
      <c r="A555" t="s">
        <v>1152</v>
      </c>
      <c r="B555" s="1">
        <v>44873</v>
      </c>
      <c r="C555" t="s">
        <v>1153</v>
      </c>
      <c r="D555" t="s">
        <v>40</v>
      </c>
      <c r="E555">
        <v>27928</v>
      </c>
      <c r="F555">
        <v>10.1</v>
      </c>
      <c r="G555">
        <v>36</v>
      </c>
      <c r="H555" t="s">
        <v>26</v>
      </c>
      <c r="I555" t="s">
        <v>20</v>
      </c>
      <c r="J555" t="s">
        <v>32</v>
      </c>
      <c r="K555">
        <v>36587</v>
      </c>
      <c r="L555" t="s">
        <v>33</v>
      </c>
      <c r="M555">
        <v>0.1</v>
      </c>
      <c r="N555">
        <v>0.57999999999999996</v>
      </c>
      <c r="O555">
        <v>8685.1299999999992</v>
      </c>
      <c r="P555">
        <v>0</v>
      </c>
      <c r="Q555" s="2">
        <f t="shared" si="63"/>
        <v>76.333123787137509</v>
      </c>
      <c r="R555" s="2">
        <f t="shared" si="57"/>
        <v>23.73829502282231</v>
      </c>
      <c r="S555">
        <f t="shared" ca="1" si="58"/>
        <v>1047</v>
      </c>
      <c r="T555" s="2">
        <f t="shared" ca="1" si="59"/>
        <v>34.9</v>
      </c>
      <c r="U555" s="2" t="str">
        <f t="shared" ca="1" si="60"/>
        <v>25-36</v>
      </c>
      <c r="V555">
        <f t="shared" si="61"/>
        <v>-19242.870000000003</v>
      </c>
      <c r="W555" t="str">
        <f t="shared" si="62"/>
        <v>loss</v>
      </c>
    </row>
    <row r="556" spans="1:23">
      <c r="A556" t="s">
        <v>1154</v>
      </c>
      <c r="B556" s="1">
        <v>44910</v>
      </c>
      <c r="C556" t="s">
        <v>1155</v>
      </c>
      <c r="D556" t="s">
        <v>56</v>
      </c>
      <c r="E556">
        <v>37336</v>
      </c>
      <c r="F556">
        <v>18.3</v>
      </c>
      <c r="G556">
        <v>36</v>
      </c>
      <c r="H556" t="s">
        <v>19</v>
      </c>
      <c r="I556" t="s">
        <v>41</v>
      </c>
      <c r="J556" t="s">
        <v>37</v>
      </c>
      <c r="K556">
        <v>92790</v>
      </c>
      <c r="L556" t="s">
        <v>33</v>
      </c>
      <c r="M556">
        <v>0.11</v>
      </c>
      <c r="N556">
        <v>0.84</v>
      </c>
      <c r="O556">
        <v>44168.49</v>
      </c>
      <c r="P556">
        <v>0</v>
      </c>
      <c r="Q556" s="2">
        <f t="shared" si="63"/>
        <v>40.237094514495098</v>
      </c>
      <c r="R556" s="2">
        <f t="shared" si="57"/>
        <v>47.600484966052377</v>
      </c>
      <c r="S556">
        <f t="shared" ca="1" si="58"/>
        <v>1010</v>
      </c>
      <c r="T556" s="2">
        <f t="shared" ca="1" si="59"/>
        <v>33.666666666666664</v>
      </c>
      <c r="U556" s="2" t="str">
        <f t="shared" ca="1" si="60"/>
        <v>25-36</v>
      </c>
      <c r="V556">
        <f t="shared" si="61"/>
        <v>6832.489999999998</v>
      </c>
      <c r="W556" t="str">
        <f t="shared" si="62"/>
        <v>Profit</v>
      </c>
    </row>
    <row r="557" spans="1:23">
      <c r="A557" t="s">
        <v>1156</v>
      </c>
      <c r="B557" s="1">
        <v>44279</v>
      </c>
      <c r="C557" t="s">
        <v>1157</v>
      </c>
      <c r="D557" t="s">
        <v>65</v>
      </c>
      <c r="E557">
        <v>10847</v>
      </c>
      <c r="F557">
        <v>21</v>
      </c>
      <c r="G557">
        <v>36</v>
      </c>
      <c r="H557" t="s">
        <v>81</v>
      </c>
      <c r="I557" t="s">
        <v>73</v>
      </c>
      <c r="J557" t="s">
        <v>37</v>
      </c>
      <c r="K557">
        <v>61480</v>
      </c>
      <c r="L557" t="s">
        <v>33</v>
      </c>
      <c r="M557">
        <v>0.32</v>
      </c>
      <c r="N557">
        <v>0.61</v>
      </c>
      <c r="O557">
        <v>1374.33</v>
      </c>
      <c r="P557">
        <v>4848.7</v>
      </c>
      <c r="Q557" s="2">
        <f t="shared" si="63"/>
        <v>17.643135979180222</v>
      </c>
      <c r="R557" s="2">
        <f t="shared" si="57"/>
        <v>2.235409889394925</v>
      </c>
      <c r="S557">
        <f t="shared" ca="1" si="58"/>
        <v>1641</v>
      </c>
      <c r="T557" s="2">
        <f t="shared" ca="1" si="59"/>
        <v>54.7</v>
      </c>
      <c r="U557" s="2" t="str">
        <f t="shared" ca="1" si="60"/>
        <v>49+</v>
      </c>
      <c r="V557">
        <f t="shared" si="61"/>
        <v>-9472.67</v>
      </c>
      <c r="W557" t="str">
        <f t="shared" si="62"/>
        <v>loss</v>
      </c>
    </row>
    <row r="558" spans="1:23">
      <c r="A558" t="s">
        <v>1158</v>
      </c>
      <c r="B558" s="1">
        <v>44653</v>
      </c>
      <c r="C558" t="s">
        <v>1159</v>
      </c>
      <c r="D558" t="s">
        <v>46</v>
      </c>
      <c r="E558">
        <v>27155</v>
      </c>
      <c r="F558">
        <v>18.3</v>
      </c>
      <c r="G558">
        <v>36</v>
      </c>
      <c r="H558" t="s">
        <v>26</v>
      </c>
      <c r="I558" t="s">
        <v>27</v>
      </c>
      <c r="J558" t="s">
        <v>32</v>
      </c>
      <c r="K558">
        <v>128530</v>
      </c>
      <c r="L558" t="s">
        <v>22</v>
      </c>
      <c r="M558">
        <v>0.31</v>
      </c>
      <c r="N558">
        <v>0.56000000000000005</v>
      </c>
      <c r="O558">
        <v>9838.16</v>
      </c>
      <c r="P558">
        <v>0</v>
      </c>
      <c r="Q558" s="2">
        <f t="shared" si="63"/>
        <v>21.127363261495372</v>
      </c>
      <c r="R558" s="2">
        <f t="shared" si="57"/>
        <v>7.6543686298918541</v>
      </c>
      <c r="S558">
        <f t="shared" ca="1" si="58"/>
        <v>1267</v>
      </c>
      <c r="T558" s="2">
        <f t="shared" ca="1" si="59"/>
        <v>42.233333333333334</v>
      </c>
      <c r="U558" s="2" t="str">
        <f t="shared" ca="1" si="60"/>
        <v>37-48</v>
      </c>
      <c r="V558">
        <f t="shared" si="61"/>
        <v>-17316.84</v>
      </c>
      <c r="W558" t="str">
        <f t="shared" si="62"/>
        <v>loss</v>
      </c>
    </row>
    <row r="559" spans="1:23">
      <c r="A559" t="s">
        <v>1160</v>
      </c>
      <c r="B559" s="1">
        <v>44197</v>
      </c>
      <c r="C559" t="s">
        <v>1161</v>
      </c>
      <c r="D559" t="s">
        <v>40</v>
      </c>
      <c r="E559">
        <v>15135</v>
      </c>
      <c r="F559">
        <v>6.8</v>
      </c>
      <c r="G559">
        <v>60</v>
      </c>
      <c r="H559" t="s">
        <v>19</v>
      </c>
      <c r="I559" t="s">
        <v>20</v>
      </c>
      <c r="J559" t="s">
        <v>32</v>
      </c>
      <c r="K559">
        <v>50527</v>
      </c>
      <c r="L559" t="s">
        <v>22</v>
      </c>
      <c r="M559">
        <v>0.5</v>
      </c>
      <c r="N559">
        <v>0.57999999999999996</v>
      </c>
      <c r="O559">
        <v>16164.18</v>
      </c>
      <c r="P559">
        <v>0</v>
      </c>
      <c r="Q559" s="2">
        <f t="shared" si="63"/>
        <v>29.954281869099692</v>
      </c>
      <c r="R559" s="2">
        <f t="shared" si="57"/>
        <v>31.991173036198468</v>
      </c>
      <c r="S559">
        <f t="shared" ca="1" si="58"/>
        <v>1723</v>
      </c>
      <c r="T559" s="2">
        <f t="shared" ca="1" si="59"/>
        <v>57.43333333333333</v>
      </c>
      <c r="U559" s="2" t="str">
        <f t="shared" ca="1" si="60"/>
        <v>49+</v>
      </c>
      <c r="V559">
        <f t="shared" si="61"/>
        <v>1029.1800000000003</v>
      </c>
      <c r="W559" t="str">
        <f t="shared" si="62"/>
        <v>Profit</v>
      </c>
    </row>
    <row r="560" spans="1:23">
      <c r="A560" t="s">
        <v>1162</v>
      </c>
      <c r="B560" s="1">
        <v>44247</v>
      </c>
      <c r="C560" t="s">
        <v>1163</v>
      </c>
      <c r="D560" t="s">
        <v>25</v>
      </c>
      <c r="E560">
        <v>18774</v>
      </c>
      <c r="F560">
        <v>16.899999999999999</v>
      </c>
      <c r="G560">
        <v>60</v>
      </c>
      <c r="H560" t="s">
        <v>26</v>
      </c>
      <c r="I560" t="s">
        <v>20</v>
      </c>
      <c r="J560" t="s">
        <v>28</v>
      </c>
      <c r="K560">
        <v>53569</v>
      </c>
      <c r="L560" t="s">
        <v>33</v>
      </c>
      <c r="M560">
        <v>0.18</v>
      </c>
      <c r="N560">
        <v>0.57999999999999996</v>
      </c>
      <c r="O560">
        <v>2344.62</v>
      </c>
      <c r="P560">
        <v>0</v>
      </c>
      <c r="Q560" s="2">
        <f t="shared" si="63"/>
        <v>35.046388769624222</v>
      </c>
      <c r="R560" s="2">
        <f t="shared" si="57"/>
        <v>4.3768224159495235</v>
      </c>
      <c r="S560">
        <f t="shared" ca="1" si="58"/>
        <v>1673</v>
      </c>
      <c r="T560" s="2">
        <f t="shared" ca="1" si="59"/>
        <v>55.766666666666666</v>
      </c>
      <c r="U560" s="2" t="str">
        <f t="shared" ca="1" si="60"/>
        <v>49+</v>
      </c>
      <c r="V560">
        <f t="shared" si="61"/>
        <v>-16429.38</v>
      </c>
      <c r="W560" t="str">
        <f t="shared" si="62"/>
        <v>loss</v>
      </c>
    </row>
    <row r="561" spans="1:23">
      <c r="A561" t="s">
        <v>1164</v>
      </c>
      <c r="B561" s="1">
        <v>44881</v>
      </c>
      <c r="C561" t="s">
        <v>1165</v>
      </c>
      <c r="D561" t="s">
        <v>40</v>
      </c>
      <c r="E561">
        <v>2742</v>
      </c>
      <c r="F561">
        <v>16</v>
      </c>
      <c r="G561">
        <v>36</v>
      </c>
      <c r="H561" t="s">
        <v>19</v>
      </c>
      <c r="I561" t="s">
        <v>27</v>
      </c>
      <c r="J561" t="s">
        <v>21</v>
      </c>
      <c r="K561">
        <v>41151</v>
      </c>
      <c r="L561" t="s">
        <v>29</v>
      </c>
      <c r="M561">
        <v>0.2</v>
      </c>
      <c r="N561">
        <v>0.73</v>
      </c>
      <c r="O561">
        <v>3180.72</v>
      </c>
      <c r="P561">
        <v>0</v>
      </c>
      <c r="Q561" s="2">
        <f t="shared" si="63"/>
        <v>6.6632645622220599</v>
      </c>
      <c r="R561" s="2">
        <f t="shared" si="57"/>
        <v>7.7293868921775895</v>
      </c>
      <c r="S561">
        <f t="shared" ca="1" si="58"/>
        <v>1039</v>
      </c>
      <c r="T561" s="2">
        <f t="shared" ca="1" si="59"/>
        <v>34.633333333333333</v>
      </c>
      <c r="U561" s="2" t="str">
        <f t="shared" ca="1" si="60"/>
        <v>25-36</v>
      </c>
      <c r="V561">
        <f t="shared" si="61"/>
        <v>438.7199999999998</v>
      </c>
      <c r="W561" t="str">
        <f t="shared" si="62"/>
        <v>Profit</v>
      </c>
    </row>
    <row r="562" spans="1:23">
      <c r="A562" t="s">
        <v>1166</v>
      </c>
      <c r="B562" s="1">
        <v>44913</v>
      </c>
      <c r="C562" t="s">
        <v>1167</v>
      </c>
      <c r="D562" t="s">
        <v>56</v>
      </c>
      <c r="E562">
        <v>19309</v>
      </c>
      <c r="F562">
        <v>23</v>
      </c>
      <c r="G562">
        <v>36</v>
      </c>
      <c r="H562" t="s">
        <v>19</v>
      </c>
      <c r="I562" t="s">
        <v>36</v>
      </c>
      <c r="J562" t="s">
        <v>47</v>
      </c>
      <c r="K562">
        <v>101094</v>
      </c>
      <c r="L562" t="s">
        <v>29</v>
      </c>
      <c r="M562">
        <v>0.15</v>
      </c>
      <c r="N562">
        <v>0.88</v>
      </c>
      <c r="O562">
        <v>23750.07</v>
      </c>
      <c r="P562">
        <v>0</v>
      </c>
      <c r="Q562" s="2">
        <f t="shared" si="63"/>
        <v>19.100045502205866</v>
      </c>
      <c r="R562" s="2">
        <f t="shared" si="57"/>
        <v>23.493055967713218</v>
      </c>
      <c r="S562">
        <f t="shared" ca="1" si="58"/>
        <v>1007</v>
      </c>
      <c r="T562" s="2">
        <f t="shared" ca="1" si="59"/>
        <v>33.56666666666667</v>
      </c>
      <c r="U562" s="2" t="str">
        <f t="shared" ca="1" si="60"/>
        <v>25-36</v>
      </c>
      <c r="V562">
        <f t="shared" si="61"/>
        <v>4441.07</v>
      </c>
      <c r="W562" t="str">
        <f t="shared" si="62"/>
        <v>Profit</v>
      </c>
    </row>
    <row r="563" spans="1:23">
      <c r="A563" t="s">
        <v>1168</v>
      </c>
      <c r="B563" s="1">
        <v>44645</v>
      </c>
      <c r="C563" t="s">
        <v>1169</v>
      </c>
      <c r="D563" t="s">
        <v>50</v>
      </c>
      <c r="E563">
        <v>1619</v>
      </c>
      <c r="F563">
        <v>13.1</v>
      </c>
      <c r="G563">
        <v>60</v>
      </c>
      <c r="H563" t="s">
        <v>60</v>
      </c>
      <c r="I563" t="s">
        <v>41</v>
      </c>
      <c r="J563" t="s">
        <v>47</v>
      </c>
      <c r="K563">
        <v>89174</v>
      </c>
      <c r="L563" t="s">
        <v>29</v>
      </c>
      <c r="M563">
        <v>0.47</v>
      </c>
      <c r="N563">
        <v>0.54</v>
      </c>
      <c r="O563">
        <v>0</v>
      </c>
      <c r="P563">
        <v>0</v>
      </c>
      <c r="Q563" s="2">
        <f t="shared" si="63"/>
        <v>1.8155516181846725</v>
      </c>
      <c r="R563" s="2">
        <f t="shared" si="57"/>
        <v>0</v>
      </c>
      <c r="S563">
        <f t="shared" ca="1" si="58"/>
        <v>1275</v>
      </c>
      <c r="T563" s="2">
        <f t="shared" ca="1" si="59"/>
        <v>42.5</v>
      </c>
      <c r="U563" s="2" t="str">
        <f t="shared" ca="1" si="60"/>
        <v>37-48</v>
      </c>
      <c r="V563">
        <f t="shared" si="61"/>
        <v>-1619</v>
      </c>
      <c r="W563" t="str">
        <f t="shared" si="62"/>
        <v>loss</v>
      </c>
    </row>
    <row r="564" spans="1:23">
      <c r="A564" t="s">
        <v>1170</v>
      </c>
      <c r="B564" s="1">
        <v>45077</v>
      </c>
      <c r="C564" t="s">
        <v>1171</v>
      </c>
      <c r="D564" t="s">
        <v>76</v>
      </c>
      <c r="E564">
        <v>18658</v>
      </c>
      <c r="F564">
        <v>11.4</v>
      </c>
      <c r="G564">
        <v>60</v>
      </c>
      <c r="H564" t="s">
        <v>26</v>
      </c>
      <c r="I564" t="s">
        <v>20</v>
      </c>
      <c r="J564" t="s">
        <v>37</v>
      </c>
      <c r="K564">
        <v>74739</v>
      </c>
      <c r="L564" t="s">
        <v>33</v>
      </c>
      <c r="M564">
        <v>0.41</v>
      </c>
      <c r="N564">
        <v>0.82</v>
      </c>
      <c r="O564">
        <v>7535.32</v>
      </c>
      <c r="P564">
        <v>0</v>
      </c>
      <c r="Q564" s="2">
        <f t="shared" si="63"/>
        <v>24.964208779887343</v>
      </c>
      <c r="R564" s="2">
        <f t="shared" si="57"/>
        <v>10.082179317357738</v>
      </c>
      <c r="S564">
        <f t="shared" ca="1" si="58"/>
        <v>843</v>
      </c>
      <c r="T564" s="2">
        <f t="shared" ca="1" si="59"/>
        <v>28.1</v>
      </c>
      <c r="U564" s="2" t="str">
        <f t="shared" ca="1" si="60"/>
        <v>25-36</v>
      </c>
      <c r="V564">
        <f t="shared" si="61"/>
        <v>-11122.68</v>
      </c>
      <c r="W564" t="str">
        <f t="shared" si="62"/>
        <v>loss</v>
      </c>
    </row>
    <row r="565" spans="1:23">
      <c r="A565" t="s">
        <v>1172</v>
      </c>
      <c r="B565" s="1">
        <v>44684</v>
      </c>
      <c r="C565" t="s">
        <v>1173</v>
      </c>
      <c r="D565" t="s">
        <v>76</v>
      </c>
      <c r="E565">
        <v>35707</v>
      </c>
      <c r="F565">
        <v>20</v>
      </c>
      <c r="G565">
        <v>60</v>
      </c>
      <c r="H565" t="s">
        <v>19</v>
      </c>
      <c r="I565" t="s">
        <v>20</v>
      </c>
      <c r="J565" t="s">
        <v>37</v>
      </c>
      <c r="K565">
        <v>62954</v>
      </c>
      <c r="L565" t="s">
        <v>22</v>
      </c>
      <c r="M565">
        <v>0.43</v>
      </c>
      <c r="N565">
        <v>0.79</v>
      </c>
      <c r="O565">
        <v>42848.4</v>
      </c>
      <c r="P565">
        <v>0</v>
      </c>
      <c r="Q565" s="2">
        <f t="shared" si="63"/>
        <v>56.719191790831402</v>
      </c>
      <c r="R565" s="2">
        <f t="shared" si="57"/>
        <v>68.063030148997683</v>
      </c>
      <c r="S565">
        <f t="shared" ca="1" si="58"/>
        <v>1236</v>
      </c>
      <c r="T565" s="2">
        <f t="shared" ca="1" si="59"/>
        <v>41.2</v>
      </c>
      <c r="U565" s="2" t="str">
        <f t="shared" ca="1" si="60"/>
        <v>37-48</v>
      </c>
      <c r="V565">
        <f t="shared" si="61"/>
        <v>7141.4000000000015</v>
      </c>
      <c r="W565" t="str">
        <f t="shared" si="62"/>
        <v>Profit</v>
      </c>
    </row>
    <row r="566" spans="1:23">
      <c r="A566" t="s">
        <v>1174</v>
      </c>
      <c r="B566" s="1">
        <v>44230</v>
      </c>
      <c r="C566" t="s">
        <v>1175</v>
      </c>
      <c r="D566" t="s">
        <v>25</v>
      </c>
      <c r="E566">
        <v>21337</v>
      </c>
      <c r="F566">
        <v>13.3</v>
      </c>
      <c r="G566">
        <v>36</v>
      </c>
      <c r="H566" t="s">
        <v>19</v>
      </c>
      <c r="I566" t="s">
        <v>20</v>
      </c>
      <c r="J566" t="s">
        <v>28</v>
      </c>
      <c r="K566">
        <v>142984</v>
      </c>
      <c r="L566" t="s">
        <v>33</v>
      </c>
      <c r="M566">
        <v>0.46</v>
      </c>
      <c r="N566">
        <v>0.89</v>
      </c>
      <c r="O566">
        <v>24174.82</v>
      </c>
      <c r="P566">
        <v>0</v>
      </c>
      <c r="Q566" s="2">
        <f t="shared" si="63"/>
        <v>14.922648687965086</v>
      </c>
      <c r="R566" s="2">
        <f t="shared" si="57"/>
        <v>16.90736026408549</v>
      </c>
      <c r="S566">
        <f t="shared" ca="1" si="58"/>
        <v>1690</v>
      </c>
      <c r="T566" s="2">
        <f t="shared" ca="1" si="59"/>
        <v>56.333333333333336</v>
      </c>
      <c r="U566" s="2" t="str">
        <f t="shared" ca="1" si="60"/>
        <v>49+</v>
      </c>
      <c r="V566">
        <f t="shared" si="61"/>
        <v>2837.8199999999997</v>
      </c>
      <c r="W566" t="str">
        <f t="shared" si="62"/>
        <v>Profit</v>
      </c>
    </row>
    <row r="567" spans="1:23">
      <c r="A567" t="s">
        <v>1176</v>
      </c>
      <c r="B567" s="1">
        <v>44291</v>
      </c>
      <c r="C567" t="s">
        <v>1177</v>
      </c>
      <c r="D567" t="s">
        <v>25</v>
      </c>
      <c r="E567">
        <v>17001</v>
      </c>
      <c r="F567">
        <v>17.899999999999999</v>
      </c>
      <c r="G567">
        <v>60</v>
      </c>
      <c r="H567" t="s">
        <v>19</v>
      </c>
      <c r="I567" t="s">
        <v>84</v>
      </c>
      <c r="J567" t="s">
        <v>32</v>
      </c>
      <c r="K567">
        <v>142863</v>
      </c>
      <c r="L567" t="s">
        <v>29</v>
      </c>
      <c r="M567">
        <v>0.31</v>
      </c>
      <c r="N567">
        <v>0.61</v>
      </c>
      <c r="O567">
        <v>20044.18</v>
      </c>
      <c r="P567">
        <v>0</v>
      </c>
      <c r="Q567" s="2">
        <f t="shared" si="63"/>
        <v>11.900212091304256</v>
      </c>
      <c r="R567" s="2">
        <f t="shared" si="57"/>
        <v>14.03035075561902</v>
      </c>
      <c r="S567">
        <f t="shared" ca="1" si="58"/>
        <v>1629</v>
      </c>
      <c r="T567" s="2">
        <f t="shared" ca="1" si="59"/>
        <v>54.3</v>
      </c>
      <c r="U567" s="2" t="str">
        <f t="shared" ca="1" si="60"/>
        <v>49+</v>
      </c>
      <c r="V567">
        <f t="shared" si="61"/>
        <v>3043.1800000000003</v>
      </c>
      <c r="W567" t="str">
        <f t="shared" si="62"/>
        <v>Profit</v>
      </c>
    </row>
    <row r="568" spans="1:23">
      <c r="A568" t="s">
        <v>1178</v>
      </c>
      <c r="B568" s="1">
        <v>44350</v>
      </c>
      <c r="C568" t="s">
        <v>1179</v>
      </c>
      <c r="D568" t="s">
        <v>53</v>
      </c>
      <c r="E568">
        <v>1968</v>
      </c>
      <c r="F568">
        <v>17.899999999999999</v>
      </c>
      <c r="G568">
        <v>36</v>
      </c>
      <c r="H568" t="s">
        <v>60</v>
      </c>
      <c r="I568" t="s">
        <v>57</v>
      </c>
      <c r="J568" t="s">
        <v>47</v>
      </c>
      <c r="K568">
        <v>139373</v>
      </c>
      <c r="L568" t="s">
        <v>22</v>
      </c>
      <c r="M568">
        <v>0.28000000000000003</v>
      </c>
      <c r="N568">
        <v>0.7</v>
      </c>
      <c r="O568">
        <v>0</v>
      </c>
      <c r="P568">
        <v>0</v>
      </c>
      <c r="Q568" s="2">
        <f t="shared" si="63"/>
        <v>1.4120381996512954</v>
      </c>
      <c r="R568" s="2">
        <f t="shared" si="57"/>
        <v>0</v>
      </c>
      <c r="S568">
        <f t="shared" ca="1" si="58"/>
        <v>1570</v>
      </c>
      <c r="T568" s="2">
        <f t="shared" ca="1" si="59"/>
        <v>52.333333333333336</v>
      </c>
      <c r="U568" s="2" t="str">
        <f t="shared" ca="1" si="60"/>
        <v>49+</v>
      </c>
      <c r="V568">
        <f t="shared" si="61"/>
        <v>-1968</v>
      </c>
      <c r="W568" t="str">
        <f t="shared" si="62"/>
        <v>loss</v>
      </c>
    </row>
    <row r="569" spans="1:23">
      <c r="A569" t="s">
        <v>1180</v>
      </c>
      <c r="B569" s="1">
        <v>44446</v>
      </c>
      <c r="C569" t="s">
        <v>1181</v>
      </c>
      <c r="D569" t="s">
        <v>76</v>
      </c>
      <c r="E569">
        <v>26892</v>
      </c>
      <c r="F569">
        <v>22.8</v>
      </c>
      <c r="G569">
        <v>36</v>
      </c>
      <c r="H569" t="s">
        <v>19</v>
      </c>
      <c r="I569" t="s">
        <v>20</v>
      </c>
      <c r="J569" t="s">
        <v>28</v>
      </c>
      <c r="K569">
        <v>65303</v>
      </c>
      <c r="L569" t="s">
        <v>33</v>
      </c>
      <c r="M569">
        <v>0.23</v>
      </c>
      <c r="N569">
        <v>0.92</v>
      </c>
      <c r="O569">
        <v>33023.379999999997</v>
      </c>
      <c r="P569">
        <v>0</v>
      </c>
      <c r="Q569" s="2">
        <f t="shared" si="63"/>
        <v>41.180343935194401</v>
      </c>
      <c r="R569" s="2">
        <f t="shared" si="57"/>
        <v>50.569468477711588</v>
      </c>
      <c r="S569">
        <f t="shared" ca="1" si="58"/>
        <v>1474</v>
      </c>
      <c r="T569" s="2">
        <f t="shared" ca="1" si="59"/>
        <v>49.133333333333333</v>
      </c>
      <c r="U569" s="2" t="str">
        <f t="shared" ca="1" si="60"/>
        <v>49+</v>
      </c>
      <c r="V569">
        <f t="shared" si="61"/>
        <v>6131.3799999999974</v>
      </c>
      <c r="W569" t="str">
        <f t="shared" si="62"/>
        <v>Profit</v>
      </c>
    </row>
    <row r="570" spans="1:23">
      <c r="A570" t="s">
        <v>1182</v>
      </c>
      <c r="B570" s="1">
        <v>44870</v>
      </c>
      <c r="C570" t="s">
        <v>1183</v>
      </c>
      <c r="D570" t="s">
        <v>50</v>
      </c>
      <c r="E570">
        <v>26619</v>
      </c>
      <c r="F570">
        <v>17</v>
      </c>
      <c r="G570">
        <v>60</v>
      </c>
      <c r="H570" t="s">
        <v>19</v>
      </c>
      <c r="I570" t="s">
        <v>20</v>
      </c>
      <c r="J570" t="s">
        <v>37</v>
      </c>
      <c r="K570">
        <v>64700</v>
      </c>
      <c r="L570" t="s">
        <v>33</v>
      </c>
      <c r="M570">
        <v>0.34</v>
      </c>
      <c r="N570">
        <v>0.8</v>
      </c>
      <c r="O570">
        <v>31144.23</v>
      </c>
      <c r="P570">
        <v>0</v>
      </c>
      <c r="Q570" s="2">
        <f t="shared" si="63"/>
        <v>41.14219474497682</v>
      </c>
      <c r="R570" s="2">
        <f t="shared" si="57"/>
        <v>48.136367851622872</v>
      </c>
      <c r="S570">
        <f t="shared" ca="1" si="58"/>
        <v>1050</v>
      </c>
      <c r="T570" s="2">
        <f t="shared" ca="1" si="59"/>
        <v>35</v>
      </c>
      <c r="U570" s="2" t="str">
        <f t="shared" ca="1" si="60"/>
        <v>25-36</v>
      </c>
      <c r="V570">
        <f t="shared" si="61"/>
        <v>4525.2299999999996</v>
      </c>
      <c r="W570" t="str">
        <f t="shared" si="62"/>
        <v>Profit</v>
      </c>
    </row>
    <row r="571" spans="1:23">
      <c r="A571" t="s">
        <v>1184</v>
      </c>
      <c r="B571" s="1">
        <v>44634</v>
      </c>
      <c r="C571" t="s">
        <v>1185</v>
      </c>
      <c r="D571" t="s">
        <v>76</v>
      </c>
      <c r="E571">
        <v>1281</v>
      </c>
      <c r="F571">
        <v>15</v>
      </c>
      <c r="G571">
        <v>60</v>
      </c>
      <c r="H571" t="s">
        <v>19</v>
      </c>
      <c r="I571" t="s">
        <v>57</v>
      </c>
      <c r="J571" t="s">
        <v>37</v>
      </c>
      <c r="K571">
        <v>123036</v>
      </c>
      <c r="L571" t="s">
        <v>29</v>
      </c>
      <c r="M571">
        <v>0.28000000000000003</v>
      </c>
      <c r="N571">
        <v>0.67</v>
      </c>
      <c r="O571">
        <v>1473.15</v>
      </c>
      <c r="P571">
        <v>0</v>
      </c>
      <c r="Q571" s="2">
        <f t="shared" si="63"/>
        <v>1.04115868526285</v>
      </c>
      <c r="R571" s="2">
        <f t="shared" si="57"/>
        <v>1.1973324880522775</v>
      </c>
      <c r="S571">
        <f t="shared" ca="1" si="58"/>
        <v>1286</v>
      </c>
      <c r="T571" s="2">
        <f t="shared" ca="1" si="59"/>
        <v>42.866666666666667</v>
      </c>
      <c r="U571" s="2" t="str">
        <f t="shared" ca="1" si="60"/>
        <v>37-48</v>
      </c>
      <c r="V571">
        <f t="shared" si="61"/>
        <v>192.15000000000009</v>
      </c>
      <c r="W571" t="str">
        <f t="shared" si="62"/>
        <v>Profit</v>
      </c>
    </row>
    <row r="572" spans="1:23">
      <c r="A572" t="s">
        <v>1186</v>
      </c>
      <c r="B572" s="1">
        <v>44314</v>
      </c>
      <c r="C572" t="s">
        <v>1187</v>
      </c>
      <c r="D572" t="s">
        <v>65</v>
      </c>
      <c r="E572">
        <v>28420</v>
      </c>
      <c r="F572">
        <v>7.8</v>
      </c>
      <c r="G572">
        <v>36</v>
      </c>
      <c r="H572" t="s">
        <v>19</v>
      </c>
      <c r="I572" t="s">
        <v>41</v>
      </c>
      <c r="J572" t="s">
        <v>47</v>
      </c>
      <c r="K572">
        <v>97568</v>
      </c>
      <c r="L572" t="s">
        <v>33</v>
      </c>
      <c r="M572">
        <v>0.28000000000000003</v>
      </c>
      <c r="N572">
        <v>0.56000000000000005</v>
      </c>
      <c r="O572">
        <v>30636.76</v>
      </c>
      <c r="P572">
        <v>0</v>
      </c>
      <c r="Q572" s="2">
        <f t="shared" si="63"/>
        <v>29.128402755001641</v>
      </c>
      <c r="R572" s="2">
        <f t="shared" si="57"/>
        <v>31.400418169891765</v>
      </c>
      <c r="S572">
        <f t="shared" ca="1" si="58"/>
        <v>1606</v>
      </c>
      <c r="T572" s="2">
        <f t="shared" ca="1" si="59"/>
        <v>53.533333333333331</v>
      </c>
      <c r="U572" s="2" t="str">
        <f t="shared" ca="1" si="60"/>
        <v>49+</v>
      </c>
      <c r="V572">
        <f t="shared" si="61"/>
        <v>2216.7599999999984</v>
      </c>
      <c r="W572" t="str">
        <f t="shared" si="62"/>
        <v>Profit</v>
      </c>
    </row>
    <row r="573" spans="1:23">
      <c r="A573" t="s">
        <v>1188</v>
      </c>
      <c r="B573" s="1">
        <v>44967</v>
      </c>
      <c r="C573" t="s">
        <v>1189</v>
      </c>
      <c r="D573" t="s">
        <v>46</v>
      </c>
      <c r="E573">
        <v>16360</v>
      </c>
      <c r="F573">
        <v>7.3</v>
      </c>
      <c r="G573">
        <v>60</v>
      </c>
      <c r="H573" t="s">
        <v>19</v>
      </c>
      <c r="I573" t="s">
        <v>73</v>
      </c>
      <c r="J573" t="s">
        <v>37</v>
      </c>
      <c r="K573">
        <v>96788</v>
      </c>
      <c r="L573" t="s">
        <v>22</v>
      </c>
      <c r="M573">
        <v>0.47</v>
      </c>
      <c r="N573">
        <v>0.62</v>
      </c>
      <c r="O573">
        <v>17554.28</v>
      </c>
      <c r="P573">
        <v>0</v>
      </c>
      <c r="Q573" s="2">
        <f t="shared" si="63"/>
        <v>16.902921849816092</v>
      </c>
      <c r="R573" s="2">
        <f t="shared" si="57"/>
        <v>18.136835144852668</v>
      </c>
      <c r="S573">
        <f t="shared" ca="1" si="58"/>
        <v>953</v>
      </c>
      <c r="T573" s="2">
        <f t="shared" ca="1" si="59"/>
        <v>31.766666666666666</v>
      </c>
      <c r="U573" s="2" t="str">
        <f t="shared" ca="1" si="60"/>
        <v>25-36</v>
      </c>
      <c r="V573">
        <f t="shared" si="61"/>
        <v>1194.2799999999988</v>
      </c>
      <c r="W573" t="str">
        <f t="shared" si="62"/>
        <v>Profit</v>
      </c>
    </row>
    <row r="574" spans="1:23">
      <c r="A574" t="s">
        <v>1190</v>
      </c>
      <c r="B574" s="1">
        <v>44464</v>
      </c>
      <c r="C574" t="s">
        <v>1191</v>
      </c>
      <c r="D574" t="s">
        <v>76</v>
      </c>
      <c r="E574">
        <v>2058</v>
      </c>
      <c r="F574">
        <v>8.1</v>
      </c>
      <c r="G574">
        <v>60</v>
      </c>
      <c r="H574" t="s">
        <v>19</v>
      </c>
      <c r="I574" t="s">
        <v>20</v>
      </c>
      <c r="J574" t="s">
        <v>37</v>
      </c>
      <c r="K574">
        <v>101045</v>
      </c>
      <c r="L574" t="s">
        <v>29</v>
      </c>
      <c r="M574">
        <v>0.49</v>
      </c>
      <c r="N574">
        <v>0.76</v>
      </c>
      <c r="O574">
        <v>2224.6999999999998</v>
      </c>
      <c r="P574">
        <v>0</v>
      </c>
      <c r="Q574" s="2">
        <f t="shared" si="63"/>
        <v>2.0367163145133356</v>
      </c>
      <c r="R574" s="2">
        <f t="shared" si="57"/>
        <v>2.2016923153050616</v>
      </c>
      <c r="S574">
        <f t="shared" ca="1" si="58"/>
        <v>1456</v>
      </c>
      <c r="T574" s="2">
        <f t="shared" ca="1" si="59"/>
        <v>48.533333333333331</v>
      </c>
      <c r="U574" s="2" t="str">
        <f t="shared" ca="1" si="60"/>
        <v>49+</v>
      </c>
      <c r="V574">
        <f t="shared" si="61"/>
        <v>166.69999999999982</v>
      </c>
      <c r="W574" t="str">
        <f t="shared" si="62"/>
        <v>Profit</v>
      </c>
    </row>
    <row r="575" spans="1:23">
      <c r="A575" t="s">
        <v>1192</v>
      </c>
      <c r="B575" s="1">
        <v>45274</v>
      </c>
      <c r="C575" t="s">
        <v>1193</v>
      </c>
      <c r="D575" t="s">
        <v>18</v>
      </c>
      <c r="E575">
        <v>21677</v>
      </c>
      <c r="F575">
        <v>8.4</v>
      </c>
      <c r="G575">
        <v>36</v>
      </c>
      <c r="H575" t="s">
        <v>19</v>
      </c>
      <c r="I575" t="s">
        <v>57</v>
      </c>
      <c r="J575" t="s">
        <v>21</v>
      </c>
      <c r="K575">
        <v>67842</v>
      </c>
      <c r="L575" t="s">
        <v>29</v>
      </c>
      <c r="M575">
        <v>0.42</v>
      </c>
      <c r="N575">
        <v>0.82</v>
      </c>
      <c r="O575">
        <v>23497.87</v>
      </c>
      <c r="P575">
        <v>0</v>
      </c>
      <c r="Q575" s="2">
        <f t="shared" si="63"/>
        <v>31.952183013472478</v>
      </c>
      <c r="R575" s="2">
        <f t="shared" si="57"/>
        <v>34.636169334630459</v>
      </c>
      <c r="S575">
        <f t="shared" ca="1" si="58"/>
        <v>646</v>
      </c>
      <c r="T575" s="2">
        <f t="shared" ca="1" si="59"/>
        <v>21.533333333333335</v>
      </c>
      <c r="U575" s="2" t="str">
        <f t="shared" ca="1" si="60"/>
        <v>13-24</v>
      </c>
      <c r="V575">
        <f t="shared" si="61"/>
        <v>1820.869999999999</v>
      </c>
      <c r="W575" t="str">
        <f t="shared" si="62"/>
        <v>Profit</v>
      </c>
    </row>
    <row r="576" spans="1:23">
      <c r="A576" t="s">
        <v>1194</v>
      </c>
      <c r="B576" s="1">
        <v>44432</v>
      </c>
      <c r="C576" t="s">
        <v>1195</v>
      </c>
      <c r="D576" t="s">
        <v>53</v>
      </c>
      <c r="E576">
        <v>11724</v>
      </c>
      <c r="F576">
        <v>17.8</v>
      </c>
      <c r="G576">
        <v>60</v>
      </c>
      <c r="H576" t="s">
        <v>19</v>
      </c>
      <c r="I576" t="s">
        <v>57</v>
      </c>
      <c r="J576" t="s">
        <v>32</v>
      </c>
      <c r="K576">
        <v>43900</v>
      </c>
      <c r="L576" t="s">
        <v>22</v>
      </c>
      <c r="M576">
        <v>0.4</v>
      </c>
      <c r="N576">
        <v>0.56000000000000005</v>
      </c>
      <c r="O576">
        <v>13810.87</v>
      </c>
      <c r="P576">
        <v>0</v>
      </c>
      <c r="Q576" s="2">
        <f t="shared" si="63"/>
        <v>26.706150341685646</v>
      </c>
      <c r="R576" s="2">
        <f t="shared" si="57"/>
        <v>31.459840546697045</v>
      </c>
      <c r="S576">
        <f t="shared" ca="1" si="58"/>
        <v>1488</v>
      </c>
      <c r="T576" s="2">
        <f t="shared" ca="1" si="59"/>
        <v>49.6</v>
      </c>
      <c r="U576" s="2" t="str">
        <f t="shared" ca="1" si="60"/>
        <v>49+</v>
      </c>
      <c r="V576">
        <f t="shared" si="61"/>
        <v>2086.8700000000008</v>
      </c>
      <c r="W576" t="str">
        <f t="shared" si="62"/>
        <v>Profit</v>
      </c>
    </row>
    <row r="577" spans="1:23">
      <c r="A577" t="s">
        <v>1196</v>
      </c>
      <c r="B577" s="1">
        <v>44585</v>
      </c>
      <c r="C577" t="s">
        <v>1197</v>
      </c>
      <c r="D577" t="s">
        <v>56</v>
      </c>
      <c r="E577">
        <v>29404</v>
      </c>
      <c r="F577">
        <v>19.8</v>
      </c>
      <c r="G577">
        <v>36</v>
      </c>
      <c r="H577" t="s">
        <v>81</v>
      </c>
      <c r="I577" t="s">
        <v>20</v>
      </c>
      <c r="J577" t="s">
        <v>37</v>
      </c>
      <c r="K577">
        <v>110059</v>
      </c>
      <c r="L577" t="s">
        <v>29</v>
      </c>
      <c r="M577">
        <v>0.37</v>
      </c>
      <c r="N577">
        <v>0.77</v>
      </c>
      <c r="O577">
        <v>5146.2</v>
      </c>
      <c r="P577">
        <v>7396.67</v>
      </c>
      <c r="Q577" s="2">
        <f t="shared" si="63"/>
        <v>26.716579289290287</v>
      </c>
      <c r="R577" s="2">
        <f t="shared" si="57"/>
        <v>4.6758556774093893</v>
      </c>
      <c r="S577">
        <f t="shared" ca="1" si="58"/>
        <v>1335</v>
      </c>
      <c r="T577" s="2">
        <f t="shared" ca="1" si="59"/>
        <v>44.5</v>
      </c>
      <c r="U577" s="2" t="str">
        <f t="shared" ca="1" si="60"/>
        <v>37-48</v>
      </c>
      <c r="V577">
        <f t="shared" si="61"/>
        <v>-24257.8</v>
      </c>
      <c r="W577" t="str">
        <f t="shared" si="62"/>
        <v>loss</v>
      </c>
    </row>
    <row r="578" spans="1:23">
      <c r="A578" t="s">
        <v>1198</v>
      </c>
      <c r="B578" s="1">
        <v>45186</v>
      </c>
      <c r="C578" t="s">
        <v>1199</v>
      </c>
      <c r="D578" t="s">
        <v>25</v>
      </c>
      <c r="E578">
        <v>38946</v>
      </c>
      <c r="F578">
        <v>15.6</v>
      </c>
      <c r="G578">
        <v>36</v>
      </c>
      <c r="H578" t="s">
        <v>19</v>
      </c>
      <c r="I578" t="s">
        <v>20</v>
      </c>
      <c r="J578" t="s">
        <v>21</v>
      </c>
      <c r="K578">
        <v>31881</v>
      </c>
      <c r="L578" t="s">
        <v>33</v>
      </c>
      <c r="M578">
        <v>0.17</v>
      </c>
      <c r="N578">
        <v>0.75</v>
      </c>
      <c r="O578">
        <v>45021.58</v>
      </c>
      <c r="P578">
        <v>0</v>
      </c>
      <c r="Q578" s="2">
        <f t="shared" si="63"/>
        <v>122.16053448762585</v>
      </c>
      <c r="R578" s="2">
        <f t="shared" ref="R578:R641" si="64">O578/K578*100</f>
        <v>141.21759041435337</v>
      </c>
      <c r="S578">
        <f t="shared" ref="S578:S641" ca="1" si="65">_xlfn.DAYS(TODAY(),B578)</f>
        <v>734</v>
      </c>
      <c r="T578" s="2">
        <f t="shared" ref="T578:T641" ca="1" si="66">S578/30</f>
        <v>24.466666666666665</v>
      </c>
      <c r="U578" s="2" t="str">
        <f t="shared" ref="U578:U641" ca="1" si="67">IF(T578&lt;=12,"0-12",
 IF(T578&lt;=24,"13-24",
 IF(T578&lt;=36,"25-36",
 IF(T578&lt;=48,"37-48",
 "49+"))))</f>
        <v>25-36</v>
      </c>
      <c r="V578">
        <f t="shared" ref="V578:V641" si="68">O578-E578</f>
        <v>6075.5800000000017</v>
      </c>
      <c r="W578" t="str">
        <f t="shared" ref="W578:W641" si="69">IF(V578&gt;=0,"Profit","loss")</f>
        <v>Profit</v>
      </c>
    </row>
    <row r="579" spans="1:23">
      <c r="A579" t="s">
        <v>1200</v>
      </c>
      <c r="B579" s="1">
        <v>44959</v>
      </c>
      <c r="C579" t="s">
        <v>1201</v>
      </c>
      <c r="D579" t="s">
        <v>65</v>
      </c>
      <c r="E579">
        <v>30856</v>
      </c>
      <c r="F579">
        <v>21.6</v>
      </c>
      <c r="G579">
        <v>60</v>
      </c>
      <c r="H579" t="s">
        <v>26</v>
      </c>
      <c r="I579" t="s">
        <v>27</v>
      </c>
      <c r="J579" t="s">
        <v>28</v>
      </c>
      <c r="K579">
        <v>63037</v>
      </c>
      <c r="L579" t="s">
        <v>33</v>
      </c>
      <c r="M579">
        <v>0.12</v>
      </c>
      <c r="N579">
        <v>0.73</v>
      </c>
      <c r="O579">
        <v>7333.61</v>
      </c>
      <c r="P579">
        <v>0</v>
      </c>
      <c r="Q579" s="2">
        <f t="shared" ref="Q579:Q642" si="70">E579/K579*100</f>
        <v>48.949029934800201</v>
      </c>
      <c r="R579" s="2">
        <f t="shared" si="64"/>
        <v>11.633818233735742</v>
      </c>
      <c r="S579">
        <f t="shared" ca="1" si="65"/>
        <v>961</v>
      </c>
      <c r="T579" s="2">
        <f t="shared" ca="1" si="66"/>
        <v>32.033333333333331</v>
      </c>
      <c r="U579" s="2" t="str">
        <f t="shared" ca="1" si="67"/>
        <v>25-36</v>
      </c>
      <c r="V579">
        <f t="shared" si="68"/>
        <v>-23522.39</v>
      </c>
      <c r="W579" t="str">
        <f t="shared" si="69"/>
        <v>loss</v>
      </c>
    </row>
    <row r="580" spans="1:23">
      <c r="A580" t="s">
        <v>1202</v>
      </c>
      <c r="B580" s="1">
        <v>44597</v>
      </c>
      <c r="C580" t="s">
        <v>1203</v>
      </c>
      <c r="D580" t="s">
        <v>25</v>
      </c>
      <c r="E580">
        <v>10200</v>
      </c>
      <c r="F580">
        <v>24.8</v>
      </c>
      <c r="G580">
        <v>36</v>
      </c>
      <c r="H580" t="s">
        <v>26</v>
      </c>
      <c r="I580" t="s">
        <v>20</v>
      </c>
      <c r="J580" t="s">
        <v>37</v>
      </c>
      <c r="K580">
        <v>31630</v>
      </c>
      <c r="L580" t="s">
        <v>29</v>
      </c>
      <c r="M580">
        <v>0.38</v>
      </c>
      <c r="N580">
        <v>0.81</v>
      </c>
      <c r="O580">
        <v>2118.66</v>
      </c>
      <c r="P580">
        <v>0</v>
      </c>
      <c r="Q580" s="2">
        <f t="shared" si="70"/>
        <v>32.247865950047419</v>
      </c>
      <c r="R580" s="2">
        <f t="shared" si="64"/>
        <v>6.6982611444830846</v>
      </c>
      <c r="S580">
        <f t="shared" ca="1" si="65"/>
        <v>1323</v>
      </c>
      <c r="T580" s="2">
        <f t="shared" ca="1" si="66"/>
        <v>44.1</v>
      </c>
      <c r="U580" s="2" t="str">
        <f t="shared" ca="1" si="67"/>
        <v>37-48</v>
      </c>
      <c r="V580">
        <f t="shared" si="68"/>
        <v>-8081.34</v>
      </c>
      <c r="W580" t="str">
        <f t="shared" si="69"/>
        <v>loss</v>
      </c>
    </row>
    <row r="581" spans="1:23">
      <c r="A581" t="s">
        <v>1204</v>
      </c>
      <c r="B581" s="1">
        <v>44820</v>
      </c>
      <c r="C581" t="s">
        <v>1205</v>
      </c>
      <c r="D581" t="s">
        <v>53</v>
      </c>
      <c r="E581">
        <v>34997</v>
      </c>
      <c r="F581">
        <v>21.4</v>
      </c>
      <c r="G581">
        <v>36</v>
      </c>
      <c r="H581" t="s">
        <v>26</v>
      </c>
      <c r="I581" t="s">
        <v>20</v>
      </c>
      <c r="J581" t="s">
        <v>28</v>
      </c>
      <c r="K581">
        <v>50789</v>
      </c>
      <c r="L581" t="s">
        <v>22</v>
      </c>
      <c r="M581">
        <v>0.39</v>
      </c>
      <c r="N581">
        <v>0.88</v>
      </c>
      <c r="O581">
        <v>15275.01</v>
      </c>
      <c r="P581">
        <v>0</v>
      </c>
      <c r="Q581" s="2">
        <f t="shared" si="70"/>
        <v>68.906653015416722</v>
      </c>
      <c r="R581" s="2">
        <f t="shared" si="64"/>
        <v>30.075429719033647</v>
      </c>
      <c r="S581">
        <f t="shared" ca="1" si="65"/>
        <v>1100</v>
      </c>
      <c r="T581" s="2">
        <f t="shared" ca="1" si="66"/>
        <v>36.666666666666664</v>
      </c>
      <c r="U581" s="2" t="str">
        <f t="shared" ca="1" si="67"/>
        <v>37-48</v>
      </c>
      <c r="V581">
        <f t="shared" si="68"/>
        <v>-19721.989999999998</v>
      </c>
      <c r="W581" t="str">
        <f t="shared" si="69"/>
        <v>loss</v>
      </c>
    </row>
    <row r="582" spans="1:23">
      <c r="A582" t="s">
        <v>1206</v>
      </c>
      <c r="B582" s="1">
        <v>44963</v>
      </c>
      <c r="C582" t="s">
        <v>1207</v>
      </c>
      <c r="D582" t="s">
        <v>40</v>
      </c>
      <c r="E582">
        <v>26611</v>
      </c>
      <c r="F582">
        <v>18.899999999999999</v>
      </c>
      <c r="G582">
        <v>60</v>
      </c>
      <c r="H582" t="s">
        <v>81</v>
      </c>
      <c r="I582" t="s">
        <v>57</v>
      </c>
      <c r="J582" t="s">
        <v>37</v>
      </c>
      <c r="K582">
        <v>118059</v>
      </c>
      <c r="L582" t="s">
        <v>33</v>
      </c>
      <c r="M582">
        <v>0.12</v>
      </c>
      <c r="N582">
        <v>0.65</v>
      </c>
      <c r="O582">
        <v>3671.34</v>
      </c>
      <c r="P582">
        <v>13658.29</v>
      </c>
      <c r="Q582" s="2">
        <f t="shared" si="70"/>
        <v>22.540424702902786</v>
      </c>
      <c r="R582" s="2">
        <f t="shared" si="64"/>
        <v>3.1097502096409424</v>
      </c>
      <c r="S582">
        <f t="shared" ca="1" si="65"/>
        <v>957</v>
      </c>
      <c r="T582" s="2">
        <f t="shared" ca="1" si="66"/>
        <v>31.9</v>
      </c>
      <c r="U582" s="2" t="str">
        <f t="shared" ca="1" si="67"/>
        <v>25-36</v>
      </c>
      <c r="V582">
        <f t="shared" si="68"/>
        <v>-22939.66</v>
      </c>
      <c r="W582" t="str">
        <f t="shared" si="69"/>
        <v>loss</v>
      </c>
    </row>
    <row r="583" spans="1:23">
      <c r="A583" t="s">
        <v>1208</v>
      </c>
      <c r="B583" s="1">
        <v>45115</v>
      </c>
      <c r="C583" t="s">
        <v>1209</v>
      </c>
      <c r="D583" t="s">
        <v>65</v>
      </c>
      <c r="E583">
        <v>36057</v>
      </c>
      <c r="F583">
        <v>15.6</v>
      </c>
      <c r="G583">
        <v>60</v>
      </c>
      <c r="H583" t="s">
        <v>19</v>
      </c>
      <c r="I583" t="s">
        <v>27</v>
      </c>
      <c r="J583" t="s">
        <v>47</v>
      </c>
      <c r="K583">
        <v>113494</v>
      </c>
      <c r="L583" t="s">
        <v>22</v>
      </c>
      <c r="M583">
        <v>0.47</v>
      </c>
      <c r="N583">
        <v>0.9</v>
      </c>
      <c r="O583">
        <v>41681.89</v>
      </c>
      <c r="P583">
        <v>0</v>
      </c>
      <c r="Q583" s="2">
        <f t="shared" si="70"/>
        <v>31.769961407651504</v>
      </c>
      <c r="R583" s="2">
        <f t="shared" si="64"/>
        <v>36.726073625037451</v>
      </c>
      <c r="S583">
        <f t="shared" ca="1" si="65"/>
        <v>805</v>
      </c>
      <c r="T583" s="2">
        <f t="shared" ca="1" si="66"/>
        <v>26.833333333333332</v>
      </c>
      <c r="U583" s="2" t="str">
        <f t="shared" ca="1" si="67"/>
        <v>25-36</v>
      </c>
      <c r="V583">
        <f t="shared" si="68"/>
        <v>5624.8899999999994</v>
      </c>
      <c r="W583" t="str">
        <f t="shared" si="69"/>
        <v>Profit</v>
      </c>
    </row>
    <row r="584" spans="1:23">
      <c r="A584" t="s">
        <v>1210</v>
      </c>
      <c r="B584" s="1">
        <v>45049</v>
      </c>
      <c r="C584" t="s">
        <v>1211</v>
      </c>
      <c r="D584" t="s">
        <v>72</v>
      </c>
      <c r="E584">
        <v>2239</v>
      </c>
      <c r="F584">
        <v>14</v>
      </c>
      <c r="G584">
        <v>60</v>
      </c>
      <c r="H584" t="s">
        <v>19</v>
      </c>
      <c r="I584" t="s">
        <v>73</v>
      </c>
      <c r="J584" t="s">
        <v>21</v>
      </c>
      <c r="K584">
        <v>76151</v>
      </c>
      <c r="L584" t="s">
        <v>33</v>
      </c>
      <c r="M584">
        <v>0.14000000000000001</v>
      </c>
      <c r="N584">
        <v>0.56999999999999995</v>
      </c>
      <c r="O584">
        <v>2552.46</v>
      </c>
      <c r="P584">
        <v>0</v>
      </c>
      <c r="Q584" s="2">
        <f t="shared" si="70"/>
        <v>2.9402108967708895</v>
      </c>
      <c r="R584" s="2">
        <f t="shared" si="64"/>
        <v>3.3518404223188143</v>
      </c>
      <c r="S584">
        <f t="shared" ca="1" si="65"/>
        <v>871</v>
      </c>
      <c r="T584" s="2">
        <f t="shared" ca="1" si="66"/>
        <v>29.033333333333335</v>
      </c>
      <c r="U584" s="2" t="str">
        <f t="shared" ca="1" si="67"/>
        <v>25-36</v>
      </c>
      <c r="V584">
        <f t="shared" si="68"/>
        <v>313.46000000000004</v>
      </c>
      <c r="W584" t="str">
        <f t="shared" si="69"/>
        <v>Profit</v>
      </c>
    </row>
    <row r="585" spans="1:23">
      <c r="A585" t="s">
        <v>1212</v>
      </c>
      <c r="B585" s="1">
        <v>44774</v>
      </c>
      <c r="C585" t="s">
        <v>1213</v>
      </c>
      <c r="D585" t="s">
        <v>65</v>
      </c>
      <c r="E585">
        <v>39138</v>
      </c>
      <c r="F585">
        <v>6.7</v>
      </c>
      <c r="G585">
        <v>36</v>
      </c>
      <c r="H585" t="s">
        <v>19</v>
      </c>
      <c r="I585" t="s">
        <v>27</v>
      </c>
      <c r="J585" t="s">
        <v>21</v>
      </c>
      <c r="K585">
        <v>78920</v>
      </c>
      <c r="L585" t="s">
        <v>33</v>
      </c>
      <c r="M585">
        <v>0.21</v>
      </c>
      <c r="N585">
        <v>0.57999999999999996</v>
      </c>
      <c r="O585">
        <v>41760.25</v>
      </c>
      <c r="P585">
        <v>0</v>
      </c>
      <c r="Q585" s="2">
        <f t="shared" si="70"/>
        <v>49.591991890522046</v>
      </c>
      <c r="R585" s="2">
        <f t="shared" si="64"/>
        <v>52.914660415610747</v>
      </c>
      <c r="S585">
        <f t="shared" ca="1" si="65"/>
        <v>1146</v>
      </c>
      <c r="T585" s="2">
        <f t="shared" ca="1" si="66"/>
        <v>38.200000000000003</v>
      </c>
      <c r="U585" s="2" t="str">
        <f t="shared" ca="1" si="67"/>
        <v>37-48</v>
      </c>
      <c r="V585">
        <f t="shared" si="68"/>
        <v>2622.25</v>
      </c>
      <c r="W585" t="str">
        <f t="shared" si="69"/>
        <v>Profit</v>
      </c>
    </row>
    <row r="586" spans="1:23">
      <c r="A586" t="s">
        <v>1214</v>
      </c>
      <c r="B586" s="1">
        <v>44271</v>
      </c>
      <c r="C586" t="s">
        <v>1215</v>
      </c>
      <c r="D586" t="s">
        <v>53</v>
      </c>
      <c r="E586">
        <v>1125</v>
      </c>
      <c r="F586">
        <v>13</v>
      </c>
      <c r="G586">
        <v>36</v>
      </c>
      <c r="H586" t="s">
        <v>19</v>
      </c>
      <c r="I586" t="s">
        <v>73</v>
      </c>
      <c r="J586" t="s">
        <v>47</v>
      </c>
      <c r="K586">
        <v>139388</v>
      </c>
      <c r="L586" t="s">
        <v>29</v>
      </c>
      <c r="M586">
        <v>0.37</v>
      </c>
      <c r="N586">
        <v>0.62</v>
      </c>
      <c r="O586">
        <v>1271.25</v>
      </c>
      <c r="P586">
        <v>0</v>
      </c>
      <c r="Q586" s="2">
        <f t="shared" si="70"/>
        <v>0.80709960685281368</v>
      </c>
      <c r="R586" s="2">
        <f t="shared" si="64"/>
        <v>0.91202255574367952</v>
      </c>
      <c r="S586">
        <f t="shared" ca="1" si="65"/>
        <v>1649</v>
      </c>
      <c r="T586" s="2">
        <f t="shared" ca="1" si="66"/>
        <v>54.966666666666669</v>
      </c>
      <c r="U586" s="2" t="str">
        <f t="shared" ca="1" si="67"/>
        <v>49+</v>
      </c>
      <c r="V586">
        <f t="shared" si="68"/>
        <v>146.25</v>
      </c>
      <c r="W586" t="str">
        <f t="shared" si="69"/>
        <v>Profit</v>
      </c>
    </row>
    <row r="587" spans="1:23">
      <c r="A587" t="s">
        <v>1216</v>
      </c>
      <c r="B587" s="1">
        <v>44631</v>
      </c>
      <c r="C587" t="s">
        <v>1217</v>
      </c>
      <c r="D587" t="s">
        <v>56</v>
      </c>
      <c r="E587">
        <v>24857</v>
      </c>
      <c r="F587">
        <v>23.2</v>
      </c>
      <c r="G587">
        <v>60</v>
      </c>
      <c r="H587" t="s">
        <v>26</v>
      </c>
      <c r="I587" t="s">
        <v>27</v>
      </c>
      <c r="J587" t="s">
        <v>32</v>
      </c>
      <c r="K587">
        <v>97231</v>
      </c>
      <c r="L587" t="s">
        <v>29</v>
      </c>
      <c r="M587">
        <v>0.17</v>
      </c>
      <c r="N587">
        <v>0.55000000000000004</v>
      </c>
      <c r="O587">
        <v>7569.96</v>
      </c>
      <c r="P587">
        <v>0</v>
      </c>
      <c r="Q587" s="2">
        <f t="shared" si="70"/>
        <v>25.564891855478187</v>
      </c>
      <c r="R587" s="2">
        <f t="shared" si="64"/>
        <v>7.785541648239759</v>
      </c>
      <c r="S587">
        <f t="shared" ca="1" si="65"/>
        <v>1289</v>
      </c>
      <c r="T587" s="2">
        <f t="shared" ca="1" si="66"/>
        <v>42.966666666666669</v>
      </c>
      <c r="U587" s="2" t="str">
        <f t="shared" ca="1" si="67"/>
        <v>37-48</v>
      </c>
      <c r="V587">
        <f t="shared" si="68"/>
        <v>-17287.04</v>
      </c>
      <c r="W587" t="str">
        <f t="shared" si="69"/>
        <v>loss</v>
      </c>
    </row>
    <row r="588" spans="1:23">
      <c r="A588" t="s">
        <v>1218</v>
      </c>
      <c r="B588" s="1">
        <v>44299</v>
      </c>
      <c r="C588" t="s">
        <v>1219</v>
      </c>
      <c r="D588" t="s">
        <v>65</v>
      </c>
      <c r="E588">
        <v>16398</v>
      </c>
      <c r="F588">
        <v>21.2</v>
      </c>
      <c r="G588">
        <v>36</v>
      </c>
      <c r="H588" t="s">
        <v>26</v>
      </c>
      <c r="I588" t="s">
        <v>20</v>
      </c>
      <c r="J588" t="s">
        <v>21</v>
      </c>
      <c r="K588">
        <v>147946</v>
      </c>
      <c r="L588" t="s">
        <v>22</v>
      </c>
      <c r="M588">
        <v>0.12</v>
      </c>
      <c r="N588">
        <v>0.6</v>
      </c>
      <c r="O588">
        <v>1868.19</v>
      </c>
      <c r="P588">
        <v>0</v>
      </c>
      <c r="Q588" s="2">
        <f t="shared" si="70"/>
        <v>11.083773809362876</v>
      </c>
      <c r="R588" s="2">
        <f t="shared" si="64"/>
        <v>1.2627512741135278</v>
      </c>
      <c r="S588">
        <f t="shared" ca="1" si="65"/>
        <v>1621</v>
      </c>
      <c r="T588" s="2">
        <f t="shared" ca="1" si="66"/>
        <v>54.033333333333331</v>
      </c>
      <c r="U588" s="2" t="str">
        <f t="shared" ca="1" si="67"/>
        <v>49+</v>
      </c>
      <c r="V588">
        <f t="shared" si="68"/>
        <v>-14529.81</v>
      </c>
      <c r="W588" t="str">
        <f t="shared" si="69"/>
        <v>loss</v>
      </c>
    </row>
    <row r="589" spans="1:23">
      <c r="A589" t="s">
        <v>1220</v>
      </c>
      <c r="B589" s="1">
        <v>44960</v>
      </c>
      <c r="C589" t="s">
        <v>1221</v>
      </c>
      <c r="D589" t="s">
        <v>53</v>
      </c>
      <c r="E589">
        <v>7638</v>
      </c>
      <c r="F589">
        <v>9.3000000000000007</v>
      </c>
      <c r="G589">
        <v>60</v>
      </c>
      <c r="H589" t="s">
        <v>81</v>
      </c>
      <c r="I589" t="s">
        <v>36</v>
      </c>
      <c r="J589" t="s">
        <v>28</v>
      </c>
      <c r="K589">
        <v>110357</v>
      </c>
      <c r="L589" t="s">
        <v>29</v>
      </c>
      <c r="M589">
        <v>0.23</v>
      </c>
      <c r="N589">
        <v>0.55000000000000004</v>
      </c>
      <c r="O589">
        <v>2378.77</v>
      </c>
      <c r="P589">
        <v>1767.84</v>
      </c>
      <c r="Q589" s="2">
        <f t="shared" si="70"/>
        <v>6.9211740079922439</v>
      </c>
      <c r="R589" s="2">
        <f t="shared" si="64"/>
        <v>2.1555225314207527</v>
      </c>
      <c r="S589">
        <f t="shared" ca="1" si="65"/>
        <v>960</v>
      </c>
      <c r="T589" s="2">
        <f t="shared" ca="1" si="66"/>
        <v>32</v>
      </c>
      <c r="U589" s="2" t="str">
        <f t="shared" ca="1" si="67"/>
        <v>25-36</v>
      </c>
      <c r="V589">
        <f t="shared" si="68"/>
        <v>-5259.23</v>
      </c>
      <c r="W589" t="str">
        <f t="shared" si="69"/>
        <v>loss</v>
      </c>
    </row>
    <row r="590" spans="1:23">
      <c r="A590" t="s">
        <v>1222</v>
      </c>
      <c r="B590" s="1">
        <v>44934</v>
      </c>
      <c r="C590" t="s">
        <v>1223</v>
      </c>
      <c r="D590" t="s">
        <v>50</v>
      </c>
      <c r="E590">
        <v>7570</v>
      </c>
      <c r="F590">
        <v>14.3</v>
      </c>
      <c r="G590">
        <v>60</v>
      </c>
      <c r="H590" t="s">
        <v>19</v>
      </c>
      <c r="I590" t="s">
        <v>20</v>
      </c>
      <c r="J590" t="s">
        <v>21</v>
      </c>
      <c r="K590">
        <v>33262</v>
      </c>
      <c r="L590" t="s">
        <v>33</v>
      </c>
      <c r="M590">
        <v>0.41</v>
      </c>
      <c r="N590">
        <v>0.87</v>
      </c>
      <c r="O590">
        <v>8652.51</v>
      </c>
      <c r="P590">
        <v>0</v>
      </c>
      <c r="Q590" s="2">
        <f t="shared" si="70"/>
        <v>22.758703625759125</v>
      </c>
      <c r="R590" s="2">
        <f t="shared" si="64"/>
        <v>26.01319824424268</v>
      </c>
      <c r="S590">
        <f t="shared" ca="1" si="65"/>
        <v>986</v>
      </c>
      <c r="T590" s="2">
        <f t="shared" ca="1" si="66"/>
        <v>32.866666666666667</v>
      </c>
      <c r="U590" s="2" t="str">
        <f t="shared" ca="1" si="67"/>
        <v>25-36</v>
      </c>
      <c r="V590">
        <f t="shared" si="68"/>
        <v>1082.5100000000002</v>
      </c>
      <c r="W590" t="str">
        <f t="shared" si="69"/>
        <v>Profit</v>
      </c>
    </row>
    <row r="591" spans="1:23">
      <c r="A591" t="s">
        <v>1224</v>
      </c>
      <c r="B591" s="1">
        <v>45002</v>
      </c>
      <c r="C591" t="s">
        <v>1225</v>
      </c>
      <c r="D591" t="s">
        <v>46</v>
      </c>
      <c r="E591">
        <v>4249</v>
      </c>
      <c r="F591">
        <v>21.3</v>
      </c>
      <c r="G591">
        <v>36</v>
      </c>
      <c r="H591" t="s">
        <v>81</v>
      </c>
      <c r="I591" t="s">
        <v>57</v>
      </c>
      <c r="J591" t="s">
        <v>32</v>
      </c>
      <c r="K591">
        <v>96981</v>
      </c>
      <c r="L591" t="s">
        <v>33</v>
      </c>
      <c r="M591">
        <v>0.27</v>
      </c>
      <c r="N591">
        <v>0.56000000000000005</v>
      </c>
      <c r="O591">
        <v>1578.6</v>
      </c>
      <c r="P591">
        <v>1006.52</v>
      </c>
      <c r="Q591" s="2">
        <f t="shared" si="70"/>
        <v>4.3812705581505655</v>
      </c>
      <c r="R591" s="2">
        <f t="shared" si="64"/>
        <v>1.627741516379497</v>
      </c>
      <c r="S591">
        <f t="shared" ca="1" si="65"/>
        <v>918</v>
      </c>
      <c r="T591" s="2">
        <f t="shared" ca="1" si="66"/>
        <v>30.6</v>
      </c>
      <c r="U591" s="2" t="str">
        <f t="shared" ca="1" si="67"/>
        <v>25-36</v>
      </c>
      <c r="V591">
        <f t="shared" si="68"/>
        <v>-2670.4</v>
      </c>
      <c r="W591" t="str">
        <f t="shared" si="69"/>
        <v>loss</v>
      </c>
    </row>
    <row r="592" spans="1:23">
      <c r="A592" t="s">
        <v>1226</v>
      </c>
      <c r="B592" s="1">
        <v>44294</v>
      </c>
      <c r="C592" t="s">
        <v>1227</v>
      </c>
      <c r="D592" t="s">
        <v>76</v>
      </c>
      <c r="E592">
        <v>10110</v>
      </c>
      <c r="F592">
        <v>6.3</v>
      </c>
      <c r="G592">
        <v>60</v>
      </c>
      <c r="H592" t="s">
        <v>19</v>
      </c>
      <c r="I592" t="s">
        <v>27</v>
      </c>
      <c r="J592" t="s">
        <v>28</v>
      </c>
      <c r="K592">
        <v>111972</v>
      </c>
      <c r="L592" t="s">
        <v>22</v>
      </c>
      <c r="M592">
        <v>0.36</v>
      </c>
      <c r="N592">
        <v>0.84</v>
      </c>
      <c r="O592">
        <v>10746.93</v>
      </c>
      <c r="P592">
        <v>0</v>
      </c>
      <c r="Q592" s="2">
        <f t="shared" si="70"/>
        <v>9.0290429750294727</v>
      </c>
      <c r="R592" s="2">
        <f t="shared" si="64"/>
        <v>9.5978726824563285</v>
      </c>
      <c r="S592">
        <f t="shared" ca="1" si="65"/>
        <v>1626</v>
      </c>
      <c r="T592" s="2">
        <f t="shared" ca="1" si="66"/>
        <v>54.2</v>
      </c>
      <c r="U592" s="2" t="str">
        <f t="shared" ca="1" si="67"/>
        <v>49+</v>
      </c>
      <c r="V592">
        <f t="shared" si="68"/>
        <v>636.93000000000029</v>
      </c>
      <c r="W592" t="str">
        <f t="shared" si="69"/>
        <v>Profit</v>
      </c>
    </row>
    <row r="593" spans="1:23">
      <c r="A593" t="s">
        <v>1228</v>
      </c>
      <c r="B593" s="1">
        <v>44994</v>
      </c>
      <c r="C593" t="s">
        <v>1229</v>
      </c>
      <c r="D593" t="s">
        <v>50</v>
      </c>
      <c r="E593">
        <v>14605</v>
      </c>
      <c r="F593">
        <v>12.7</v>
      </c>
      <c r="G593">
        <v>36</v>
      </c>
      <c r="H593" t="s">
        <v>19</v>
      </c>
      <c r="I593" t="s">
        <v>57</v>
      </c>
      <c r="J593" t="s">
        <v>28</v>
      </c>
      <c r="K593">
        <v>105485</v>
      </c>
      <c r="L593" t="s">
        <v>22</v>
      </c>
      <c r="M593">
        <v>0.33</v>
      </c>
      <c r="N593">
        <v>0.52</v>
      </c>
      <c r="O593">
        <v>16459.84</v>
      </c>
      <c r="P593">
        <v>0</v>
      </c>
      <c r="Q593" s="2">
        <f t="shared" si="70"/>
        <v>13.845570460255013</v>
      </c>
      <c r="R593" s="2">
        <f t="shared" si="64"/>
        <v>15.603962648717829</v>
      </c>
      <c r="S593">
        <f t="shared" ca="1" si="65"/>
        <v>926</v>
      </c>
      <c r="T593" s="2">
        <f t="shared" ca="1" si="66"/>
        <v>30.866666666666667</v>
      </c>
      <c r="U593" s="2" t="str">
        <f t="shared" ca="1" si="67"/>
        <v>25-36</v>
      </c>
      <c r="V593">
        <f t="shared" si="68"/>
        <v>1854.8400000000001</v>
      </c>
      <c r="W593" t="str">
        <f t="shared" si="69"/>
        <v>Profit</v>
      </c>
    </row>
    <row r="594" spans="1:23">
      <c r="A594" t="s">
        <v>1230</v>
      </c>
      <c r="B594" s="1">
        <v>45055</v>
      </c>
      <c r="C594" t="s">
        <v>1231</v>
      </c>
      <c r="D594" t="s">
        <v>53</v>
      </c>
      <c r="E594">
        <v>13115</v>
      </c>
      <c r="F594">
        <v>22</v>
      </c>
      <c r="G594">
        <v>36</v>
      </c>
      <c r="H594" t="s">
        <v>19</v>
      </c>
      <c r="I594" t="s">
        <v>36</v>
      </c>
      <c r="J594" t="s">
        <v>47</v>
      </c>
      <c r="K594">
        <v>84722</v>
      </c>
      <c r="L594" t="s">
        <v>33</v>
      </c>
      <c r="M594">
        <v>0.11</v>
      </c>
      <c r="N594">
        <v>0.93</v>
      </c>
      <c r="O594">
        <v>16000.3</v>
      </c>
      <c r="P594">
        <v>0</v>
      </c>
      <c r="Q594" s="2">
        <f t="shared" si="70"/>
        <v>15.48004060338519</v>
      </c>
      <c r="R594" s="2">
        <f t="shared" si="64"/>
        <v>18.885649536129932</v>
      </c>
      <c r="S594">
        <f t="shared" ca="1" si="65"/>
        <v>865</v>
      </c>
      <c r="T594" s="2">
        <f t="shared" ca="1" si="66"/>
        <v>28.833333333333332</v>
      </c>
      <c r="U594" s="2" t="str">
        <f t="shared" ca="1" si="67"/>
        <v>25-36</v>
      </c>
      <c r="V594">
        <f t="shared" si="68"/>
        <v>2885.2999999999993</v>
      </c>
      <c r="W594" t="str">
        <f t="shared" si="69"/>
        <v>Profit</v>
      </c>
    </row>
    <row r="595" spans="1:23">
      <c r="A595" t="s">
        <v>1232</v>
      </c>
      <c r="B595" s="1">
        <v>44631</v>
      </c>
      <c r="C595" t="s">
        <v>1233</v>
      </c>
      <c r="D595" t="s">
        <v>18</v>
      </c>
      <c r="E595">
        <v>23911</v>
      </c>
      <c r="F595">
        <v>13.1</v>
      </c>
      <c r="G595">
        <v>60</v>
      </c>
      <c r="H595" t="s">
        <v>26</v>
      </c>
      <c r="I595" t="s">
        <v>73</v>
      </c>
      <c r="J595" t="s">
        <v>37</v>
      </c>
      <c r="K595">
        <v>119499</v>
      </c>
      <c r="L595" t="s">
        <v>29</v>
      </c>
      <c r="M595">
        <v>0.5</v>
      </c>
      <c r="N595">
        <v>0.82</v>
      </c>
      <c r="O595">
        <v>5871.91</v>
      </c>
      <c r="P595">
        <v>0</v>
      </c>
      <c r="Q595" s="2">
        <f t="shared" si="70"/>
        <v>20.009372463367896</v>
      </c>
      <c r="R595" s="2">
        <f t="shared" si="64"/>
        <v>4.913773337015372</v>
      </c>
      <c r="S595">
        <f t="shared" ca="1" si="65"/>
        <v>1289</v>
      </c>
      <c r="T595" s="2">
        <f t="shared" ca="1" si="66"/>
        <v>42.966666666666669</v>
      </c>
      <c r="U595" s="2" t="str">
        <f t="shared" ca="1" si="67"/>
        <v>37-48</v>
      </c>
      <c r="V595">
        <f t="shared" si="68"/>
        <v>-18039.09</v>
      </c>
      <c r="W595" t="str">
        <f t="shared" si="69"/>
        <v>loss</v>
      </c>
    </row>
    <row r="596" spans="1:23">
      <c r="A596" t="s">
        <v>1234</v>
      </c>
      <c r="B596" s="1">
        <v>44643</v>
      </c>
      <c r="C596" t="s">
        <v>1235</v>
      </c>
      <c r="D596" t="s">
        <v>40</v>
      </c>
      <c r="E596">
        <v>39525</v>
      </c>
      <c r="F596">
        <v>6.6</v>
      </c>
      <c r="G596">
        <v>36</v>
      </c>
      <c r="H596" t="s">
        <v>19</v>
      </c>
      <c r="I596" t="s">
        <v>84</v>
      </c>
      <c r="J596" t="s">
        <v>47</v>
      </c>
      <c r="K596">
        <v>80818</v>
      </c>
      <c r="L596" t="s">
        <v>29</v>
      </c>
      <c r="M596">
        <v>0.12</v>
      </c>
      <c r="N596">
        <v>0.5</v>
      </c>
      <c r="O596">
        <v>42133.65</v>
      </c>
      <c r="P596">
        <v>0</v>
      </c>
      <c r="Q596" s="2">
        <f t="shared" si="70"/>
        <v>48.906184265881365</v>
      </c>
      <c r="R596" s="2">
        <f t="shared" si="64"/>
        <v>52.133992427429533</v>
      </c>
      <c r="S596">
        <f t="shared" ca="1" si="65"/>
        <v>1277</v>
      </c>
      <c r="T596" s="2">
        <f t="shared" ca="1" si="66"/>
        <v>42.56666666666667</v>
      </c>
      <c r="U596" s="2" t="str">
        <f t="shared" ca="1" si="67"/>
        <v>37-48</v>
      </c>
      <c r="V596">
        <f t="shared" si="68"/>
        <v>2608.6500000000015</v>
      </c>
      <c r="W596" t="str">
        <f t="shared" si="69"/>
        <v>Profit</v>
      </c>
    </row>
    <row r="597" spans="1:23">
      <c r="A597" t="s">
        <v>1236</v>
      </c>
      <c r="B597" s="1">
        <v>44445</v>
      </c>
      <c r="C597" t="s">
        <v>1237</v>
      </c>
      <c r="D597" t="s">
        <v>76</v>
      </c>
      <c r="E597">
        <v>33556</v>
      </c>
      <c r="F597">
        <v>15.9</v>
      </c>
      <c r="G597">
        <v>60</v>
      </c>
      <c r="H597" t="s">
        <v>81</v>
      </c>
      <c r="I597" t="s">
        <v>84</v>
      </c>
      <c r="J597" t="s">
        <v>37</v>
      </c>
      <c r="K597">
        <v>59932</v>
      </c>
      <c r="L597" t="s">
        <v>22</v>
      </c>
      <c r="M597">
        <v>0.49</v>
      </c>
      <c r="N597">
        <v>0.84</v>
      </c>
      <c r="O597">
        <v>8269.1299999999992</v>
      </c>
      <c r="P597">
        <v>9226.86</v>
      </c>
      <c r="Q597" s="2">
        <f t="shared" si="70"/>
        <v>55.990122138423551</v>
      </c>
      <c r="R597" s="2">
        <f t="shared" si="64"/>
        <v>13.797520523259694</v>
      </c>
      <c r="S597">
        <f t="shared" ca="1" si="65"/>
        <v>1475</v>
      </c>
      <c r="T597" s="2">
        <f t="shared" ca="1" si="66"/>
        <v>49.166666666666664</v>
      </c>
      <c r="U597" s="2" t="str">
        <f t="shared" ca="1" si="67"/>
        <v>49+</v>
      </c>
      <c r="V597">
        <f t="shared" si="68"/>
        <v>-25286.870000000003</v>
      </c>
      <c r="W597" t="str">
        <f t="shared" si="69"/>
        <v>loss</v>
      </c>
    </row>
    <row r="598" spans="1:23">
      <c r="A598" t="s">
        <v>1238</v>
      </c>
      <c r="B598" s="1">
        <v>44362</v>
      </c>
      <c r="C598" t="s">
        <v>1239</v>
      </c>
      <c r="D598" t="s">
        <v>18</v>
      </c>
      <c r="E598">
        <v>13595</v>
      </c>
      <c r="F598">
        <v>22.2</v>
      </c>
      <c r="G598">
        <v>36</v>
      </c>
      <c r="H598" t="s">
        <v>81</v>
      </c>
      <c r="I598" t="s">
        <v>41</v>
      </c>
      <c r="J598" t="s">
        <v>47</v>
      </c>
      <c r="K598">
        <v>36901</v>
      </c>
      <c r="L598" t="s">
        <v>22</v>
      </c>
      <c r="M598">
        <v>0.32</v>
      </c>
      <c r="N598">
        <v>0.73</v>
      </c>
      <c r="O598">
        <v>5141.99</v>
      </c>
      <c r="P598">
        <v>2205.12</v>
      </c>
      <c r="Q598" s="2">
        <f t="shared" si="70"/>
        <v>36.841820004877917</v>
      </c>
      <c r="R598" s="2">
        <f t="shared" si="64"/>
        <v>13.934554619116014</v>
      </c>
      <c r="S598">
        <f t="shared" ca="1" si="65"/>
        <v>1558</v>
      </c>
      <c r="T598" s="2">
        <f t="shared" ca="1" si="66"/>
        <v>51.93333333333333</v>
      </c>
      <c r="U598" s="2" t="str">
        <f t="shared" ca="1" si="67"/>
        <v>49+</v>
      </c>
      <c r="V598">
        <f t="shared" si="68"/>
        <v>-8453.01</v>
      </c>
      <c r="W598" t="str">
        <f t="shared" si="69"/>
        <v>loss</v>
      </c>
    </row>
    <row r="599" spans="1:23">
      <c r="A599" t="s">
        <v>1240</v>
      </c>
      <c r="B599" s="1">
        <v>45180</v>
      </c>
      <c r="C599" t="s">
        <v>1241</v>
      </c>
      <c r="D599" t="s">
        <v>56</v>
      </c>
      <c r="E599">
        <v>2969</v>
      </c>
      <c r="F599">
        <v>16.8</v>
      </c>
      <c r="G599">
        <v>36</v>
      </c>
      <c r="H599" t="s">
        <v>81</v>
      </c>
      <c r="I599" t="s">
        <v>36</v>
      </c>
      <c r="J599" t="s">
        <v>37</v>
      </c>
      <c r="K599">
        <v>147473</v>
      </c>
      <c r="L599" t="s">
        <v>33</v>
      </c>
      <c r="M599">
        <v>0.49</v>
      </c>
      <c r="N599">
        <v>0.85</v>
      </c>
      <c r="O599">
        <v>760.95</v>
      </c>
      <c r="P599">
        <v>303.63</v>
      </c>
      <c r="Q599" s="2">
        <f t="shared" si="70"/>
        <v>2.0132498830294359</v>
      </c>
      <c r="R599" s="2">
        <f t="shared" si="64"/>
        <v>0.515992757996379</v>
      </c>
      <c r="S599">
        <f t="shared" ca="1" si="65"/>
        <v>740</v>
      </c>
      <c r="T599" s="2">
        <f t="shared" ca="1" si="66"/>
        <v>24.666666666666668</v>
      </c>
      <c r="U599" s="2" t="str">
        <f t="shared" ca="1" si="67"/>
        <v>25-36</v>
      </c>
      <c r="V599">
        <f t="shared" si="68"/>
        <v>-2208.0500000000002</v>
      </c>
      <c r="W599" t="str">
        <f t="shared" si="69"/>
        <v>loss</v>
      </c>
    </row>
    <row r="600" spans="1:23">
      <c r="A600" t="s">
        <v>1242</v>
      </c>
      <c r="B600" s="1">
        <v>45216</v>
      </c>
      <c r="C600" t="s">
        <v>1243</v>
      </c>
      <c r="D600" t="s">
        <v>25</v>
      </c>
      <c r="E600">
        <v>18275</v>
      </c>
      <c r="F600">
        <v>9.5</v>
      </c>
      <c r="G600">
        <v>36</v>
      </c>
      <c r="H600" t="s">
        <v>19</v>
      </c>
      <c r="I600" t="s">
        <v>36</v>
      </c>
      <c r="J600" t="s">
        <v>21</v>
      </c>
      <c r="K600">
        <v>129023</v>
      </c>
      <c r="L600" t="s">
        <v>33</v>
      </c>
      <c r="M600">
        <v>0.15</v>
      </c>
      <c r="N600">
        <v>0.74</v>
      </c>
      <c r="O600">
        <v>20011.12</v>
      </c>
      <c r="P600">
        <v>0</v>
      </c>
      <c r="Q600" s="2">
        <f t="shared" si="70"/>
        <v>14.164141277136636</v>
      </c>
      <c r="R600" s="2">
        <f t="shared" si="64"/>
        <v>15.509730823186562</v>
      </c>
      <c r="S600">
        <f t="shared" ca="1" si="65"/>
        <v>704</v>
      </c>
      <c r="T600" s="2">
        <f t="shared" ca="1" si="66"/>
        <v>23.466666666666665</v>
      </c>
      <c r="U600" s="2" t="str">
        <f t="shared" ca="1" si="67"/>
        <v>13-24</v>
      </c>
      <c r="V600">
        <f t="shared" si="68"/>
        <v>1736.119999999999</v>
      </c>
      <c r="W600" t="str">
        <f t="shared" si="69"/>
        <v>Profit</v>
      </c>
    </row>
    <row r="601" spans="1:23">
      <c r="A601" t="s">
        <v>1244</v>
      </c>
      <c r="B601" s="1">
        <v>44738</v>
      </c>
      <c r="C601" t="s">
        <v>1245</v>
      </c>
      <c r="D601" t="s">
        <v>72</v>
      </c>
      <c r="E601">
        <v>5470</v>
      </c>
      <c r="F601">
        <v>12.7</v>
      </c>
      <c r="G601">
        <v>60</v>
      </c>
      <c r="H601" t="s">
        <v>81</v>
      </c>
      <c r="I601" t="s">
        <v>27</v>
      </c>
      <c r="J601" t="s">
        <v>28</v>
      </c>
      <c r="K601">
        <v>38597</v>
      </c>
      <c r="L601" t="s">
        <v>22</v>
      </c>
      <c r="M601">
        <v>0.3</v>
      </c>
      <c r="N601">
        <v>0.79</v>
      </c>
      <c r="O601">
        <v>1347.15</v>
      </c>
      <c r="P601">
        <v>2258.6</v>
      </c>
      <c r="Q601" s="2">
        <f t="shared" si="70"/>
        <v>14.17208591341296</v>
      </c>
      <c r="R601" s="2">
        <f t="shared" si="64"/>
        <v>3.4902971733554424</v>
      </c>
      <c r="S601">
        <f t="shared" ca="1" si="65"/>
        <v>1182</v>
      </c>
      <c r="T601" s="2">
        <f t="shared" ca="1" si="66"/>
        <v>39.4</v>
      </c>
      <c r="U601" s="2" t="str">
        <f t="shared" ca="1" si="67"/>
        <v>37-48</v>
      </c>
      <c r="V601">
        <f t="shared" si="68"/>
        <v>-4122.8500000000004</v>
      </c>
      <c r="W601" t="str">
        <f t="shared" si="69"/>
        <v>loss</v>
      </c>
    </row>
    <row r="602" spans="1:23">
      <c r="A602" t="s">
        <v>1246</v>
      </c>
      <c r="B602" s="1">
        <v>44955</v>
      </c>
      <c r="C602" t="s">
        <v>1247</v>
      </c>
      <c r="D602" t="s">
        <v>76</v>
      </c>
      <c r="E602">
        <v>11225</v>
      </c>
      <c r="F602">
        <v>14</v>
      </c>
      <c r="G602">
        <v>36</v>
      </c>
      <c r="H602" t="s">
        <v>26</v>
      </c>
      <c r="I602" t="s">
        <v>57</v>
      </c>
      <c r="J602" t="s">
        <v>37</v>
      </c>
      <c r="K602">
        <v>93909</v>
      </c>
      <c r="L602" t="s">
        <v>33</v>
      </c>
      <c r="M602">
        <v>0.17</v>
      </c>
      <c r="N602">
        <v>0.85</v>
      </c>
      <c r="O602">
        <v>3482.53</v>
      </c>
      <c r="P602">
        <v>0</v>
      </c>
      <c r="Q602" s="2">
        <f t="shared" si="70"/>
        <v>11.953060941975743</v>
      </c>
      <c r="R602" s="2">
        <f t="shared" si="64"/>
        <v>3.7084092046555708</v>
      </c>
      <c r="S602">
        <f t="shared" ca="1" si="65"/>
        <v>965</v>
      </c>
      <c r="T602" s="2">
        <f t="shared" ca="1" si="66"/>
        <v>32.166666666666664</v>
      </c>
      <c r="U602" s="2" t="str">
        <f t="shared" ca="1" si="67"/>
        <v>25-36</v>
      </c>
      <c r="V602">
        <f t="shared" si="68"/>
        <v>-7742.4699999999993</v>
      </c>
      <c r="W602" t="str">
        <f t="shared" si="69"/>
        <v>loss</v>
      </c>
    </row>
    <row r="603" spans="1:23">
      <c r="A603" t="s">
        <v>1248</v>
      </c>
      <c r="B603" s="1">
        <v>44277</v>
      </c>
      <c r="C603" t="s">
        <v>1249</v>
      </c>
      <c r="D603" t="s">
        <v>50</v>
      </c>
      <c r="E603">
        <v>24196</v>
      </c>
      <c r="F603">
        <v>16.600000000000001</v>
      </c>
      <c r="G603">
        <v>60</v>
      </c>
      <c r="H603" t="s">
        <v>19</v>
      </c>
      <c r="I603" t="s">
        <v>20</v>
      </c>
      <c r="J603" t="s">
        <v>21</v>
      </c>
      <c r="K603">
        <v>102391</v>
      </c>
      <c r="L603" t="s">
        <v>22</v>
      </c>
      <c r="M603">
        <v>0.12</v>
      </c>
      <c r="N603">
        <v>0.68</v>
      </c>
      <c r="O603">
        <v>28212.54</v>
      </c>
      <c r="P603">
        <v>0</v>
      </c>
      <c r="Q603" s="2">
        <f t="shared" si="70"/>
        <v>23.630983191882098</v>
      </c>
      <c r="R603" s="2">
        <f t="shared" si="64"/>
        <v>27.553730308327886</v>
      </c>
      <c r="S603">
        <f t="shared" ca="1" si="65"/>
        <v>1643</v>
      </c>
      <c r="T603" s="2">
        <f t="shared" ca="1" si="66"/>
        <v>54.766666666666666</v>
      </c>
      <c r="U603" s="2" t="str">
        <f t="shared" ca="1" si="67"/>
        <v>49+</v>
      </c>
      <c r="V603">
        <f t="shared" si="68"/>
        <v>4016.5400000000009</v>
      </c>
      <c r="W603" t="str">
        <f t="shared" si="69"/>
        <v>Profit</v>
      </c>
    </row>
    <row r="604" spans="1:23">
      <c r="A604" t="s">
        <v>1250</v>
      </c>
      <c r="B604" s="1">
        <v>44329</v>
      </c>
      <c r="C604" t="s">
        <v>1251</v>
      </c>
      <c r="D604" t="s">
        <v>40</v>
      </c>
      <c r="E604">
        <v>14669</v>
      </c>
      <c r="F604">
        <v>20.2</v>
      </c>
      <c r="G604">
        <v>36</v>
      </c>
      <c r="H604" t="s">
        <v>19</v>
      </c>
      <c r="I604" t="s">
        <v>27</v>
      </c>
      <c r="J604" t="s">
        <v>32</v>
      </c>
      <c r="K604">
        <v>114214</v>
      </c>
      <c r="L604" t="s">
        <v>22</v>
      </c>
      <c r="M604">
        <v>0.35</v>
      </c>
      <c r="N604">
        <v>0.5</v>
      </c>
      <c r="O604">
        <v>17632.14</v>
      </c>
      <c r="P604">
        <v>0</v>
      </c>
      <c r="Q604" s="2">
        <f t="shared" si="70"/>
        <v>12.843434254995008</v>
      </c>
      <c r="R604" s="2">
        <f t="shared" si="64"/>
        <v>15.437809725602817</v>
      </c>
      <c r="S604">
        <f t="shared" ca="1" si="65"/>
        <v>1591</v>
      </c>
      <c r="T604" s="2">
        <f t="shared" ca="1" si="66"/>
        <v>53.033333333333331</v>
      </c>
      <c r="U604" s="2" t="str">
        <f t="shared" ca="1" si="67"/>
        <v>49+</v>
      </c>
      <c r="V604">
        <f t="shared" si="68"/>
        <v>2963.1399999999994</v>
      </c>
      <c r="W604" t="str">
        <f t="shared" si="69"/>
        <v>Profit</v>
      </c>
    </row>
    <row r="605" spans="1:23">
      <c r="A605" t="s">
        <v>1252</v>
      </c>
      <c r="B605" s="1">
        <v>44993</v>
      </c>
      <c r="C605" t="s">
        <v>1253</v>
      </c>
      <c r="D605" t="s">
        <v>18</v>
      </c>
      <c r="E605">
        <v>38380</v>
      </c>
      <c r="F605">
        <v>7</v>
      </c>
      <c r="G605">
        <v>36</v>
      </c>
      <c r="H605" t="s">
        <v>19</v>
      </c>
      <c r="I605" t="s">
        <v>41</v>
      </c>
      <c r="J605" t="s">
        <v>47</v>
      </c>
      <c r="K605">
        <v>38263</v>
      </c>
      <c r="L605" t="s">
        <v>29</v>
      </c>
      <c r="M605">
        <v>0.18</v>
      </c>
      <c r="N605">
        <v>0.88</v>
      </c>
      <c r="O605">
        <v>41066.6</v>
      </c>
      <c r="P605">
        <v>0</v>
      </c>
      <c r="Q605" s="2">
        <f t="shared" si="70"/>
        <v>100.30577842824661</v>
      </c>
      <c r="R605" s="2">
        <f t="shared" si="64"/>
        <v>107.32718291822387</v>
      </c>
      <c r="S605">
        <f t="shared" ca="1" si="65"/>
        <v>927</v>
      </c>
      <c r="T605" s="2">
        <f t="shared" ca="1" si="66"/>
        <v>30.9</v>
      </c>
      <c r="U605" s="2" t="str">
        <f t="shared" ca="1" si="67"/>
        <v>25-36</v>
      </c>
      <c r="V605">
        <f t="shared" si="68"/>
        <v>2686.5999999999985</v>
      </c>
      <c r="W605" t="str">
        <f t="shared" si="69"/>
        <v>Profit</v>
      </c>
    </row>
    <row r="606" spans="1:23">
      <c r="A606" t="s">
        <v>1254</v>
      </c>
      <c r="B606" s="1">
        <v>45096</v>
      </c>
      <c r="C606" t="s">
        <v>1255</v>
      </c>
      <c r="D606" t="s">
        <v>53</v>
      </c>
      <c r="E606">
        <v>39006</v>
      </c>
      <c r="F606">
        <v>22.8</v>
      </c>
      <c r="G606">
        <v>60</v>
      </c>
      <c r="H606" t="s">
        <v>19</v>
      </c>
      <c r="I606" t="s">
        <v>27</v>
      </c>
      <c r="J606" t="s">
        <v>32</v>
      </c>
      <c r="K606">
        <v>93293</v>
      </c>
      <c r="L606" t="s">
        <v>22</v>
      </c>
      <c r="M606">
        <v>0.34</v>
      </c>
      <c r="N606">
        <v>0.67</v>
      </c>
      <c r="O606">
        <v>47899.37</v>
      </c>
      <c r="P606">
        <v>0</v>
      </c>
      <c r="Q606" s="2">
        <f t="shared" si="70"/>
        <v>41.810210841113481</v>
      </c>
      <c r="R606" s="2">
        <f t="shared" si="64"/>
        <v>51.342941056670924</v>
      </c>
      <c r="S606">
        <f t="shared" ca="1" si="65"/>
        <v>824</v>
      </c>
      <c r="T606" s="2">
        <f t="shared" ca="1" si="66"/>
        <v>27.466666666666665</v>
      </c>
      <c r="U606" s="2" t="str">
        <f t="shared" ca="1" si="67"/>
        <v>25-36</v>
      </c>
      <c r="V606">
        <f t="shared" si="68"/>
        <v>8893.3700000000026</v>
      </c>
      <c r="W606" t="str">
        <f t="shared" si="69"/>
        <v>Profit</v>
      </c>
    </row>
    <row r="607" spans="1:23">
      <c r="A607" t="s">
        <v>1256</v>
      </c>
      <c r="B607" s="1">
        <v>44334</v>
      </c>
      <c r="C607" t="s">
        <v>1257</v>
      </c>
      <c r="D607" t="s">
        <v>76</v>
      </c>
      <c r="E607">
        <v>16577</v>
      </c>
      <c r="F607">
        <v>5.2</v>
      </c>
      <c r="G607">
        <v>60</v>
      </c>
      <c r="H607" t="s">
        <v>19</v>
      </c>
      <c r="I607" t="s">
        <v>36</v>
      </c>
      <c r="J607" t="s">
        <v>21</v>
      </c>
      <c r="K607">
        <v>142824</v>
      </c>
      <c r="L607" t="s">
        <v>33</v>
      </c>
      <c r="M607">
        <v>0.14000000000000001</v>
      </c>
      <c r="N607">
        <v>0.72</v>
      </c>
      <c r="O607">
        <v>17439</v>
      </c>
      <c r="P607">
        <v>0</v>
      </c>
      <c r="Q607" s="2">
        <f t="shared" si="70"/>
        <v>11.606592729513247</v>
      </c>
      <c r="R607" s="2">
        <f t="shared" si="64"/>
        <v>12.210132750798184</v>
      </c>
      <c r="S607">
        <f t="shared" ca="1" si="65"/>
        <v>1586</v>
      </c>
      <c r="T607" s="2">
        <f t="shared" ca="1" si="66"/>
        <v>52.866666666666667</v>
      </c>
      <c r="U607" s="2" t="str">
        <f t="shared" ca="1" si="67"/>
        <v>49+</v>
      </c>
      <c r="V607">
        <f t="shared" si="68"/>
        <v>862</v>
      </c>
      <c r="W607" t="str">
        <f t="shared" si="69"/>
        <v>Profit</v>
      </c>
    </row>
    <row r="608" spans="1:23">
      <c r="A608" t="s">
        <v>1258</v>
      </c>
      <c r="B608" s="1">
        <v>44380</v>
      </c>
      <c r="C608" t="s">
        <v>1259</v>
      </c>
      <c r="D608" t="s">
        <v>25</v>
      </c>
      <c r="E608">
        <v>23473</v>
      </c>
      <c r="F608">
        <v>12.4</v>
      </c>
      <c r="G608">
        <v>60</v>
      </c>
      <c r="H608" t="s">
        <v>60</v>
      </c>
      <c r="I608" t="s">
        <v>84</v>
      </c>
      <c r="J608" t="s">
        <v>32</v>
      </c>
      <c r="K608">
        <v>55805</v>
      </c>
      <c r="L608" t="s">
        <v>29</v>
      </c>
      <c r="M608">
        <v>0.23</v>
      </c>
      <c r="N608">
        <v>0.5</v>
      </c>
      <c r="O608">
        <v>0</v>
      </c>
      <c r="P608">
        <v>0</v>
      </c>
      <c r="Q608" s="2">
        <f t="shared" si="70"/>
        <v>42.062539198996504</v>
      </c>
      <c r="R608" s="2">
        <f t="shared" si="64"/>
        <v>0</v>
      </c>
      <c r="S608">
        <f t="shared" ca="1" si="65"/>
        <v>1540</v>
      </c>
      <c r="T608" s="2">
        <f t="shared" ca="1" si="66"/>
        <v>51.333333333333336</v>
      </c>
      <c r="U608" s="2" t="str">
        <f t="shared" ca="1" si="67"/>
        <v>49+</v>
      </c>
      <c r="V608">
        <f t="shared" si="68"/>
        <v>-23473</v>
      </c>
      <c r="W608" t="str">
        <f t="shared" si="69"/>
        <v>loss</v>
      </c>
    </row>
    <row r="609" spans="1:23">
      <c r="A609" t="s">
        <v>1260</v>
      </c>
      <c r="B609" s="1">
        <v>44981</v>
      </c>
      <c r="C609" t="s">
        <v>1261</v>
      </c>
      <c r="D609" t="s">
        <v>53</v>
      </c>
      <c r="E609">
        <v>29625</v>
      </c>
      <c r="F609">
        <v>5.5</v>
      </c>
      <c r="G609">
        <v>60</v>
      </c>
      <c r="H609" t="s">
        <v>19</v>
      </c>
      <c r="I609" t="s">
        <v>20</v>
      </c>
      <c r="J609" t="s">
        <v>32</v>
      </c>
      <c r="K609">
        <v>121679</v>
      </c>
      <c r="L609" t="s">
        <v>29</v>
      </c>
      <c r="M609">
        <v>0.41</v>
      </c>
      <c r="N609">
        <v>0.72</v>
      </c>
      <c r="O609">
        <v>31254.37</v>
      </c>
      <c r="P609">
        <v>0</v>
      </c>
      <c r="Q609" s="2">
        <f t="shared" si="70"/>
        <v>24.346847031944709</v>
      </c>
      <c r="R609" s="2">
        <f t="shared" si="64"/>
        <v>25.685919509529171</v>
      </c>
      <c r="S609">
        <f t="shared" ca="1" si="65"/>
        <v>939</v>
      </c>
      <c r="T609" s="2">
        <f t="shared" ca="1" si="66"/>
        <v>31.3</v>
      </c>
      <c r="U609" s="2" t="str">
        <f t="shared" ca="1" si="67"/>
        <v>25-36</v>
      </c>
      <c r="V609">
        <f t="shared" si="68"/>
        <v>1629.369999999999</v>
      </c>
      <c r="W609" t="str">
        <f t="shared" si="69"/>
        <v>Profit</v>
      </c>
    </row>
    <row r="610" spans="1:23">
      <c r="A610" t="s">
        <v>1262</v>
      </c>
      <c r="B610" s="1">
        <v>45180</v>
      </c>
      <c r="C610" t="s">
        <v>1263</v>
      </c>
      <c r="D610" t="s">
        <v>18</v>
      </c>
      <c r="E610">
        <v>16504</v>
      </c>
      <c r="F610">
        <v>12.9</v>
      </c>
      <c r="G610">
        <v>60</v>
      </c>
      <c r="H610" t="s">
        <v>19</v>
      </c>
      <c r="I610" t="s">
        <v>20</v>
      </c>
      <c r="J610" t="s">
        <v>21</v>
      </c>
      <c r="K610">
        <v>41874</v>
      </c>
      <c r="L610" t="s">
        <v>33</v>
      </c>
      <c r="M610">
        <v>0.27</v>
      </c>
      <c r="N610">
        <v>0.94</v>
      </c>
      <c r="O610">
        <v>18633.02</v>
      </c>
      <c r="P610">
        <v>0</v>
      </c>
      <c r="Q610" s="2">
        <f t="shared" si="70"/>
        <v>39.413478530830588</v>
      </c>
      <c r="R610" s="2">
        <f t="shared" si="64"/>
        <v>44.497826813774658</v>
      </c>
      <c r="S610">
        <f t="shared" ca="1" si="65"/>
        <v>740</v>
      </c>
      <c r="T610" s="2">
        <f t="shared" ca="1" si="66"/>
        <v>24.666666666666668</v>
      </c>
      <c r="U610" s="2" t="str">
        <f t="shared" ca="1" si="67"/>
        <v>25-36</v>
      </c>
      <c r="V610">
        <f t="shared" si="68"/>
        <v>2129.0200000000004</v>
      </c>
      <c r="W610" t="str">
        <f t="shared" si="69"/>
        <v>Profit</v>
      </c>
    </row>
    <row r="611" spans="1:23">
      <c r="A611" t="s">
        <v>1264</v>
      </c>
      <c r="B611" s="1">
        <v>44265</v>
      </c>
      <c r="C611" t="s">
        <v>1265</v>
      </c>
      <c r="D611" t="s">
        <v>40</v>
      </c>
      <c r="E611">
        <v>25089</v>
      </c>
      <c r="F611">
        <v>15.5</v>
      </c>
      <c r="G611">
        <v>36</v>
      </c>
      <c r="H611" t="s">
        <v>60</v>
      </c>
      <c r="I611" t="s">
        <v>57</v>
      </c>
      <c r="J611" t="s">
        <v>28</v>
      </c>
      <c r="K611">
        <v>123065</v>
      </c>
      <c r="L611" t="s">
        <v>33</v>
      </c>
      <c r="M611">
        <v>0.35</v>
      </c>
      <c r="N611">
        <v>0.63</v>
      </c>
      <c r="O611">
        <v>0</v>
      </c>
      <c r="P611">
        <v>0</v>
      </c>
      <c r="Q611" s="2">
        <f t="shared" si="70"/>
        <v>20.386787470036161</v>
      </c>
      <c r="R611" s="2">
        <f t="shared" si="64"/>
        <v>0</v>
      </c>
      <c r="S611">
        <f t="shared" ca="1" si="65"/>
        <v>1655</v>
      </c>
      <c r="T611" s="2">
        <f t="shared" ca="1" si="66"/>
        <v>55.166666666666664</v>
      </c>
      <c r="U611" s="2" t="str">
        <f t="shared" ca="1" si="67"/>
        <v>49+</v>
      </c>
      <c r="V611">
        <f t="shared" si="68"/>
        <v>-25089</v>
      </c>
      <c r="W611" t="str">
        <f t="shared" si="69"/>
        <v>loss</v>
      </c>
    </row>
    <row r="612" spans="1:23">
      <c r="A612" t="s">
        <v>1266</v>
      </c>
      <c r="B612" s="1">
        <v>44742</v>
      </c>
      <c r="C612" t="s">
        <v>1267</v>
      </c>
      <c r="D612" t="s">
        <v>65</v>
      </c>
      <c r="E612">
        <v>37487</v>
      </c>
      <c r="F612">
        <v>15.2</v>
      </c>
      <c r="G612">
        <v>36</v>
      </c>
      <c r="H612" t="s">
        <v>19</v>
      </c>
      <c r="I612" t="s">
        <v>20</v>
      </c>
      <c r="J612" t="s">
        <v>37</v>
      </c>
      <c r="K612">
        <v>116402</v>
      </c>
      <c r="L612" t="s">
        <v>33</v>
      </c>
      <c r="M612">
        <v>0.36</v>
      </c>
      <c r="N612">
        <v>0.68</v>
      </c>
      <c r="O612">
        <v>43185.02</v>
      </c>
      <c r="P612">
        <v>0</v>
      </c>
      <c r="Q612" s="2">
        <f t="shared" si="70"/>
        <v>32.204773113864022</v>
      </c>
      <c r="R612" s="2">
        <f t="shared" si="64"/>
        <v>37.099895190804276</v>
      </c>
      <c r="S612">
        <f t="shared" ca="1" si="65"/>
        <v>1178</v>
      </c>
      <c r="T612" s="2">
        <f t="shared" ca="1" si="66"/>
        <v>39.266666666666666</v>
      </c>
      <c r="U612" s="2" t="str">
        <f t="shared" ca="1" si="67"/>
        <v>37-48</v>
      </c>
      <c r="V612">
        <f t="shared" si="68"/>
        <v>5698.0199999999968</v>
      </c>
      <c r="W612" t="str">
        <f t="shared" si="69"/>
        <v>Profit</v>
      </c>
    </row>
    <row r="613" spans="1:23">
      <c r="A613" t="s">
        <v>1268</v>
      </c>
      <c r="B613" s="1">
        <v>44249</v>
      </c>
      <c r="C613" t="s">
        <v>1269</v>
      </c>
      <c r="D613" t="s">
        <v>25</v>
      </c>
      <c r="E613">
        <v>1302</v>
      </c>
      <c r="F613">
        <v>8.3000000000000007</v>
      </c>
      <c r="G613">
        <v>60</v>
      </c>
      <c r="H613" t="s">
        <v>81</v>
      </c>
      <c r="I613" t="s">
        <v>73</v>
      </c>
      <c r="J613" t="s">
        <v>47</v>
      </c>
      <c r="K613">
        <v>44079</v>
      </c>
      <c r="L613" t="s">
        <v>22</v>
      </c>
      <c r="M613">
        <v>0.44</v>
      </c>
      <c r="N613">
        <v>0.81</v>
      </c>
      <c r="O613">
        <v>399.41</v>
      </c>
      <c r="P613">
        <v>452.5</v>
      </c>
      <c r="Q613" s="2">
        <f t="shared" si="70"/>
        <v>2.9537875178656505</v>
      </c>
      <c r="R613" s="2">
        <f t="shared" si="64"/>
        <v>0.90612309716645123</v>
      </c>
      <c r="S613">
        <f t="shared" ca="1" si="65"/>
        <v>1671</v>
      </c>
      <c r="T613" s="2">
        <f t="shared" ca="1" si="66"/>
        <v>55.7</v>
      </c>
      <c r="U613" s="2" t="str">
        <f t="shared" ca="1" si="67"/>
        <v>49+</v>
      </c>
      <c r="V613">
        <f t="shared" si="68"/>
        <v>-902.58999999999992</v>
      </c>
      <c r="W613" t="str">
        <f t="shared" si="69"/>
        <v>loss</v>
      </c>
    </row>
    <row r="614" spans="1:23">
      <c r="A614" t="s">
        <v>1270</v>
      </c>
      <c r="B614" s="1">
        <v>44401</v>
      </c>
      <c r="C614" t="s">
        <v>1271</v>
      </c>
      <c r="D614" t="s">
        <v>53</v>
      </c>
      <c r="E614">
        <v>32463</v>
      </c>
      <c r="F614">
        <v>17.899999999999999</v>
      </c>
      <c r="G614">
        <v>36</v>
      </c>
      <c r="H614" t="s">
        <v>19</v>
      </c>
      <c r="I614" t="s">
        <v>41</v>
      </c>
      <c r="J614" t="s">
        <v>37</v>
      </c>
      <c r="K614">
        <v>79850</v>
      </c>
      <c r="L614" t="s">
        <v>29</v>
      </c>
      <c r="M614">
        <v>0.23</v>
      </c>
      <c r="N614">
        <v>0.87</v>
      </c>
      <c r="O614">
        <v>38273.879999999997</v>
      </c>
      <c r="P614">
        <v>0</v>
      </c>
      <c r="Q614" s="2">
        <f t="shared" si="70"/>
        <v>40.654978083907331</v>
      </c>
      <c r="R614" s="2">
        <f t="shared" si="64"/>
        <v>47.932222917971188</v>
      </c>
      <c r="S614">
        <f t="shared" ca="1" si="65"/>
        <v>1519</v>
      </c>
      <c r="T614" s="2">
        <f t="shared" ca="1" si="66"/>
        <v>50.633333333333333</v>
      </c>
      <c r="U614" s="2" t="str">
        <f t="shared" ca="1" si="67"/>
        <v>49+</v>
      </c>
      <c r="V614">
        <f t="shared" si="68"/>
        <v>5810.8799999999974</v>
      </c>
      <c r="W614" t="str">
        <f t="shared" si="69"/>
        <v>Profit</v>
      </c>
    </row>
    <row r="615" spans="1:23">
      <c r="A615" t="s">
        <v>1272</v>
      </c>
      <c r="B615" s="1">
        <v>44322</v>
      </c>
      <c r="C615" t="s">
        <v>1273</v>
      </c>
      <c r="D615" t="s">
        <v>25</v>
      </c>
      <c r="E615">
        <v>30259</v>
      </c>
      <c r="F615">
        <v>5.9</v>
      </c>
      <c r="G615">
        <v>36</v>
      </c>
      <c r="H615" t="s">
        <v>26</v>
      </c>
      <c r="I615" t="s">
        <v>27</v>
      </c>
      <c r="J615" t="s">
        <v>47</v>
      </c>
      <c r="K615">
        <v>102779</v>
      </c>
      <c r="L615" t="s">
        <v>22</v>
      </c>
      <c r="M615">
        <v>0.37</v>
      </c>
      <c r="N615">
        <v>0.69</v>
      </c>
      <c r="O615">
        <v>2968.33</v>
      </c>
      <c r="P615">
        <v>0</v>
      </c>
      <c r="Q615" s="2">
        <f t="shared" si="70"/>
        <v>29.440839081913623</v>
      </c>
      <c r="R615" s="2">
        <f t="shared" si="64"/>
        <v>2.8880705202424619</v>
      </c>
      <c r="S615">
        <f t="shared" ca="1" si="65"/>
        <v>1598</v>
      </c>
      <c r="T615" s="2">
        <f t="shared" ca="1" si="66"/>
        <v>53.266666666666666</v>
      </c>
      <c r="U615" s="2" t="str">
        <f t="shared" ca="1" si="67"/>
        <v>49+</v>
      </c>
      <c r="V615">
        <f t="shared" si="68"/>
        <v>-27290.67</v>
      </c>
      <c r="W615" t="str">
        <f t="shared" si="69"/>
        <v>loss</v>
      </c>
    </row>
    <row r="616" spans="1:23">
      <c r="A616" t="s">
        <v>1274</v>
      </c>
      <c r="B616" s="1">
        <v>44239</v>
      </c>
      <c r="C616" t="s">
        <v>1275</v>
      </c>
      <c r="D616" t="s">
        <v>56</v>
      </c>
      <c r="E616">
        <v>38208</v>
      </c>
      <c r="F616">
        <v>20.2</v>
      </c>
      <c r="G616">
        <v>36</v>
      </c>
      <c r="H616" t="s">
        <v>19</v>
      </c>
      <c r="I616" t="s">
        <v>57</v>
      </c>
      <c r="J616" t="s">
        <v>37</v>
      </c>
      <c r="K616">
        <v>125408</v>
      </c>
      <c r="L616" t="s">
        <v>22</v>
      </c>
      <c r="M616">
        <v>0.48</v>
      </c>
      <c r="N616">
        <v>0.64</v>
      </c>
      <c r="O616">
        <v>45926.02</v>
      </c>
      <c r="P616">
        <v>0</v>
      </c>
      <c r="Q616" s="2">
        <f t="shared" si="70"/>
        <v>30.466955856085736</v>
      </c>
      <c r="R616" s="2">
        <f t="shared" si="64"/>
        <v>36.621284128604231</v>
      </c>
      <c r="S616">
        <f t="shared" ca="1" si="65"/>
        <v>1681</v>
      </c>
      <c r="T616" s="2">
        <f t="shared" ca="1" si="66"/>
        <v>56.033333333333331</v>
      </c>
      <c r="U616" s="2" t="str">
        <f t="shared" ca="1" si="67"/>
        <v>49+</v>
      </c>
      <c r="V616">
        <f t="shared" si="68"/>
        <v>7718.0199999999968</v>
      </c>
      <c r="W616" t="str">
        <f t="shared" si="69"/>
        <v>Profit</v>
      </c>
    </row>
    <row r="617" spans="1:23">
      <c r="A617" t="s">
        <v>1276</v>
      </c>
      <c r="B617" s="1">
        <v>44307</v>
      </c>
      <c r="C617" t="s">
        <v>1277</v>
      </c>
      <c r="D617" t="s">
        <v>53</v>
      </c>
      <c r="E617">
        <v>31659</v>
      </c>
      <c r="F617">
        <v>23.9</v>
      </c>
      <c r="G617">
        <v>60</v>
      </c>
      <c r="H617" t="s">
        <v>26</v>
      </c>
      <c r="I617" t="s">
        <v>20</v>
      </c>
      <c r="J617" t="s">
        <v>32</v>
      </c>
      <c r="K617">
        <v>39018</v>
      </c>
      <c r="L617" t="s">
        <v>22</v>
      </c>
      <c r="M617">
        <v>0.39</v>
      </c>
      <c r="N617">
        <v>0.92</v>
      </c>
      <c r="O617">
        <v>13280.94</v>
      </c>
      <c r="P617">
        <v>0</v>
      </c>
      <c r="Q617" s="2">
        <f t="shared" si="70"/>
        <v>81.139474088882054</v>
      </c>
      <c r="R617" s="2">
        <f t="shared" si="64"/>
        <v>34.037982469629405</v>
      </c>
      <c r="S617">
        <f t="shared" ca="1" si="65"/>
        <v>1613</v>
      </c>
      <c r="T617" s="2">
        <f t="shared" ca="1" si="66"/>
        <v>53.766666666666666</v>
      </c>
      <c r="U617" s="2" t="str">
        <f t="shared" ca="1" si="67"/>
        <v>49+</v>
      </c>
      <c r="V617">
        <f t="shared" si="68"/>
        <v>-18378.059999999998</v>
      </c>
      <c r="W617" t="str">
        <f t="shared" si="69"/>
        <v>loss</v>
      </c>
    </row>
    <row r="618" spans="1:23">
      <c r="A618" t="s">
        <v>1278</v>
      </c>
      <c r="B618" s="1">
        <v>44957</v>
      </c>
      <c r="C618" t="s">
        <v>1279</v>
      </c>
      <c r="D618" t="s">
        <v>76</v>
      </c>
      <c r="E618">
        <v>36840</v>
      </c>
      <c r="F618">
        <v>11.8</v>
      </c>
      <c r="G618">
        <v>36</v>
      </c>
      <c r="H618" t="s">
        <v>19</v>
      </c>
      <c r="I618" t="s">
        <v>57</v>
      </c>
      <c r="J618" t="s">
        <v>28</v>
      </c>
      <c r="K618">
        <v>79500</v>
      </c>
      <c r="L618" t="s">
        <v>22</v>
      </c>
      <c r="M618">
        <v>0.3</v>
      </c>
      <c r="N618">
        <v>0.8</v>
      </c>
      <c r="O618">
        <v>41187.120000000003</v>
      </c>
      <c r="P618">
        <v>0</v>
      </c>
      <c r="Q618" s="2">
        <f t="shared" si="70"/>
        <v>46.339622641509429</v>
      </c>
      <c r="R618" s="2">
        <f t="shared" si="64"/>
        <v>51.807698113207543</v>
      </c>
      <c r="S618">
        <f t="shared" ca="1" si="65"/>
        <v>963</v>
      </c>
      <c r="T618" s="2">
        <f t="shared" ca="1" si="66"/>
        <v>32.1</v>
      </c>
      <c r="U618" s="2" t="str">
        <f t="shared" ca="1" si="67"/>
        <v>25-36</v>
      </c>
      <c r="V618">
        <f t="shared" si="68"/>
        <v>4347.1200000000026</v>
      </c>
      <c r="W618" t="str">
        <f t="shared" si="69"/>
        <v>Profit</v>
      </c>
    </row>
    <row r="619" spans="1:23">
      <c r="A619" t="s">
        <v>1280</v>
      </c>
      <c r="B619" s="1">
        <v>45044</v>
      </c>
      <c r="C619" t="s">
        <v>1281</v>
      </c>
      <c r="D619" t="s">
        <v>65</v>
      </c>
      <c r="E619">
        <v>32890</v>
      </c>
      <c r="F619">
        <v>15.3</v>
      </c>
      <c r="G619">
        <v>36</v>
      </c>
      <c r="H619" t="s">
        <v>26</v>
      </c>
      <c r="I619" t="s">
        <v>73</v>
      </c>
      <c r="J619" t="s">
        <v>32</v>
      </c>
      <c r="K619">
        <v>42100</v>
      </c>
      <c r="L619" t="s">
        <v>29</v>
      </c>
      <c r="M619">
        <v>0.35</v>
      </c>
      <c r="N619">
        <v>0.55000000000000004</v>
      </c>
      <c r="O619">
        <v>8090.19</v>
      </c>
      <c r="P619">
        <v>0</v>
      </c>
      <c r="Q619" s="2">
        <f t="shared" si="70"/>
        <v>78.123515439429923</v>
      </c>
      <c r="R619" s="2">
        <f t="shared" si="64"/>
        <v>19.216603325415676</v>
      </c>
      <c r="S619">
        <f t="shared" ca="1" si="65"/>
        <v>876</v>
      </c>
      <c r="T619" s="2">
        <f t="shared" ca="1" si="66"/>
        <v>29.2</v>
      </c>
      <c r="U619" s="2" t="str">
        <f t="shared" ca="1" si="67"/>
        <v>25-36</v>
      </c>
      <c r="V619">
        <f t="shared" si="68"/>
        <v>-24799.81</v>
      </c>
      <c r="W619" t="str">
        <f t="shared" si="69"/>
        <v>loss</v>
      </c>
    </row>
    <row r="620" spans="1:23">
      <c r="A620" t="s">
        <v>1282</v>
      </c>
      <c r="B620" s="1">
        <v>44291</v>
      </c>
      <c r="C620" t="s">
        <v>1283</v>
      </c>
      <c r="D620" t="s">
        <v>65</v>
      </c>
      <c r="E620">
        <v>14598</v>
      </c>
      <c r="F620">
        <v>12.6</v>
      </c>
      <c r="G620">
        <v>36</v>
      </c>
      <c r="H620" t="s">
        <v>19</v>
      </c>
      <c r="I620" t="s">
        <v>57</v>
      </c>
      <c r="J620" t="s">
        <v>28</v>
      </c>
      <c r="K620">
        <v>87021</v>
      </c>
      <c r="L620" t="s">
        <v>29</v>
      </c>
      <c r="M620">
        <v>0.4</v>
      </c>
      <c r="N620">
        <v>0.53</v>
      </c>
      <c r="O620">
        <v>16437.349999999999</v>
      </c>
      <c r="P620">
        <v>0</v>
      </c>
      <c r="Q620" s="2">
        <f t="shared" si="70"/>
        <v>16.775261143861826</v>
      </c>
      <c r="R620" s="2">
        <f t="shared" si="64"/>
        <v>18.888946346284229</v>
      </c>
      <c r="S620">
        <f t="shared" ca="1" si="65"/>
        <v>1629</v>
      </c>
      <c r="T620" s="2">
        <f t="shared" ca="1" si="66"/>
        <v>54.3</v>
      </c>
      <c r="U620" s="2" t="str">
        <f t="shared" ca="1" si="67"/>
        <v>49+</v>
      </c>
      <c r="V620">
        <f t="shared" si="68"/>
        <v>1839.3499999999985</v>
      </c>
      <c r="W620" t="str">
        <f t="shared" si="69"/>
        <v>Profit</v>
      </c>
    </row>
    <row r="621" spans="1:23">
      <c r="A621" t="s">
        <v>1284</v>
      </c>
      <c r="B621" s="1">
        <v>45096</v>
      </c>
      <c r="C621" t="s">
        <v>1285</v>
      </c>
      <c r="D621" t="s">
        <v>72</v>
      </c>
      <c r="E621">
        <v>20508</v>
      </c>
      <c r="F621">
        <v>5.0999999999999996</v>
      </c>
      <c r="G621">
        <v>60</v>
      </c>
      <c r="H621" t="s">
        <v>81</v>
      </c>
      <c r="I621" t="s">
        <v>20</v>
      </c>
      <c r="J621" t="s">
        <v>21</v>
      </c>
      <c r="K621">
        <v>144995</v>
      </c>
      <c r="L621" t="s">
        <v>22</v>
      </c>
      <c r="M621">
        <v>0.34</v>
      </c>
      <c r="N621">
        <v>0.72</v>
      </c>
      <c r="O621">
        <v>2495.92</v>
      </c>
      <c r="P621">
        <v>3057.79</v>
      </c>
      <c r="Q621" s="2">
        <f t="shared" si="70"/>
        <v>14.143935997793028</v>
      </c>
      <c r="R621" s="2">
        <f t="shared" si="64"/>
        <v>1.7213834959826202</v>
      </c>
      <c r="S621">
        <f t="shared" ca="1" si="65"/>
        <v>824</v>
      </c>
      <c r="T621" s="2">
        <f t="shared" ca="1" si="66"/>
        <v>27.466666666666665</v>
      </c>
      <c r="U621" s="2" t="str">
        <f t="shared" ca="1" si="67"/>
        <v>25-36</v>
      </c>
      <c r="V621">
        <f t="shared" si="68"/>
        <v>-18012.080000000002</v>
      </c>
      <c r="W621" t="str">
        <f t="shared" si="69"/>
        <v>loss</v>
      </c>
    </row>
    <row r="622" spans="1:23">
      <c r="A622" t="s">
        <v>1286</v>
      </c>
      <c r="B622" s="1">
        <v>44556</v>
      </c>
      <c r="C622" t="s">
        <v>1287</v>
      </c>
      <c r="D622" t="s">
        <v>25</v>
      </c>
      <c r="E622">
        <v>14380</v>
      </c>
      <c r="F622">
        <v>12.7</v>
      </c>
      <c r="G622">
        <v>36</v>
      </c>
      <c r="H622" t="s">
        <v>19</v>
      </c>
      <c r="I622" t="s">
        <v>57</v>
      </c>
      <c r="J622" t="s">
        <v>47</v>
      </c>
      <c r="K622">
        <v>49800</v>
      </c>
      <c r="L622" t="s">
        <v>33</v>
      </c>
      <c r="M622">
        <v>0.11</v>
      </c>
      <c r="N622">
        <v>0.6</v>
      </c>
      <c r="O622">
        <v>16206.26</v>
      </c>
      <c r="P622">
        <v>0</v>
      </c>
      <c r="Q622" s="2">
        <f t="shared" si="70"/>
        <v>28.875502008032129</v>
      </c>
      <c r="R622" s="2">
        <f t="shared" si="64"/>
        <v>32.542690763052207</v>
      </c>
      <c r="S622">
        <f t="shared" ca="1" si="65"/>
        <v>1364</v>
      </c>
      <c r="T622" s="2">
        <f t="shared" ca="1" si="66"/>
        <v>45.466666666666669</v>
      </c>
      <c r="U622" s="2" t="str">
        <f t="shared" ca="1" si="67"/>
        <v>37-48</v>
      </c>
      <c r="V622">
        <f t="shared" si="68"/>
        <v>1826.2600000000002</v>
      </c>
      <c r="W622" t="str">
        <f t="shared" si="69"/>
        <v>Profit</v>
      </c>
    </row>
    <row r="623" spans="1:23">
      <c r="A623" t="s">
        <v>1288</v>
      </c>
      <c r="B623" s="1">
        <v>45096</v>
      </c>
      <c r="C623" t="s">
        <v>1289</v>
      </c>
      <c r="D623" t="s">
        <v>50</v>
      </c>
      <c r="E623">
        <v>27984</v>
      </c>
      <c r="F623">
        <v>20.8</v>
      </c>
      <c r="G623">
        <v>36</v>
      </c>
      <c r="H623" t="s">
        <v>19</v>
      </c>
      <c r="I623" t="s">
        <v>57</v>
      </c>
      <c r="J623" t="s">
        <v>47</v>
      </c>
      <c r="K623">
        <v>93400</v>
      </c>
      <c r="L623" t="s">
        <v>29</v>
      </c>
      <c r="M623">
        <v>0.18</v>
      </c>
      <c r="N623">
        <v>0.61</v>
      </c>
      <c r="O623">
        <v>33804.67</v>
      </c>
      <c r="P623">
        <v>0</v>
      </c>
      <c r="Q623" s="2">
        <f t="shared" si="70"/>
        <v>29.961456102783725</v>
      </c>
      <c r="R623" s="2">
        <f t="shared" si="64"/>
        <v>36.193436830835118</v>
      </c>
      <c r="S623">
        <f t="shared" ca="1" si="65"/>
        <v>824</v>
      </c>
      <c r="T623" s="2">
        <f t="shared" ca="1" si="66"/>
        <v>27.466666666666665</v>
      </c>
      <c r="U623" s="2" t="str">
        <f t="shared" ca="1" si="67"/>
        <v>25-36</v>
      </c>
      <c r="V623">
        <f t="shared" si="68"/>
        <v>5820.6699999999983</v>
      </c>
      <c r="W623" t="str">
        <f t="shared" si="69"/>
        <v>Profit</v>
      </c>
    </row>
    <row r="624" spans="1:23">
      <c r="A624" t="s">
        <v>1290</v>
      </c>
      <c r="B624" s="1">
        <v>44477</v>
      </c>
      <c r="C624" t="s">
        <v>1291</v>
      </c>
      <c r="D624" t="s">
        <v>65</v>
      </c>
      <c r="E624">
        <v>9125</v>
      </c>
      <c r="F624">
        <v>16.899999999999999</v>
      </c>
      <c r="G624">
        <v>60</v>
      </c>
      <c r="H624" t="s">
        <v>26</v>
      </c>
      <c r="I624" t="s">
        <v>36</v>
      </c>
      <c r="J624" t="s">
        <v>21</v>
      </c>
      <c r="K624">
        <v>122446</v>
      </c>
      <c r="L624" t="s">
        <v>22</v>
      </c>
      <c r="M624">
        <v>0.42</v>
      </c>
      <c r="N624">
        <v>0.89</v>
      </c>
      <c r="O624">
        <v>3684.51</v>
      </c>
      <c r="P624">
        <v>0</v>
      </c>
      <c r="Q624" s="2">
        <f t="shared" si="70"/>
        <v>7.4522646717736798</v>
      </c>
      <c r="R624" s="2">
        <f t="shared" si="64"/>
        <v>3.0090897211832157</v>
      </c>
      <c r="S624">
        <f t="shared" ca="1" si="65"/>
        <v>1443</v>
      </c>
      <c r="T624" s="2">
        <f t="shared" ca="1" si="66"/>
        <v>48.1</v>
      </c>
      <c r="U624" s="2" t="str">
        <f t="shared" ca="1" si="67"/>
        <v>49+</v>
      </c>
      <c r="V624">
        <f t="shared" si="68"/>
        <v>-5440.49</v>
      </c>
      <c r="W624" t="str">
        <f t="shared" si="69"/>
        <v>loss</v>
      </c>
    </row>
    <row r="625" spans="1:23">
      <c r="A625" t="s">
        <v>1292</v>
      </c>
      <c r="B625" s="1">
        <v>44863</v>
      </c>
      <c r="C625" t="s">
        <v>1293</v>
      </c>
      <c r="D625" t="s">
        <v>65</v>
      </c>
      <c r="E625">
        <v>37059</v>
      </c>
      <c r="F625">
        <v>7</v>
      </c>
      <c r="G625">
        <v>60</v>
      </c>
      <c r="H625" t="s">
        <v>19</v>
      </c>
      <c r="I625" t="s">
        <v>20</v>
      </c>
      <c r="J625" t="s">
        <v>37</v>
      </c>
      <c r="K625">
        <v>59437</v>
      </c>
      <c r="L625" t="s">
        <v>33</v>
      </c>
      <c r="M625">
        <v>0.21</v>
      </c>
      <c r="N625">
        <v>0.54</v>
      </c>
      <c r="O625">
        <v>39653.129999999997</v>
      </c>
      <c r="P625">
        <v>0</v>
      </c>
      <c r="Q625" s="2">
        <f t="shared" si="70"/>
        <v>62.350051314837565</v>
      </c>
      <c r="R625" s="2">
        <f t="shared" si="64"/>
        <v>66.714554906876188</v>
      </c>
      <c r="S625">
        <f t="shared" ca="1" si="65"/>
        <v>1057</v>
      </c>
      <c r="T625" s="2">
        <f t="shared" ca="1" si="66"/>
        <v>35.233333333333334</v>
      </c>
      <c r="U625" s="2" t="str">
        <f t="shared" ca="1" si="67"/>
        <v>25-36</v>
      </c>
      <c r="V625">
        <f t="shared" si="68"/>
        <v>2594.1299999999974</v>
      </c>
      <c r="W625" t="str">
        <f t="shared" si="69"/>
        <v>Profit</v>
      </c>
    </row>
    <row r="626" spans="1:23">
      <c r="A626" t="s">
        <v>1294</v>
      </c>
      <c r="B626" s="1">
        <v>44289</v>
      </c>
      <c r="C626" t="s">
        <v>1295</v>
      </c>
      <c r="D626" t="s">
        <v>56</v>
      </c>
      <c r="E626">
        <v>5033</v>
      </c>
      <c r="F626">
        <v>21.9</v>
      </c>
      <c r="G626">
        <v>36</v>
      </c>
      <c r="H626" t="s">
        <v>26</v>
      </c>
      <c r="I626" t="s">
        <v>20</v>
      </c>
      <c r="J626" t="s">
        <v>21</v>
      </c>
      <c r="K626">
        <v>133124</v>
      </c>
      <c r="L626" t="s">
        <v>33</v>
      </c>
      <c r="M626">
        <v>0.39</v>
      </c>
      <c r="N626">
        <v>0.82</v>
      </c>
      <c r="O626">
        <v>1105.3900000000001</v>
      </c>
      <c r="P626">
        <v>0</v>
      </c>
      <c r="Q626" s="2">
        <f t="shared" si="70"/>
        <v>3.7806856765121237</v>
      </c>
      <c r="R626" s="2">
        <f t="shared" si="64"/>
        <v>0.83034614344520907</v>
      </c>
      <c r="S626">
        <f t="shared" ca="1" si="65"/>
        <v>1631</v>
      </c>
      <c r="T626" s="2">
        <f t="shared" ca="1" si="66"/>
        <v>54.366666666666667</v>
      </c>
      <c r="U626" s="2" t="str">
        <f t="shared" ca="1" si="67"/>
        <v>49+</v>
      </c>
      <c r="V626">
        <f t="shared" si="68"/>
        <v>-3927.6099999999997</v>
      </c>
      <c r="W626" t="str">
        <f t="shared" si="69"/>
        <v>loss</v>
      </c>
    </row>
    <row r="627" spans="1:23">
      <c r="A627" t="s">
        <v>1296</v>
      </c>
      <c r="B627" s="1">
        <v>44868</v>
      </c>
      <c r="C627" t="s">
        <v>1297</v>
      </c>
      <c r="D627" t="s">
        <v>46</v>
      </c>
      <c r="E627">
        <v>38873</v>
      </c>
      <c r="F627">
        <v>15.6</v>
      </c>
      <c r="G627">
        <v>36</v>
      </c>
      <c r="H627" t="s">
        <v>60</v>
      </c>
      <c r="I627" t="s">
        <v>20</v>
      </c>
      <c r="J627" t="s">
        <v>21</v>
      </c>
      <c r="K627">
        <v>106537</v>
      </c>
      <c r="L627" t="s">
        <v>22</v>
      </c>
      <c r="M627">
        <v>0.25</v>
      </c>
      <c r="N627">
        <v>0.62</v>
      </c>
      <c r="O627">
        <v>0</v>
      </c>
      <c r="P627">
        <v>0</v>
      </c>
      <c r="Q627" s="2">
        <f t="shared" si="70"/>
        <v>36.487792973333214</v>
      </c>
      <c r="R627" s="2">
        <f t="shared" si="64"/>
        <v>0</v>
      </c>
      <c r="S627">
        <f t="shared" ca="1" si="65"/>
        <v>1052</v>
      </c>
      <c r="T627" s="2">
        <f t="shared" ca="1" si="66"/>
        <v>35.06666666666667</v>
      </c>
      <c r="U627" s="2" t="str">
        <f t="shared" ca="1" si="67"/>
        <v>25-36</v>
      </c>
      <c r="V627">
        <f t="shared" si="68"/>
        <v>-38873</v>
      </c>
      <c r="W627" t="str">
        <f t="shared" si="69"/>
        <v>loss</v>
      </c>
    </row>
    <row r="628" spans="1:23">
      <c r="A628" t="s">
        <v>1298</v>
      </c>
      <c r="B628" s="1">
        <v>44257</v>
      </c>
      <c r="C628" t="s">
        <v>1299</v>
      </c>
      <c r="D628" t="s">
        <v>56</v>
      </c>
      <c r="E628">
        <v>18087</v>
      </c>
      <c r="F628">
        <v>21.8</v>
      </c>
      <c r="G628">
        <v>60</v>
      </c>
      <c r="H628" t="s">
        <v>26</v>
      </c>
      <c r="I628" t="s">
        <v>57</v>
      </c>
      <c r="J628" t="s">
        <v>28</v>
      </c>
      <c r="K628">
        <v>76675</v>
      </c>
      <c r="L628" t="s">
        <v>29</v>
      </c>
      <c r="M628">
        <v>0.31</v>
      </c>
      <c r="N628">
        <v>0.84</v>
      </c>
      <c r="O628">
        <v>1721.26</v>
      </c>
      <c r="P628">
        <v>0</v>
      </c>
      <c r="Q628" s="2">
        <f t="shared" si="70"/>
        <v>23.589175089664167</v>
      </c>
      <c r="R628" s="2">
        <f t="shared" si="64"/>
        <v>2.2448777306814476</v>
      </c>
      <c r="S628">
        <f t="shared" ca="1" si="65"/>
        <v>1663</v>
      </c>
      <c r="T628" s="2">
        <f t="shared" ca="1" si="66"/>
        <v>55.43333333333333</v>
      </c>
      <c r="U628" s="2" t="str">
        <f t="shared" ca="1" si="67"/>
        <v>49+</v>
      </c>
      <c r="V628">
        <f t="shared" si="68"/>
        <v>-16365.74</v>
      </c>
      <c r="W628" t="str">
        <f t="shared" si="69"/>
        <v>loss</v>
      </c>
    </row>
    <row r="629" spans="1:23">
      <c r="A629" t="s">
        <v>1300</v>
      </c>
      <c r="B629" s="1">
        <v>44830</v>
      </c>
      <c r="C629" t="s">
        <v>1301</v>
      </c>
      <c r="D629" t="s">
        <v>56</v>
      </c>
      <c r="E629">
        <v>6704</v>
      </c>
      <c r="F629">
        <v>16.600000000000001</v>
      </c>
      <c r="G629">
        <v>60</v>
      </c>
      <c r="H629" t="s">
        <v>19</v>
      </c>
      <c r="I629" t="s">
        <v>27</v>
      </c>
      <c r="J629" t="s">
        <v>21</v>
      </c>
      <c r="K629">
        <v>49942</v>
      </c>
      <c r="L629" t="s">
        <v>33</v>
      </c>
      <c r="M629">
        <v>0.13</v>
      </c>
      <c r="N629">
        <v>0.83</v>
      </c>
      <c r="O629">
        <v>7816.86</v>
      </c>
      <c r="P629">
        <v>0</v>
      </c>
      <c r="Q629" s="2">
        <f t="shared" si="70"/>
        <v>13.423571342757597</v>
      </c>
      <c r="R629" s="2">
        <f t="shared" si="64"/>
        <v>15.651876176364581</v>
      </c>
      <c r="S629">
        <f t="shared" ca="1" si="65"/>
        <v>1090</v>
      </c>
      <c r="T629" s="2">
        <f t="shared" ca="1" si="66"/>
        <v>36.333333333333336</v>
      </c>
      <c r="U629" s="2" t="str">
        <f t="shared" ca="1" si="67"/>
        <v>37-48</v>
      </c>
      <c r="V629">
        <f t="shared" si="68"/>
        <v>1112.8599999999997</v>
      </c>
      <c r="W629" t="str">
        <f t="shared" si="69"/>
        <v>Profit</v>
      </c>
    </row>
    <row r="630" spans="1:23">
      <c r="A630" t="s">
        <v>1302</v>
      </c>
      <c r="B630" s="1">
        <v>45271</v>
      </c>
      <c r="C630" t="s">
        <v>1303</v>
      </c>
      <c r="D630" t="s">
        <v>46</v>
      </c>
      <c r="E630">
        <v>8848</v>
      </c>
      <c r="F630">
        <v>16.2</v>
      </c>
      <c r="G630">
        <v>60</v>
      </c>
      <c r="H630" t="s">
        <v>26</v>
      </c>
      <c r="I630" t="s">
        <v>27</v>
      </c>
      <c r="J630" t="s">
        <v>47</v>
      </c>
      <c r="K630">
        <v>50862</v>
      </c>
      <c r="L630" t="s">
        <v>29</v>
      </c>
      <c r="M630">
        <v>0.17</v>
      </c>
      <c r="N630">
        <v>0.5</v>
      </c>
      <c r="O630">
        <v>2965.85</v>
      </c>
      <c r="P630">
        <v>0</v>
      </c>
      <c r="Q630" s="2">
        <f t="shared" si="70"/>
        <v>17.396091384530692</v>
      </c>
      <c r="R630" s="2">
        <f t="shared" si="64"/>
        <v>5.831170618536432</v>
      </c>
      <c r="S630">
        <f t="shared" ca="1" si="65"/>
        <v>649</v>
      </c>
      <c r="T630" s="2">
        <f t="shared" ca="1" si="66"/>
        <v>21.633333333333333</v>
      </c>
      <c r="U630" s="2" t="str">
        <f t="shared" ca="1" si="67"/>
        <v>13-24</v>
      </c>
      <c r="V630">
        <f t="shared" si="68"/>
        <v>-5882.15</v>
      </c>
      <c r="W630" t="str">
        <f t="shared" si="69"/>
        <v>loss</v>
      </c>
    </row>
    <row r="631" spans="1:23">
      <c r="A631" t="s">
        <v>1304</v>
      </c>
      <c r="B631" s="1">
        <v>45225</v>
      </c>
      <c r="C631" t="s">
        <v>1305</v>
      </c>
      <c r="D631" t="s">
        <v>25</v>
      </c>
      <c r="E631">
        <v>22592</v>
      </c>
      <c r="F631">
        <v>7.1</v>
      </c>
      <c r="G631">
        <v>60</v>
      </c>
      <c r="H631" t="s">
        <v>26</v>
      </c>
      <c r="I631" t="s">
        <v>73</v>
      </c>
      <c r="J631" t="s">
        <v>32</v>
      </c>
      <c r="K631">
        <v>41669</v>
      </c>
      <c r="L631" t="s">
        <v>29</v>
      </c>
      <c r="M631">
        <v>0.48</v>
      </c>
      <c r="N631">
        <v>0.73</v>
      </c>
      <c r="O631">
        <v>10077.370000000001</v>
      </c>
      <c r="P631">
        <v>0</v>
      </c>
      <c r="Q631" s="2">
        <f t="shared" si="70"/>
        <v>54.217763805226902</v>
      </c>
      <c r="R631" s="2">
        <f t="shared" si="64"/>
        <v>24.184333677314072</v>
      </c>
      <c r="S631">
        <f t="shared" ca="1" si="65"/>
        <v>695</v>
      </c>
      <c r="T631" s="2">
        <f t="shared" ca="1" si="66"/>
        <v>23.166666666666668</v>
      </c>
      <c r="U631" s="2" t="str">
        <f t="shared" ca="1" si="67"/>
        <v>13-24</v>
      </c>
      <c r="V631">
        <f t="shared" si="68"/>
        <v>-12514.63</v>
      </c>
      <c r="W631" t="str">
        <f t="shared" si="69"/>
        <v>loss</v>
      </c>
    </row>
    <row r="632" spans="1:23">
      <c r="A632" t="s">
        <v>1306</v>
      </c>
      <c r="B632" s="1">
        <v>44800</v>
      </c>
      <c r="C632" t="s">
        <v>1307</v>
      </c>
      <c r="D632" t="s">
        <v>53</v>
      </c>
      <c r="E632">
        <v>7924</v>
      </c>
      <c r="F632">
        <v>8.3000000000000007</v>
      </c>
      <c r="G632">
        <v>60</v>
      </c>
      <c r="H632" t="s">
        <v>26</v>
      </c>
      <c r="I632" t="s">
        <v>27</v>
      </c>
      <c r="J632" t="s">
        <v>28</v>
      </c>
      <c r="K632">
        <v>83772</v>
      </c>
      <c r="L632" t="s">
        <v>33</v>
      </c>
      <c r="M632">
        <v>0.46</v>
      </c>
      <c r="N632">
        <v>0.56000000000000005</v>
      </c>
      <c r="O632">
        <v>3561.75</v>
      </c>
      <c r="P632">
        <v>0</v>
      </c>
      <c r="Q632" s="2">
        <f t="shared" si="70"/>
        <v>9.4590077830301293</v>
      </c>
      <c r="R632" s="2">
        <f t="shared" si="64"/>
        <v>4.2517189514396216</v>
      </c>
      <c r="S632">
        <f t="shared" ca="1" si="65"/>
        <v>1120</v>
      </c>
      <c r="T632" s="2">
        <f t="shared" ca="1" si="66"/>
        <v>37.333333333333336</v>
      </c>
      <c r="U632" s="2" t="str">
        <f t="shared" ca="1" si="67"/>
        <v>37-48</v>
      </c>
      <c r="V632">
        <f t="shared" si="68"/>
        <v>-4362.25</v>
      </c>
      <c r="W632" t="str">
        <f t="shared" si="69"/>
        <v>loss</v>
      </c>
    </row>
    <row r="633" spans="1:23">
      <c r="A633" t="s">
        <v>1308</v>
      </c>
      <c r="B633" s="1">
        <v>44878</v>
      </c>
      <c r="C633" t="s">
        <v>1309</v>
      </c>
      <c r="D633" t="s">
        <v>40</v>
      </c>
      <c r="E633">
        <v>28208</v>
      </c>
      <c r="F633">
        <v>24.4</v>
      </c>
      <c r="G633">
        <v>60</v>
      </c>
      <c r="H633" t="s">
        <v>19</v>
      </c>
      <c r="I633" t="s">
        <v>57</v>
      </c>
      <c r="J633" t="s">
        <v>28</v>
      </c>
      <c r="K633">
        <v>45916</v>
      </c>
      <c r="L633" t="s">
        <v>22</v>
      </c>
      <c r="M633">
        <v>0.36</v>
      </c>
      <c r="N633">
        <v>0.89</v>
      </c>
      <c r="O633">
        <v>35090.75</v>
      </c>
      <c r="P633">
        <v>0</v>
      </c>
      <c r="Q633" s="2">
        <f t="shared" si="70"/>
        <v>61.433922815576267</v>
      </c>
      <c r="R633" s="2">
        <f t="shared" si="64"/>
        <v>76.42379562679676</v>
      </c>
      <c r="S633">
        <f t="shared" ca="1" si="65"/>
        <v>1042</v>
      </c>
      <c r="T633" s="2">
        <f t="shared" ca="1" si="66"/>
        <v>34.733333333333334</v>
      </c>
      <c r="U633" s="2" t="str">
        <f t="shared" ca="1" si="67"/>
        <v>25-36</v>
      </c>
      <c r="V633">
        <f t="shared" si="68"/>
        <v>6882.75</v>
      </c>
      <c r="W633" t="str">
        <f t="shared" si="69"/>
        <v>Profit</v>
      </c>
    </row>
    <row r="634" spans="1:23">
      <c r="A634" t="s">
        <v>1310</v>
      </c>
      <c r="B634" s="1">
        <v>44730</v>
      </c>
      <c r="C634" t="s">
        <v>1311</v>
      </c>
      <c r="D634" t="s">
        <v>50</v>
      </c>
      <c r="E634">
        <v>20614</v>
      </c>
      <c r="F634">
        <v>9.6</v>
      </c>
      <c r="G634">
        <v>60</v>
      </c>
      <c r="H634" t="s">
        <v>19</v>
      </c>
      <c r="I634" t="s">
        <v>27</v>
      </c>
      <c r="J634" t="s">
        <v>37</v>
      </c>
      <c r="K634">
        <v>40878</v>
      </c>
      <c r="L634" t="s">
        <v>33</v>
      </c>
      <c r="M634">
        <v>0.28000000000000003</v>
      </c>
      <c r="N634">
        <v>0.89</v>
      </c>
      <c r="O634">
        <v>22592.94</v>
      </c>
      <c r="P634">
        <v>0</v>
      </c>
      <c r="Q634" s="2">
        <f t="shared" si="70"/>
        <v>50.428103136161262</v>
      </c>
      <c r="R634" s="2">
        <f t="shared" si="64"/>
        <v>55.269191252018203</v>
      </c>
      <c r="S634">
        <f t="shared" ca="1" si="65"/>
        <v>1190</v>
      </c>
      <c r="T634" s="2">
        <f t="shared" ca="1" si="66"/>
        <v>39.666666666666664</v>
      </c>
      <c r="U634" s="2" t="str">
        <f t="shared" ca="1" si="67"/>
        <v>37-48</v>
      </c>
      <c r="V634">
        <f t="shared" si="68"/>
        <v>1978.9399999999987</v>
      </c>
      <c r="W634" t="str">
        <f t="shared" si="69"/>
        <v>Profit</v>
      </c>
    </row>
    <row r="635" spans="1:23">
      <c r="A635" t="s">
        <v>1312</v>
      </c>
      <c r="B635" s="1">
        <v>45034</v>
      </c>
      <c r="C635" t="s">
        <v>1313</v>
      </c>
      <c r="D635" t="s">
        <v>65</v>
      </c>
      <c r="E635">
        <v>1488</v>
      </c>
      <c r="F635">
        <v>24.5</v>
      </c>
      <c r="G635">
        <v>36</v>
      </c>
      <c r="H635" t="s">
        <v>19</v>
      </c>
      <c r="I635" t="s">
        <v>20</v>
      </c>
      <c r="J635" t="s">
        <v>32</v>
      </c>
      <c r="K635">
        <v>32985</v>
      </c>
      <c r="L635" t="s">
        <v>33</v>
      </c>
      <c r="M635">
        <v>0.37</v>
      </c>
      <c r="N635">
        <v>0.69</v>
      </c>
      <c r="O635">
        <v>1852.56</v>
      </c>
      <c r="P635">
        <v>0</v>
      </c>
      <c r="Q635" s="2">
        <f t="shared" si="70"/>
        <v>4.5111414279217827</v>
      </c>
      <c r="R635" s="2">
        <f t="shared" si="64"/>
        <v>5.6163710777626195</v>
      </c>
      <c r="S635">
        <f t="shared" ca="1" si="65"/>
        <v>886</v>
      </c>
      <c r="T635" s="2">
        <f t="shared" ca="1" si="66"/>
        <v>29.533333333333335</v>
      </c>
      <c r="U635" s="2" t="str">
        <f t="shared" ca="1" si="67"/>
        <v>25-36</v>
      </c>
      <c r="V635">
        <f t="shared" si="68"/>
        <v>364.55999999999995</v>
      </c>
      <c r="W635" t="str">
        <f t="shared" si="69"/>
        <v>Profit</v>
      </c>
    </row>
    <row r="636" spans="1:23">
      <c r="A636" t="s">
        <v>1314</v>
      </c>
      <c r="B636" s="1">
        <v>44841</v>
      </c>
      <c r="C636" t="s">
        <v>1315</v>
      </c>
      <c r="D636" t="s">
        <v>72</v>
      </c>
      <c r="E636">
        <v>26923</v>
      </c>
      <c r="F636">
        <v>15.6</v>
      </c>
      <c r="G636">
        <v>60</v>
      </c>
      <c r="H636" t="s">
        <v>19</v>
      </c>
      <c r="I636" t="s">
        <v>57</v>
      </c>
      <c r="J636" t="s">
        <v>28</v>
      </c>
      <c r="K636">
        <v>127905</v>
      </c>
      <c r="L636" t="s">
        <v>29</v>
      </c>
      <c r="M636">
        <v>0.35</v>
      </c>
      <c r="N636">
        <v>0.7</v>
      </c>
      <c r="O636">
        <v>31122.99</v>
      </c>
      <c r="P636">
        <v>0</v>
      </c>
      <c r="Q636" s="2">
        <f t="shared" si="70"/>
        <v>21.049216215159689</v>
      </c>
      <c r="R636" s="2">
        <f t="shared" si="64"/>
        <v>24.332895508385128</v>
      </c>
      <c r="S636">
        <f t="shared" ca="1" si="65"/>
        <v>1079</v>
      </c>
      <c r="T636" s="2">
        <f t="shared" ca="1" si="66"/>
        <v>35.966666666666669</v>
      </c>
      <c r="U636" s="2" t="str">
        <f t="shared" ca="1" si="67"/>
        <v>25-36</v>
      </c>
      <c r="V636">
        <f t="shared" si="68"/>
        <v>4199.9900000000016</v>
      </c>
      <c r="W636" t="str">
        <f t="shared" si="69"/>
        <v>Profit</v>
      </c>
    </row>
    <row r="637" spans="1:23">
      <c r="A637" t="s">
        <v>1316</v>
      </c>
      <c r="B637" s="1">
        <v>44429</v>
      </c>
      <c r="C637" t="s">
        <v>1317</v>
      </c>
      <c r="D637" t="s">
        <v>50</v>
      </c>
      <c r="E637">
        <v>36941</v>
      </c>
      <c r="F637">
        <v>7.7</v>
      </c>
      <c r="G637">
        <v>60</v>
      </c>
      <c r="H637" t="s">
        <v>19</v>
      </c>
      <c r="I637" t="s">
        <v>84</v>
      </c>
      <c r="J637" t="s">
        <v>21</v>
      </c>
      <c r="K637">
        <v>103648</v>
      </c>
      <c r="L637" t="s">
        <v>22</v>
      </c>
      <c r="M637">
        <v>0.33</v>
      </c>
      <c r="N637">
        <v>0.64</v>
      </c>
      <c r="O637">
        <v>39785.46</v>
      </c>
      <c r="P637">
        <v>0</v>
      </c>
      <c r="Q637" s="2">
        <f t="shared" si="70"/>
        <v>35.640822784810126</v>
      </c>
      <c r="R637" s="2">
        <f t="shared" si="64"/>
        <v>38.38516903365236</v>
      </c>
      <c r="S637">
        <f t="shared" ca="1" si="65"/>
        <v>1491</v>
      </c>
      <c r="T637" s="2">
        <f t="shared" ca="1" si="66"/>
        <v>49.7</v>
      </c>
      <c r="U637" s="2" t="str">
        <f t="shared" ca="1" si="67"/>
        <v>49+</v>
      </c>
      <c r="V637">
        <f t="shared" si="68"/>
        <v>2844.4599999999991</v>
      </c>
      <c r="W637" t="str">
        <f t="shared" si="69"/>
        <v>Profit</v>
      </c>
    </row>
    <row r="638" spans="1:23">
      <c r="A638" t="s">
        <v>1318</v>
      </c>
      <c r="B638" s="1">
        <v>44720</v>
      </c>
      <c r="C638" t="s">
        <v>1319</v>
      </c>
      <c r="D638" t="s">
        <v>53</v>
      </c>
      <c r="E638">
        <v>30165</v>
      </c>
      <c r="F638">
        <v>7</v>
      </c>
      <c r="G638">
        <v>36</v>
      </c>
      <c r="H638" t="s">
        <v>19</v>
      </c>
      <c r="I638" t="s">
        <v>84</v>
      </c>
      <c r="J638" t="s">
        <v>28</v>
      </c>
      <c r="K638">
        <v>71235</v>
      </c>
      <c r="L638" t="s">
        <v>29</v>
      </c>
      <c r="M638">
        <v>0.12</v>
      </c>
      <c r="N638">
        <v>0.82</v>
      </c>
      <c r="O638">
        <v>32276.55</v>
      </c>
      <c r="P638">
        <v>0</v>
      </c>
      <c r="Q638" s="2">
        <f t="shared" si="70"/>
        <v>42.345757001473991</v>
      </c>
      <c r="R638" s="2">
        <f t="shared" si="64"/>
        <v>45.309959991577173</v>
      </c>
      <c r="S638">
        <f t="shared" ca="1" si="65"/>
        <v>1200</v>
      </c>
      <c r="T638" s="2">
        <f t="shared" ca="1" si="66"/>
        <v>40</v>
      </c>
      <c r="U638" s="2" t="str">
        <f t="shared" ca="1" si="67"/>
        <v>37-48</v>
      </c>
      <c r="V638">
        <f t="shared" si="68"/>
        <v>2111.5499999999993</v>
      </c>
      <c r="W638" t="str">
        <f t="shared" si="69"/>
        <v>Profit</v>
      </c>
    </row>
    <row r="639" spans="1:23">
      <c r="A639" t="s">
        <v>1320</v>
      </c>
      <c r="B639" s="1">
        <v>44542</v>
      </c>
      <c r="C639" t="s">
        <v>1321</v>
      </c>
      <c r="D639" t="s">
        <v>46</v>
      </c>
      <c r="E639">
        <v>2667</v>
      </c>
      <c r="F639">
        <v>9.1999999999999993</v>
      </c>
      <c r="G639">
        <v>60</v>
      </c>
      <c r="H639" t="s">
        <v>26</v>
      </c>
      <c r="I639" t="s">
        <v>27</v>
      </c>
      <c r="J639" t="s">
        <v>28</v>
      </c>
      <c r="K639">
        <v>48931</v>
      </c>
      <c r="L639" t="s">
        <v>33</v>
      </c>
      <c r="M639">
        <v>0.35</v>
      </c>
      <c r="N639">
        <v>0.66</v>
      </c>
      <c r="O639">
        <v>1282.69</v>
      </c>
      <c r="P639">
        <v>0</v>
      </c>
      <c r="Q639" s="2">
        <f t="shared" si="70"/>
        <v>5.4505323823343073</v>
      </c>
      <c r="R639" s="2">
        <f t="shared" si="64"/>
        <v>2.6214260897999222</v>
      </c>
      <c r="S639">
        <f t="shared" ca="1" si="65"/>
        <v>1378</v>
      </c>
      <c r="T639" s="2">
        <f t="shared" ca="1" si="66"/>
        <v>45.93333333333333</v>
      </c>
      <c r="U639" s="2" t="str">
        <f t="shared" ca="1" si="67"/>
        <v>37-48</v>
      </c>
      <c r="V639">
        <f t="shared" si="68"/>
        <v>-1384.31</v>
      </c>
      <c r="W639" t="str">
        <f t="shared" si="69"/>
        <v>loss</v>
      </c>
    </row>
    <row r="640" spans="1:23">
      <c r="A640" t="s">
        <v>1322</v>
      </c>
      <c r="B640" s="1">
        <v>45266</v>
      </c>
      <c r="C640" t="s">
        <v>1323</v>
      </c>
      <c r="D640" t="s">
        <v>50</v>
      </c>
      <c r="E640">
        <v>27213</v>
      </c>
      <c r="F640">
        <v>23.5</v>
      </c>
      <c r="G640">
        <v>60</v>
      </c>
      <c r="H640" t="s">
        <v>81</v>
      </c>
      <c r="I640" t="s">
        <v>20</v>
      </c>
      <c r="J640" t="s">
        <v>28</v>
      </c>
      <c r="K640">
        <v>122876</v>
      </c>
      <c r="L640" t="s">
        <v>22</v>
      </c>
      <c r="M640">
        <v>0.41</v>
      </c>
      <c r="N640">
        <v>0.62</v>
      </c>
      <c r="O640">
        <v>9805.16</v>
      </c>
      <c r="P640">
        <v>8501.7099999999991</v>
      </c>
      <c r="Q640" s="2">
        <f t="shared" si="70"/>
        <v>22.146717015527852</v>
      </c>
      <c r="R640" s="2">
        <f t="shared" si="64"/>
        <v>7.9797193919072891</v>
      </c>
      <c r="S640">
        <f t="shared" ca="1" si="65"/>
        <v>654</v>
      </c>
      <c r="T640" s="2">
        <f t="shared" ca="1" si="66"/>
        <v>21.8</v>
      </c>
      <c r="U640" s="2" t="str">
        <f t="shared" ca="1" si="67"/>
        <v>13-24</v>
      </c>
      <c r="V640">
        <f t="shared" si="68"/>
        <v>-17407.84</v>
      </c>
      <c r="W640" t="str">
        <f t="shared" si="69"/>
        <v>loss</v>
      </c>
    </row>
    <row r="641" spans="1:23">
      <c r="A641" t="s">
        <v>1324</v>
      </c>
      <c r="B641" s="1">
        <v>44742</v>
      </c>
      <c r="C641" t="s">
        <v>1325</v>
      </c>
      <c r="D641" t="s">
        <v>65</v>
      </c>
      <c r="E641">
        <v>5114</v>
      </c>
      <c r="F641">
        <v>13.3</v>
      </c>
      <c r="G641">
        <v>36</v>
      </c>
      <c r="H641" t="s">
        <v>26</v>
      </c>
      <c r="I641" t="s">
        <v>20</v>
      </c>
      <c r="J641" t="s">
        <v>37</v>
      </c>
      <c r="K641">
        <v>30336</v>
      </c>
      <c r="L641" t="s">
        <v>22</v>
      </c>
      <c r="M641">
        <v>0.5</v>
      </c>
      <c r="N641">
        <v>0.69</v>
      </c>
      <c r="O641">
        <v>260.63</v>
      </c>
      <c r="P641">
        <v>0</v>
      </c>
      <c r="Q641" s="2">
        <f t="shared" si="70"/>
        <v>16.85785864978903</v>
      </c>
      <c r="R641" s="2">
        <f t="shared" si="64"/>
        <v>0.85914425105485226</v>
      </c>
      <c r="S641">
        <f t="shared" ca="1" si="65"/>
        <v>1178</v>
      </c>
      <c r="T641" s="2">
        <f t="shared" ca="1" si="66"/>
        <v>39.266666666666666</v>
      </c>
      <c r="U641" s="2" t="str">
        <f t="shared" ca="1" si="67"/>
        <v>37-48</v>
      </c>
      <c r="V641">
        <f t="shared" si="68"/>
        <v>-4853.37</v>
      </c>
      <c r="W641" t="str">
        <f t="shared" si="69"/>
        <v>loss</v>
      </c>
    </row>
    <row r="642" spans="1:23">
      <c r="A642" t="s">
        <v>1326</v>
      </c>
      <c r="B642" s="1">
        <v>44990</v>
      </c>
      <c r="C642" t="s">
        <v>1327</v>
      </c>
      <c r="D642" t="s">
        <v>50</v>
      </c>
      <c r="E642">
        <v>37321</v>
      </c>
      <c r="F642">
        <v>12.9</v>
      </c>
      <c r="G642">
        <v>60</v>
      </c>
      <c r="H642" t="s">
        <v>19</v>
      </c>
      <c r="I642" t="s">
        <v>41</v>
      </c>
      <c r="J642" t="s">
        <v>28</v>
      </c>
      <c r="K642">
        <v>72933</v>
      </c>
      <c r="L642" t="s">
        <v>22</v>
      </c>
      <c r="M642">
        <v>0.1</v>
      </c>
      <c r="N642">
        <v>0.54</v>
      </c>
      <c r="O642">
        <v>42135.41</v>
      </c>
      <c r="P642">
        <v>0</v>
      </c>
      <c r="Q642" s="2">
        <f t="shared" si="70"/>
        <v>51.171623270673081</v>
      </c>
      <c r="R642" s="2">
        <f t="shared" ref="R642:R705" si="71">O642/K642*100</f>
        <v>57.772764043711355</v>
      </c>
      <c r="S642">
        <f t="shared" ref="S642:S705" ca="1" si="72">_xlfn.DAYS(TODAY(),B642)</f>
        <v>930</v>
      </c>
      <c r="T642" s="2">
        <f t="shared" ref="T642:T705" ca="1" si="73">S642/30</f>
        <v>31</v>
      </c>
      <c r="U642" s="2" t="str">
        <f t="shared" ref="U642:U705" ca="1" si="74">IF(T642&lt;=12,"0-12",
 IF(T642&lt;=24,"13-24",
 IF(T642&lt;=36,"25-36",
 IF(T642&lt;=48,"37-48",
 "49+"))))</f>
        <v>25-36</v>
      </c>
      <c r="V642">
        <f t="shared" ref="V642:V705" si="75">O642-E642</f>
        <v>4814.4100000000035</v>
      </c>
      <c r="W642" t="str">
        <f t="shared" ref="W642:W705" si="76">IF(V642&gt;=0,"Profit","loss")</f>
        <v>Profit</v>
      </c>
    </row>
    <row r="643" spans="1:23">
      <c r="A643" t="s">
        <v>1328</v>
      </c>
      <c r="B643" s="1">
        <v>44445</v>
      </c>
      <c r="C643" t="s">
        <v>1329</v>
      </c>
      <c r="D643" t="s">
        <v>40</v>
      </c>
      <c r="E643">
        <v>8761</v>
      </c>
      <c r="F643">
        <v>11.3</v>
      </c>
      <c r="G643">
        <v>36</v>
      </c>
      <c r="H643" t="s">
        <v>19</v>
      </c>
      <c r="I643" t="s">
        <v>20</v>
      </c>
      <c r="J643" t="s">
        <v>28</v>
      </c>
      <c r="K643">
        <v>114899</v>
      </c>
      <c r="L643" t="s">
        <v>22</v>
      </c>
      <c r="M643">
        <v>0.39</v>
      </c>
      <c r="N643">
        <v>0.84</v>
      </c>
      <c r="O643">
        <v>9750.99</v>
      </c>
      <c r="P643">
        <v>0</v>
      </c>
      <c r="Q643" s="2">
        <f t="shared" ref="Q643:Q706" si="77">E643/K643*100</f>
        <v>7.6249575714323017</v>
      </c>
      <c r="R643" s="2">
        <f t="shared" si="71"/>
        <v>8.4865751660153705</v>
      </c>
      <c r="S643">
        <f t="shared" ca="1" si="72"/>
        <v>1475</v>
      </c>
      <c r="T643" s="2">
        <f t="shared" ca="1" si="73"/>
        <v>49.166666666666664</v>
      </c>
      <c r="U643" s="2" t="str">
        <f t="shared" ca="1" si="74"/>
        <v>49+</v>
      </c>
      <c r="V643">
        <f t="shared" si="75"/>
        <v>989.98999999999978</v>
      </c>
      <c r="W643" t="str">
        <f t="shared" si="76"/>
        <v>Profit</v>
      </c>
    </row>
    <row r="644" spans="1:23">
      <c r="A644" t="s">
        <v>1330</v>
      </c>
      <c r="B644" s="1">
        <v>44243</v>
      </c>
      <c r="C644" t="s">
        <v>1331</v>
      </c>
      <c r="D644" t="s">
        <v>46</v>
      </c>
      <c r="E644">
        <v>32116</v>
      </c>
      <c r="F644">
        <v>7.9</v>
      </c>
      <c r="G644">
        <v>36</v>
      </c>
      <c r="H644" t="s">
        <v>60</v>
      </c>
      <c r="I644" t="s">
        <v>20</v>
      </c>
      <c r="J644" t="s">
        <v>37</v>
      </c>
      <c r="K644">
        <v>75536</v>
      </c>
      <c r="L644" t="s">
        <v>22</v>
      </c>
      <c r="M644">
        <v>0.33</v>
      </c>
      <c r="N644">
        <v>0.51</v>
      </c>
      <c r="O644">
        <v>0</v>
      </c>
      <c r="P644">
        <v>0</v>
      </c>
      <c r="Q644" s="2">
        <f t="shared" si="77"/>
        <v>42.517475111205258</v>
      </c>
      <c r="R644" s="2">
        <f t="shared" si="71"/>
        <v>0</v>
      </c>
      <c r="S644">
        <f t="shared" ca="1" si="72"/>
        <v>1677</v>
      </c>
      <c r="T644" s="2">
        <f t="shared" ca="1" si="73"/>
        <v>55.9</v>
      </c>
      <c r="U644" s="2" t="str">
        <f t="shared" ca="1" si="74"/>
        <v>49+</v>
      </c>
      <c r="V644">
        <f t="shared" si="75"/>
        <v>-32116</v>
      </c>
      <c r="W644" t="str">
        <f t="shared" si="76"/>
        <v>loss</v>
      </c>
    </row>
    <row r="645" spans="1:23">
      <c r="A645" t="s">
        <v>1332</v>
      </c>
      <c r="B645" s="1">
        <v>44410</v>
      </c>
      <c r="C645" t="s">
        <v>1333</v>
      </c>
      <c r="D645" t="s">
        <v>50</v>
      </c>
      <c r="E645">
        <v>34768</v>
      </c>
      <c r="F645">
        <v>14.8</v>
      </c>
      <c r="G645">
        <v>36</v>
      </c>
      <c r="H645" t="s">
        <v>60</v>
      </c>
      <c r="I645" t="s">
        <v>20</v>
      </c>
      <c r="J645" t="s">
        <v>32</v>
      </c>
      <c r="K645">
        <v>99504</v>
      </c>
      <c r="L645" t="s">
        <v>33</v>
      </c>
      <c r="M645">
        <v>0.27</v>
      </c>
      <c r="N645">
        <v>0.79</v>
      </c>
      <c r="O645">
        <v>0</v>
      </c>
      <c r="P645">
        <v>0</v>
      </c>
      <c r="Q645" s="2">
        <f t="shared" si="77"/>
        <v>34.941308892104836</v>
      </c>
      <c r="R645" s="2">
        <f t="shared" si="71"/>
        <v>0</v>
      </c>
      <c r="S645">
        <f t="shared" ca="1" si="72"/>
        <v>1510</v>
      </c>
      <c r="T645" s="2">
        <f t="shared" ca="1" si="73"/>
        <v>50.333333333333336</v>
      </c>
      <c r="U645" s="2" t="str">
        <f t="shared" ca="1" si="74"/>
        <v>49+</v>
      </c>
      <c r="V645">
        <f t="shared" si="75"/>
        <v>-34768</v>
      </c>
      <c r="W645" t="str">
        <f t="shared" si="76"/>
        <v>loss</v>
      </c>
    </row>
    <row r="646" spans="1:23">
      <c r="A646" t="s">
        <v>1334</v>
      </c>
      <c r="B646" s="1">
        <v>44435</v>
      </c>
      <c r="C646" t="s">
        <v>1335</v>
      </c>
      <c r="D646" t="s">
        <v>65</v>
      </c>
      <c r="E646">
        <v>26426</v>
      </c>
      <c r="F646">
        <v>7.6</v>
      </c>
      <c r="G646">
        <v>36</v>
      </c>
      <c r="H646" t="s">
        <v>81</v>
      </c>
      <c r="I646" t="s">
        <v>57</v>
      </c>
      <c r="J646" t="s">
        <v>47</v>
      </c>
      <c r="K646">
        <v>129214</v>
      </c>
      <c r="L646" t="s">
        <v>33</v>
      </c>
      <c r="M646">
        <v>0.15</v>
      </c>
      <c r="N646">
        <v>0.57999999999999996</v>
      </c>
      <c r="O646">
        <v>5657.08</v>
      </c>
      <c r="P646">
        <v>8575.9699999999993</v>
      </c>
      <c r="Q646" s="2">
        <f t="shared" si="77"/>
        <v>20.451344281579395</v>
      </c>
      <c r="R646" s="2">
        <f t="shared" si="71"/>
        <v>4.3780704877180492</v>
      </c>
      <c r="S646">
        <f t="shared" ca="1" si="72"/>
        <v>1485</v>
      </c>
      <c r="T646" s="2">
        <f t="shared" ca="1" si="73"/>
        <v>49.5</v>
      </c>
      <c r="U646" s="2" t="str">
        <f t="shared" ca="1" si="74"/>
        <v>49+</v>
      </c>
      <c r="V646">
        <f t="shared" si="75"/>
        <v>-20768.919999999998</v>
      </c>
      <c r="W646" t="str">
        <f t="shared" si="76"/>
        <v>loss</v>
      </c>
    </row>
    <row r="647" spans="1:23">
      <c r="A647" t="s">
        <v>1336</v>
      </c>
      <c r="B647" s="1">
        <v>45276</v>
      </c>
      <c r="C647" t="s">
        <v>1337</v>
      </c>
      <c r="D647" t="s">
        <v>65</v>
      </c>
      <c r="E647">
        <v>18772</v>
      </c>
      <c r="F647">
        <v>21.7</v>
      </c>
      <c r="G647">
        <v>60</v>
      </c>
      <c r="H647" t="s">
        <v>26</v>
      </c>
      <c r="I647" t="s">
        <v>20</v>
      </c>
      <c r="J647" t="s">
        <v>37</v>
      </c>
      <c r="K647">
        <v>81148</v>
      </c>
      <c r="L647" t="s">
        <v>33</v>
      </c>
      <c r="M647">
        <v>0.26</v>
      </c>
      <c r="N647">
        <v>0.6</v>
      </c>
      <c r="O647">
        <v>7853.16</v>
      </c>
      <c r="P647">
        <v>0</v>
      </c>
      <c r="Q647" s="2">
        <f t="shared" si="77"/>
        <v>23.133040863607235</v>
      </c>
      <c r="R647" s="2">
        <f t="shared" si="71"/>
        <v>9.6775767733031017</v>
      </c>
      <c r="S647">
        <f t="shared" ca="1" si="72"/>
        <v>644</v>
      </c>
      <c r="T647" s="2">
        <f t="shared" ca="1" si="73"/>
        <v>21.466666666666665</v>
      </c>
      <c r="U647" s="2" t="str">
        <f t="shared" ca="1" si="74"/>
        <v>13-24</v>
      </c>
      <c r="V647">
        <f t="shared" si="75"/>
        <v>-10918.84</v>
      </c>
      <c r="W647" t="str">
        <f t="shared" si="76"/>
        <v>loss</v>
      </c>
    </row>
    <row r="648" spans="1:23">
      <c r="A648" t="s">
        <v>1338</v>
      </c>
      <c r="B648" s="1">
        <v>44546</v>
      </c>
      <c r="C648" t="s">
        <v>1339</v>
      </c>
      <c r="D648" t="s">
        <v>50</v>
      </c>
      <c r="E648">
        <v>39218</v>
      </c>
      <c r="F648">
        <v>12.4</v>
      </c>
      <c r="G648">
        <v>36</v>
      </c>
      <c r="H648" t="s">
        <v>19</v>
      </c>
      <c r="I648" t="s">
        <v>73</v>
      </c>
      <c r="J648" t="s">
        <v>37</v>
      </c>
      <c r="K648">
        <v>143936</v>
      </c>
      <c r="L648" t="s">
        <v>29</v>
      </c>
      <c r="M648">
        <v>0.24</v>
      </c>
      <c r="N648">
        <v>0.79</v>
      </c>
      <c r="O648">
        <v>44081.03</v>
      </c>
      <c r="P648">
        <v>0</v>
      </c>
      <c r="Q648" s="2">
        <f t="shared" si="77"/>
        <v>27.246831925300135</v>
      </c>
      <c r="R648" s="2">
        <f t="shared" si="71"/>
        <v>30.625437694530898</v>
      </c>
      <c r="S648">
        <f t="shared" ca="1" si="72"/>
        <v>1374</v>
      </c>
      <c r="T648" s="2">
        <f t="shared" ca="1" si="73"/>
        <v>45.8</v>
      </c>
      <c r="U648" s="2" t="str">
        <f t="shared" ca="1" si="74"/>
        <v>37-48</v>
      </c>
      <c r="V648">
        <f t="shared" si="75"/>
        <v>4863.0299999999988</v>
      </c>
      <c r="W648" t="str">
        <f t="shared" si="76"/>
        <v>Profit</v>
      </c>
    </row>
    <row r="649" spans="1:23">
      <c r="A649" t="s">
        <v>1340</v>
      </c>
      <c r="B649" s="1">
        <v>44303</v>
      </c>
      <c r="C649" t="s">
        <v>1341</v>
      </c>
      <c r="D649" t="s">
        <v>25</v>
      </c>
      <c r="E649">
        <v>4712</v>
      </c>
      <c r="F649">
        <v>12.5</v>
      </c>
      <c r="G649">
        <v>36</v>
      </c>
      <c r="H649" t="s">
        <v>26</v>
      </c>
      <c r="I649" t="s">
        <v>73</v>
      </c>
      <c r="J649" t="s">
        <v>28</v>
      </c>
      <c r="K649">
        <v>46279</v>
      </c>
      <c r="L649" t="s">
        <v>22</v>
      </c>
      <c r="M649">
        <v>0.22</v>
      </c>
      <c r="N649">
        <v>0.95</v>
      </c>
      <c r="O649">
        <v>1012.2</v>
      </c>
      <c r="P649">
        <v>0</v>
      </c>
      <c r="Q649" s="2">
        <f t="shared" si="77"/>
        <v>10.181723892046069</v>
      </c>
      <c r="R649" s="2">
        <f t="shared" si="71"/>
        <v>2.1871691263856179</v>
      </c>
      <c r="S649">
        <f t="shared" ca="1" si="72"/>
        <v>1617</v>
      </c>
      <c r="T649" s="2">
        <f t="shared" ca="1" si="73"/>
        <v>53.9</v>
      </c>
      <c r="U649" s="2" t="str">
        <f t="shared" ca="1" si="74"/>
        <v>49+</v>
      </c>
      <c r="V649">
        <f t="shared" si="75"/>
        <v>-3699.8</v>
      </c>
      <c r="W649" t="str">
        <f t="shared" si="76"/>
        <v>loss</v>
      </c>
    </row>
    <row r="650" spans="1:23">
      <c r="A650" t="s">
        <v>1342</v>
      </c>
      <c r="B650" s="1">
        <v>45027</v>
      </c>
      <c r="C650" t="s">
        <v>1343</v>
      </c>
      <c r="D650" t="s">
        <v>72</v>
      </c>
      <c r="E650">
        <v>2367</v>
      </c>
      <c r="F650">
        <v>14.5</v>
      </c>
      <c r="G650">
        <v>60</v>
      </c>
      <c r="H650" t="s">
        <v>19</v>
      </c>
      <c r="I650" t="s">
        <v>36</v>
      </c>
      <c r="J650" t="s">
        <v>28</v>
      </c>
      <c r="K650">
        <v>98665</v>
      </c>
      <c r="L650" t="s">
        <v>22</v>
      </c>
      <c r="M650">
        <v>0.39</v>
      </c>
      <c r="N650">
        <v>0.85</v>
      </c>
      <c r="O650">
        <v>2710.22</v>
      </c>
      <c r="P650">
        <v>0</v>
      </c>
      <c r="Q650" s="2">
        <f t="shared" si="77"/>
        <v>2.3990270105913951</v>
      </c>
      <c r="R650" s="2">
        <f t="shared" si="71"/>
        <v>2.7468909947803168</v>
      </c>
      <c r="S650">
        <f t="shared" ca="1" si="72"/>
        <v>893</v>
      </c>
      <c r="T650" s="2">
        <f t="shared" ca="1" si="73"/>
        <v>29.766666666666666</v>
      </c>
      <c r="U650" s="2" t="str">
        <f t="shared" ca="1" si="74"/>
        <v>25-36</v>
      </c>
      <c r="V650">
        <f t="shared" si="75"/>
        <v>343.2199999999998</v>
      </c>
      <c r="W650" t="str">
        <f t="shared" si="76"/>
        <v>Profit</v>
      </c>
    </row>
    <row r="651" spans="1:23">
      <c r="A651" t="s">
        <v>1344</v>
      </c>
      <c r="B651" s="1">
        <v>44244</v>
      </c>
      <c r="C651" t="s">
        <v>1345</v>
      </c>
      <c r="D651" t="s">
        <v>18</v>
      </c>
      <c r="E651">
        <v>27200</v>
      </c>
      <c r="F651">
        <v>13.9</v>
      </c>
      <c r="G651">
        <v>36</v>
      </c>
      <c r="H651" t="s">
        <v>19</v>
      </c>
      <c r="I651" t="s">
        <v>20</v>
      </c>
      <c r="J651" t="s">
        <v>47</v>
      </c>
      <c r="K651">
        <v>133751</v>
      </c>
      <c r="L651" t="s">
        <v>33</v>
      </c>
      <c r="M651">
        <v>0.38</v>
      </c>
      <c r="N651">
        <v>0.6</v>
      </c>
      <c r="O651">
        <v>30980.799999999999</v>
      </c>
      <c r="P651">
        <v>0</v>
      </c>
      <c r="Q651" s="2">
        <f t="shared" si="77"/>
        <v>20.336296551053824</v>
      </c>
      <c r="R651" s="2">
        <f t="shared" si="71"/>
        <v>23.163041771650306</v>
      </c>
      <c r="S651">
        <f t="shared" ca="1" si="72"/>
        <v>1676</v>
      </c>
      <c r="T651" s="2">
        <f t="shared" ca="1" si="73"/>
        <v>55.866666666666667</v>
      </c>
      <c r="U651" s="2" t="str">
        <f t="shared" ca="1" si="74"/>
        <v>49+</v>
      </c>
      <c r="V651">
        <f t="shared" si="75"/>
        <v>3780.7999999999993</v>
      </c>
      <c r="W651" t="str">
        <f t="shared" si="76"/>
        <v>Profit</v>
      </c>
    </row>
    <row r="652" spans="1:23">
      <c r="A652" t="s">
        <v>1346</v>
      </c>
      <c r="B652" s="1">
        <v>44533</v>
      </c>
      <c r="C652" t="s">
        <v>1347</v>
      </c>
      <c r="D652" t="s">
        <v>56</v>
      </c>
      <c r="E652">
        <v>4726</v>
      </c>
      <c r="F652">
        <v>24.9</v>
      </c>
      <c r="G652">
        <v>36</v>
      </c>
      <c r="H652" t="s">
        <v>26</v>
      </c>
      <c r="I652" t="s">
        <v>57</v>
      </c>
      <c r="J652" t="s">
        <v>28</v>
      </c>
      <c r="K652">
        <v>134433</v>
      </c>
      <c r="L652" t="s">
        <v>22</v>
      </c>
      <c r="M652">
        <v>0.34</v>
      </c>
      <c r="N652">
        <v>0.57999999999999996</v>
      </c>
      <c r="O652">
        <v>1515.61</v>
      </c>
      <c r="P652">
        <v>0</v>
      </c>
      <c r="Q652" s="2">
        <f t="shared" si="77"/>
        <v>3.5155058653753173</v>
      </c>
      <c r="R652" s="2">
        <f t="shared" si="71"/>
        <v>1.1274091926833441</v>
      </c>
      <c r="S652">
        <f t="shared" ca="1" si="72"/>
        <v>1387</v>
      </c>
      <c r="T652" s="2">
        <f t="shared" ca="1" si="73"/>
        <v>46.233333333333334</v>
      </c>
      <c r="U652" s="2" t="str">
        <f t="shared" ca="1" si="74"/>
        <v>37-48</v>
      </c>
      <c r="V652">
        <f t="shared" si="75"/>
        <v>-3210.3900000000003</v>
      </c>
      <c r="W652" t="str">
        <f t="shared" si="76"/>
        <v>loss</v>
      </c>
    </row>
    <row r="653" spans="1:23">
      <c r="A653" t="s">
        <v>1348</v>
      </c>
      <c r="B653" s="1">
        <v>45246</v>
      </c>
      <c r="C653" t="s">
        <v>1349</v>
      </c>
      <c r="D653" t="s">
        <v>46</v>
      </c>
      <c r="E653">
        <v>24616</v>
      </c>
      <c r="F653">
        <v>15.9</v>
      </c>
      <c r="G653">
        <v>36</v>
      </c>
      <c r="H653" t="s">
        <v>19</v>
      </c>
      <c r="I653" t="s">
        <v>73</v>
      </c>
      <c r="J653" t="s">
        <v>21</v>
      </c>
      <c r="K653">
        <v>101386</v>
      </c>
      <c r="L653" t="s">
        <v>29</v>
      </c>
      <c r="M653">
        <v>0.48</v>
      </c>
      <c r="N653">
        <v>0.89</v>
      </c>
      <c r="O653">
        <v>28529.94</v>
      </c>
      <c r="P653">
        <v>0</v>
      </c>
      <c r="Q653" s="2">
        <f t="shared" si="77"/>
        <v>24.279486319610204</v>
      </c>
      <c r="R653" s="2">
        <f t="shared" si="71"/>
        <v>28.139920699110327</v>
      </c>
      <c r="S653">
        <f t="shared" ca="1" si="72"/>
        <v>674</v>
      </c>
      <c r="T653" s="2">
        <f t="shared" ca="1" si="73"/>
        <v>22.466666666666665</v>
      </c>
      <c r="U653" s="2" t="str">
        <f t="shared" ca="1" si="74"/>
        <v>13-24</v>
      </c>
      <c r="V653">
        <f t="shared" si="75"/>
        <v>3913.9399999999987</v>
      </c>
      <c r="W653" t="str">
        <f t="shared" si="76"/>
        <v>Profit</v>
      </c>
    </row>
    <row r="654" spans="1:23">
      <c r="A654" t="s">
        <v>1350</v>
      </c>
      <c r="B654" s="1">
        <v>45000</v>
      </c>
      <c r="C654" t="s">
        <v>1351</v>
      </c>
      <c r="D654" t="s">
        <v>18</v>
      </c>
      <c r="E654">
        <v>28723</v>
      </c>
      <c r="F654">
        <v>6.8</v>
      </c>
      <c r="G654">
        <v>36</v>
      </c>
      <c r="H654" t="s">
        <v>19</v>
      </c>
      <c r="I654" t="s">
        <v>73</v>
      </c>
      <c r="J654" t="s">
        <v>28</v>
      </c>
      <c r="K654">
        <v>116124</v>
      </c>
      <c r="L654" t="s">
        <v>22</v>
      </c>
      <c r="M654">
        <v>0.24</v>
      </c>
      <c r="N654">
        <v>0.7</v>
      </c>
      <c r="O654">
        <v>30676.16</v>
      </c>
      <c r="P654">
        <v>0</v>
      </c>
      <c r="Q654" s="2">
        <f t="shared" si="77"/>
        <v>24.734766284316763</v>
      </c>
      <c r="R654" s="2">
        <f t="shared" si="71"/>
        <v>26.416726947056596</v>
      </c>
      <c r="S654">
        <f t="shared" ca="1" si="72"/>
        <v>920</v>
      </c>
      <c r="T654" s="2">
        <f t="shared" ca="1" si="73"/>
        <v>30.666666666666668</v>
      </c>
      <c r="U654" s="2" t="str">
        <f t="shared" ca="1" si="74"/>
        <v>25-36</v>
      </c>
      <c r="V654">
        <f t="shared" si="75"/>
        <v>1953.1599999999999</v>
      </c>
      <c r="W654" t="str">
        <f t="shared" si="76"/>
        <v>Profit</v>
      </c>
    </row>
    <row r="655" spans="1:23">
      <c r="A655" t="s">
        <v>1352</v>
      </c>
      <c r="B655" s="1">
        <v>44204</v>
      </c>
      <c r="C655" t="s">
        <v>1353</v>
      </c>
      <c r="D655" t="s">
        <v>53</v>
      </c>
      <c r="E655">
        <v>38574</v>
      </c>
      <c r="F655">
        <v>17.100000000000001</v>
      </c>
      <c r="G655">
        <v>60</v>
      </c>
      <c r="H655" t="s">
        <v>19</v>
      </c>
      <c r="I655" t="s">
        <v>73</v>
      </c>
      <c r="J655" t="s">
        <v>28</v>
      </c>
      <c r="K655">
        <v>135750</v>
      </c>
      <c r="L655" t="s">
        <v>22</v>
      </c>
      <c r="M655">
        <v>0.2</v>
      </c>
      <c r="N655">
        <v>0.56000000000000005</v>
      </c>
      <c r="O655">
        <v>45170.15</v>
      </c>
      <c r="P655">
        <v>0</v>
      </c>
      <c r="Q655" s="2">
        <f t="shared" si="77"/>
        <v>28.41546961325967</v>
      </c>
      <c r="R655" s="2">
        <f t="shared" si="71"/>
        <v>33.274511970534071</v>
      </c>
      <c r="S655">
        <f t="shared" ca="1" si="72"/>
        <v>1716</v>
      </c>
      <c r="T655" s="2">
        <f t="shared" ca="1" si="73"/>
        <v>57.2</v>
      </c>
      <c r="U655" s="2" t="str">
        <f t="shared" ca="1" si="74"/>
        <v>49+</v>
      </c>
      <c r="V655">
        <f t="shared" si="75"/>
        <v>6596.1500000000015</v>
      </c>
      <c r="W655" t="str">
        <f t="shared" si="76"/>
        <v>Profit</v>
      </c>
    </row>
    <row r="656" spans="1:23">
      <c r="A656" t="s">
        <v>1354</v>
      </c>
      <c r="B656" s="1">
        <v>44821</v>
      </c>
      <c r="C656" t="s">
        <v>1355</v>
      </c>
      <c r="D656" t="s">
        <v>53</v>
      </c>
      <c r="E656">
        <v>35958</v>
      </c>
      <c r="F656">
        <v>8</v>
      </c>
      <c r="G656">
        <v>36</v>
      </c>
      <c r="H656" t="s">
        <v>19</v>
      </c>
      <c r="I656" t="s">
        <v>84</v>
      </c>
      <c r="J656" t="s">
        <v>21</v>
      </c>
      <c r="K656">
        <v>107485</v>
      </c>
      <c r="L656" t="s">
        <v>29</v>
      </c>
      <c r="M656">
        <v>0.36</v>
      </c>
      <c r="N656">
        <v>0.89</v>
      </c>
      <c r="O656">
        <v>38834.639999999999</v>
      </c>
      <c r="P656">
        <v>0</v>
      </c>
      <c r="Q656" s="2">
        <f t="shared" si="77"/>
        <v>33.453970321440202</v>
      </c>
      <c r="R656" s="2">
        <f t="shared" si="71"/>
        <v>36.130287947155416</v>
      </c>
      <c r="S656">
        <f t="shared" ca="1" si="72"/>
        <v>1099</v>
      </c>
      <c r="T656" s="2">
        <f t="shared" ca="1" si="73"/>
        <v>36.633333333333333</v>
      </c>
      <c r="U656" s="2" t="str">
        <f t="shared" ca="1" si="74"/>
        <v>37-48</v>
      </c>
      <c r="V656">
        <f t="shared" si="75"/>
        <v>2876.6399999999994</v>
      </c>
      <c r="W656" t="str">
        <f t="shared" si="76"/>
        <v>Profit</v>
      </c>
    </row>
    <row r="657" spans="1:23">
      <c r="A657" t="s">
        <v>1356</v>
      </c>
      <c r="B657" s="1">
        <v>44915</v>
      </c>
      <c r="C657" t="s">
        <v>1357</v>
      </c>
      <c r="D657" t="s">
        <v>65</v>
      </c>
      <c r="E657">
        <v>10108</v>
      </c>
      <c r="F657">
        <v>5.6</v>
      </c>
      <c r="G657">
        <v>60</v>
      </c>
      <c r="H657" t="s">
        <v>81</v>
      </c>
      <c r="I657" t="s">
        <v>20</v>
      </c>
      <c r="J657" t="s">
        <v>47</v>
      </c>
      <c r="K657">
        <v>104055</v>
      </c>
      <c r="L657" t="s">
        <v>33</v>
      </c>
      <c r="M657">
        <v>0.18</v>
      </c>
      <c r="N657">
        <v>0.87</v>
      </c>
      <c r="O657">
        <v>2849.4</v>
      </c>
      <c r="P657">
        <v>2210.77</v>
      </c>
      <c r="Q657" s="2">
        <f t="shared" si="77"/>
        <v>9.7140935082408344</v>
      </c>
      <c r="R657" s="2">
        <f t="shared" si="71"/>
        <v>2.7383595214069483</v>
      </c>
      <c r="S657">
        <f t="shared" ca="1" si="72"/>
        <v>1005</v>
      </c>
      <c r="T657" s="2">
        <f t="shared" ca="1" si="73"/>
        <v>33.5</v>
      </c>
      <c r="U657" s="2" t="str">
        <f t="shared" ca="1" si="74"/>
        <v>25-36</v>
      </c>
      <c r="V657">
        <f t="shared" si="75"/>
        <v>-7258.6</v>
      </c>
      <c r="W657" t="str">
        <f t="shared" si="76"/>
        <v>loss</v>
      </c>
    </row>
    <row r="658" spans="1:23">
      <c r="A658" t="s">
        <v>1358</v>
      </c>
      <c r="B658" s="1">
        <v>44499</v>
      </c>
      <c r="C658" t="s">
        <v>1359</v>
      </c>
      <c r="D658" t="s">
        <v>53</v>
      </c>
      <c r="E658">
        <v>13178</v>
      </c>
      <c r="F658">
        <v>24.4</v>
      </c>
      <c r="G658">
        <v>60</v>
      </c>
      <c r="H658" t="s">
        <v>19</v>
      </c>
      <c r="I658" t="s">
        <v>84</v>
      </c>
      <c r="J658" t="s">
        <v>21</v>
      </c>
      <c r="K658">
        <v>121911</v>
      </c>
      <c r="L658" t="s">
        <v>33</v>
      </c>
      <c r="M658">
        <v>0.23</v>
      </c>
      <c r="N658">
        <v>0.94</v>
      </c>
      <c r="O658">
        <v>16393.43</v>
      </c>
      <c r="P658">
        <v>0</v>
      </c>
      <c r="Q658" s="2">
        <f t="shared" si="77"/>
        <v>10.809524981338846</v>
      </c>
      <c r="R658" s="2">
        <f t="shared" si="71"/>
        <v>13.447047436244475</v>
      </c>
      <c r="S658">
        <f t="shared" ca="1" si="72"/>
        <v>1421</v>
      </c>
      <c r="T658" s="2">
        <f t="shared" ca="1" si="73"/>
        <v>47.366666666666667</v>
      </c>
      <c r="U658" s="2" t="str">
        <f t="shared" ca="1" si="74"/>
        <v>37-48</v>
      </c>
      <c r="V658">
        <f t="shared" si="75"/>
        <v>3215.4300000000003</v>
      </c>
      <c r="W658" t="str">
        <f t="shared" si="76"/>
        <v>Profit</v>
      </c>
    </row>
    <row r="659" spans="1:23">
      <c r="A659" t="s">
        <v>1360</v>
      </c>
      <c r="B659" s="1">
        <v>44835</v>
      </c>
      <c r="C659" t="s">
        <v>1361</v>
      </c>
      <c r="D659" t="s">
        <v>25</v>
      </c>
      <c r="E659">
        <v>36643</v>
      </c>
      <c r="F659">
        <v>20.5</v>
      </c>
      <c r="G659">
        <v>36</v>
      </c>
      <c r="H659" t="s">
        <v>19</v>
      </c>
      <c r="I659" t="s">
        <v>73</v>
      </c>
      <c r="J659" t="s">
        <v>37</v>
      </c>
      <c r="K659">
        <v>128618</v>
      </c>
      <c r="L659" t="s">
        <v>22</v>
      </c>
      <c r="M659">
        <v>0.19</v>
      </c>
      <c r="N659">
        <v>0.91</v>
      </c>
      <c r="O659">
        <v>44154.82</v>
      </c>
      <c r="P659">
        <v>0</v>
      </c>
      <c r="Q659" s="2">
        <f t="shared" si="77"/>
        <v>28.489791475532193</v>
      </c>
      <c r="R659" s="2">
        <f t="shared" si="71"/>
        <v>34.330202615497051</v>
      </c>
      <c r="S659">
        <f t="shared" ca="1" si="72"/>
        <v>1085</v>
      </c>
      <c r="T659" s="2">
        <f t="shared" ca="1" si="73"/>
        <v>36.166666666666664</v>
      </c>
      <c r="U659" s="2" t="str">
        <f t="shared" ca="1" si="74"/>
        <v>37-48</v>
      </c>
      <c r="V659">
        <f t="shared" si="75"/>
        <v>7511.82</v>
      </c>
      <c r="W659" t="str">
        <f t="shared" si="76"/>
        <v>Profit</v>
      </c>
    </row>
    <row r="660" spans="1:23">
      <c r="A660" t="s">
        <v>1362</v>
      </c>
      <c r="B660" s="1">
        <v>44252</v>
      </c>
      <c r="C660" t="s">
        <v>1363</v>
      </c>
      <c r="D660" t="s">
        <v>72</v>
      </c>
      <c r="E660">
        <v>32324</v>
      </c>
      <c r="F660">
        <v>24.6</v>
      </c>
      <c r="G660">
        <v>36</v>
      </c>
      <c r="H660" t="s">
        <v>19</v>
      </c>
      <c r="I660" t="s">
        <v>20</v>
      </c>
      <c r="J660" t="s">
        <v>21</v>
      </c>
      <c r="K660">
        <v>107273</v>
      </c>
      <c r="L660" t="s">
        <v>29</v>
      </c>
      <c r="M660">
        <v>0.13</v>
      </c>
      <c r="N660">
        <v>0.88</v>
      </c>
      <c r="O660">
        <v>40275.699999999997</v>
      </c>
      <c r="P660">
        <v>0</v>
      </c>
      <c r="Q660" s="2">
        <f t="shared" si="77"/>
        <v>30.132465764917548</v>
      </c>
      <c r="R660" s="2">
        <f t="shared" si="71"/>
        <v>37.545048614283182</v>
      </c>
      <c r="S660">
        <f t="shared" ca="1" si="72"/>
        <v>1668</v>
      </c>
      <c r="T660" s="2">
        <f t="shared" ca="1" si="73"/>
        <v>55.6</v>
      </c>
      <c r="U660" s="2" t="str">
        <f t="shared" ca="1" si="74"/>
        <v>49+</v>
      </c>
      <c r="V660">
        <f t="shared" si="75"/>
        <v>7951.6999999999971</v>
      </c>
      <c r="W660" t="str">
        <f t="shared" si="76"/>
        <v>Profit</v>
      </c>
    </row>
    <row r="661" spans="1:23">
      <c r="A661" t="s">
        <v>1364</v>
      </c>
      <c r="B661" s="1">
        <v>44922</v>
      </c>
      <c r="C661" t="s">
        <v>1365</v>
      </c>
      <c r="D661" t="s">
        <v>53</v>
      </c>
      <c r="E661">
        <v>39360</v>
      </c>
      <c r="F661">
        <v>14.6</v>
      </c>
      <c r="G661">
        <v>36</v>
      </c>
      <c r="H661" t="s">
        <v>19</v>
      </c>
      <c r="I661" t="s">
        <v>36</v>
      </c>
      <c r="J661" t="s">
        <v>32</v>
      </c>
      <c r="K661">
        <v>96670</v>
      </c>
      <c r="L661" t="s">
        <v>33</v>
      </c>
      <c r="M661">
        <v>0.43</v>
      </c>
      <c r="N661">
        <v>0.52</v>
      </c>
      <c r="O661">
        <v>45106.559999999998</v>
      </c>
      <c r="P661">
        <v>0</v>
      </c>
      <c r="Q661" s="2">
        <f t="shared" si="77"/>
        <v>40.715837384917762</v>
      </c>
      <c r="R661" s="2">
        <f t="shared" si="71"/>
        <v>46.660349643115751</v>
      </c>
      <c r="S661">
        <f t="shared" ca="1" si="72"/>
        <v>998</v>
      </c>
      <c r="T661" s="2">
        <f t="shared" ca="1" si="73"/>
        <v>33.266666666666666</v>
      </c>
      <c r="U661" s="2" t="str">
        <f t="shared" ca="1" si="74"/>
        <v>25-36</v>
      </c>
      <c r="V661">
        <f t="shared" si="75"/>
        <v>5746.5599999999977</v>
      </c>
      <c r="W661" t="str">
        <f t="shared" si="76"/>
        <v>Profit</v>
      </c>
    </row>
    <row r="662" spans="1:23">
      <c r="A662" t="s">
        <v>1366</v>
      </c>
      <c r="B662" s="1">
        <v>44722</v>
      </c>
      <c r="C662" t="s">
        <v>1367</v>
      </c>
      <c r="D662" t="s">
        <v>40</v>
      </c>
      <c r="E662">
        <v>18824</v>
      </c>
      <c r="F662">
        <v>15.6</v>
      </c>
      <c r="G662">
        <v>36</v>
      </c>
      <c r="H662" t="s">
        <v>19</v>
      </c>
      <c r="I662" t="s">
        <v>27</v>
      </c>
      <c r="J662" t="s">
        <v>37</v>
      </c>
      <c r="K662">
        <v>106474</v>
      </c>
      <c r="L662" t="s">
        <v>33</v>
      </c>
      <c r="M662">
        <v>0.2</v>
      </c>
      <c r="N662">
        <v>0.55000000000000004</v>
      </c>
      <c r="O662">
        <v>21760.54</v>
      </c>
      <c r="P662">
        <v>0</v>
      </c>
      <c r="Q662" s="2">
        <f t="shared" si="77"/>
        <v>17.679433476717321</v>
      </c>
      <c r="R662" s="2">
        <f t="shared" si="71"/>
        <v>20.43742134229953</v>
      </c>
      <c r="S662">
        <f t="shared" ca="1" si="72"/>
        <v>1198</v>
      </c>
      <c r="T662" s="2">
        <f t="shared" ca="1" si="73"/>
        <v>39.93333333333333</v>
      </c>
      <c r="U662" s="2" t="str">
        <f t="shared" ca="1" si="74"/>
        <v>37-48</v>
      </c>
      <c r="V662">
        <f t="shared" si="75"/>
        <v>2936.5400000000009</v>
      </c>
      <c r="W662" t="str">
        <f t="shared" si="76"/>
        <v>Profit</v>
      </c>
    </row>
    <row r="663" spans="1:23">
      <c r="A663" t="s">
        <v>1368</v>
      </c>
      <c r="B663" s="1">
        <v>44670</v>
      </c>
      <c r="C663" t="s">
        <v>1369</v>
      </c>
      <c r="D663" t="s">
        <v>72</v>
      </c>
      <c r="E663">
        <v>9927</v>
      </c>
      <c r="F663">
        <v>8.4</v>
      </c>
      <c r="G663">
        <v>60</v>
      </c>
      <c r="H663" t="s">
        <v>26</v>
      </c>
      <c r="I663" t="s">
        <v>20</v>
      </c>
      <c r="J663" t="s">
        <v>28</v>
      </c>
      <c r="K663">
        <v>84028</v>
      </c>
      <c r="L663" t="s">
        <v>33</v>
      </c>
      <c r="M663">
        <v>0.28999999999999998</v>
      </c>
      <c r="N663">
        <v>0.76</v>
      </c>
      <c r="O663">
        <v>2126.9699999999998</v>
      </c>
      <c r="P663">
        <v>0</v>
      </c>
      <c r="Q663" s="2">
        <f t="shared" si="77"/>
        <v>11.813919169800542</v>
      </c>
      <c r="R663" s="2">
        <f t="shared" si="71"/>
        <v>2.5312633883943443</v>
      </c>
      <c r="S663">
        <f t="shared" ca="1" si="72"/>
        <v>1250</v>
      </c>
      <c r="T663" s="2">
        <f t="shared" ca="1" si="73"/>
        <v>41.666666666666664</v>
      </c>
      <c r="U663" s="2" t="str">
        <f t="shared" ca="1" si="74"/>
        <v>37-48</v>
      </c>
      <c r="V663">
        <f t="shared" si="75"/>
        <v>-7800.0300000000007</v>
      </c>
      <c r="W663" t="str">
        <f t="shared" si="76"/>
        <v>loss</v>
      </c>
    </row>
    <row r="664" spans="1:23">
      <c r="A664" t="s">
        <v>1370</v>
      </c>
      <c r="B664" s="1">
        <v>44224</v>
      </c>
      <c r="C664" t="s">
        <v>1371</v>
      </c>
      <c r="D664" t="s">
        <v>25</v>
      </c>
      <c r="E664">
        <v>29144</v>
      </c>
      <c r="F664">
        <v>9.9</v>
      </c>
      <c r="G664">
        <v>60</v>
      </c>
      <c r="H664" t="s">
        <v>19</v>
      </c>
      <c r="I664" t="s">
        <v>20</v>
      </c>
      <c r="J664" t="s">
        <v>37</v>
      </c>
      <c r="K664">
        <v>120022</v>
      </c>
      <c r="L664" t="s">
        <v>22</v>
      </c>
      <c r="M664">
        <v>0.12</v>
      </c>
      <c r="N664">
        <v>0.74</v>
      </c>
      <c r="O664">
        <v>32029.26</v>
      </c>
      <c r="P664">
        <v>0</v>
      </c>
      <c r="Q664" s="2">
        <f t="shared" si="77"/>
        <v>24.282214927263336</v>
      </c>
      <c r="R664" s="2">
        <f t="shared" si="71"/>
        <v>26.686157537784737</v>
      </c>
      <c r="S664">
        <f t="shared" ca="1" si="72"/>
        <v>1696</v>
      </c>
      <c r="T664" s="2">
        <f t="shared" ca="1" si="73"/>
        <v>56.533333333333331</v>
      </c>
      <c r="U664" s="2" t="str">
        <f t="shared" ca="1" si="74"/>
        <v>49+</v>
      </c>
      <c r="V664">
        <f t="shared" si="75"/>
        <v>2885.2599999999984</v>
      </c>
      <c r="W664" t="str">
        <f t="shared" si="76"/>
        <v>Profit</v>
      </c>
    </row>
    <row r="665" spans="1:23">
      <c r="A665" t="s">
        <v>1372</v>
      </c>
      <c r="B665" s="1">
        <v>44274</v>
      </c>
      <c r="C665" t="s">
        <v>1373</v>
      </c>
      <c r="D665" t="s">
        <v>18</v>
      </c>
      <c r="E665">
        <v>32010</v>
      </c>
      <c r="F665">
        <v>21.8</v>
      </c>
      <c r="G665">
        <v>60</v>
      </c>
      <c r="H665" t="s">
        <v>26</v>
      </c>
      <c r="I665" t="s">
        <v>20</v>
      </c>
      <c r="J665" t="s">
        <v>47</v>
      </c>
      <c r="K665">
        <v>143892</v>
      </c>
      <c r="L665" t="s">
        <v>29</v>
      </c>
      <c r="M665">
        <v>0.38</v>
      </c>
      <c r="N665">
        <v>0.71</v>
      </c>
      <c r="O665">
        <v>14628.99</v>
      </c>
      <c r="P665">
        <v>0</v>
      </c>
      <c r="Q665" s="2">
        <f t="shared" si="77"/>
        <v>22.245851054957885</v>
      </c>
      <c r="R665" s="2">
        <f t="shared" si="71"/>
        <v>10.166645817696605</v>
      </c>
      <c r="S665">
        <f t="shared" ca="1" si="72"/>
        <v>1646</v>
      </c>
      <c r="T665" s="2">
        <f t="shared" ca="1" si="73"/>
        <v>54.866666666666667</v>
      </c>
      <c r="U665" s="2" t="str">
        <f t="shared" ca="1" si="74"/>
        <v>49+</v>
      </c>
      <c r="V665">
        <f t="shared" si="75"/>
        <v>-17381.010000000002</v>
      </c>
      <c r="W665" t="str">
        <f t="shared" si="76"/>
        <v>loss</v>
      </c>
    </row>
    <row r="666" spans="1:23">
      <c r="A666" t="s">
        <v>1374</v>
      </c>
      <c r="B666" s="1">
        <v>44561</v>
      </c>
      <c r="C666" t="s">
        <v>1375</v>
      </c>
      <c r="D666" t="s">
        <v>72</v>
      </c>
      <c r="E666">
        <v>23443</v>
      </c>
      <c r="F666">
        <v>12.1</v>
      </c>
      <c r="G666">
        <v>36</v>
      </c>
      <c r="H666" t="s">
        <v>315</v>
      </c>
      <c r="I666" t="s">
        <v>73</v>
      </c>
      <c r="J666" t="s">
        <v>47</v>
      </c>
      <c r="K666">
        <v>121632</v>
      </c>
      <c r="L666" t="s">
        <v>22</v>
      </c>
      <c r="M666">
        <v>0.23</v>
      </c>
      <c r="N666">
        <v>0.68</v>
      </c>
      <c r="O666">
        <v>0</v>
      </c>
      <c r="P666">
        <v>0</v>
      </c>
      <c r="Q666" s="2">
        <f t="shared" si="77"/>
        <v>19.273710865561693</v>
      </c>
      <c r="R666" s="2">
        <f t="shared" si="71"/>
        <v>0</v>
      </c>
      <c r="S666">
        <f t="shared" ca="1" si="72"/>
        <v>1359</v>
      </c>
      <c r="T666" s="2">
        <f t="shared" ca="1" si="73"/>
        <v>45.3</v>
      </c>
      <c r="U666" s="2" t="str">
        <f t="shared" ca="1" si="74"/>
        <v>37-48</v>
      </c>
      <c r="V666">
        <f t="shared" si="75"/>
        <v>-23443</v>
      </c>
      <c r="W666" t="str">
        <f t="shared" si="76"/>
        <v>loss</v>
      </c>
    </row>
    <row r="667" spans="1:23">
      <c r="A667" t="s">
        <v>1376</v>
      </c>
      <c r="B667" s="1">
        <v>44862</v>
      </c>
      <c r="C667" t="s">
        <v>1377</v>
      </c>
      <c r="D667" t="s">
        <v>72</v>
      </c>
      <c r="E667">
        <v>15437</v>
      </c>
      <c r="F667">
        <v>21.5</v>
      </c>
      <c r="G667">
        <v>60</v>
      </c>
      <c r="H667" t="s">
        <v>26</v>
      </c>
      <c r="I667" t="s">
        <v>20</v>
      </c>
      <c r="J667" t="s">
        <v>21</v>
      </c>
      <c r="K667">
        <v>136651</v>
      </c>
      <c r="L667" t="s">
        <v>33</v>
      </c>
      <c r="M667">
        <v>0.4</v>
      </c>
      <c r="N667">
        <v>0.69</v>
      </c>
      <c r="O667">
        <v>4267.6000000000004</v>
      </c>
      <c r="P667">
        <v>0</v>
      </c>
      <c r="Q667" s="2">
        <f t="shared" si="77"/>
        <v>11.296660836730064</v>
      </c>
      <c r="R667" s="2">
        <f t="shared" si="71"/>
        <v>3.1229921478803671</v>
      </c>
      <c r="S667">
        <f t="shared" ca="1" si="72"/>
        <v>1058</v>
      </c>
      <c r="T667" s="2">
        <f t="shared" ca="1" si="73"/>
        <v>35.266666666666666</v>
      </c>
      <c r="U667" s="2" t="str">
        <f t="shared" ca="1" si="74"/>
        <v>25-36</v>
      </c>
      <c r="V667">
        <f t="shared" si="75"/>
        <v>-11169.4</v>
      </c>
      <c r="W667" t="str">
        <f t="shared" si="76"/>
        <v>loss</v>
      </c>
    </row>
    <row r="668" spans="1:23">
      <c r="A668" t="s">
        <v>1378</v>
      </c>
      <c r="B668" s="1">
        <v>44722</v>
      </c>
      <c r="C668" t="s">
        <v>1379</v>
      </c>
      <c r="D668" t="s">
        <v>18</v>
      </c>
      <c r="E668">
        <v>12207</v>
      </c>
      <c r="F668">
        <v>19.2</v>
      </c>
      <c r="G668">
        <v>36</v>
      </c>
      <c r="H668" t="s">
        <v>19</v>
      </c>
      <c r="I668" t="s">
        <v>20</v>
      </c>
      <c r="J668" t="s">
        <v>37</v>
      </c>
      <c r="K668">
        <v>101128</v>
      </c>
      <c r="L668" t="s">
        <v>29</v>
      </c>
      <c r="M668">
        <v>0.26</v>
      </c>
      <c r="N668">
        <v>0.76</v>
      </c>
      <c r="O668">
        <v>14550.74</v>
      </c>
      <c r="P668">
        <v>0</v>
      </c>
      <c r="Q668" s="2">
        <f t="shared" si="77"/>
        <v>12.070840914484613</v>
      </c>
      <c r="R668" s="2">
        <f t="shared" si="71"/>
        <v>14.388438414682383</v>
      </c>
      <c r="S668">
        <f t="shared" ca="1" si="72"/>
        <v>1198</v>
      </c>
      <c r="T668" s="2">
        <f t="shared" ca="1" si="73"/>
        <v>39.93333333333333</v>
      </c>
      <c r="U668" s="2" t="str">
        <f t="shared" ca="1" si="74"/>
        <v>37-48</v>
      </c>
      <c r="V668">
        <f t="shared" si="75"/>
        <v>2343.7399999999998</v>
      </c>
      <c r="W668" t="str">
        <f t="shared" si="76"/>
        <v>Profit</v>
      </c>
    </row>
    <row r="669" spans="1:23">
      <c r="A669" t="s">
        <v>1380</v>
      </c>
      <c r="B669" s="1">
        <v>44895</v>
      </c>
      <c r="C669" t="s">
        <v>1381</v>
      </c>
      <c r="D669" t="s">
        <v>25</v>
      </c>
      <c r="E669">
        <v>26537</v>
      </c>
      <c r="F669">
        <v>8.5</v>
      </c>
      <c r="G669">
        <v>36</v>
      </c>
      <c r="H669" t="s">
        <v>19</v>
      </c>
      <c r="I669" t="s">
        <v>20</v>
      </c>
      <c r="J669" t="s">
        <v>28</v>
      </c>
      <c r="K669">
        <v>48108</v>
      </c>
      <c r="L669" t="s">
        <v>22</v>
      </c>
      <c r="M669">
        <v>0.18</v>
      </c>
      <c r="N669">
        <v>0.5</v>
      </c>
      <c r="O669">
        <v>28792.639999999999</v>
      </c>
      <c r="P669">
        <v>0</v>
      </c>
      <c r="Q669" s="2">
        <f t="shared" si="77"/>
        <v>55.16130373326682</v>
      </c>
      <c r="R669" s="2">
        <f t="shared" si="71"/>
        <v>59.850004157312711</v>
      </c>
      <c r="S669">
        <f t="shared" ca="1" si="72"/>
        <v>1025</v>
      </c>
      <c r="T669" s="2">
        <f t="shared" ca="1" si="73"/>
        <v>34.166666666666664</v>
      </c>
      <c r="U669" s="2" t="str">
        <f t="shared" ca="1" si="74"/>
        <v>25-36</v>
      </c>
      <c r="V669">
        <f t="shared" si="75"/>
        <v>2255.6399999999994</v>
      </c>
      <c r="W669" t="str">
        <f t="shared" si="76"/>
        <v>Profit</v>
      </c>
    </row>
    <row r="670" spans="1:23">
      <c r="A670" t="s">
        <v>1382</v>
      </c>
      <c r="B670" s="1">
        <v>45079</v>
      </c>
      <c r="C670" t="s">
        <v>1383</v>
      </c>
      <c r="D670" t="s">
        <v>53</v>
      </c>
      <c r="E670">
        <v>36757</v>
      </c>
      <c r="F670">
        <v>15.1</v>
      </c>
      <c r="G670">
        <v>36</v>
      </c>
      <c r="H670" t="s">
        <v>81</v>
      </c>
      <c r="I670" t="s">
        <v>27</v>
      </c>
      <c r="J670" t="s">
        <v>47</v>
      </c>
      <c r="K670">
        <v>82495</v>
      </c>
      <c r="L670" t="s">
        <v>33</v>
      </c>
      <c r="M670">
        <v>0.31</v>
      </c>
      <c r="N670">
        <v>0.62</v>
      </c>
      <c r="O670">
        <v>8800.92</v>
      </c>
      <c r="P670">
        <v>6346.33</v>
      </c>
      <c r="Q670" s="2">
        <f t="shared" si="77"/>
        <v>44.556639796351291</v>
      </c>
      <c r="R670" s="2">
        <f t="shared" si="71"/>
        <v>10.66842838959937</v>
      </c>
      <c r="S670">
        <f t="shared" ca="1" si="72"/>
        <v>841</v>
      </c>
      <c r="T670" s="2">
        <f t="shared" ca="1" si="73"/>
        <v>28.033333333333335</v>
      </c>
      <c r="U670" s="2" t="str">
        <f t="shared" ca="1" si="74"/>
        <v>25-36</v>
      </c>
      <c r="V670">
        <f t="shared" si="75"/>
        <v>-27956.080000000002</v>
      </c>
      <c r="W670" t="str">
        <f t="shared" si="76"/>
        <v>loss</v>
      </c>
    </row>
    <row r="671" spans="1:23">
      <c r="A671" t="s">
        <v>1384</v>
      </c>
      <c r="B671" s="1">
        <v>45227</v>
      </c>
      <c r="C671" t="s">
        <v>1385</v>
      </c>
      <c r="D671" t="s">
        <v>65</v>
      </c>
      <c r="E671">
        <v>13040</v>
      </c>
      <c r="F671">
        <v>18.5</v>
      </c>
      <c r="G671">
        <v>36</v>
      </c>
      <c r="H671" t="s">
        <v>19</v>
      </c>
      <c r="I671" t="s">
        <v>84</v>
      </c>
      <c r="J671" t="s">
        <v>28</v>
      </c>
      <c r="K671">
        <v>112806</v>
      </c>
      <c r="L671" t="s">
        <v>33</v>
      </c>
      <c r="M671">
        <v>0.15</v>
      </c>
      <c r="N671">
        <v>0.73</v>
      </c>
      <c r="O671">
        <v>15452.4</v>
      </c>
      <c r="P671">
        <v>0</v>
      </c>
      <c r="Q671" s="2">
        <f t="shared" si="77"/>
        <v>11.559668811942627</v>
      </c>
      <c r="R671" s="2">
        <f t="shared" si="71"/>
        <v>13.698207542152014</v>
      </c>
      <c r="S671">
        <f t="shared" ca="1" si="72"/>
        <v>693</v>
      </c>
      <c r="T671" s="2">
        <f t="shared" ca="1" si="73"/>
        <v>23.1</v>
      </c>
      <c r="U671" s="2" t="str">
        <f t="shared" ca="1" si="74"/>
        <v>13-24</v>
      </c>
      <c r="V671">
        <f t="shared" si="75"/>
        <v>2412.3999999999996</v>
      </c>
      <c r="W671" t="str">
        <f t="shared" si="76"/>
        <v>Profit</v>
      </c>
    </row>
    <row r="672" spans="1:23">
      <c r="A672" t="s">
        <v>1386</v>
      </c>
      <c r="B672" s="1">
        <v>45223</v>
      </c>
      <c r="C672" t="s">
        <v>1387</v>
      </c>
      <c r="D672" t="s">
        <v>46</v>
      </c>
      <c r="E672">
        <v>23612</v>
      </c>
      <c r="F672">
        <v>9.6999999999999993</v>
      </c>
      <c r="G672">
        <v>36</v>
      </c>
      <c r="H672" t="s">
        <v>26</v>
      </c>
      <c r="I672" t="s">
        <v>84</v>
      </c>
      <c r="J672" t="s">
        <v>32</v>
      </c>
      <c r="K672">
        <v>123185</v>
      </c>
      <c r="L672" t="s">
        <v>22</v>
      </c>
      <c r="M672">
        <v>0.28000000000000003</v>
      </c>
      <c r="N672">
        <v>0.82</v>
      </c>
      <c r="O672">
        <v>11779.58</v>
      </c>
      <c r="P672">
        <v>0</v>
      </c>
      <c r="Q672" s="2">
        <f t="shared" si="77"/>
        <v>19.167918171855337</v>
      </c>
      <c r="R672" s="2">
        <f t="shared" si="71"/>
        <v>9.5625116694402728</v>
      </c>
      <c r="S672">
        <f t="shared" ca="1" si="72"/>
        <v>697</v>
      </c>
      <c r="T672" s="2">
        <f t="shared" ca="1" si="73"/>
        <v>23.233333333333334</v>
      </c>
      <c r="U672" s="2" t="str">
        <f t="shared" ca="1" si="74"/>
        <v>13-24</v>
      </c>
      <c r="V672">
        <f t="shared" si="75"/>
        <v>-11832.42</v>
      </c>
      <c r="W672" t="str">
        <f t="shared" si="76"/>
        <v>loss</v>
      </c>
    </row>
    <row r="673" spans="1:23">
      <c r="A673" t="s">
        <v>1388</v>
      </c>
      <c r="B673" s="1">
        <v>45115</v>
      </c>
      <c r="C673" t="s">
        <v>1389</v>
      </c>
      <c r="D673" t="s">
        <v>18</v>
      </c>
      <c r="E673">
        <v>29441</v>
      </c>
      <c r="F673">
        <v>21.6</v>
      </c>
      <c r="G673">
        <v>60</v>
      </c>
      <c r="H673" t="s">
        <v>81</v>
      </c>
      <c r="I673" t="s">
        <v>20</v>
      </c>
      <c r="J673" t="s">
        <v>47</v>
      </c>
      <c r="K673">
        <v>106533</v>
      </c>
      <c r="L673" t="s">
        <v>33</v>
      </c>
      <c r="M673">
        <v>0.23</v>
      </c>
      <c r="N673">
        <v>0.57999999999999996</v>
      </c>
      <c r="O673">
        <v>7302.84</v>
      </c>
      <c r="P673">
        <v>11730.22</v>
      </c>
      <c r="Q673" s="2">
        <f t="shared" si="77"/>
        <v>27.635568321552945</v>
      </c>
      <c r="R673" s="2">
        <f t="shared" si="71"/>
        <v>6.8550026752273947</v>
      </c>
      <c r="S673">
        <f t="shared" ca="1" si="72"/>
        <v>805</v>
      </c>
      <c r="T673" s="2">
        <f t="shared" ca="1" si="73"/>
        <v>26.833333333333332</v>
      </c>
      <c r="U673" s="2" t="str">
        <f t="shared" ca="1" si="74"/>
        <v>25-36</v>
      </c>
      <c r="V673">
        <f t="shared" si="75"/>
        <v>-22138.16</v>
      </c>
      <c r="W673" t="str">
        <f t="shared" si="76"/>
        <v>loss</v>
      </c>
    </row>
    <row r="674" spans="1:23">
      <c r="A674" t="s">
        <v>1390</v>
      </c>
      <c r="B674" s="1">
        <v>44946</v>
      </c>
      <c r="C674" t="s">
        <v>1391</v>
      </c>
      <c r="D674" t="s">
        <v>18</v>
      </c>
      <c r="E674">
        <v>7471</v>
      </c>
      <c r="F674">
        <v>15.9</v>
      </c>
      <c r="G674">
        <v>60</v>
      </c>
      <c r="H674" t="s">
        <v>81</v>
      </c>
      <c r="I674" t="s">
        <v>36</v>
      </c>
      <c r="J674" t="s">
        <v>21</v>
      </c>
      <c r="K674">
        <v>129025</v>
      </c>
      <c r="L674" t="s">
        <v>33</v>
      </c>
      <c r="M674">
        <v>0.46</v>
      </c>
      <c r="N674">
        <v>0.75</v>
      </c>
      <c r="O674">
        <v>1146.94</v>
      </c>
      <c r="P674">
        <v>2846.42</v>
      </c>
      <c r="Q674" s="2">
        <f t="shared" si="77"/>
        <v>5.7903507072272813</v>
      </c>
      <c r="R674" s="2">
        <f t="shared" si="71"/>
        <v>0.88892850222825037</v>
      </c>
      <c r="S674">
        <f t="shared" ca="1" si="72"/>
        <v>974</v>
      </c>
      <c r="T674" s="2">
        <f t="shared" ca="1" si="73"/>
        <v>32.466666666666669</v>
      </c>
      <c r="U674" s="2" t="str">
        <f t="shared" ca="1" si="74"/>
        <v>25-36</v>
      </c>
      <c r="V674">
        <f t="shared" si="75"/>
        <v>-6324.0599999999995</v>
      </c>
      <c r="W674" t="str">
        <f t="shared" si="76"/>
        <v>loss</v>
      </c>
    </row>
    <row r="675" spans="1:23">
      <c r="A675" t="s">
        <v>1392</v>
      </c>
      <c r="B675" s="1">
        <v>44559</v>
      </c>
      <c r="C675" t="s">
        <v>1393</v>
      </c>
      <c r="D675" t="s">
        <v>18</v>
      </c>
      <c r="E675">
        <v>36631</v>
      </c>
      <c r="F675">
        <v>8.3000000000000007</v>
      </c>
      <c r="G675">
        <v>36</v>
      </c>
      <c r="H675" t="s">
        <v>81</v>
      </c>
      <c r="I675" t="s">
        <v>27</v>
      </c>
      <c r="J675" t="s">
        <v>32</v>
      </c>
      <c r="K675">
        <v>86830</v>
      </c>
      <c r="L675" t="s">
        <v>29</v>
      </c>
      <c r="M675">
        <v>0.12</v>
      </c>
      <c r="N675">
        <v>0.82</v>
      </c>
      <c r="O675">
        <v>9301.3700000000008</v>
      </c>
      <c r="P675">
        <v>10217.73</v>
      </c>
      <c r="Q675" s="2">
        <f t="shared" si="77"/>
        <v>42.1870321317517</v>
      </c>
      <c r="R675" s="2">
        <f t="shared" si="71"/>
        <v>10.712161695266614</v>
      </c>
      <c r="S675">
        <f t="shared" ca="1" si="72"/>
        <v>1361</v>
      </c>
      <c r="T675" s="2">
        <f t="shared" ca="1" si="73"/>
        <v>45.366666666666667</v>
      </c>
      <c r="U675" s="2" t="str">
        <f t="shared" ca="1" si="74"/>
        <v>37-48</v>
      </c>
      <c r="V675">
        <f t="shared" si="75"/>
        <v>-27329.629999999997</v>
      </c>
      <c r="W675" t="str">
        <f t="shared" si="76"/>
        <v>loss</v>
      </c>
    </row>
    <row r="676" spans="1:23">
      <c r="A676" t="s">
        <v>1394</v>
      </c>
      <c r="B676" s="1">
        <v>45002</v>
      </c>
      <c r="C676" t="s">
        <v>1395</v>
      </c>
      <c r="D676" t="s">
        <v>18</v>
      </c>
      <c r="E676">
        <v>27523</v>
      </c>
      <c r="F676">
        <v>16.7</v>
      </c>
      <c r="G676">
        <v>60</v>
      </c>
      <c r="H676" t="s">
        <v>26</v>
      </c>
      <c r="I676" t="s">
        <v>36</v>
      </c>
      <c r="J676" t="s">
        <v>37</v>
      </c>
      <c r="K676">
        <v>104640</v>
      </c>
      <c r="L676" t="s">
        <v>33</v>
      </c>
      <c r="M676">
        <v>0.38</v>
      </c>
      <c r="N676">
        <v>0.7</v>
      </c>
      <c r="O676">
        <v>11458.03</v>
      </c>
      <c r="P676">
        <v>0</v>
      </c>
      <c r="Q676" s="2">
        <f t="shared" si="77"/>
        <v>26.302561162079513</v>
      </c>
      <c r="R676" s="2">
        <f t="shared" si="71"/>
        <v>10.949952217125384</v>
      </c>
      <c r="S676">
        <f t="shared" ca="1" si="72"/>
        <v>918</v>
      </c>
      <c r="T676" s="2">
        <f t="shared" ca="1" si="73"/>
        <v>30.6</v>
      </c>
      <c r="U676" s="2" t="str">
        <f t="shared" ca="1" si="74"/>
        <v>25-36</v>
      </c>
      <c r="V676">
        <f t="shared" si="75"/>
        <v>-16064.97</v>
      </c>
      <c r="W676" t="str">
        <f t="shared" si="76"/>
        <v>loss</v>
      </c>
    </row>
    <row r="677" spans="1:23">
      <c r="A677" t="s">
        <v>1396</v>
      </c>
      <c r="B677" s="1">
        <v>44935</v>
      </c>
      <c r="C677" t="s">
        <v>1397</v>
      </c>
      <c r="D677" t="s">
        <v>46</v>
      </c>
      <c r="E677">
        <v>32348</v>
      </c>
      <c r="F677">
        <v>25</v>
      </c>
      <c r="G677">
        <v>36</v>
      </c>
      <c r="H677" t="s">
        <v>19</v>
      </c>
      <c r="I677" t="s">
        <v>57</v>
      </c>
      <c r="J677" t="s">
        <v>28</v>
      </c>
      <c r="K677">
        <v>82509</v>
      </c>
      <c r="L677" t="s">
        <v>22</v>
      </c>
      <c r="M677">
        <v>0.17</v>
      </c>
      <c r="N677">
        <v>0.51</v>
      </c>
      <c r="O677">
        <v>40435</v>
      </c>
      <c r="P677">
        <v>0</v>
      </c>
      <c r="Q677" s="2">
        <f t="shared" si="77"/>
        <v>39.205420014786263</v>
      </c>
      <c r="R677" s="2">
        <f t="shared" si="71"/>
        <v>49.006775018482834</v>
      </c>
      <c r="S677">
        <f t="shared" ca="1" si="72"/>
        <v>985</v>
      </c>
      <c r="T677" s="2">
        <f t="shared" ca="1" si="73"/>
        <v>32.833333333333336</v>
      </c>
      <c r="U677" s="2" t="str">
        <f t="shared" ca="1" si="74"/>
        <v>25-36</v>
      </c>
      <c r="V677">
        <f t="shared" si="75"/>
        <v>8087</v>
      </c>
      <c r="W677" t="str">
        <f t="shared" si="76"/>
        <v>Profit</v>
      </c>
    </row>
    <row r="678" spans="1:23">
      <c r="A678" t="s">
        <v>1398</v>
      </c>
      <c r="B678" s="1">
        <v>45235</v>
      </c>
      <c r="C678" t="s">
        <v>1399</v>
      </c>
      <c r="D678" t="s">
        <v>46</v>
      </c>
      <c r="E678">
        <v>2177</v>
      </c>
      <c r="F678">
        <v>8</v>
      </c>
      <c r="G678">
        <v>36</v>
      </c>
      <c r="H678" t="s">
        <v>60</v>
      </c>
      <c r="I678" t="s">
        <v>57</v>
      </c>
      <c r="J678" t="s">
        <v>47</v>
      </c>
      <c r="K678">
        <v>96406</v>
      </c>
      <c r="L678" t="s">
        <v>29</v>
      </c>
      <c r="M678">
        <v>0.23</v>
      </c>
      <c r="N678">
        <v>0.7</v>
      </c>
      <c r="O678">
        <v>0</v>
      </c>
      <c r="P678">
        <v>0</v>
      </c>
      <c r="Q678" s="2">
        <f t="shared" si="77"/>
        <v>2.2581582059207932</v>
      </c>
      <c r="R678" s="2">
        <f t="shared" si="71"/>
        <v>0</v>
      </c>
      <c r="S678">
        <f t="shared" ca="1" si="72"/>
        <v>685</v>
      </c>
      <c r="T678" s="2">
        <f t="shared" ca="1" si="73"/>
        <v>22.833333333333332</v>
      </c>
      <c r="U678" s="2" t="str">
        <f t="shared" ca="1" si="74"/>
        <v>13-24</v>
      </c>
      <c r="V678">
        <f t="shared" si="75"/>
        <v>-2177</v>
      </c>
      <c r="W678" t="str">
        <f t="shared" si="76"/>
        <v>loss</v>
      </c>
    </row>
    <row r="679" spans="1:23">
      <c r="A679" t="s">
        <v>1400</v>
      </c>
      <c r="B679" s="1">
        <v>44681</v>
      </c>
      <c r="C679" t="s">
        <v>1401</v>
      </c>
      <c r="D679" t="s">
        <v>53</v>
      </c>
      <c r="E679">
        <v>5760</v>
      </c>
      <c r="F679">
        <v>21.3</v>
      </c>
      <c r="G679">
        <v>36</v>
      </c>
      <c r="H679" t="s">
        <v>19</v>
      </c>
      <c r="I679" t="s">
        <v>84</v>
      </c>
      <c r="J679" t="s">
        <v>32</v>
      </c>
      <c r="K679">
        <v>124220</v>
      </c>
      <c r="L679" t="s">
        <v>22</v>
      </c>
      <c r="M679">
        <v>0.27</v>
      </c>
      <c r="N679">
        <v>0.63</v>
      </c>
      <c r="O679">
        <v>6986.88</v>
      </c>
      <c r="P679">
        <v>0</v>
      </c>
      <c r="Q679" s="2">
        <f t="shared" si="77"/>
        <v>4.6369344710996616</v>
      </c>
      <c r="R679" s="2">
        <f t="shared" si="71"/>
        <v>5.6246015134438903</v>
      </c>
      <c r="S679">
        <f t="shared" ca="1" si="72"/>
        <v>1239</v>
      </c>
      <c r="T679" s="2">
        <f t="shared" ca="1" si="73"/>
        <v>41.3</v>
      </c>
      <c r="U679" s="2" t="str">
        <f t="shared" ca="1" si="74"/>
        <v>37-48</v>
      </c>
      <c r="V679">
        <f t="shared" si="75"/>
        <v>1226.8800000000001</v>
      </c>
      <c r="W679" t="str">
        <f t="shared" si="76"/>
        <v>Profit</v>
      </c>
    </row>
    <row r="680" spans="1:23">
      <c r="A680" t="s">
        <v>1402</v>
      </c>
      <c r="B680" s="1">
        <v>44224</v>
      </c>
      <c r="C680" t="s">
        <v>1403</v>
      </c>
      <c r="D680" t="s">
        <v>50</v>
      </c>
      <c r="E680">
        <v>33779</v>
      </c>
      <c r="F680">
        <v>9.1</v>
      </c>
      <c r="G680">
        <v>60</v>
      </c>
      <c r="H680" t="s">
        <v>19</v>
      </c>
      <c r="I680" t="s">
        <v>20</v>
      </c>
      <c r="J680" t="s">
        <v>32</v>
      </c>
      <c r="K680">
        <v>69519</v>
      </c>
      <c r="L680" t="s">
        <v>33</v>
      </c>
      <c r="M680">
        <v>0.46</v>
      </c>
      <c r="N680">
        <v>0.92</v>
      </c>
      <c r="O680">
        <v>36852.89</v>
      </c>
      <c r="P680">
        <v>0</v>
      </c>
      <c r="Q680" s="2">
        <f t="shared" si="77"/>
        <v>48.589594211654372</v>
      </c>
      <c r="R680" s="2">
        <f t="shared" si="71"/>
        <v>53.011248723370585</v>
      </c>
      <c r="S680">
        <f t="shared" ca="1" si="72"/>
        <v>1696</v>
      </c>
      <c r="T680" s="2">
        <f t="shared" ca="1" si="73"/>
        <v>56.533333333333331</v>
      </c>
      <c r="U680" s="2" t="str">
        <f t="shared" ca="1" si="74"/>
        <v>49+</v>
      </c>
      <c r="V680">
        <f t="shared" si="75"/>
        <v>3073.8899999999994</v>
      </c>
      <c r="W680" t="str">
        <f t="shared" si="76"/>
        <v>Profit</v>
      </c>
    </row>
    <row r="681" spans="1:23">
      <c r="A681" t="s">
        <v>1404</v>
      </c>
      <c r="B681" s="1">
        <v>44910</v>
      </c>
      <c r="C681" t="s">
        <v>1405</v>
      </c>
      <c r="D681" t="s">
        <v>50</v>
      </c>
      <c r="E681">
        <v>22636</v>
      </c>
      <c r="F681">
        <v>20.6</v>
      </c>
      <c r="G681">
        <v>36</v>
      </c>
      <c r="H681" t="s">
        <v>26</v>
      </c>
      <c r="I681" t="s">
        <v>73</v>
      </c>
      <c r="J681" t="s">
        <v>47</v>
      </c>
      <c r="K681">
        <v>79649</v>
      </c>
      <c r="L681" t="s">
        <v>29</v>
      </c>
      <c r="M681">
        <v>0.2</v>
      </c>
      <c r="N681">
        <v>0.56000000000000005</v>
      </c>
      <c r="O681">
        <v>9045.0499999999993</v>
      </c>
      <c r="P681">
        <v>0</v>
      </c>
      <c r="Q681" s="2">
        <f t="shared" si="77"/>
        <v>28.419691395999951</v>
      </c>
      <c r="R681" s="2">
        <f t="shared" si="71"/>
        <v>11.356137553516051</v>
      </c>
      <c r="S681">
        <f t="shared" ca="1" si="72"/>
        <v>1010</v>
      </c>
      <c r="T681" s="2">
        <f t="shared" ca="1" si="73"/>
        <v>33.666666666666664</v>
      </c>
      <c r="U681" s="2" t="str">
        <f t="shared" ca="1" si="74"/>
        <v>25-36</v>
      </c>
      <c r="V681">
        <f t="shared" si="75"/>
        <v>-13590.95</v>
      </c>
      <c r="W681" t="str">
        <f t="shared" si="76"/>
        <v>loss</v>
      </c>
    </row>
    <row r="682" spans="1:23">
      <c r="A682" t="s">
        <v>1406</v>
      </c>
      <c r="B682" s="1">
        <v>45259</v>
      </c>
      <c r="C682" t="s">
        <v>1407</v>
      </c>
      <c r="D682" t="s">
        <v>76</v>
      </c>
      <c r="E682">
        <v>17353</v>
      </c>
      <c r="F682">
        <v>19.7</v>
      </c>
      <c r="G682">
        <v>36</v>
      </c>
      <c r="H682" t="s">
        <v>26</v>
      </c>
      <c r="I682" t="s">
        <v>84</v>
      </c>
      <c r="J682" t="s">
        <v>37</v>
      </c>
      <c r="K682">
        <v>64524</v>
      </c>
      <c r="L682" t="s">
        <v>29</v>
      </c>
      <c r="M682">
        <v>0.14000000000000001</v>
      </c>
      <c r="N682">
        <v>0.79</v>
      </c>
      <c r="O682">
        <v>7025.57</v>
      </c>
      <c r="P682">
        <v>0</v>
      </c>
      <c r="Q682" s="2">
        <f t="shared" si="77"/>
        <v>26.893868947988349</v>
      </c>
      <c r="R682" s="2">
        <f t="shared" si="71"/>
        <v>10.888305126774533</v>
      </c>
      <c r="S682">
        <f t="shared" ca="1" si="72"/>
        <v>661</v>
      </c>
      <c r="T682" s="2">
        <f t="shared" ca="1" si="73"/>
        <v>22.033333333333335</v>
      </c>
      <c r="U682" s="2" t="str">
        <f t="shared" ca="1" si="74"/>
        <v>13-24</v>
      </c>
      <c r="V682">
        <f t="shared" si="75"/>
        <v>-10327.43</v>
      </c>
      <c r="W682" t="str">
        <f t="shared" si="76"/>
        <v>loss</v>
      </c>
    </row>
    <row r="683" spans="1:23">
      <c r="A683" t="s">
        <v>1408</v>
      </c>
      <c r="B683" s="1">
        <v>44282</v>
      </c>
      <c r="C683" t="s">
        <v>1409</v>
      </c>
      <c r="D683" t="s">
        <v>18</v>
      </c>
      <c r="E683">
        <v>12556</v>
      </c>
      <c r="F683">
        <v>11</v>
      </c>
      <c r="G683">
        <v>60</v>
      </c>
      <c r="H683" t="s">
        <v>81</v>
      </c>
      <c r="I683" t="s">
        <v>84</v>
      </c>
      <c r="J683" t="s">
        <v>37</v>
      </c>
      <c r="K683">
        <v>126493</v>
      </c>
      <c r="L683" t="s">
        <v>29</v>
      </c>
      <c r="M683">
        <v>0.23</v>
      </c>
      <c r="N683">
        <v>0.52</v>
      </c>
      <c r="O683">
        <v>3922.58</v>
      </c>
      <c r="P683">
        <v>3494.67</v>
      </c>
      <c r="Q683" s="2">
        <f t="shared" si="77"/>
        <v>9.9262409777616156</v>
      </c>
      <c r="R683" s="2">
        <f t="shared" si="71"/>
        <v>3.101025353181599</v>
      </c>
      <c r="S683">
        <f t="shared" ca="1" si="72"/>
        <v>1638</v>
      </c>
      <c r="T683" s="2">
        <f t="shared" ca="1" si="73"/>
        <v>54.6</v>
      </c>
      <c r="U683" s="2" t="str">
        <f t="shared" ca="1" si="74"/>
        <v>49+</v>
      </c>
      <c r="V683">
        <f t="shared" si="75"/>
        <v>-8633.42</v>
      </c>
      <c r="W683" t="str">
        <f t="shared" si="76"/>
        <v>loss</v>
      </c>
    </row>
    <row r="684" spans="1:23">
      <c r="A684" t="s">
        <v>1410</v>
      </c>
      <c r="B684" s="1">
        <v>44322</v>
      </c>
      <c r="C684" t="s">
        <v>1411</v>
      </c>
      <c r="D684" t="s">
        <v>18</v>
      </c>
      <c r="E684">
        <v>28598</v>
      </c>
      <c r="F684">
        <v>11.5</v>
      </c>
      <c r="G684">
        <v>60</v>
      </c>
      <c r="H684" t="s">
        <v>26</v>
      </c>
      <c r="I684" t="s">
        <v>36</v>
      </c>
      <c r="J684" t="s">
        <v>21</v>
      </c>
      <c r="K684">
        <v>63885</v>
      </c>
      <c r="L684" t="s">
        <v>29</v>
      </c>
      <c r="M684">
        <v>0.14000000000000001</v>
      </c>
      <c r="N684">
        <v>0.7</v>
      </c>
      <c r="O684">
        <v>4701.45</v>
      </c>
      <c r="P684">
        <v>0</v>
      </c>
      <c r="Q684" s="2">
        <f t="shared" si="77"/>
        <v>44.764811771151287</v>
      </c>
      <c r="R684" s="2">
        <f t="shared" si="71"/>
        <v>7.3592392580417947</v>
      </c>
      <c r="S684">
        <f t="shared" ca="1" si="72"/>
        <v>1598</v>
      </c>
      <c r="T684" s="2">
        <f t="shared" ca="1" si="73"/>
        <v>53.266666666666666</v>
      </c>
      <c r="U684" s="2" t="str">
        <f t="shared" ca="1" si="74"/>
        <v>49+</v>
      </c>
      <c r="V684">
        <f t="shared" si="75"/>
        <v>-23896.55</v>
      </c>
      <c r="W684" t="str">
        <f t="shared" si="76"/>
        <v>loss</v>
      </c>
    </row>
    <row r="685" spans="1:23">
      <c r="A685" t="s">
        <v>1412</v>
      </c>
      <c r="B685" s="1">
        <v>45008</v>
      </c>
      <c r="C685" t="s">
        <v>1413</v>
      </c>
      <c r="D685" t="s">
        <v>72</v>
      </c>
      <c r="E685">
        <v>12563</v>
      </c>
      <c r="F685">
        <v>20.9</v>
      </c>
      <c r="G685">
        <v>60</v>
      </c>
      <c r="H685" t="s">
        <v>19</v>
      </c>
      <c r="I685" t="s">
        <v>27</v>
      </c>
      <c r="J685" t="s">
        <v>37</v>
      </c>
      <c r="K685">
        <v>74369</v>
      </c>
      <c r="L685" t="s">
        <v>22</v>
      </c>
      <c r="M685">
        <v>0.15</v>
      </c>
      <c r="N685">
        <v>0.75</v>
      </c>
      <c r="O685">
        <v>15188.67</v>
      </c>
      <c r="P685">
        <v>0</v>
      </c>
      <c r="Q685" s="2">
        <f t="shared" si="77"/>
        <v>16.892791351235058</v>
      </c>
      <c r="R685" s="2">
        <f t="shared" si="71"/>
        <v>20.423388777582058</v>
      </c>
      <c r="S685">
        <f t="shared" ca="1" si="72"/>
        <v>912</v>
      </c>
      <c r="T685" s="2">
        <f t="shared" ca="1" si="73"/>
        <v>30.4</v>
      </c>
      <c r="U685" s="2" t="str">
        <f t="shared" ca="1" si="74"/>
        <v>25-36</v>
      </c>
      <c r="V685">
        <f t="shared" si="75"/>
        <v>2625.67</v>
      </c>
      <c r="W685" t="str">
        <f t="shared" si="76"/>
        <v>Profit</v>
      </c>
    </row>
    <row r="686" spans="1:23">
      <c r="A686" t="s">
        <v>1414</v>
      </c>
      <c r="B686" s="1">
        <v>44733</v>
      </c>
      <c r="C686" t="s">
        <v>1415</v>
      </c>
      <c r="D686" t="s">
        <v>50</v>
      </c>
      <c r="E686">
        <v>9234</v>
      </c>
      <c r="F686">
        <v>14.2</v>
      </c>
      <c r="G686">
        <v>36</v>
      </c>
      <c r="H686" t="s">
        <v>60</v>
      </c>
      <c r="I686" t="s">
        <v>20</v>
      </c>
      <c r="J686" t="s">
        <v>21</v>
      </c>
      <c r="K686">
        <v>131132</v>
      </c>
      <c r="L686" t="s">
        <v>33</v>
      </c>
      <c r="M686">
        <v>0.33</v>
      </c>
      <c r="N686">
        <v>0.63</v>
      </c>
      <c r="O686">
        <v>0</v>
      </c>
      <c r="P686">
        <v>0</v>
      </c>
      <c r="Q686" s="2">
        <f t="shared" si="77"/>
        <v>7.0417594484946475</v>
      </c>
      <c r="R686" s="2">
        <f t="shared" si="71"/>
        <v>0</v>
      </c>
      <c r="S686">
        <f t="shared" ca="1" si="72"/>
        <v>1187</v>
      </c>
      <c r="T686" s="2">
        <f t="shared" ca="1" si="73"/>
        <v>39.56666666666667</v>
      </c>
      <c r="U686" s="2" t="str">
        <f t="shared" ca="1" si="74"/>
        <v>37-48</v>
      </c>
      <c r="V686">
        <f t="shared" si="75"/>
        <v>-9234</v>
      </c>
      <c r="W686" t="str">
        <f t="shared" si="76"/>
        <v>loss</v>
      </c>
    </row>
    <row r="687" spans="1:23">
      <c r="A687" t="s">
        <v>1416</v>
      </c>
      <c r="B687" s="1">
        <v>44341</v>
      </c>
      <c r="C687" t="s">
        <v>1417</v>
      </c>
      <c r="D687" t="s">
        <v>53</v>
      </c>
      <c r="E687">
        <v>26519</v>
      </c>
      <c r="F687">
        <v>19.600000000000001</v>
      </c>
      <c r="G687">
        <v>36</v>
      </c>
      <c r="H687" t="s">
        <v>26</v>
      </c>
      <c r="I687" t="s">
        <v>20</v>
      </c>
      <c r="J687" t="s">
        <v>32</v>
      </c>
      <c r="K687">
        <v>125402</v>
      </c>
      <c r="L687" t="s">
        <v>33</v>
      </c>
      <c r="M687">
        <v>0.12</v>
      </c>
      <c r="N687">
        <v>0.7</v>
      </c>
      <c r="O687">
        <v>11613.67</v>
      </c>
      <c r="P687">
        <v>0</v>
      </c>
      <c r="Q687" s="2">
        <f t="shared" si="77"/>
        <v>21.147190634918104</v>
      </c>
      <c r="R687" s="2">
        <f t="shared" si="71"/>
        <v>9.2611521347346937</v>
      </c>
      <c r="S687">
        <f t="shared" ca="1" si="72"/>
        <v>1579</v>
      </c>
      <c r="T687" s="2">
        <f t="shared" ca="1" si="73"/>
        <v>52.633333333333333</v>
      </c>
      <c r="U687" s="2" t="str">
        <f t="shared" ca="1" si="74"/>
        <v>49+</v>
      </c>
      <c r="V687">
        <f t="shared" si="75"/>
        <v>-14905.33</v>
      </c>
      <c r="W687" t="str">
        <f t="shared" si="76"/>
        <v>loss</v>
      </c>
    </row>
    <row r="688" spans="1:23">
      <c r="A688" t="s">
        <v>1418</v>
      </c>
      <c r="B688" s="1">
        <v>44221</v>
      </c>
      <c r="C688" t="s">
        <v>1419</v>
      </c>
      <c r="D688" t="s">
        <v>65</v>
      </c>
      <c r="E688">
        <v>27966</v>
      </c>
      <c r="F688">
        <v>8</v>
      </c>
      <c r="G688">
        <v>60</v>
      </c>
      <c r="H688" t="s">
        <v>26</v>
      </c>
      <c r="I688" t="s">
        <v>73</v>
      </c>
      <c r="J688" t="s">
        <v>47</v>
      </c>
      <c r="K688">
        <v>60676</v>
      </c>
      <c r="L688" t="s">
        <v>29</v>
      </c>
      <c r="M688">
        <v>0.11</v>
      </c>
      <c r="N688">
        <v>0.56999999999999995</v>
      </c>
      <c r="O688">
        <v>12642.02</v>
      </c>
      <c r="P688">
        <v>0</v>
      </c>
      <c r="Q688" s="2">
        <f t="shared" si="77"/>
        <v>46.090711319137718</v>
      </c>
      <c r="R688" s="2">
        <f t="shared" si="71"/>
        <v>20.835289076405829</v>
      </c>
      <c r="S688">
        <f t="shared" ca="1" si="72"/>
        <v>1699</v>
      </c>
      <c r="T688" s="2">
        <f t="shared" ca="1" si="73"/>
        <v>56.633333333333333</v>
      </c>
      <c r="U688" s="2" t="str">
        <f t="shared" ca="1" si="74"/>
        <v>49+</v>
      </c>
      <c r="V688">
        <f t="shared" si="75"/>
        <v>-15323.98</v>
      </c>
      <c r="W688" t="str">
        <f t="shared" si="76"/>
        <v>loss</v>
      </c>
    </row>
    <row r="689" spans="1:23">
      <c r="A689" t="s">
        <v>1420</v>
      </c>
      <c r="B689" s="1">
        <v>44263</v>
      </c>
      <c r="C689" t="s">
        <v>1421</v>
      </c>
      <c r="D689" t="s">
        <v>76</v>
      </c>
      <c r="E689">
        <v>17173</v>
      </c>
      <c r="F689">
        <v>22.1</v>
      </c>
      <c r="G689">
        <v>36</v>
      </c>
      <c r="H689" t="s">
        <v>19</v>
      </c>
      <c r="I689" t="s">
        <v>73</v>
      </c>
      <c r="J689" t="s">
        <v>37</v>
      </c>
      <c r="K689">
        <v>94093</v>
      </c>
      <c r="L689" t="s">
        <v>33</v>
      </c>
      <c r="M689">
        <v>0.39</v>
      </c>
      <c r="N689">
        <v>0.64</v>
      </c>
      <c r="O689">
        <v>20968.23</v>
      </c>
      <c r="P689">
        <v>0</v>
      </c>
      <c r="Q689" s="2">
        <f t="shared" si="77"/>
        <v>18.251092004718735</v>
      </c>
      <c r="R689" s="2">
        <f t="shared" si="71"/>
        <v>22.284580149426631</v>
      </c>
      <c r="S689">
        <f t="shared" ca="1" si="72"/>
        <v>1657</v>
      </c>
      <c r="T689" s="2">
        <f t="shared" ca="1" si="73"/>
        <v>55.233333333333334</v>
      </c>
      <c r="U689" s="2" t="str">
        <f t="shared" ca="1" si="74"/>
        <v>49+</v>
      </c>
      <c r="V689">
        <f t="shared" si="75"/>
        <v>3795.2299999999996</v>
      </c>
      <c r="W689" t="str">
        <f t="shared" si="76"/>
        <v>Profit</v>
      </c>
    </row>
    <row r="690" spans="1:23">
      <c r="A690" t="s">
        <v>1422</v>
      </c>
      <c r="B690" s="1">
        <v>44429</v>
      </c>
      <c r="C690" t="s">
        <v>1423</v>
      </c>
      <c r="D690" t="s">
        <v>76</v>
      </c>
      <c r="E690">
        <v>27987</v>
      </c>
      <c r="F690">
        <v>19.2</v>
      </c>
      <c r="G690">
        <v>60</v>
      </c>
      <c r="H690" t="s">
        <v>19</v>
      </c>
      <c r="I690" t="s">
        <v>20</v>
      </c>
      <c r="J690" t="s">
        <v>21</v>
      </c>
      <c r="K690">
        <v>77764</v>
      </c>
      <c r="L690" t="s">
        <v>22</v>
      </c>
      <c r="M690">
        <v>0.24</v>
      </c>
      <c r="N690">
        <v>0.78</v>
      </c>
      <c r="O690">
        <v>33360.5</v>
      </c>
      <c r="P690">
        <v>0</v>
      </c>
      <c r="Q690" s="2">
        <f t="shared" si="77"/>
        <v>35.989661025667402</v>
      </c>
      <c r="R690" s="2">
        <f t="shared" si="71"/>
        <v>42.899670798827223</v>
      </c>
      <c r="S690">
        <f t="shared" ca="1" si="72"/>
        <v>1491</v>
      </c>
      <c r="T690" s="2">
        <f t="shared" ca="1" si="73"/>
        <v>49.7</v>
      </c>
      <c r="U690" s="2" t="str">
        <f t="shared" ca="1" si="74"/>
        <v>49+</v>
      </c>
      <c r="V690">
        <f t="shared" si="75"/>
        <v>5373.5</v>
      </c>
      <c r="W690" t="str">
        <f t="shared" si="76"/>
        <v>Profit</v>
      </c>
    </row>
    <row r="691" spans="1:23">
      <c r="A691" t="s">
        <v>1424</v>
      </c>
      <c r="B691" s="1">
        <v>44305</v>
      </c>
      <c r="C691" t="s">
        <v>1425</v>
      </c>
      <c r="D691" t="s">
        <v>53</v>
      </c>
      <c r="E691">
        <v>14178</v>
      </c>
      <c r="F691">
        <v>23.1</v>
      </c>
      <c r="G691">
        <v>60</v>
      </c>
      <c r="H691" t="s">
        <v>26</v>
      </c>
      <c r="I691" t="s">
        <v>20</v>
      </c>
      <c r="J691" t="s">
        <v>32</v>
      </c>
      <c r="K691">
        <v>80799</v>
      </c>
      <c r="L691" t="s">
        <v>33</v>
      </c>
      <c r="M691">
        <v>0.15</v>
      </c>
      <c r="N691">
        <v>0.64</v>
      </c>
      <c r="O691">
        <v>1947.61</v>
      </c>
      <c r="P691">
        <v>0</v>
      </c>
      <c r="Q691" s="2">
        <f t="shared" si="77"/>
        <v>17.547246871867227</v>
      </c>
      <c r="R691" s="2">
        <f t="shared" si="71"/>
        <v>2.4104382479981186</v>
      </c>
      <c r="S691">
        <f t="shared" ca="1" si="72"/>
        <v>1615</v>
      </c>
      <c r="T691" s="2">
        <f t="shared" ca="1" si="73"/>
        <v>53.833333333333336</v>
      </c>
      <c r="U691" s="2" t="str">
        <f t="shared" ca="1" si="74"/>
        <v>49+</v>
      </c>
      <c r="V691">
        <f t="shared" si="75"/>
        <v>-12230.39</v>
      </c>
      <c r="W691" t="str">
        <f t="shared" si="76"/>
        <v>loss</v>
      </c>
    </row>
    <row r="692" spans="1:23">
      <c r="A692" t="s">
        <v>1426</v>
      </c>
      <c r="B692" s="1">
        <v>44307</v>
      </c>
      <c r="C692" t="s">
        <v>1427</v>
      </c>
      <c r="D692" t="s">
        <v>65</v>
      </c>
      <c r="E692">
        <v>25596</v>
      </c>
      <c r="F692">
        <v>7.6</v>
      </c>
      <c r="G692">
        <v>36</v>
      </c>
      <c r="H692" t="s">
        <v>19</v>
      </c>
      <c r="I692" t="s">
        <v>73</v>
      </c>
      <c r="J692" t="s">
        <v>37</v>
      </c>
      <c r="K692">
        <v>109414</v>
      </c>
      <c r="L692" t="s">
        <v>22</v>
      </c>
      <c r="M692">
        <v>0.2</v>
      </c>
      <c r="N692">
        <v>0.9</v>
      </c>
      <c r="O692">
        <v>27541.3</v>
      </c>
      <c r="P692">
        <v>0</v>
      </c>
      <c r="Q692" s="2">
        <f t="shared" si="77"/>
        <v>23.393715612261683</v>
      </c>
      <c r="R692" s="2">
        <f t="shared" si="71"/>
        <v>25.171641654632857</v>
      </c>
      <c r="S692">
        <f t="shared" ca="1" si="72"/>
        <v>1613</v>
      </c>
      <c r="T692" s="2">
        <f t="shared" ca="1" si="73"/>
        <v>53.766666666666666</v>
      </c>
      <c r="U692" s="2" t="str">
        <f t="shared" ca="1" si="74"/>
        <v>49+</v>
      </c>
      <c r="V692">
        <f t="shared" si="75"/>
        <v>1945.2999999999993</v>
      </c>
      <c r="W692" t="str">
        <f t="shared" si="76"/>
        <v>Profit</v>
      </c>
    </row>
    <row r="693" spans="1:23">
      <c r="A693" t="s">
        <v>1428</v>
      </c>
      <c r="B693" s="1">
        <v>44424</v>
      </c>
      <c r="C693" t="s">
        <v>1429</v>
      </c>
      <c r="D693" t="s">
        <v>72</v>
      </c>
      <c r="E693">
        <v>34174</v>
      </c>
      <c r="F693">
        <v>16.899999999999999</v>
      </c>
      <c r="G693">
        <v>36</v>
      </c>
      <c r="H693" t="s">
        <v>19</v>
      </c>
      <c r="I693" t="s">
        <v>27</v>
      </c>
      <c r="J693" t="s">
        <v>28</v>
      </c>
      <c r="K693">
        <v>135296</v>
      </c>
      <c r="L693" t="s">
        <v>22</v>
      </c>
      <c r="M693">
        <v>0.36</v>
      </c>
      <c r="N693">
        <v>0.78</v>
      </c>
      <c r="O693">
        <v>39949.410000000003</v>
      </c>
      <c r="P693">
        <v>0</v>
      </c>
      <c r="Q693" s="2">
        <f t="shared" si="77"/>
        <v>25.25869205298013</v>
      </c>
      <c r="R693" s="2">
        <f t="shared" si="71"/>
        <v>29.527413966414386</v>
      </c>
      <c r="S693">
        <f t="shared" ca="1" si="72"/>
        <v>1496</v>
      </c>
      <c r="T693" s="2">
        <f t="shared" ca="1" si="73"/>
        <v>49.866666666666667</v>
      </c>
      <c r="U693" s="2" t="str">
        <f t="shared" ca="1" si="74"/>
        <v>49+</v>
      </c>
      <c r="V693">
        <f t="shared" si="75"/>
        <v>5775.4100000000035</v>
      </c>
      <c r="W693" t="str">
        <f t="shared" si="76"/>
        <v>Profit</v>
      </c>
    </row>
    <row r="694" spans="1:23">
      <c r="A694" t="s">
        <v>1430</v>
      </c>
      <c r="B694" s="1">
        <v>44307</v>
      </c>
      <c r="C694" t="s">
        <v>1431</v>
      </c>
      <c r="D694" t="s">
        <v>46</v>
      </c>
      <c r="E694">
        <v>5431</v>
      </c>
      <c r="F694">
        <v>17</v>
      </c>
      <c r="G694">
        <v>60</v>
      </c>
      <c r="H694" t="s">
        <v>26</v>
      </c>
      <c r="I694" t="s">
        <v>41</v>
      </c>
      <c r="J694" t="s">
        <v>32</v>
      </c>
      <c r="K694">
        <v>123095</v>
      </c>
      <c r="L694" t="s">
        <v>33</v>
      </c>
      <c r="M694">
        <v>0.21</v>
      </c>
      <c r="N694">
        <v>0.7</v>
      </c>
      <c r="O694">
        <v>590.38</v>
      </c>
      <c r="P694">
        <v>0</v>
      </c>
      <c r="Q694" s="2">
        <f t="shared" si="77"/>
        <v>4.4120394817011253</v>
      </c>
      <c r="R694" s="2">
        <f t="shared" si="71"/>
        <v>0.47961330679556441</v>
      </c>
      <c r="S694">
        <f t="shared" ca="1" si="72"/>
        <v>1613</v>
      </c>
      <c r="T694" s="2">
        <f t="shared" ca="1" si="73"/>
        <v>53.766666666666666</v>
      </c>
      <c r="U694" s="2" t="str">
        <f t="shared" ca="1" si="74"/>
        <v>49+</v>
      </c>
      <c r="V694">
        <f t="shared" si="75"/>
        <v>-4840.62</v>
      </c>
      <c r="W694" t="str">
        <f t="shared" si="76"/>
        <v>loss</v>
      </c>
    </row>
    <row r="695" spans="1:23">
      <c r="A695" t="s">
        <v>1432</v>
      </c>
      <c r="B695" s="1">
        <v>44230</v>
      </c>
      <c r="C695" t="s">
        <v>1433</v>
      </c>
      <c r="D695" t="s">
        <v>56</v>
      </c>
      <c r="E695">
        <v>28764</v>
      </c>
      <c r="F695">
        <v>12.1</v>
      </c>
      <c r="G695">
        <v>60</v>
      </c>
      <c r="H695" t="s">
        <v>19</v>
      </c>
      <c r="I695" t="s">
        <v>27</v>
      </c>
      <c r="J695" t="s">
        <v>37</v>
      </c>
      <c r="K695">
        <v>142082</v>
      </c>
      <c r="L695" t="s">
        <v>22</v>
      </c>
      <c r="M695">
        <v>0.3</v>
      </c>
      <c r="N695">
        <v>0.52</v>
      </c>
      <c r="O695">
        <v>32244.44</v>
      </c>
      <c r="P695">
        <v>0</v>
      </c>
      <c r="Q695" s="2">
        <f t="shared" si="77"/>
        <v>20.244647457102236</v>
      </c>
      <c r="R695" s="2">
        <f t="shared" si="71"/>
        <v>22.694246984135923</v>
      </c>
      <c r="S695">
        <f t="shared" ca="1" si="72"/>
        <v>1690</v>
      </c>
      <c r="T695" s="2">
        <f t="shared" ca="1" si="73"/>
        <v>56.333333333333336</v>
      </c>
      <c r="U695" s="2" t="str">
        <f t="shared" ca="1" si="74"/>
        <v>49+</v>
      </c>
      <c r="V695">
        <f t="shared" si="75"/>
        <v>3480.4399999999987</v>
      </c>
      <c r="W695" t="str">
        <f t="shared" si="76"/>
        <v>Profit</v>
      </c>
    </row>
    <row r="696" spans="1:23">
      <c r="A696" t="s">
        <v>1434</v>
      </c>
      <c r="B696" s="1">
        <v>44819</v>
      </c>
      <c r="C696" t="s">
        <v>1435</v>
      </c>
      <c r="D696" t="s">
        <v>50</v>
      </c>
      <c r="E696">
        <v>22627</v>
      </c>
      <c r="F696">
        <v>14.2</v>
      </c>
      <c r="G696">
        <v>60</v>
      </c>
      <c r="H696" t="s">
        <v>19</v>
      </c>
      <c r="I696" t="s">
        <v>84</v>
      </c>
      <c r="J696" t="s">
        <v>32</v>
      </c>
      <c r="K696">
        <v>102307</v>
      </c>
      <c r="L696" t="s">
        <v>22</v>
      </c>
      <c r="M696">
        <v>0.15</v>
      </c>
      <c r="N696">
        <v>0.72</v>
      </c>
      <c r="O696">
        <v>25840.03</v>
      </c>
      <c r="P696">
        <v>0</v>
      </c>
      <c r="Q696" s="2">
        <f t="shared" si="77"/>
        <v>22.116766203681077</v>
      </c>
      <c r="R696" s="2">
        <f t="shared" si="71"/>
        <v>25.257343094802899</v>
      </c>
      <c r="S696">
        <f t="shared" ca="1" si="72"/>
        <v>1101</v>
      </c>
      <c r="T696" s="2">
        <f t="shared" ca="1" si="73"/>
        <v>36.700000000000003</v>
      </c>
      <c r="U696" s="2" t="str">
        <f t="shared" ca="1" si="74"/>
        <v>37-48</v>
      </c>
      <c r="V696">
        <f t="shared" si="75"/>
        <v>3213.0299999999988</v>
      </c>
      <c r="W696" t="str">
        <f t="shared" si="76"/>
        <v>Profit</v>
      </c>
    </row>
    <row r="697" spans="1:23">
      <c r="A697" t="s">
        <v>1436</v>
      </c>
      <c r="B697" s="1">
        <v>44944</v>
      </c>
      <c r="C697" t="s">
        <v>1437</v>
      </c>
      <c r="D697" t="s">
        <v>18</v>
      </c>
      <c r="E697">
        <v>9906</v>
      </c>
      <c r="F697">
        <v>5.8</v>
      </c>
      <c r="G697">
        <v>60</v>
      </c>
      <c r="H697" t="s">
        <v>19</v>
      </c>
      <c r="I697" t="s">
        <v>73</v>
      </c>
      <c r="J697" t="s">
        <v>47</v>
      </c>
      <c r="K697">
        <v>112062</v>
      </c>
      <c r="L697" t="s">
        <v>22</v>
      </c>
      <c r="M697">
        <v>0.34</v>
      </c>
      <c r="N697">
        <v>0.84</v>
      </c>
      <c r="O697">
        <v>10480.549999999999</v>
      </c>
      <c r="P697">
        <v>0</v>
      </c>
      <c r="Q697" s="2">
        <f t="shared" si="77"/>
        <v>8.8397494244257651</v>
      </c>
      <c r="R697" s="2">
        <f t="shared" si="71"/>
        <v>9.3524566757687708</v>
      </c>
      <c r="S697">
        <f t="shared" ca="1" si="72"/>
        <v>976</v>
      </c>
      <c r="T697" s="2">
        <f t="shared" ca="1" si="73"/>
        <v>32.533333333333331</v>
      </c>
      <c r="U697" s="2" t="str">
        <f t="shared" ca="1" si="74"/>
        <v>25-36</v>
      </c>
      <c r="V697">
        <f t="shared" si="75"/>
        <v>574.54999999999927</v>
      </c>
      <c r="W697" t="str">
        <f t="shared" si="76"/>
        <v>Profit</v>
      </c>
    </row>
    <row r="698" spans="1:23">
      <c r="A698" t="s">
        <v>1438</v>
      </c>
      <c r="B698" s="1">
        <v>44791</v>
      </c>
      <c r="C698" t="s">
        <v>1439</v>
      </c>
      <c r="D698" t="s">
        <v>53</v>
      </c>
      <c r="E698">
        <v>37914</v>
      </c>
      <c r="F698">
        <v>19.899999999999999</v>
      </c>
      <c r="G698">
        <v>36</v>
      </c>
      <c r="H698" t="s">
        <v>19</v>
      </c>
      <c r="I698" t="s">
        <v>41</v>
      </c>
      <c r="J698" t="s">
        <v>47</v>
      </c>
      <c r="K698">
        <v>125432</v>
      </c>
      <c r="L698" t="s">
        <v>22</v>
      </c>
      <c r="M698">
        <v>0.23</v>
      </c>
      <c r="N698">
        <v>0.62</v>
      </c>
      <c r="O698">
        <v>45458.89</v>
      </c>
      <c r="P698">
        <v>0</v>
      </c>
      <c r="Q698" s="2">
        <f t="shared" si="77"/>
        <v>30.226736399005038</v>
      </c>
      <c r="R698" s="2">
        <f t="shared" si="71"/>
        <v>36.241860131385927</v>
      </c>
      <c r="S698">
        <f t="shared" ca="1" si="72"/>
        <v>1129</v>
      </c>
      <c r="T698" s="2">
        <f t="shared" ca="1" si="73"/>
        <v>37.633333333333333</v>
      </c>
      <c r="U698" s="2" t="str">
        <f t="shared" ca="1" si="74"/>
        <v>37-48</v>
      </c>
      <c r="V698">
        <f t="shared" si="75"/>
        <v>7544.8899999999994</v>
      </c>
      <c r="W698" t="str">
        <f t="shared" si="76"/>
        <v>Profit</v>
      </c>
    </row>
    <row r="699" spans="1:23">
      <c r="A699" t="s">
        <v>1440</v>
      </c>
      <c r="B699" s="1">
        <v>44621</v>
      </c>
      <c r="C699" t="s">
        <v>1441</v>
      </c>
      <c r="D699" t="s">
        <v>50</v>
      </c>
      <c r="E699">
        <v>14076</v>
      </c>
      <c r="F699">
        <v>16</v>
      </c>
      <c r="G699">
        <v>60</v>
      </c>
      <c r="H699" t="s">
        <v>26</v>
      </c>
      <c r="I699" t="s">
        <v>27</v>
      </c>
      <c r="J699" t="s">
        <v>47</v>
      </c>
      <c r="K699">
        <v>61923</v>
      </c>
      <c r="L699" t="s">
        <v>29</v>
      </c>
      <c r="M699">
        <v>0.35</v>
      </c>
      <c r="N699">
        <v>0.86</v>
      </c>
      <c r="O699">
        <v>6883.48</v>
      </c>
      <c r="P699">
        <v>0</v>
      </c>
      <c r="Q699" s="2">
        <f t="shared" si="77"/>
        <v>22.731456809263118</v>
      </c>
      <c r="R699" s="2">
        <f t="shared" si="71"/>
        <v>11.116192690922597</v>
      </c>
      <c r="S699">
        <f t="shared" ca="1" si="72"/>
        <v>1299</v>
      </c>
      <c r="T699" s="2">
        <f t="shared" ca="1" si="73"/>
        <v>43.3</v>
      </c>
      <c r="U699" s="2" t="str">
        <f t="shared" ca="1" si="74"/>
        <v>37-48</v>
      </c>
      <c r="V699">
        <f t="shared" si="75"/>
        <v>-7192.52</v>
      </c>
      <c r="W699" t="str">
        <f t="shared" si="76"/>
        <v>loss</v>
      </c>
    </row>
    <row r="700" spans="1:23">
      <c r="A700" t="s">
        <v>1442</v>
      </c>
      <c r="B700" s="1">
        <v>44809</v>
      </c>
      <c r="C700" t="s">
        <v>1443</v>
      </c>
      <c r="D700" t="s">
        <v>18</v>
      </c>
      <c r="E700">
        <v>38650</v>
      </c>
      <c r="F700">
        <v>6.2</v>
      </c>
      <c r="G700">
        <v>60</v>
      </c>
      <c r="H700" t="s">
        <v>19</v>
      </c>
      <c r="I700" t="s">
        <v>84</v>
      </c>
      <c r="J700" t="s">
        <v>28</v>
      </c>
      <c r="K700">
        <v>147449</v>
      </c>
      <c r="L700" t="s">
        <v>33</v>
      </c>
      <c r="M700">
        <v>0.42</v>
      </c>
      <c r="N700">
        <v>0.61</v>
      </c>
      <c r="O700">
        <v>41046.300000000003</v>
      </c>
      <c r="P700">
        <v>0</v>
      </c>
      <c r="Q700" s="2">
        <f t="shared" si="77"/>
        <v>26.21245311938365</v>
      </c>
      <c r="R700" s="2">
        <f t="shared" si="71"/>
        <v>27.83762521278544</v>
      </c>
      <c r="S700">
        <f t="shared" ca="1" si="72"/>
        <v>1111</v>
      </c>
      <c r="T700" s="2">
        <f t="shared" ca="1" si="73"/>
        <v>37.033333333333331</v>
      </c>
      <c r="U700" s="2" t="str">
        <f t="shared" ca="1" si="74"/>
        <v>37-48</v>
      </c>
      <c r="V700">
        <f t="shared" si="75"/>
        <v>2396.3000000000029</v>
      </c>
      <c r="W700" t="str">
        <f t="shared" si="76"/>
        <v>Profit</v>
      </c>
    </row>
    <row r="701" spans="1:23">
      <c r="A701" t="s">
        <v>1444</v>
      </c>
      <c r="B701" s="1">
        <v>44888</v>
      </c>
      <c r="C701" t="s">
        <v>1445</v>
      </c>
      <c r="D701" t="s">
        <v>56</v>
      </c>
      <c r="E701">
        <v>7012</v>
      </c>
      <c r="F701">
        <v>18.600000000000001</v>
      </c>
      <c r="G701">
        <v>60</v>
      </c>
      <c r="H701" t="s">
        <v>19</v>
      </c>
      <c r="I701" t="s">
        <v>36</v>
      </c>
      <c r="J701" t="s">
        <v>47</v>
      </c>
      <c r="K701">
        <v>131739</v>
      </c>
      <c r="L701" t="s">
        <v>29</v>
      </c>
      <c r="M701">
        <v>0.34</v>
      </c>
      <c r="N701">
        <v>0.87</v>
      </c>
      <c r="O701">
        <v>8316.23</v>
      </c>
      <c r="P701">
        <v>0</v>
      </c>
      <c r="Q701" s="2">
        <f t="shared" si="77"/>
        <v>5.3226455339724765</v>
      </c>
      <c r="R701" s="2">
        <f t="shared" si="71"/>
        <v>6.3126560851380384</v>
      </c>
      <c r="S701">
        <f t="shared" ca="1" si="72"/>
        <v>1032</v>
      </c>
      <c r="T701" s="2">
        <f t="shared" ca="1" si="73"/>
        <v>34.4</v>
      </c>
      <c r="U701" s="2" t="str">
        <f t="shared" ca="1" si="74"/>
        <v>25-36</v>
      </c>
      <c r="V701">
        <f t="shared" si="75"/>
        <v>1304.2299999999996</v>
      </c>
      <c r="W701" t="str">
        <f t="shared" si="76"/>
        <v>Profit</v>
      </c>
    </row>
    <row r="702" spans="1:23">
      <c r="A702" t="s">
        <v>1446</v>
      </c>
      <c r="B702" s="1">
        <v>44511</v>
      </c>
      <c r="C702" t="s">
        <v>1447</v>
      </c>
      <c r="D702" t="s">
        <v>56</v>
      </c>
      <c r="E702">
        <v>8151</v>
      </c>
      <c r="F702">
        <v>14.3</v>
      </c>
      <c r="G702">
        <v>36</v>
      </c>
      <c r="H702" t="s">
        <v>26</v>
      </c>
      <c r="I702" t="s">
        <v>36</v>
      </c>
      <c r="J702" t="s">
        <v>28</v>
      </c>
      <c r="K702">
        <v>134926</v>
      </c>
      <c r="L702" t="s">
        <v>22</v>
      </c>
      <c r="M702">
        <v>0.22</v>
      </c>
      <c r="N702">
        <v>0.54</v>
      </c>
      <c r="O702">
        <v>3592.52</v>
      </c>
      <c r="P702">
        <v>0</v>
      </c>
      <c r="Q702" s="2">
        <f t="shared" si="77"/>
        <v>6.0410891896298713</v>
      </c>
      <c r="R702" s="2">
        <f t="shared" si="71"/>
        <v>2.6625854171916457</v>
      </c>
      <c r="S702">
        <f t="shared" ca="1" si="72"/>
        <v>1409</v>
      </c>
      <c r="T702" s="2">
        <f t="shared" ca="1" si="73"/>
        <v>46.966666666666669</v>
      </c>
      <c r="U702" s="2" t="str">
        <f t="shared" ca="1" si="74"/>
        <v>37-48</v>
      </c>
      <c r="V702">
        <f t="shared" si="75"/>
        <v>-4558.4799999999996</v>
      </c>
      <c r="W702" t="str">
        <f t="shared" si="76"/>
        <v>loss</v>
      </c>
    </row>
    <row r="703" spans="1:23">
      <c r="A703" t="s">
        <v>1448</v>
      </c>
      <c r="B703" s="1">
        <v>45073</v>
      </c>
      <c r="C703" t="s">
        <v>1449</v>
      </c>
      <c r="D703" t="s">
        <v>46</v>
      </c>
      <c r="E703">
        <v>29211</v>
      </c>
      <c r="F703">
        <v>5.7</v>
      </c>
      <c r="G703">
        <v>36</v>
      </c>
      <c r="H703" t="s">
        <v>60</v>
      </c>
      <c r="I703" t="s">
        <v>57</v>
      </c>
      <c r="J703" t="s">
        <v>47</v>
      </c>
      <c r="K703">
        <v>108388</v>
      </c>
      <c r="L703" t="s">
        <v>33</v>
      </c>
      <c r="M703">
        <v>0.2</v>
      </c>
      <c r="N703">
        <v>0.89</v>
      </c>
      <c r="O703">
        <v>0</v>
      </c>
      <c r="P703">
        <v>0</v>
      </c>
      <c r="Q703" s="2">
        <f t="shared" si="77"/>
        <v>26.950400413329888</v>
      </c>
      <c r="R703" s="2">
        <f t="shared" si="71"/>
        <v>0</v>
      </c>
      <c r="S703">
        <f t="shared" ca="1" si="72"/>
        <v>847</v>
      </c>
      <c r="T703" s="2">
        <f t="shared" ca="1" si="73"/>
        <v>28.233333333333334</v>
      </c>
      <c r="U703" s="2" t="str">
        <f t="shared" ca="1" si="74"/>
        <v>25-36</v>
      </c>
      <c r="V703">
        <f t="shared" si="75"/>
        <v>-29211</v>
      </c>
      <c r="W703" t="str">
        <f t="shared" si="76"/>
        <v>loss</v>
      </c>
    </row>
    <row r="704" spans="1:23">
      <c r="A704" t="s">
        <v>1450</v>
      </c>
      <c r="B704" s="1">
        <v>44858</v>
      </c>
      <c r="C704" t="s">
        <v>1451</v>
      </c>
      <c r="D704" t="s">
        <v>25</v>
      </c>
      <c r="E704">
        <v>28117</v>
      </c>
      <c r="F704">
        <v>24.4</v>
      </c>
      <c r="G704">
        <v>60</v>
      </c>
      <c r="H704" t="s">
        <v>26</v>
      </c>
      <c r="I704" t="s">
        <v>20</v>
      </c>
      <c r="J704" t="s">
        <v>32</v>
      </c>
      <c r="K704">
        <v>77574</v>
      </c>
      <c r="L704" t="s">
        <v>22</v>
      </c>
      <c r="M704">
        <v>0.23</v>
      </c>
      <c r="N704">
        <v>0.72</v>
      </c>
      <c r="O704">
        <v>12707.65</v>
      </c>
      <c r="P704">
        <v>0</v>
      </c>
      <c r="Q704" s="2">
        <f t="shared" si="77"/>
        <v>36.245391497151111</v>
      </c>
      <c r="R704" s="2">
        <f t="shared" si="71"/>
        <v>16.381326217547116</v>
      </c>
      <c r="S704">
        <f t="shared" ca="1" si="72"/>
        <v>1062</v>
      </c>
      <c r="T704" s="2">
        <f t="shared" ca="1" si="73"/>
        <v>35.4</v>
      </c>
      <c r="U704" s="2" t="str">
        <f t="shared" ca="1" si="74"/>
        <v>25-36</v>
      </c>
      <c r="V704">
        <f t="shared" si="75"/>
        <v>-15409.35</v>
      </c>
      <c r="W704" t="str">
        <f t="shared" si="76"/>
        <v>loss</v>
      </c>
    </row>
    <row r="705" spans="1:23">
      <c r="A705" t="s">
        <v>1452</v>
      </c>
      <c r="B705" s="1">
        <v>44473</v>
      </c>
      <c r="C705" t="s">
        <v>1453</v>
      </c>
      <c r="D705" t="s">
        <v>56</v>
      </c>
      <c r="E705">
        <v>37378</v>
      </c>
      <c r="F705">
        <v>24</v>
      </c>
      <c r="G705">
        <v>36</v>
      </c>
      <c r="H705" t="s">
        <v>19</v>
      </c>
      <c r="I705" t="s">
        <v>20</v>
      </c>
      <c r="J705" t="s">
        <v>37</v>
      </c>
      <c r="K705">
        <v>73391</v>
      </c>
      <c r="L705" t="s">
        <v>33</v>
      </c>
      <c r="M705">
        <v>0.17</v>
      </c>
      <c r="N705">
        <v>0.63</v>
      </c>
      <c r="O705">
        <v>46348.72</v>
      </c>
      <c r="P705">
        <v>0</v>
      </c>
      <c r="Q705" s="2">
        <f t="shared" si="77"/>
        <v>50.929950538894417</v>
      </c>
      <c r="R705" s="2">
        <f t="shared" si="71"/>
        <v>63.153138668229083</v>
      </c>
      <c r="S705">
        <f t="shared" ca="1" si="72"/>
        <v>1447</v>
      </c>
      <c r="T705" s="2">
        <f t="shared" ca="1" si="73"/>
        <v>48.233333333333334</v>
      </c>
      <c r="U705" s="2" t="str">
        <f t="shared" ca="1" si="74"/>
        <v>49+</v>
      </c>
      <c r="V705">
        <f t="shared" si="75"/>
        <v>8970.7200000000012</v>
      </c>
      <c r="W705" t="str">
        <f t="shared" si="76"/>
        <v>Profit</v>
      </c>
    </row>
    <row r="706" spans="1:23">
      <c r="A706" t="s">
        <v>1454</v>
      </c>
      <c r="B706" s="1">
        <v>44820</v>
      </c>
      <c r="C706" t="s">
        <v>1455</v>
      </c>
      <c r="D706" t="s">
        <v>50</v>
      </c>
      <c r="E706">
        <v>7894</v>
      </c>
      <c r="F706">
        <v>15.3</v>
      </c>
      <c r="G706">
        <v>36</v>
      </c>
      <c r="H706" t="s">
        <v>19</v>
      </c>
      <c r="I706" t="s">
        <v>20</v>
      </c>
      <c r="J706" t="s">
        <v>37</v>
      </c>
      <c r="K706">
        <v>83664</v>
      </c>
      <c r="L706" t="s">
        <v>29</v>
      </c>
      <c r="M706">
        <v>0.17</v>
      </c>
      <c r="N706">
        <v>0.62</v>
      </c>
      <c r="O706">
        <v>9101.7800000000007</v>
      </c>
      <c r="P706">
        <v>0</v>
      </c>
      <c r="Q706" s="2">
        <f t="shared" si="77"/>
        <v>9.4353604895773575</v>
      </c>
      <c r="R706" s="2">
        <f t="shared" ref="R706:R769" si="78">O706/K706*100</f>
        <v>10.878968253968255</v>
      </c>
      <c r="S706">
        <f t="shared" ref="S706:S769" ca="1" si="79">_xlfn.DAYS(TODAY(),B706)</f>
        <v>1100</v>
      </c>
      <c r="T706" s="2">
        <f t="shared" ref="T706:T769" ca="1" si="80">S706/30</f>
        <v>36.666666666666664</v>
      </c>
      <c r="U706" s="2" t="str">
        <f t="shared" ref="U706:U769" ca="1" si="81">IF(T706&lt;=12,"0-12",
 IF(T706&lt;=24,"13-24",
 IF(T706&lt;=36,"25-36",
 IF(T706&lt;=48,"37-48",
 "49+"))))</f>
        <v>37-48</v>
      </c>
      <c r="V706">
        <f t="shared" ref="V706:V769" si="82">O706-E706</f>
        <v>1207.7800000000007</v>
      </c>
      <c r="W706" t="str">
        <f t="shared" ref="W706:W769" si="83">IF(V706&gt;=0,"Profit","loss")</f>
        <v>Profit</v>
      </c>
    </row>
    <row r="707" spans="1:23">
      <c r="A707" t="s">
        <v>1456</v>
      </c>
      <c r="B707" s="1">
        <v>44712</v>
      </c>
      <c r="C707" t="s">
        <v>1457</v>
      </c>
      <c r="D707" t="s">
        <v>40</v>
      </c>
      <c r="E707">
        <v>14467</v>
      </c>
      <c r="F707">
        <v>6.9</v>
      </c>
      <c r="G707">
        <v>36</v>
      </c>
      <c r="H707" t="s">
        <v>81</v>
      </c>
      <c r="I707" t="s">
        <v>20</v>
      </c>
      <c r="J707" t="s">
        <v>47</v>
      </c>
      <c r="K707">
        <v>97384</v>
      </c>
      <c r="L707" t="s">
        <v>33</v>
      </c>
      <c r="M707">
        <v>0.42</v>
      </c>
      <c r="N707">
        <v>0.69</v>
      </c>
      <c r="O707">
        <v>5293.66</v>
      </c>
      <c r="P707">
        <v>1335.02</v>
      </c>
      <c r="Q707" s="2">
        <f t="shared" ref="Q707:Q770" si="84">E707/K707*100</f>
        <v>14.855623100303953</v>
      </c>
      <c r="R707" s="2">
        <f t="shared" si="78"/>
        <v>5.4358621539472605</v>
      </c>
      <c r="S707">
        <f t="shared" ca="1" si="79"/>
        <v>1208</v>
      </c>
      <c r="T707" s="2">
        <f t="shared" ca="1" si="80"/>
        <v>40.266666666666666</v>
      </c>
      <c r="U707" s="2" t="str">
        <f t="shared" ca="1" si="81"/>
        <v>37-48</v>
      </c>
      <c r="V707">
        <f t="shared" si="82"/>
        <v>-9173.34</v>
      </c>
      <c r="W707" t="str">
        <f t="shared" si="83"/>
        <v>loss</v>
      </c>
    </row>
    <row r="708" spans="1:23">
      <c r="A708" t="s">
        <v>1458</v>
      </c>
      <c r="B708" s="1">
        <v>45039</v>
      </c>
      <c r="C708" t="s">
        <v>1459</v>
      </c>
      <c r="D708" t="s">
        <v>40</v>
      </c>
      <c r="E708">
        <v>32010</v>
      </c>
      <c r="F708">
        <v>20.100000000000001</v>
      </c>
      <c r="G708">
        <v>60</v>
      </c>
      <c r="H708" t="s">
        <v>19</v>
      </c>
      <c r="I708" t="s">
        <v>20</v>
      </c>
      <c r="J708" t="s">
        <v>37</v>
      </c>
      <c r="K708">
        <v>61027</v>
      </c>
      <c r="L708" t="s">
        <v>22</v>
      </c>
      <c r="M708">
        <v>0.25</v>
      </c>
      <c r="N708">
        <v>0.95</v>
      </c>
      <c r="O708">
        <v>38444.01</v>
      </c>
      <c r="P708">
        <v>0</v>
      </c>
      <c r="Q708" s="2">
        <f t="shared" si="84"/>
        <v>52.452193291493934</v>
      </c>
      <c r="R708" s="2">
        <f t="shared" si="78"/>
        <v>62.995084143084213</v>
      </c>
      <c r="S708">
        <f t="shared" ca="1" si="79"/>
        <v>881</v>
      </c>
      <c r="T708" s="2">
        <f t="shared" ca="1" si="80"/>
        <v>29.366666666666667</v>
      </c>
      <c r="U708" s="2" t="str">
        <f t="shared" ca="1" si="81"/>
        <v>25-36</v>
      </c>
      <c r="V708">
        <f t="shared" si="82"/>
        <v>6434.010000000002</v>
      </c>
      <c r="W708" t="str">
        <f t="shared" si="83"/>
        <v>Profit</v>
      </c>
    </row>
    <row r="709" spans="1:23">
      <c r="A709" t="s">
        <v>1460</v>
      </c>
      <c r="B709" s="1">
        <v>44546</v>
      </c>
      <c r="C709" t="s">
        <v>1461</v>
      </c>
      <c r="D709" t="s">
        <v>18</v>
      </c>
      <c r="E709">
        <v>13289</v>
      </c>
      <c r="F709">
        <v>14.8</v>
      </c>
      <c r="G709">
        <v>60</v>
      </c>
      <c r="H709" t="s">
        <v>26</v>
      </c>
      <c r="I709" t="s">
        <v>57</v>
      </c>
      <c r="J709" t="s">
        <v>47</v>
      </c>
      <c r="K709">
        <v>65464</v>
      </c>
      <c r="L709" t="s">
        <v>33</v>
      </c>
      <c r="M709">
        <v>0.27</v>
      </c>
      <c r="N709">
        <v>0.6</v>
      </c>
      <c r="O709">
        <v>3903.76</v>
      </c>
      <c r="P709">
        <v>0</v>
      </c>
      <c r="Q709" s="2">
        <f t="shared" si="84"/>
        <v>20.299706709030918</v>
      </c>
      <c r="R709" s="2">
        <f t="shared" si="78"/>
        <v>5.9632164242942691</v>
      </c>
      <c r="S709">
        <f t="shared" ca="1" si="79"/>
        <v>1374</v>
      </c>
      <c r="T709" s="2">
        <f t="shared" ca="1" si="80"/>
        <v>45.8</v>
      </c>
      <c r="U709" s="2" t="str">
        <f t="shared" ca="1" si="81"/>
        <v>37-48</v>
      </c>
      <c r="V709">
        <f t="shared" si="82"/>
        <v>-9385.24</v>
      </c>
      <c r="W709" t="str">
        <f t="shared" si="83"/>
        <v>loss</v>
      </c>
    </row>
    <row r="710" spans="1:23">
      <c r="A710" t="s">
        <v>1462</v>
      </c>
      <c r="B710" s="1">
        <v>45019</v>
      </c>
      <c r="C710" t="s">
        <v>1463</v>
      </c>
      <c r="D710" t="s">
        <v>18</v>
      </c>
      <c r="E710">
        <v>24171</v>
      </c>
      <c r="F710">
        <v>11</v>
      </c>
      <c r="G710">
        <v>36</v>
      </c>
      <c r="H710" t="s">
        <v>19</v>
      </c>
      <c r="I710" t="s">
        <v>73</v>
      </c>
      <c r="J710" t="s">
        <v>47</v>
      </c>
      <c r="K710">
        <v>64485</v>
      </c>
      <c r="L710" t="s">
        <v>33</v>
      </c>
      <c r="M710">
        <v>0.34</v>
      </c>
      <c r="N710">
        <v>0.55000000000000004</v>
      </c>
      <c r="O710">
        <v>26829.81</v>
      </c>
      <c r="P710">
        <v>0</v>
      </c>
      <c r="Q710" s="2">
        <f t="shared" si="84"/>
        <v>37.483135612933239</v>
      </c>
      <c r="R710" s="2">
        <f t="shared" si="78"/>
        <v>41.606280530355896</v>
      </c>
      <c r="S710">
        <f t="shared" ca="1" si="79"/>
        <v>901</v>
      </c>
      <c r="T710" s="2">
        <f t="shared" ca="1" si="80"/>
        <v>30.033333333333335</v>
      </c>
      <c r="U710" s="2" t="str">
        <f t="shared" ca="1" si="81"/>
        <v>25-36</v>
      </c>
      <c r="V710">
        <f t="shared" si="82"/>
        <v>2658.8100000000013</v>
      </c>
      <c r="W710" t="str">
        <f t="shared" si="83"/>
        <v>Profit</v>
      </c>
    </row>
    <row r="711" spans="1:23">
      <c r="A711" t="s">
        <v>1464</v>
      </c>
      <c r="B711" s="1">
        <v>44955</v>
      </c>
      <c r="C711" t="s">
        <v>1465</v>
      </c>
      <c r="D711" t="s">
        <v>25</v>
      </c>
      <c r="E711">
        <v>35905</v>
      </c>
      <c r="F711">
        <v>14.8</v>
      </c>
      <c r="G711">
        <v>60</v>
      </c>
      <c r="H711" t="s">
        <v>19</v>
      </c>
      <c r="I711" t="s">
        <v>27</v>
      </c>
      <c r="J711" t="s">
        <v>21</v>
      </c>
      <c r="K711">
        <v>49456</v>
      </c>
      <c r="L711" t="s">
        <v>29</v>
      </c>
      <c r="M711">
        <v>0.34</v>
      </c>
      <c r="N711">
        <v>0.76</v>
      </c>
      <c r="O711">
        <v>41218.94</v>
      </c>
      <c r="P711">
        <v>0</v>
      </c>
      <c r="Q711" s="2">
        <f t="shared" si="84"/>
        <v>72.599886768036242</v>
      </c>
      <c r="R711" s="2">
        <f t="shared" si="78"/>
        <v>83.344670009705595</v>
      </c>
      <c r="S711">
        <f t="shared" ca="1" si="79"/>
        <v>965</v>
      </c>
      <c r="T711" s="2">
        <f t="shared" ca="1" si="80"/>
        <v>32.166666666666664</v>
      </c>
      <c r="U711" s="2" t="str">
        <f t="shared" ca="1" si="81"/>
        <v>25-36</v>
      </c>
      <c r="V711">
        <f t="shared" si="82"/>
        <v>5313.9400000000023</v>
      </c>
      <c r="W711" t="str">
        <f t="shared" si="83"/>
        <v>Profit</v>
      </c>
    </row>
    <row r="712" spans="1:23">
      <c r="A712" t="s">
        <v>1466</v>
      </c>
      <c r="B712" s="1">
        <v>45095</v>
      </c>
      <c r="C712" t="s">
        <v>1467</v>
      </c>
      <c r="D712" t="s">
        <v>40</v>
      </c>
      <c r="E712">
        <v>21829</v>
      </c>
      <c r="F712">
        <v>15.4</v>
      </c>
      <c r="G712">
        <v>60</v>
      </c>
      <c r="H712" t="s">
        <v>26</v>
      </c>
      <c r="I712" t="s">
        <v>20</v>
      </c>
      <c r="J712" t="s">
        <v>21</v>
      </c>
      <c r="K712">
        <v>104795</v>
      </c>
      <c r="L712" t="s">
        <v>22</v>
      </c>
      <c r="M712">
        <v>0.13</v>
      </c>
      <c r="N712">
        <v>0.72</v>
      </c>
      <c r="O712">
        <v>7441.09</v>
      </c>
      <c r="P712">
        <v>0</v>
      </c>
      <c r="Q712" s="2">
        <f t="shared" si="84"/>
        <v>20.830192280166038</v>
      </c>
      <c r="R712" s="2">
        <f t="shared" si="78"/>
        <v>7.1006154873801224</v>
      </c>
      <c r="S712">
        <f t="shared" ca="1" si="79"/>
        <v>825</v>
      </c>
      <c r="T712" s="2">
        <f t="shared" ca="1" si="80"/>
        <v>27.5</v>
      </c>
      <c r="U712" s="2" t="str">
        <f t="shared" ca="1" si="81"/>
        <v>25-36</v>
      </c>
      <c r="V712">
        <f t="shared" si="82"/>
        <v>-14387.91</v>
      </c>
      <c r="W712" t="str">
        <f t="shared" si="83"/>
        <v>loss</v>
      </c>
    </row>
    <row r="713" spans="1:23">
      <c r="A713" t="s">
        <v>1468</v>
      </c>
      <c r="B713" s="1">
        <v>44439</v>
      </c>
      <c r="C713" t="s">
        <v>1469</v>
      </c>
      <c r="D713" t="s">
        <v>18</v>
      </c>
      <c r="E713">
        <v>35054</v>
      </c>
      <c r="F713">
        <v>16.3</v>
      </c>
      <c r="G713">
        <v>36</v>
      </c>
      <c r="H713" t="s">
        <v>26</v>
      </c>
      <c r="I713" t="s">
        <v>27</v>
      </c>
      <c r="J713" t="s">
        <v>21</v>
      </c>
      <c r="K713">
        <v>65554</v>
      </c>
      <c r="L713" t="s">
        <v>33</v>
      </c>
      <c r="M713">
        <v>0.43</v>
      </c>
      <c r="N713">
        <v>0.74</v>
      </c>
      <c r="O713">
        <v>10355.42</v>
      </c>
      <c r="P713">
        <v>0</v>
      </c>
      <c r="Q713" s="2">
        <f t="shared" si="84"/>
        <v>53.473472251883948</v>
      </c>
      <c r="R713" s="2">
        <f t="shared" si="78"/>
        <v>15.796778228635933</v>
      </c>
      <c r="S713">
        <f t="shared" ca="1" si="79"/>
        <v>1481</v>
      </c>
      <c r="T713" s="2">
        <f t="shared" ca="1" si="80"/>
        <v>49.366666666666667</v>
      </c>
      <c r="U713" s="2" t="str">
        <f t="shared" ca="1" si="81"/>
        <v>49+</v>
      </c>
      <c r="V713">
        <f t="shared" si="82"/>
        <v>-24698.58</v>
      </c>
      <c r="W713" t="str">
        <f t="shared" si="83"/>
        <v>loss</v>
      </c>
    </row>
    <row r="714" spans="1:23">
      <c r="A714" t="s">
        <v>1470</v>
      </c>
      <c r="B714" s="1">
        <v>44739</v>
      </c>
      <c r="C714" t="s">
        <v>1471</v>
      </c>
      <c r="D714" t="s">
        <v>56</v>
      </c>
      <c r="E714">
        <v>30734</v>
      </c>
      <c r="F714">
        <v>13.8</v>
      </c>
      <c r="G714">
        <v>36</v>
      </c>
      <c r="H714" t="s">
        <v>26</v>
      </c>
      <c r="I714" t="s">
        <v>27</v>
      </c>
      <c r="J714" t="s">
        <v>28</v>
      </c>
      <c r="K714">
        <v>76922</v>
      </c>
      <c r="L714" t="s">
        <v>29</v>
      </c>
      <c r="M714">
        <v>0.17</v>
      </c>
      <c r="N714">
        <v>0.8</v>
      </c>
      <c r="O714">
        <v>2244.9</v>
      </c>
      <c r="P714">
        <v>0</v>
      </c>
      <c r="Q714" s="2">
        <f t="shared" si="84"/>
        <v>39.95475936663113</v>
      </c>
      <c r="R714" s="2">
        <f t="shared" si="78"/>
        <v>2.9184108577520087</v>
      </c>
      <c r="S714">
        <f t="shared" ca="1" si="79"/>
        <v>1181</v>
      </c>
      <c r="T714" s="2">
        <f t="shared" ca="1" si="80"/>
        <v>39.366666666666667</v>
      </c>
      <c r="U714" s="2" t="str">
        <f t="shared" ca="1" si="81"/>
        <v>37-48</v>
      </c>
      <c r="V714">
        <f t="shared" si="82"/>
        <v>-28489.1</v>
      </c>
      <c r="W714" t="str">
        <f t="shared" si="83"/>
        <v>loss</v>
      </c>
    </row>
    <row r="715" spans="1:23">
      <c r="A715" t="s">
        <v>1472</v>
      </c>
      <c r="B715" s="1">
        <v>45260</v>
      </c>
      <c r="C715" t="s">
        <v>1473</v>
      </c>
      <c r="D715" t="s">
        <v>18</v>
      </c>
      <c r="E715">
        <v>8052</v>
      </c>
      <c r="F715">
        <v>17.100000000000001</v>
      </c>
      <c r="G715">
        <v>60</v>
      </c>
      <c r="H715" t="s">
        <v>19</v>
      </c>
      <c r="I715" t="s">
        <v>73</v>
      </c>
      <c r="J715" t="s">
        <v>21</v>
      </c>
      <c r="K715">
        <v>43409</v>
      </c>
      <c r="L715" t="s">
        <v>33</v>
      </c>
      <c r="M715">
        <v>0.39</v>
      </c>
      <c r="N715">
        <v>0.62</v>
      </c>
      <c r="O715">
        <v>9428.89</v>
      </c>
      <c r="P715">
        <v>0</v>
      </c>
      <c r="Q715" s="2">
        <f t="shared" si="84"/>
        <v>18.549148794028888</v>
      </c>
      <c r="R715" s="2">
        <f t="shared" si="78"/>
        <v>21.721048630468335</v>
      </c>
      <c r="S715">
        <f t="shared" ca="1" si="79"/>
        <v>660</v>
      </c>
      <c r="T715" s="2">
        <f t="shared" ca="1" si="80"/>
        <v>22</v>
      </c>
      <c r="U715" s="2" t="str">
        <f t="shared" ca="1" si="81"/>
        <v>13-24</v>
      </c>
      <c r="V715">
        <f t="shared" si="82"/>
        <v>1376.8899999999994</v>
      </c>
      <c r="W715" t="str">
        <f t="shared" si="83"/>
        <v>Profit</v>
      </c>
    </row>
    <row r="716" spans="1:23">
      <c r="A716" t="s">
        <v>1474</v>
      </c>
      <c r="B716" s="1">
        <v>44425</v>
      </c>
      <c r="C716" t="s">
        <v>1475</v>
      </c>
      <c r="D716" t="s">
        <v>76</v>
      </c>
      <c r="E716">
        <v>4654</v>
      </c>
      <c r="F716">
        <v>23.4</v>
      </c>
      <c r="G716">
        <v>36</v>
      </c>
      <c r="H716" t="s">
        <v>19</v>
      </c>
      <c r="I716" t="s">
        <v>36</v>
      </c>
      <c r="J716" t="s">
        <v>47</v>
      </c>
      <c r="K716">
        <v>99327</v>
      </c>
      <c r="L716" t="s">
        <v>22</v>
      </c>
      <c r="M716">
        <v>0.41</v>
      </c>
      <c r="N716">
        <v>0.91</v>
      </c>
      <c r="O716">
        <v>5743.04</v>
      </c>
      <c r="P716">
        <v>0</v>
      </c>
      <c r="Q716" s="2">
        <f t="shared" si="84"/>
        <v>4.6855336414066668</v>
      </c>
      <c r="R716" s="2">
        <f t="shared" si="78"/>
        <v>5.7819525405982262</v>
      </c>
      <c r="S716">
        <f t="shared" ca="1" si="79"/>
        <v>1495</v>
      </c>
      <c r="T716" s="2">
        <f t="shared" ca="1" si="80"/>
        <v>49.833333333333336</v>
      </c>
      <c r="U716" s="2" t="str">
        <f t="shared" ca="1" si="81"/>
        <v>49+</v>
      </c>
      <c r="V716">
        <f t="shared" si="82"/>
        <v>1089.04</v>
      </c>
      <c r="W716" t="str">
        <f t="shared" si="83"/>
        <v>Profit</v>
      </c>
    </row>
    <row r="717" spans="1:23">
      <c r="A717" t="s">
        <v>1476</v>
      </c>
      <c r="B717" s="1">
        <v>44744</v>
      </c>
      <c r="C717" t="s">
        <v>1477</v>
      </c>
      <c r="D717" t="s">
        <v>25</v>
      </c>
      <c r="E717">
        <v>24486</v>
      </c>
      <c r="F717">
        <v>12.2</v>
      </c>
      <c r="G717">
        <v>60</v>
      </c>
      <c r="H717" t="s">
        <v>26</v>
      </c>
      <c r="I717" t="s">
        <v>20</v>
      </c>
      <c r="J717" t="s">
        <v>32</v>
      </c>
      <c r="K717">
        <v>121400</v>
      </c>
      <c r="L717" t="s">
        <v>33</v>
      </c>
      <c r="M717">
        <v>0.39</v>
      </c>
      <c r="N717">
        <v>0.7</v>
      </c>
      <c r="O717">
        <v>9438.77</v>
      </c>
      <c r="P717">
        <v>0</v>
      </c>
      <c r="Q717" s="2">
        <f t="shared" si="84"/>
        <v>20.169686985172984</v>
      </c>
      <c r="R717" s="2">
        <f t="shared" si="78"/>
        <v>7.7749341021416809</v>
      </c>
      <c r="S717">
        <f t="shared" ca="1" si="79"/>
        <v>1176</v>
      </c>
      <c r="T717" s="2">
        <f t="shared" ca="1" si="80"/>
        <v>39.200000000000003</v>
      </c>
      <c r="U717" s="2" t="str">
        <f t="shared" ca="1" si="81"/>
        <v>37-48</v>
      </c>
      <c r="V717">
        <f t="shared" si="82"/>
        <v>-15047.23</v>
      </c>
      <c r="W717" t="str">
        <f t="shared" si="83"/>
        <v>loss</v>
      </c>
    </row>
    <row r="718" spans="1:23">
      <c r="A718" t="s">
        <v>1478</v>
      </c>
      <c r="B718" s="1">
        <v>45116</v>
      </c>
      <c r="C718" t="s">
        <v>1479</v>
      </c>
      <c r="D718" t="s">
        <v>53</v>
      </c>
      <c r="E718">
        <v>19743</v>
      </c>
      <c r="F718">
        <v>19.5</v>
      </c>
      <c r="G718">
        <v>60</v>
      </c>
      <c r="H718" t="s">
        <v>26</v>
      </c>
      <c r="I718" t="s">
        <v>20</v>
      </c>
      <c r="J718" t="s">
        <v>21</v>
      </c>
      <c r="K718">
        <v>66639</v>
      </c>
      <c r="L718" t="s">
        <v>33</v>
      </c>
      <c r="M718">
        <v>0.33</v>
      </c>
      <c r="N718">
        <v>0.56000000000000005</v>
      </c>
      <c r="O718">
        <v>5476.7</v>
      </c>
      <c r="P718">
        <v>0</v>
      </c>
      <c r="Q718" s="2">
        <f t="shared" si="84"/>
        <v>29.626795119974791</v>
      </c>
      <c r="R718" s="2">
        <f t="shared" si="78"/>
        <v>8.2184606611743867</v>
      </c>
      <c r="S718">
        <f t="shared" ca="1" si="79"/>
        <v>804</v>
      </c>
      <c r="T718" s="2">
        <f t="shared" ca="1" si="80"/>
        <v>26.8</v>
      </c>
      <c r="U718" s="2" t="str">
        <f t="shared" ca="1" si="81"/>
        <v>25-36</v>
      </c>
      <c r="V718">
        <f t="shared" si="82"/>
        <v>-14266.3</v>
      </c>
      <c r="W718" t="str">
        <f t="shared" si="83"/>
        <v>loss</v>
      </c>
    </row>
    <row r="719" spans="1:23">
      <c r="A719" t="s">
        <v>1480</v>
      </c>
      <c r="B719" s="1">
        <v>44202</v>
      </c>
      <c r="C719" t="s">
        <v>1481</v>
      </c>
      <c r="D719" t="s">
        <v>65</v>
      </c>
      <c r="E719">
        <v>25489</v>
      </c>
      <c r="F719">
        <v>22.9</v>
      </c>
      <c r="G719">
        <v>36</v>
      </c>
      <c r="H719" t="s">
        <v>19</v>
      </c>
      <c r="I719" t="s">
        <v>57</v>
      </c>
      <c r="J719" t="s">
        <v>21</v>
      </c>
      <c r="K719">
        <v>130110</v>
      </c>
      <c r="L719" t="s">
        <v>33</v>
      </c>
      <c r="M719">
        <v>0.11</v>
      </c>
      <c r="N719">
        <v>0.83</v>
      </c>
      <c r="O719">
        <v>31325.98</v>
      </c>
      <c r="P719">
        <v>0</v>
      </c>
      <c r="Q719" s="2">
        <f t="shared" si="84"/>
        <v>19.590346629774803</v>
      </c>
      <c r="R719" s="2">
        <f t="shared" si="78"/>
        <v>24.076535239412806</v>
      </c>
      <c r="S719">
        <f t="shared" ca="1" si="79"/>
        <v>1718</v>
      </c>
      <c r="T719" s="2">
        <f t="shared" ca="1" si="80"/>
        <v>57.266666666666666</v>
      </c>
      <c r="U719" s="2" t="str">
        <f t="shared" ca="1" si="81"/>
        <v>49+</v>
      </c>
      <c r="V719">
        <f t="shared" si="82"/>
        <v>5836.98</v>
      </c>
      <c r="W719" t="str">
        <f t="shared" si="83"/>
        <v>Profit</v>
      </c>
    </row>
    <row r="720" spans="1:23">
      <c r="A720" t="s">
        <v>1482</v>
      </c>
      <c r="B720" s="1">
        <v>44664</v>
      </c>
      <c r="C720" t="s">
        <v>1483</v>
      </c>
      <c r="D720" t="s">
        <v>72</v>
      </c>
      <c r="E720">
        <v>9636</v>
      </c>
      <c r="F720">
        <v>14.1</v>
      </c>
      <c r="G720">
        <v>60</v>
      </c>
      <c r="H720" t="s">
        <v>19</v>
      </c>
      <c r="I720" t="s">
        <v>20</v>
      </c>
      <c r="J720" t="s">
        <v>32</v>
      </c>
      <c r="K720">
        <v>93627</v>
      </c>
      <c r="L720" t="s">
        <v>33</v>
      </c>
      <c r="M720">
        <v>0.24</v>
      </c>
      <c r="N720">
        <v>0.79</v>
      </c>
      <c r="O720">
        <v>10994.68</v>
      </c>
      <c r="P720">
        <v>0</v>
      </c>
      <c r="Q720" s="2">
        <f t="shared" si="84"/>
        <v>10.291902976705437</v>
      </c>
      <c r="R720" s="2">
        <f t="shared" si="78"/>
        <v>11.743065568692792</v>
      </c>
      <c r="S720">
        <f t="shared" ca="1" si="79"/>
        <v>1256</v>
      </c>
      <c r="T720" s="2">
        <f t="shared" ca="1" si="80"/>
        <v>41.866666666666667</v>
      </c>
      <c r="U720" s="2" t="str">
        <f t="shared" ca="1" si="81"/>
        <v>37-48</v>
      </c>
      <c r="V720">
        <f t="shared" si="82"/>
        <v>1358.6800000000003</v>
      </c>
      <c r="W720" t="str">
        <f t="shared" si="83"/>
        <v>Profit</v>
      </c>
    </row>
    <row r="721" spans="1:23">
      <c r="A721" t="s">
        <v>1484</v>
      </c>
      <c r="B721" s="1">
        <v>44271</v>
      </c>
      <c r="C721" t="s">
        <v>1485</v>
      </c>
      <c r="D721" t="s">
        <v>65</v>
      </c>
      <c r="E721">
        <v>7441</v>
      </c>
      <c r="F721">
        <v>13.9</v>
      </c>
      <c r="G721">
        <v>60</v>
      </c>
      <c r="H721" t="s">
        <v>19</v>
      </c>
      <c r="I721" t="s">
        <v>73</v>
      </c>
      <c r="J721" t="s">
        <v>47</v>
      </c>
      <c r="K721">
        <v>113424</v>
      </c>
      <c r="L721" t="s">
        <v>22</v>
      </c>
      <c r="M721">
        <v>0.34</v>
      </c>
      <c r="N721">
        <v>0.64</v>
      </c>
      <c r="O721">
        <v>8475.2999999999993</v>
      </c>
      <c r="P721">
        <v>0</v>
      </c>
      <c r="Q721" s="2">
        <f t="shared" si="84"/>
        <v>6.5603399633234583</v>
      </c>
      <c r="R721" s="2">
        <f t="shared" si="78"/>
        <v>7.4722280998730417</v>
      </c>
      <c r="S721">
        <f t="shared" ca="1" si="79"/>
        <v>1649</v>
      </c>
      <c r="T721" s="2">
        <f t="shared" ca="1" si="80"/>
        <v>54.966666666666669</v>
      </c>
      <c r="U721" s="2" t="str">
        <f t="shared" ca="1" si="81"/>
        <v>49+</v>
      </c>
      <c r="V721">
        <f t="shared" si="82"/>
        <v>1034.2999999999993</v>
      </c>
      <c r="W721" t="str">
        <f t="shared" si="83"/>
        <v>Profit</v>
      </c>
    </row>
    <row r="722" spans="1:23">
      <c r="A722" t="s">
        <v>1486</v>
      </c>
      <c r="B722" s="1">
        <v>44200</v>
      </c>
      <c r="C722" t="s">
        <v>1487</v>
      </c>
      <c r="D722" t="s">
        <v>65</v>
      </c>
      <c r="E722">
        <v>25611</v>
      </c>
      <c r="F722">
        <v>17</v>
      </c>
      <c r="G722">
        <v>36</v>
      </c>
      <c r="H722" t="s">
        <v>315</v>
      </c>
      <c r="I722" t="s">
        <v>57</v>
      </c>
      <c r="J722" t="s">
        <v>28</v>
      </c>
      <c r="K722">
        <v>49692</v>
      </c>
      <c r="L722" t="s">
        <v>29</v>
      </c>
      <c r="M722">
        <v>0.25</v>
      </c>
      <c r="N722">
        <v>0.78</v>
      </c>
      <c r="O722">
        <v>0</v>
      </c>
      <c r="P722">
        <v>0</v>
      </c>
      <c r="Q722" s="2">
        <f t="shared" si="84"/>
        <v>51.539483216614343</v>
      </c>
      <c r="R722" s="2">
        <f t="shared" si="78"/>
        <v>0</v>
      </c>
      <c r="S722">
        <f t="shared" ca="1" si="79"/>
        <v>1720</v>
      </c>
      <c r="T722" s="2">
        <f t="shared" ca="1" si="80"/>
        <v>57.333333333333336</v>
      </c>
      <c r="U722" s="2" t="str">
        <f t="shared" ca="1" si="81"/>
        <v>49+</v>
      </c>
      <c r="V722">
        <f t="shared" si="82"/>
        <v>-25611</v>
      </c>
      <c r="W722" t="str">
        <f t="shared" si="83"/>
        <v>loss</v>
      </c>
    </row>
    <row r="723" spans="1:23">
      <c r="A723" t="s">
        <v>1488</v>
      </c>
      <c r="B723" s="1">
        <v>44842</v>
      </c>
      <c r="C723" t="s">
        <v>1489</v>
      </c>
      <c r="D723" t="s">
        <v>46</v>
      </c>
      <c r="E723">
        <v>13149</v>
      </c>
      <c r="F723">
        <v>16.8</v>
      </c>
      <c r="G723">
        <v>36</v>
      </c>
      <c r="H723" t="s">
        <v>26</v>
      </c>
      <c r="I723" t="s">
        <v>57</v>
      </c>
      <c r="J723" t="s">
        <v>21</v>
      </c>
      <c r="K723">
        <v>119037</v>
      </c>
      <c r="L723" t="s">
        <v>29</v>
      </c>
      <c r="M723">
        <v>0.45</v>
      </c>
      <c r="N723">
        <v>0.6</v>
      </c>
      <c r="O723">
        <v>4489.9799999999996</v>
      </c>
      <c r="P723">
        <v>0</v>
      </c>
      <c r="Q723" s="2">
        <f t="shared" si="84"/>
        <v>11.046145316162201</v>
      </c>
      <c r="R723" s="2">
        <f t="shared" si="78"/>
        <v>3.7719196552332459</v>
      </c>
      <c r="S723">
        <f t="shared" ca="1" si="79"/>
        <v>1078</v>
      </c>
      <c r="T723" s="2">
        <f t="shared" ca="1" si="80"/>
        <v>35.93333333333333</v>
      </c>
      <c r="U723" s="2" t="str">
        <f t="shared" ca="1" si="81"/>
        <v>25-36</v>
      </c>
      <c r="V723">
        <f t="shared" si="82"/>
        <v>-8659.02</v>
      </c>
      <c r="W723" t="str">
        <f t="shared" si="83"/>
        <v>loss</v>
      </c>
    </row>
    <row r="724" spans="1:23">
      <c r="A724" t="s">
        <v>1490</v>
      </c>
      <c r="B724" s="1">
        <v>44314</v>
      </c>
      <c r="C724" t="s">
        <v>1491</v>
      </c>
      <c r="D724" t="s">
        <v>53</v>
      </c>
      <c r="E724">
        <v>35566</v>
      </c>
      <c r="F724">
        <v>21.1</v>
      </c>
      <c r="G724">
        <v>36</v>
      </c>
      <c r="H724" t="s">
        <v>81</v>
      </c>
      <c r="I724" t="s">
        <v>20</v>
      </c>
      <c r="J724" t="s">
        <v>32</v>
      </c>
      <c r="K724">
        <v>108840</v>
      </c>
      <c r="L724" t="s">
        <v>33</v>
      </c>
      <c r="M724">
        <v>0.22</v>
      </c>
      <c r="N724">
        <v>0.7</v>
      </c>
      <c r="O724">
        <v>8919.67</v>
      </c>
      <c r="P724">
        <v>8978.74</v>
      </c>
      <c r="Q724" s="2">
        <f t="shared" si="84"/>
        <v>32.677324513046671</v>
      </c>
      <c r="R724" s="2">
        <f t="shared" si="78"/>
        <v>8.1952131569276006</v>
      </c>
      <c r="S724">
        <f t="shared" ca="1" si="79"/>
        <v>1606</v>
      </c>
      <c r="T724" s="2">
        <f t="shared" ca="1" si="80"/>
        <v>53.533333333333331</v>
      </c>
      <c r="U724" s="2" t="str">
        <f t="shared" ca="1" si="81"/>
        <v>49+</v>
      </c>
      <c r="V724">
        <f t="shared" si="82"/>
        <v>-26646.33</v>
      </c>
      <c r="W724" t="str">
        <f t="shared" si="83"/>
        <v>loss</v>
      </c>
    </row>
    <row r="725" spans="1:23">
      <c r="A725" t="s">
        <v>1492</v>
      </c>
      <c r="B725" s="1">
        <v>45077</v>
      </c>
      <c r="C725" t="s">
        <v>1493</v>
      </c>
      <c r="D725" t="s">
        <v>18</v>
      </c>
      <c r="E725">
        <v>22675</v>
      </c>
      <c r="F725">
        <v>14.5</v>
      </c>
      <c r="G725">
        <v>60</v>
      </c>
      <c r="H725" t="s">
        <v>19</v>
      </c>
      <c r="I725" t="s">
        <v>57</v>
      </c>
      <c r="J725" t="s">
        <v>47</v>
      </c>
      <c r="K725">
        <v>84200</v>
      </c>
      <c r="L725" t="s">
        <v>22</v>
      </c>
      <c r="M725">
        <v>0.22</v>
      </c>
      <c r="N725">
        <v>0.9</v>
      </c>
      <c r="O725">
        <v>25962.880000000001</v>
      </c>
      <c r="P725">
        <v>0</v>
      </c>
      <c r="Q725" s="2">
        <f t="shared" si="84"/>
        <v>26.929928741092635</v>
      </c>
      <c r="R725" s="2">
        <f t="shared" si="78"/>
        <v>30.834774346793349</v>
      </c>
      <c r="S725">
        <f t="shared" ca="1" si="79"/>
        <v>843</v>
      </c>
      <c r="T725" s="2">
        <f t="shared" ca="1" si="80"/>
        <v>28.1</v>
      </c>
      <c r="U725" s="2" t="str">
        <f t="shared" ca="1" si="81"/>
        <v>25-36</v>
      </c>
      <c r="V725">
        <f t="shared" si="82"/>
        <v>3287.880000000001</v>
      </c>
      <c r="W725" t="str">
        <f t="shared" si="83"/>
        <v>Profit</v>
      </c>
    </row>
    <row r="726" spans="1:23">
      <c r="A726" t="s">
        <v>1494</v>
      </c>
      <c r="B726" s="1">
        <v>44700</v>
      </c>
      <c r="C726" t="s">
        <v>1495</v>
      </c>
      <c r="D726" t="s">
        <v>46</v>
      </c>
      <c r="E726">
        <v>6495</v>
      </c>
      <c r="F726">
        <v>24.9</v>
      </c>
      <c r="G726">
        <v>36</v>
      </c>
      <c r="H726" t="s">
        <v>60</v>
      </c>
      <c r="I726" t="s">
        <v>73</v>
      </c>
      <c r="J726" t="s">
        <v>37</v>
      </c>
      <c r="K726">
        <v>123063</v>
      </c>
      <c r="L726" t="s">
        <v>22</v>
      </c>
      <c r="M726">
        <v>0.21</v>
      </c>
      <c r="N726">
        <v>0.56000000000000005</v>
      </c>
      <c r="O726">
        <v>0</v>
      </c>
      <c r="P726">
        <v>0</v>
      </c>
      <c r="Q726" s="2">
        <f t="shared" si="84"/>
        <v>5.2777845493771487</v>
      </c>
      <c r="R726" s="2">
        <f t="shared" si="78"/>
        <v>0</v>
      </c>
      <c r="S726">
        <f t="shared" ca="1" si="79"/>
        <v>1220</v>
      </c>
      <c r="T726" s="2">
        <f t="shared" ca="1" si="80"/>
        <v>40.666666666666664</v>
      </c>
      <c r="U726" s="2" t="str">
        <f t="shared" ca="1" si="81"/>
        <v>37-48</v>
      </c>
      <c r="V726">
        <f t="shared" si="82"/>
        <v>-6495</v>
      </c>
      <c r="W726" t="str">
        <f t="shared" si="83"/>
        <v>loss</v>
      </c>
    </row>
    <row r="727" spans="1:23">
      <c r="A727" t="s">
        <v>1496</v>
      </c>
      <c r="B727" s="1">
        <v>45143</v>
      </c>
      <c r="C727" t="s">
        <v>1497</v>
      </c>
      <c r="D727" t="s">
        <v>65</v>
      </c>
      <c r="E727">
        <v>14673</v>
      </c>
      <c r="F727">
        <v>6.2</v>
      </c>
      <c r="G727">
        <v>36</v>
      </c>
      <c r="H727" t="s">
        <v>19</v>
      </c>
      <c r="I727" t="s">
        <v>73</v>
      </c>
      <c r="J727" t="s">
        <v>28</v>
      </c>
      <c r="K727">
        <v>87415</v>
      </c>
      <c r="L727" t="s">
        <v>22</v>
      </c>
      <c r="M727">
        <v>0.23</v>
      </c>
      <c r="N727">
        <v>0.67</v>
      </c>
      <c r="O727">
        <v>15582.73</v>
      </c>
      <c r="P727">
        <v>0</v>
      </c>
      <c r="Q727" s="2">
        <f t="shared" si="84"/>
        <v>16.785448721615285</v>
      </c>
      <c r="R727" s="2">
        <f t="shared" si="78"/>
        <v>17.826151118229134</v>
      </c>
      <c r="S727">
        <f t="shared" ca="1" si="79"/>
        <v>777</v>
      </c>
      <c r="T727" s="2">
        <f t="shared" ca="1" si="80"/>
        <v>25.9</v>
      </c>
      <c r="U727" s="2" t="str">
        <f t="shared" ca="1" si="81"/>
        <v>25-36</v>
      </c>
      <c r="V727">
        <f t="shared" si="82"/>
        <v>909.72999999999956</v>
      </c>
      <c r="W727" t="str">
        <f t="shared" si="83"/>
        <v>Profit</v>
      </c>
    </row>
    <row r="728" spans="1:23">
      <c r="A728" t="s">
        <v>1498</v>
      </c>
      <c r="B728" s="1">
        <v>44770</v>
      </c>
      <c r="C728" t="s">
        <v>1499</v>
      </c>
      <c r="D728" t="s">
        <v>76</v>
      </c>
      <c r="E728">
        <v>12130</v>
      </c>
      <c r="F728">
        <v>5.0999999999999996</v>
      </c>
      <c r="G728">
        <v>36</v>
      </c>
      <c r="H728" t="s">
        <v>19</v>
      </c>
      <c r="I728" t="s">
        <v>20</v>
      </c>
      <c r="J728" t="s">
        <v>32</v>
      </c>
      <c r="K728">
        <v>48074</v>
      </c>
      <c r="L728" t="s">
        <v>22</v>
      </c>
      <c r="M728">
        <v>0.32</v>
      </c>
      <c r="N728">
        <v>0.87</v>
      </c>
      <c r="O728">
        <v>12748.63</v>
      </c>
      <c r="P728">
        <v>0</v>
      </c>
      <c r="Q728" s="2">
        <f t="shared" si="84"/>
        <v>25.231934101593378</v>
      </c>
      <c r="R728" s="2">
        <f t="shared" si="78"/>
        <v>26.518762740774637</v>
      </c>
      <c r="S728">
        <f t="shared" ca="1" si="79"/>
        <v>1150</v>
      </c>
      <c r="T728" s="2">
        <f t="shared" ca="1" si="80"/>
        <v>38.333333333333336</v>
      </c>
      <c r="U728" s="2" t="str">
        <f t="shared" ca="1" si="81"/>
        <v>37-48</v>
      </c>
      <c r="V728">
        <f t="shared" si="82"/>
        <v>618.6299999999992</v>
      </c>
      <c r="W728" t="str">
        <f t="shared" si="83"/>
        <v>Profit</v>
      </c>
    </row>
    <row r="729" spans="1:23">
      <c r="A729" t="s">
        <v>1500</v>
      </c>
      <c r="B729" s="1">
        <v>44390</v>
      </c>
      <c r="C729" t="s">
        <v>1501</v>
      </c>
      <c r="D729" t="s">
        <v>72</v>
      </c>
      <c r="E729">
        <v>23668</v>
      </c>
      <c r="F729">
        <v>17.8</v>
      </c>
      <c r="G729">
        <v>36</v>
      </c>
      <c r="H729" t="s">
        <v>26</v>
      </c>
      <c r="I729" t="s">
        <v>20</v>
      </c>
      <c r="J729" t="s">
        <v>32</v>
      </c>
      <c r="K729">
        <v>45549</v>
      </c>
      <c r="L729" t="s">
        <v>22</v>
      </c>
      <c r="M729">
        <v>0.38</v>
      </c>
      <c r="N729">
        <v>0.94</v>
      </c>
      <c r="O729">
        <v>6421.49</v>
      </c>
      <c r="P729">
        <v>0</v>
      </c>
      <c r="Q729" s="2">
        <f t="shared" si="84"/>
        <v>51.961623745856109</v>
      </c>
      <c r="R729" s="2">
        <f t="shared" si="78"/>
        <v>14.097982392588202</v>
      </c>
      <c r="S729">
        <f t="shared" ca="1" si="79"/>
        <v>1530</v>
      </c>
      <c r="T729" s="2">
        <f t="shared" ca="1" si="80"/>
        <v>51</v>
      </c>
      <c r="U729" s="2" t="str">
        <f t="shared" ca="1" si="81"/>
        <v>49+</v>
      </c>
      <c r="V729">
        <f t="shared" si="82"/>
        <v>-17246.510000000002</v>
      </c>
      <c r="W729" t="str">
        <f t="shared" si="83"/>
        <v>loss</v>
      </c>
    </row>
    <row r="730" spans="1:23">
      <c r="A730" t="s">
        <v>1502</v>
      </c>
      <c r="B730" s="1">
        <v>45043</v>
      </c>
      <c r="C730" t="s">
        <v>1503</v>
      </c>
      <c r="D730" t="s">
        <v>65</v>
      </c>
      <c r="E730">
        <v>16222</v>
      </c>
      <c r="F730">
        <v>11</v>
      </c>
      <c r="G730">
        <v>60</v>
      </c>
      <c r="H730" t="s">
        <v>19</v>
      </c>
      <c r="I730" t="s">
        <v>20</v>
      </c>
      <c r="J730" t="s">
        <v>32</v>
      </c>
      <c r="K730">
        <v>59963</v>
      </c>
      <c r="L730" t="s">
        <v>22</v>
      </c>
      <c r="M730">
        <v>0.37</v>
      </c>
      <c r="N730">
        <v>0.7</v>
      </c>
      <c r="O730">
        <v>18006.419999999998</v>
      </c>
      <c r="P730">
        <v>0</v>
      </c>
      <c r="Q730" s="2">
        <f t="shared" si="84"/>
        <v>27.053349565565433</v>
      </c>
      <c r="R730" s="2">
        <f t="shared" si="78"/>
        <v>30.029218017777627</v>
      </c>
      <c r="S730">
        <f t="shared" ca="1" si="79"/>
        <v>877</v>
      </c>
      <c r="T730" s="2">
        <f t="shared" ca="1" si="80"/>
        <v>29.233333333333334</v>
      </c>
      <c r="U730" s="2" t="str">
        <f t="shared" ca="1" si="81"/>
        <v>25-36</v>
      </c>
      <c r="V730">
        <f t="shared" si="82"/>
        <v>1784.4199999999983</v>
      </c>
      <c r="W730" t="str">
        <f t="shared" si="83"/>
        <v>Profit</v>
      </c>
    </row>
    <row r="731" spans="1:23">
      <c r="A731" t="s">
        <v>1504</v>
      </c>
      <c r="B731" s="1">
        <v>44911</v>
      </c>
      <c r="C731" t="s">
        <v>1505</v>
      </c>
      <c r="D731" t="s">
        <v>40</v>
      </c>
      <c r="E731">
        <v>24669</v>
      </c>
      <c r="F731">
        <v>9.8000000000000007</v>
      </c>
      <c r="G731">
        <v>60</v>
      </c>
      <c r="H731" t="s">
        <v>19</v>
      </c>
      <c r="I731" t="s">
        <v>20</v>
      </c>
      <c r="J731" t="s">
        <v>21</v>
      </c>
      <c r="K731">
        <v>121456</v>
      </c>
      <c r="L731" t="s">
        <v>33</v>
      </c>
      <c r="M731">
        <v>0.42</v>
      </c>
      <c r="N731">
        <v>0.73</v>
      </c>
      <c r="O731">
        <v>27086.560000000001</v>
      </c>
      <c r="P731">
        <v>0</v>
      </c>
      <c r="Q731" s="2">
        <f t="shared" si="84"/>
        <v>20.311059148992229</v>
      </c>
      <c r="R731" s="2">
        <f t="shared" si="78"/>
        <v>22.301541298906603</v>
      </c>
      <c r="S731">
        <f t="shared" ca="1" si="79"/>
        <v>1009</v>
      </c>
      <c r="T731" s="2">
        <f t="shared" ca="1" si="80"/>
        <v>33.633333333333333</v>
      </c>
      <c r="U731" s="2" t="str">
        <f t="shared" ca="1" si="81"/>
        <v>25-36</v>
      </c>
      <c r="V731">
        <f t="shared" si="82"/>
        <v>2417.5600000000013</v>
      </c>
      <c r="W731" t="str">
        <f t="shared" si="83"/>
        <v>Profit</v>
      </c>
    </row>
    <row r="732" spans="1:23">
      <c r="A732" t="s">
        <v>1506</v>
      </c>
      <c r="B732" s="1">
        <v>45246</v>
      </c>
      <c r="C732" t="s">
        <v>1507</v>
      </c>
      <c r="D732" t="s">
        <v>53</v>
      </c>
      <c r="E732">
        <v>35068</v>
      </c>
      <c r="F732">
        <v>11.2</v>
      </c>
      <c r="G732">
        <v>36</v>
      </c>
      <c r="H732" t="s">
        <v>19</v>
      </c>
      <c r="I732" t="s">
        <v>84</v>
      </c>
      <c r="J732" t="s">
        <v>37</v>
      </c>
      <c r="K732">
        <v>126362</v>
      </c>
      <c r="L732" t="s">
        <v>29</v>
      </c>
      <c r="M732">
        <v>0.45</v>
      </c>
      <c r="N732">
        <v>0.76</v>
      </c>
      <c r="O732">
        <v>38995.620000000003</v>
      </c>
      <c r="P732">
        <v>0</v>
      </c>
      <c r="Q732" s="2">
        <f t="shared" si="84"/>
        <v>27.752014054858265</v>
      </c>
      <c r="R732" s="2">
        <f t="shared" si="78"/>
        <v>30.860242794511013</v>
      </c>
      <c r="S732">
        <f t="shared" ca="1" si="79"/>
        <v>674</v>
      </c>
      <c r="T732" s="2">
        <f t="shared" ca="1" si="80"/>
        <v>22.466666666666665</v>
      </c>
      <c r="U732" s="2" t="str">
        <f t="shared" ca="1" si="81"/>
        <v>13-24</v>
      </c>
      <c r="V732">
        <f t="shared" si="82"/>
        <v>3927.6200000000026</v>
      </c>
      <c r="W732" t="str">
        <f t="shared" si="83"/>
        <v>Profit</v>
      </c>
    </row>
    <row r="733" spans="1:23">
      <c r="A733" t="s">
        <v>1508</v>
      </c>
      <c r="B733" s="1">
        <v>44369</v>
      </c>
      <c r="C733" t="s">
        <v>1509</v>
      </c>
      <c r="D733" t="s">
        <v>53</v>
      </c>
      <c r="E733">
        <v>24253</v>
      </c>
      <c r="F733">
        <v>10.1</v>
      </c>
      <c r="G733">
        <v>60</v>
      </c>
      <c r="H733" t="s">
        <v>19</v>
      </c>
      <c r="I733" t="s">
        <v>20</v>
      </c>
      <c r="J733" t="s">
        <v>28</v>
      </c>
      <c r="K733">
        <v>131607</v>
      </c>
      <c r="L733" t="s">
        <v>29</v>
      </c>
      <c r="M733">
        <v>0.43</v>
      </c>
      <c r="N733">
        <v>0.92</v>
      </c>
      <c r="O733">
        <v>26702.55</v>
      </c>
      <c r="P733">
        <v>0</v>
      </c>
      <c r="Q733" s="2">
        <f t="shared" si="84"/>
        <v>18.42835107555069</v>
      </c>
      <c r="R733" s="2">
        <f t="shared" si="78"/>
        <v>20.289612254667304</v>
      </c>
      <c r="S733">
        <f t="shared" ca="1" si="79"/>
        <v>1551</v>
      </c>
      <c r="T733" s="2">
        <f t="shared" ca="1" si="80"/>
        <v>51.7</v>
      </c>
      <c r="U733" s="2" t="str">
        <f t="shared" ca="1" si="81"/>
        <v>49+</v>
      </c>
      <c r="V733">
        <f t="shared" si="82"/>
        <v>2449.5499999999993</v>
      </c>
      <c r="W733" t="str">
        <f t="shared" si="83"/>
        <v>Profit</v>
      </c>
    </row>
    <row r="734" spans="1:23">
      <c r="A734" t="s">
        <v>1510</v>
      </c>
      <c r="B734" s="1">
        <v>44522</v>
      </c>
      <c r="C734" t="s">
        <v>1511</v>
      </c>
      <c r="D734" t="s">
        <v>53</v>
      </c>
      <c r="E734">
        <v>10435</v>
      </c>
      <c r="F734">
        <v>5.6</v>
      </c>
      <c r="G734">
        <v>36</v>
      </c>
      <c r="H734" t="s">
        <v>26</v>
      </c>
      <c r="I734" t="s">
        <v>27</v>
      </c>
      <c r="J734" t="s">
        <v>47</v>
      </c>
      <c r="K734">
        <v>82265</v>
      </c>
      <c r="L734" t="s">
        <v>33</v>
      </c>
      <c r="M734">
        <v>0.11</v>
      </c>
      <c r="N734">
        <v>0.89</v>
      </c>
      <c r="O734">
        <v>1328.43</v>
      </c>
      <c r="P734">
        <v>0</v>
      </c>
      <c r="Q734" s="2">
        <f t="shared" si="84"/>
        <v>12.684616787212057</v>
      </c>
      <c r="R734" s="2">
        <f t="shared" si="78"/>
        <v>1.6148179663283291</v>
      </c>
      <c r="S734">
        <f t="shared" ca="1" si="79"/>
        <v>1398</v>
      </c>
      <c r="T734" s="2">
        <f t="shared" ca="1" si="80"/>
        <v>46.6</v>
      </c>
      <c r="U734" s="2" t="str">
        <f t="shared" ca="1" si="81"/>
        <v>37-48</v>
      </c>
      <c r="V734">
        <f t="shared" si="82"/>
        <v>-9106.57</v>
      </c>
      <c r="W734" t="str">
        <f t="shared" si="83"/>
        <v>loss</v>
      </c>
    </row>
    <row r="735" spans="1:23">
      <c r="A735" t="s">
        <v>1512</v>
      </c>
      <c r="B735" s="1">
        <v>45032</v>
      </c>
      <c r="C735" t="s">
        <v>1513</v>
      </c>
      <c r="D735" t="s">
        <v>25</v>
      </c>
      <c r="E735">
        <v>29552</v>
      </c>
      <c r="F735">
        <v>24.4</v>
      </c>
      <c r="G735">
        <v>36</v>
      </c>
      <c r="H735" t="s">
        <v>26</v>
      </c>
      <c r="I735" t="s">
        <v>84</v>
      </c>
      <c r="J735" t="s">
        <v>47</v>
      </c>
      <c r="K735">
        <v>46061</v>
      </c>
      <c r="L735" t="s">
        <v>29</v>
      </c>
      <c r="M735">
        <v>0.39</v>
      </c>
      <c r="N735">
        <v>0.57999999999999996</v>
      </c>
      <c r="O735">
        <v>5184.05</v>
      </c>
      <c r="P735">
        <v>0</v>
      </c>
      <c r="Q735" s="2">
        <f t="shared" si="84"/>
        <v>64.158398645274744</v>
      </c>
      <c r="R735" s="2">
        <f t="shared" si="78"/>
        <v>11.25474913701396</v>
      </c>
      <c r="S735">
        <f t="shared" ca="1" si="79"/>
        <v>888</v>
      </c>
      <c r="T735" s="2">
        <f t="shared" ca="1" si="80"/>
        <v>29.6</v>
      </c>
      <c r="U735" s="2" t="str">
        <f t="shared" ca="1" si="81"/>
        <v>25-36</v>
      </c>
      <c r="V735">
        <f t="shared" si="82"/>
        <v>-24367.95</v>
      </c>
      <c r="W735" t="str">
        <f t="shared" si="83"/>
        <v>loss</v>
      </c>
    </row>
    <row r="736" spans="1:23">
      <c r="A736" t="s">
        <v>1514</v>
      </c>
      <c r="B736" s="1">
        <v>44920</v>
      </c>
      <c r="C736" t="s">
        <v>1515</v>
      </c>
      <c r="D736" t="s">
        <v>25</v>
      </c>
      <c r="E736">
        <v>38384</v>
      </c>
      <c r="F736">
        <v>9.4</v>
      </c>
      <c r="G736">
        <v>60</v>
      </c>
      <c r="H736" t="s">
        <v>26</v>
      </c>
      <c r="I736" t="s">
        <v>20</v>
      </c>
      <c r="J736" t="s">
        <v>37</v>
      </c>
      <c r="K736">
        <v>88226</v>
      </c>
      <c r="L736" t="s">
        <v>22</v>
      </c>
      <c r="M736">
        <v>0.18</v>
      </c>
      <c r="N736">
        <v>0.7</v>
      </c>
      <c r="O736">
        <v>4663.03</v>
      </c>
      <c r="P736">
        <v>0</v>
      </c>
      <c r="Q736" s="2">
        <f t="shared" si="84"/>
        <v>43.50644934599778</v>
      </c>
      <c r="R736" s="2">
        <f t="shared" si="78"/>
        <v>5.2853240541337021</v>
      </c>
      <c r="S736">
        <f t="shared" ca="1" si="79"/>
        <v>1000</v>
      </c>
      <c r="T736" s="2">
        <f t="shared" ca="1" si="80"/>
        <v>33.333333333333336</v>
      </c>
      <c r="U736" s="2" t="str">
        <f t="shared" ca="1" si="81"/>
        <v>25-36</v>
      </c>
      <c r="V736">
        <f t="shared" si="82"/>
        <v>-33720.97</v>
      </c>
      <c r="W736" t="str">
        <f t="shared" si="83"/>
        <v>loss</v>
      </c>
    </row>
    <row r="737" spans="1:23">
      <c r="A737" t="s">
        <v>1516</v>
      </c>
      <c r="B737" s="1">
        <v>44421</v>
      </c>
      <c r="C737" t="s">
        <v>1517</v>
      </c>
      <c r="D737" t="s">
        <v>56</v>
      </c>
      <c r="E737">
        <v>17393</v>
      </c>
      <c r="F737">
        <v>19.7</v>
      </c>
      <c r="G737">
        <v>60</v>
      </c>
      <c r="H737" t="s">
        <v>26</v>
      </c>
      <c r="I737" t="s">
        <v>57</v>
      </c>
      <c r="J737" t="s">
        <v>32</v>
      </c>
      <c r="K737">
        <v>58810</v>
      </c>
      <c r="L737" t="s">
        <v>22</v>
      </c>
      <c r="M737">
        <v>0.15</v>
      </c>
      <c r="N737">
        <v>0.71</v>
      </c>
      <c r="O737">
        <v>2401.1</v>
      </c>
      <c r="P737">
        <v>0</v>
      </c>
      <c r="Q737" s="2">
        <f t="shared" si="84"/>
        <v>29.574902227512329</v>
      </c>
      <c r="R737" s="2">
        <f t="shared" si="78"/>
        <v>4.0828090460805981</v>
      </c>
      <c r="S737">
        <f t="shared" ca="1" si="79"/>
        <v>1499</v>
      </c>
      <c r="T737" s="2">
        <f t="shared" ca="1" si="80"/>
        <v>49.966666666666669</v>
      </c>
      <c r="U737" s="2" t="str">
        <f t="shared" ca="1" si="81"/>
        <v>49+</v>
      </c>
      <c r="V737">
        <f t="shared" si="82"/>
        <v>-14991.9</v>
      </c>
      <c r="W737" t="str">
        <f t="shared" si="83"/>
        <v>loss</v>
      </c>
    </row>
    <row r="738" spans="1:23">
      <c r="A738" t="s">
        <v>1518</v>
      </c>
      <c r="B738" s="1">
        <v>44728</v>
      </c>
      <c r="C738" t="s">
        <v>1519</v>
      </c>
      <c r="D738" t="s">
        <v>50</v>
      </c>
      <c r="E738">
        <v>11617</v>
      </c>
      <c r="F738">
        <v>20.3</v>
      </c>
      <c r="G738">
        <v>36</v>
      </c>
      <c r="H738" t="s">
        <v>26</v>
      </c>
      <c r="I738" t="s">
        <v>41</v>
      </c>
      <c r="J738" t="s">
        <v>32</v>
      </c>
      <c r="K738">
        <v>90006</v>
      </c>
      <c r="L738" t="s">
        <v>29</v>
      </c>
      <c r="M738">
        <v>0.36</v>
      </c>
      <c r="N738">
        <v>0.86</v>
      </c>
      <c r="O738">
        <v>5667.24</v>
      </c>
      <c r="P738">
        <v>0</v>
      </c>
      <c r="Q738" s="2">
        <f t="shared" si="84"/>
        <v>12.906917316623337</v>
      </c>
      <c r="R738" s="2">
        <f t="shared" si="78"/>
        <v>6.2965135657622824</v>
      </c>
      <c r="S738">
        <f t="shared" ca="1" si="79"/>
        <v>1192</v>
      </c>
      <c r="T738" s="2">
        <f t="shared" ca="1" si="80"/>
        <v>39.733333333333334</v>
      </c>
      <c r="U738" s="2" t="str">
        <f t="shared" ca="1" si="81"/>
        <v>37-48</v>
      </c>
      <c r="V738">
        <f t="shared" si="82"/>
        <v>-5949.76</v>
      </c>
      <c r="W738" t="str">
        <f t="shared" si="83"/>
        <v>loss</v>
      </c>
    </row>
    <row r="739" spans="1:23">
      <c r="A739" t="s">
        <v>1520</v>
      </c>
      <c r="B739" s="1">
        <v>44309</v>
      </c>
      <c r="C739" t="s">
        <v>1521</v>
      </c>
      <c r="D739" t="s">
        <v>72</v>
      </c>
      <c r="E739">
        <v>39520</v>
      </c>
      <c r="F739">
        <v>23.6</v>
      </c>
      <c r="G739">
        <v>36</v>
      </c>
      <c r="H739" t="s">
        <v>19</v>
      </c>
      <c r="I739" t="s">
        <v>84</v>
      </c>
      <c r="J739" t="s">
        <v>32</v>
      </c>
      <c r="K739">
        <v>143502</v>
      </c>
      <c r="L739" t="s">
        <v>22</v>
      </c>
      <c r="M739">
        <v>0.23</v>
      </c>
      <c r="N739">
        <v>0.77</v>
      </c>
      <c r="O739">
        <v>48846.720000000001</v>
      </c>
      <c r="P739">
        <v>0</v>
      </c>
      <c r="Q739" s="2">
        <f t="shared" si="84"/>
        <v>27.539685858036822</v>
      </c>
      <c r="R739" s="2">
        <f t="shared" si="78"/>
        <v>34.039051720533514</v>
      </c>
      <c r="S739">
        <f t="shared" ca="1" si="79"/>
        <v>1611</v>
      </c>
      <c r="T739" s="2">
        <f t="shared" ca="1" si="80"/>
        <v>53.7</v>
      </c>
      <c r="U739" s="2" t="str">
        <f t="shared" ca="1" si="81"/>
        <v>49+</v>
      </c>
      <c r="V739">
        <f t="shared" si="82"/>
        <v>9326.7200000000012</v>
      </c>
      <c r="W739" t="str">
        <f t="shared" si="83"/>
        <v>Profit</v>
      </c>
    </row>
    <row r="740" spans="1:23">
      <c r="A740" t="s">
        <v>1522</v>
      </c>
      <c r="B740" s="1">
        <v>44336</v>
      </c>
      <c r="C740" t="s">
        <v>1523</v>
      </c>
      <c r="D740" t="s">
        <v>46</v>
      </c>
      <c r="E740">
        <v>10852</v>
      </c>
      <c r="F740">
        <v>5.6</v>
      </c>
      <c r="G740">
        <v>60</v>
      </c>
      <c r="H740" t="s">
        <v>19</v>
      </c>
      <c r="I740" t="s">
        <v>73</v>
      </c>
      <c r="J740" t="s">
        <v>32</v>
      </c>
      <c r="K740">
        <v>52800</v>
      </c>
      <c r="L740" t="s">
        <v>22</v>
      </c>
      <c r="M740">
        <v>0.12</v>
      </c>
      <c r="N740">
        <v>0.79</v>
      </c>
      <c r="O740">
        <v>11459.71</v>
      </c>
      <c r="P740">
        <v>0</v>
      </c>
      <c r="Q740" s="2">
        <f t="shared" si="84"/>
        <v>20.553030303030305</v>
      </c>
      <c r="R740" s="2">
        <f t="shared" si="78"/>
        <v>21.703996212121211</v>
      </c>
      <c r="S740">
        <f t="shared" ca="1" si="79"/>
        <v>1584</v>
      </c>
      <c r="T740" s="2">
        <f t="shared" ca="1" si="80"/>
        <v>52.8</v>
      </c>
      <c r="U740" s="2" t="str">
        <f t="shared" ca="1" si="81"/>
        <v>49+</v>
      </c>
      <c r="V740">
        <f t="shared" si="82"/>
        <v>607.70999999999913</v>
      </c>
      <c r="W740" t="str">
        <f t="shared" si="83"/>
        <v>Profit</v>
      </c>
    </row>
    <row r="741" spans="1:23">
      <c r="A741" t="s">
        <v>1524</v>
      </c>
      <c r="B741" s="1">
        <v>44755</v>
      </c>
      <c r="C741" t="s">
        <v>1525</v>
      </c>
      <c r="D741" t="s">
        <v>18</v>
      </c>
      <c r="E741">
        <v>32401</v>
      </c>
      <c r="F741">
        <v>22.4</v>
      </c>
      <c r="G741">
        <v>36</v>
      </c>
      <c r="H741" t="s">
        <v>60</v>
      </c>
      <c r="I741" t="s">
        <v>27</v>
      </c>
      <c r="J741" t="s">
        <v>32</v>
      </c>
      <c r="K741">
        <v>146192</v>
      </c>
      <c r="L741" t="s">
        <v>29</v>
      </c>
      <c r="M741">
        <v>0.16</v>
      </c>
      <c r="N741">
        <v>0.95</v>
      </c>
      <c r="O741">
        <v>0</v>
      </c>
      <c r="P741">
        <v>0</v>
      </c>
      <c r="Q741" s="2">
        <f t="shared" si="84"/>
        <v>22.163319470285654</v>
      </c>
      <c r="R741" s="2">
        <f t="shared" si="78"/>
        <v>0</v>
      </c>
      <c r="S741">
        <f t="shared" ca="1" si="79"/>
        <v>1165</v>
      </c>
      <c r="T741" s="2">
        <f t="shared" ca="1" si="80"/>
        <v>38.833333333333336</v>
      </c>
      <c r="U741" s="2" t="str">
        <f t="shared" ca="1" si="81"/>
        <v>37-48</v>
      </c>
      <c r="V741">
        <f t="shared" si="82"/>
        <v>-32401</v>
      </c>
      <c r="W741" t="str">
        <f t="shared" si="83"/>
        <v>loss</v>
      </c>
    </row>
    <row r="742" spans="1:23">
      <c r="A742" t="s">
        <v>1526</v>
      </c>
      <c r="B742" s="1">
        <v>44197</v>
      </c>
      <c r="C742" t="s">
        <v>1527</v>
      </c>
      <c r="D742" t="s">
        <v>65</v>
      </c>
      <c r="E742">
        <v>7295</v>
      </c>
      <c r="F742">
        <v>15.5</v>
      </c>
      <c r="G742">
        <v>60</v>
      </c>
      <c r="H742" t="s">
        <v>19</v>
      </c>
      <c r="I742" t="s">
        <v>84</v>
      </c>
      <c r="J742" t="s">
        <v>37</v>
      </c>
      <c r="K742">
        <v>138959</v>
      </c>
      <c r="L742" t="s">
        <v>33</v>
      </c>
      <c r="M742">
        <v>0.1</v>
      </c>
      <c r="N742">
        <v>0.53</v>
      </c>
      <c r="O742">
        <v>8425.7199999999993</v>
      </c>
      <c r="P742">
        <v>0</v>
      </c>
      <c r="Q742" s="2">
        <f t="shared" si="84"/>
        <v>5.2497499262372358</v>
      </c>
      <c r="R742" s="2">
        <f t="shared" si="78"/>
        <v>6.0634575666203689</v>
      </c>
      <c r="S742">
        <f t="shared" ca="1" si="79"/>
        <v>1723</v>
      </c>
      <c r="T742" s="2">
        <f t="shared" ca="1" si="80"/>
        <v>57.43333333333333</v>
      </c>
      <c r="U742" s="2" t="str">
        <f t="shared" ca="1" si="81"/>
        <v>49+</v>
      </c>
      <c r="V742">
        <f t="shared" si="82"/>
        <v>1130.7199999999993</v>
      </c>
      <c r="W742" t="str">
        <f t="shared" si="83"/>
        <v>Profit</v>
      </c>
    </row>
    <row r="743" spans="1:23">
      <c r="A743" t="s">
        <v>1528</v>
      </c>
      <c r="B743" s="1">
        <v>44286</v>
      </c>
      <c r="C743" t="s">
        <v>1529</v>
      </c>
      <c r="D743" t="s">
        <v>50</v>
      </c>
      <c r="E743">
        <v>36993</v>
      </c>
      <c r="F743">
        <v>17.7</v>
      </c>
      <c r="G743">
        <v>36</v>
      </c>
      <c r="H743" t="s">
        <v>26</v>
      </c>
      <c r="I743" t="s">
        <v>57</v>
      </c>
      <c r="J743" t="s">
        <v>21</v>
      </c>
      <c r="K743">
        <v>137228</v>
      </c>
      <c r="L743" t="s">
        <v>29</v>
      </c>
      <c r="M743">
        <v>0.46</v>
      </c>
      <c r="N743">
        <v>0.6</v>
      </c>
      <c r="O743">
        <v>4398.51</v>
      </c>
      <c r="P743">
        <v>0</v>
      </c>
      <c r="Q743" s="2">
        <f t="shared" si="84"/>
        <v>26.957326493135515</v>
      </c>
      <c r="R743" s="2">
        <f t="shared" si="78"/>
        <v>3.2052569446468651</v>
      </c>
      <c r="S743">
        <f t="shared" ca="1" si="79"/>
        <v>1634</v>
      </c>
      <c r="T743" s="2">
        <f t="shared" ca="1" si="80"/>
        <v>54.466666666666669</v>
      </c>
      <c r="U743" s="2" t="str">
        <f t="shared" ca="1" si="81"/>
        <v>49+</v>
      </c>
      <c r="V743">
        <f t="shared" si="82"/>
        <v>-32594.489999999998</v>
      </c>
      <c r="W743" t="str">
        <f t="shared" si="83"/>
        <v>loss</v>
      </c>
    </row>
    <row r="744" spans="1:23">
      <c r="A744" t="s">
        <v>1530</v>
      </c>
      <c r="B744" s="1">
        <v>44850</v>
      </c>
      <c r="C744" t="s">
        <v>1531</v>
      </c>
      <c r="D744" t="s">
        <v>18</v>
      </c>
      <c r="E744">
        <v>35084</v>
      </c>
      <c r="F744">
        <v>17.899999999999999</v>
      </c>
      <c r="G744">
        <v>36</v>
      </c>
      <c r="H744" t="s">
        <v>19</v>
      </c>
      <c r="I744" t="s">
        <v>36</v>
      </c>
      <c r="J744" t="s">
        <v>28</v>
      </c>
      <c r="K744">
        <v>105476</v>
      </c>
      <c r="L744" t="s">
        <v>29</v>
      </c>
      <c r="M744">
        <v>0.11</v>
      </c>
      <c r="N744">
        <v>0.68</v>
      </c>
      <c r="O744">
        <v>41364.04</v>
      </c>
      <c r="P744">
        <v>0</v>
      </c>
      <c r="Q744" s="2">
        <f t="shared" si="84"/>
        <v>33.262543137775417</v>
      </c>
      <c r="R744" s="2">
        <f t="shared" si="78"/>
        <v>39.216542151769126</v>
      </c>
      <c r="S744">
        <f t="shared" ca="1" si="79"/>
        <v>1070</v>
      </c>
      <c r="T744" s="2">
        <f t="shared" ca="1" si="80"/>
        <v>35.666666666666664</v>
      </c>
      <c r="U744" s="2" t="str">
        <f t="shared" ca="1" si="81"/>
        <v>25-36</v>
      </c>
      <c r="V744">
        <f t="shared" si="82"/>
        <v>6280.0400000000009</v>
      </c>
      <c r="W744" t="str">
        <f t="shared" si="83"/>
        <v>Profit</v>
      </c>
    </row>
    <row r="745" spans="1:23">
      <c r="A745" t="s">
        <v>1532</v>
      </c>
      <c r="B745" s="1">
        <v>44516</v>
      </c>
      <c r="C745" t="s">
        <v>1533</v>
      </c>
      <c r="D745" t="s">
        <v>46</v>
      </c>
      <c r="E745">
        <v>37451</v>
      </c>
      <c r="F745">
        <v>21.4</v>
      </c>
      <c r="G745">
        <v>60</v>
      </c>
      <c r="H745" t="s">
        <v>26</v>
      </c>
      <c r="I745" t="s">
        <v>73</v>
      </c>
      <c r="J745" t="s">
        <v>32</v>
      </c>
      <c r="K745">
        <v>99460</v>
      </c>
      <c r="L745" t="s">
        <v>29</v>
      </c>
      <c r="M745">
        <v>0.18</v>
      </c>
      <c r="N745">
        <v>0.66</v>
      </c>
      <c r="O745">
        <v>6410.55</v>
      </c>
      <c r="P745">
        <v>0</v>
      </c>
      <c r="Q745" s="2">
        <f t="shared" si="84"/>
        <v>37.654333400361956</v>
      </c>
      <c r="R745" s="2">
        <f t="shared" si="78"/>
        <v>6.4453549165493671</v>
      </c>
      <c r="S745">
        <f t="shared" ca="1" si="79"/>
        <v>1404</v>
      </c>
      <c r="T745" s="2">
        <f t="shared" ca="1" si="80"/>
        <v>46.8</v>
      </c>
      <c r="U745" s="2" t="str">
        <f t="shared" ca="1" si="81"/>
        <v>37-48</v>
      </c>
      <c r="V745">
        <f t="shared" si="82"/>
        <v>-31040.45</v>
      </c>
      <c r="W745" t="str">
        <f t="shared" si="83"/>
        <v>loss</v>
      </c>
    </row>
    <row r="746" spans="1:23">
      <c r="A746" t="s">
        <v>1534</v>
      </c>
      <c r="B746" s="1">
        <v>44335</v>
      </c>
      <c r="C746" t="s">
        <v>1535</v>
      </c>
      <c r="D746" t="s">
        <v>50</v>
      </c>
      <c r="E746">
        <v>8227</v>
      </c>
      <c r="F746">
        <v>11.7</v>
      </c>
      <c r="G746">
        <v>60</v>
      </c>
      <c r="H746" t="s">
        <v>26</v>
      </c>
      <c r="I746" t="s">
        <v>73</v>
      </c>
      <c r="J746" t="s">
        <v>21</v>
      </c>
      <c r="K746">
        <v>87767</v>
      </c>
      <c r="L746" t="s">
        <v>29</v>
      </c>
      <c r="M746">
        <v>0.27</v>
      </c>
      <c r="N746">
        <v>0.51</v>
      </c>
      <c r="O746">
        <v>2597.8000000000002</v>
      </c>
      <c r="P746">
        <v>0</v>
      </c>
      <c r="Q746" s="2">
        <f t="shared" si="84"/>
        <v>9.3736825914067925</v>
      </c>
      <c r="R746" s="2">
        <f t="shared" si="78"/>
        <v>2.9598824159422108</v>
      </c>
      <c r="S746">
        <f t="shared" ca="1" si="79"/>
        <v>1585</v>
      </c>
      <c r="T746" s="2">
        <f t="shared" ca="1" si="80"/>
        <v>52.833333333333336</v>
      </c>
      <c r="U746" s="2" t="str">
        <f t="shared" ca="1" si="81"/>
        <v>49+</v>
      </c>
      <c r="V746">
        <f t="shared" si="82"/>
        <v>-5629.2</v>
      </c>
      <c r="W746" t="str">
        <f t="shared" si="83"/>
        <v>loss</v>
      </c>
    </row>
    <row r="747" spans="1:23">
      <c r="A747" t="s">
        <v>1536</v>
      </c>
      <c r="B747" s="1">
        <v>45041</v>
      </c>
      <c r="C747" t="s">
        <v>1537</v>
      </c>
      <c r="D747" t="s">
        <v>18</v>
      </c>
      <c r="E747">
        <v>32910</v>
      </c>
      <c r="F747">
        <v>19.7</v>
      </c>
      <c r="G747">
        <v>60</v>
      </c>
      <c r="H747" t="s">
        <v>19</v>
      </c>
      <c r="I747" t="s">
        <v>41</v>
      </c>
      <c r="J747" t="s">
        <v>47</v>
      </c>
      <c r="K747">
        <v>58054</v>
      </c>
      <c r="L747" t="s">
        <v>33</v>
      </c>
      <c r="M747">
        <v>0.24</v>
      </c>
      <c r="N747">
        <v>0.54</v>
      </c>
      <c r="O747">
        <v>39393.269999999997</v>
      </c>
      <c r="P747">
        <v>0</v>
      </c>
      <c r="Q747" s="2">
        <f t="shared" si="84"/>
        <v>56.688600268715341</v>
      </c>
      <c r="R747" s="2">
        <f t="shared" si="78"/>
        <v>67.856254521652247</v>
      </c>
      <c r="S747">
        <f t="shared" ca="1" si="79"/>
        <v>879</v>
      </c>
      <c r="T747" s="2">
        <f t="shared" ca="1" si="80"/>
        <v>29.3</v>
      </c>
      <c r="U747" s="2" t="str">
        <f t="shared" ca="1" si="81"/>
        <v>25-36</v>
      </c>
      <c r="V747">
        <f t="shared" si="82"/>
        <v>6483.2699999999968</v>
      </c>
      <c r="W747" t="str">
        <f t="shared" si="83"/>
        <v>Profit</v>
      </c>
    </row>
    <row r="748" spans="1:23">
      <c r="A748" t="s">
        <v>1538</v>
      </c>
      <c r="B748" s="1">
        <v>44455</v>
      </c>
      <c r="C748" t="s">
        <v>1539</v>
      </c>
      <c r="D748" t="s">
        <v>76</v>
      </c>
      <c r="E748">
        <v>37041</v>
      </c>
      <c r="F748">
        <v>15.6</v>
      </c>
      <c r="G748">
        <v>60</v>
      </c>
      <c r="H748" t="s">
        <v>19</v>
      </c>
      <c r="I748" t="s">
        <v>84</v>
      </c>
      <c r="J748" t="s">
        <v>37</v>
      </c>
      <c r="K748">
        <v>105319</v>
      </c>
      <c r="L748" t="s">
        <v>33</v>
      </c>
      <c r="M748">
        <v>0.46</v>
      </c>
      <c r="N748">
        <v>0.81</v>
      </c>
      <c r="O748">
        <v>42819.4</v>
      </c>
      <c r="P748">
        <v>0</v>
      </c>
      <c r="Q748" s="2">
        <f t="shared" si="84"/>
        <v>35.170292160009112</v>
      </c>
      <c r="R748" s="2">
        <f t="shared" si="78"/>
        <v>40.656861534955709</v>
      </c>
      <c r="S748">
        <f t="shared" ca="1" si="79"/>
        <v>1465</v>
      </c>
      <c r="T748" s="2">
        <f t="shared" ca="1" si="80"/>
        <v>48.833333333333336</v>
      </c>
      <c r="U748" s="2" t="str">
        <f t="shared" ca="1" si="81"/>
        <v>49+</v>
      </c>
      <c r="V748">
        <f t="shared" si="82"/>
        <v>5778.4000000000015</v>
      </c>
      <c r="W748" t="str">
        <f t="shared" si="83"/>
        <v>Profit</v>
      </c>
    </row>
    <row r="749" spans="1:23">
      <c r="A749" t="s">
        <v>1540</v>
      </c>
      <c r="B749" s="1">
        <v>45098</v>
      </c>
      <c r="C749" t="s">
        <v>1541</v>
      </c>
      <c r="D749" t="s">
        <v>25</v>
      </c>
      <c r="E749">
        <v>24384</v>
      </c>
      <c r="F749">
        <v>20.9</v>
      </c>
      <c r="G749">
        <v>60</v>
      </c>
      <c r="H749" t="s">
        <v>26</v>
      </c>
      <c r="I749" t="s">
        <v>57</v>
      </c>
      <c r="J749" t="s">
        <v>21</v>
      </c>
      <c r="K749">
        <v>132789</v>
      </c>
      <c r="L749" t="s">
        <v>22</v>
      </c>
      <c r="M749">
        <v>0.12</v>
      </c>
      <c r="N749">
        <v>0.9</v>
      </c>
      <c r="O749">
        <v>7914.57</v>
      </c>
      <c r="P749">
        <v>0</v>
      </c>
      <c r="Q749" s="2">
        <f t="shared" si="84"/>
        <v>18.362966812010033</v>
      </c>
      <c r="R749" s="2">
        <f t="shared" si="78"/>
        <v>5.9602602625217447</v>
      </c>
      <c r="S749">
        <f t="shared" ca="1" si="79"/>
        <v>822</v>
      </c>
      <c r="T749" s="2">
        <f t="shared" ca="1" si="80"/>
        <v>27.4</v>
      </c>
      <c r="U749" s="2" t="str">
        <f t="shared" ca="1" si="81"/>
        <v>25-36</v>
      </c>
      <c r="V749">
        <f t="shared" si="82"/>
        <v>-16469.43</v>
      </c>
      <c r="W749" t="str">
        <f t="shared" si="83"/>
        <v>loss</v>
      </c>
    </row>
    <row r="750" spans="1:23">
      <c r="A750" t="s">
        <v>1542</v>
      </c>
      <c r="B750" s="1">
        <v>44886</v>
      </c>
      <c r="C750" t="s">
        <v>1543</v>
      </c>
      <c r="D750" t="s">
        <v>46</v>
      </c>
      <c r="E750">
        <v>1145</v>
      </c>
      <c r="F750">
        <v>24.8</v>
      </c>
      <c r="G750">
        <v>60</v>
      </c>
      <c r="H750" t="s">
        <v>19</v>
      </c>
      <c r="I750" t="s">
        <v>20</v>
      </c>
      <c r="J750" t="s">
        <v>32</v>
      </c>
      <c r="K750">
        <v>75397</v>
      </c>
      <c r="L750" t="s">
        <v>22</v>
      </c>
      <c r="M750">
        <v>0.3</v>
      </c>
      <c r="N750">
        <v>0.73</v>
      </c>
      <c r="O750">
        <v>1428.96</v>
      </c>
      <c r="P750">
        <v>0</v>
      </c>
      <c r="Q750" s="2">
        <f t="shared" si="84"/>
        <v>1.5186280621244876</v>
      </c>
      <c r="R750" s="2">
        <f t="shared" si="78"/>
        <v>1.8952478215313606</v>
      </c>
      <c r="S750">
        <f t="shared" ca="1" si="79"/>
        <v>1034</v>
      </c>
      <c r="T750" s="2">
        <f t="shared" ca="1" si="80"/>
        <v>34.466666666666669</v>
      </c>
      <c r="U750" s="2" t="str">
        <f t="shared" ca="1" si="81"/>
        <v>25-36</v>
      </c>
      <c r="V750">
        <f t="shared" si="82"/>
        <v>283.96000000000004</v>
      </c>
      <c r="W750" t="str">
        <f t="shared" si="83"/>
        <v>Profit</v>
      </c>
    </row>
    <row r="751" spans="1:23">
      <c r="A751" t="s">
        <v>1544</v>
      </c>
      <c r="B751" s="1">
        <v>44206</v>
      </c>
      <c r="C751" t="s">
        <v>1545</v>
      </c>
      <c r="D751" t="s">
        <v>72</v>
      </c>
      <c r="E751">
        <v>38778</v>
      </c>
      <c r="F751">
        <v>9</v>
      </c>
      <c r="G751">
        <v>60</v>
      </c>
      <c r="H751" t="s">
        <v>19</v>
      </c>
      <c r="I751" t="s">
        <v>73</v>
      </c>
      <c r="J751" t="s">
        <v>32</v>
      </c>
      <c r="K751">
        <v>43233</v>
      </c>
      <c r="L751" t="s">
        <v>29</v>
      </c>
      <c r="M751">
        <v>0.37</v>
      </c>
      <c r="N751">
        <v>0.74</v>
      </c>
      <c r="O751">
        <v>42268.02</v>
      </c>
      <c r="P751">
        <v>0</v>
      </c>
      <c r="Q751" s="2">
        <f t="shared" si="84"/>
        <v>89.695371591145658</v>
      </c>
      <c r="R751" s="2">
        <f t="shared" si="78"/>
        <v>97.767955034348759</v>
      </c>
      <c r="S751">
        <f t="shared" ca="1" si="79"/>
        <v>1714</v>
      </c>
      <c r="T751" s="2">
        <f t="shared" ca="1" si="80"/>
        <v>57.133333333333333</v>
      </c>
      <c r="U751" s="2" t="str">
        <f t="shared" ca="1" si="81"/>
        <v>49+</v>
      </c>
      <c r="V751">
        <f t="shared" si="82"/>
        <v>3490.0199999999968</v>
      </c>
      <c r="W751" t="str">
        <f t="shared" si="83"/>
        <v>Profit</v>
      </c>
    </row>
    <row r="752" spans="1:23">
      <c r="A752" t="s">
        <v>1546</v>
      </c>
      <c r="B752" s="1">
        <v>44457</v>
      </c>
      <c r="C752" t="s">
        <v>1547</v>
      </c>
      <c r="D752" t="s">
        <v>40</v>
      </c>
      <c r="E752">
        <v>17035</v>
      </c>
      <c r="F752">
        <v>24.9</v>
      </c>
      <c r="G752">
        <v>36</v>
      </c>
      <c r="H752" t="s">
        <v>26</v>
      </c>
      <c r="I752" t="s">
        <v>27</v>
      </c>
      <c r="J752" t="s">
        <v>32</v>
      </c>
      <c r="K752">
        <v>141205</v>
      </c>
      <c r="L752" t="s">
        <v>22</v>
      </c>
      <c r="M752">
        <v>0.47</v>
      </c>
      <c r="N752">
        <v>0.61</v>
      </c>
      <c r="O752">
        <v>2032.08</v>
      </c>
      <c r="P752">
        <v>0</v>
      </c>
      <c r="Q752" s="2">
        <f t="shared" si="84"/>
        <v>12.064020395878334</v>
      </c>
      <c r="R752" s="2">
        <f t="shared" si="78"/>
        <v>1.4390991820402959</v>
      </c>
      <c r="S752">
        <f t="shared" ca="1" si="79"/>
        <v>1463</v>
      </c>
      <c r="T752" s="2">
        <f t="shared" ca="1" si="80"/>
        <v>48.766666666666666</v>
      </c>
      <c r="U752" s="2" t="str">
        <f t="shared" ca="1" si="81"/>
        <v>49+</v>
      </c>
      <c r="V752">
        <f t="shared" si="82"/>
        <v>-15002.92</v>
      </c>
      <c r="W752" t="str">
        <f t="shared" si="83"/>
        <v>loss</v>
      </c>
    </row>
    <row r="753" spans="1:23">
      <c r="A753" t="s">
        <v>1548</v>
      </c>
      <c r="B753" s="1">
        <v>44368</v>
      </c>
      <c r="C753" t="s">
        <v>1549</v>
      </c>
      <c r="D753" t="s">
        <v>76</v>
      </c>
      <c r="E753">
        <v>4040</v>
      </c>
      <c r="F753">
        <v>6.8</v>
      </c>
      <c r="G753">
        <v>36</v>
      </c>
      <c r="H753" t="s">
        <v>19</v>
      </c>
      <c r="I753" t="s">
        <v>27</v>
      </c>
      <c r="J753" t="s">
        <v>21</v>
      </c>
      <c r="K753">
        <v>120020</v>
      </c>
      <c r="L753" t="s">
        <v>33</v>
      </c>
      <c r="M753">
        <v>0.35</v>
      </c>
      <c r="N753">
        <v>0.85</v>
      </c>
      <c r="O753">
        <v>4314.72</v>
      </c>
      <c r="P753">
        <v>0</v>
      </c>
      <c r="Q753" s="2">
        <f t="shared" si="84"/>
        <v>3.3661056490584902</v>
      </c>
      <c r="R753" s="2">
        <f t="shared" si="78"/>
        <v>3.5950008331944678</v>
      </c>
      <c r="S753">
        <f t="shared" ca="1" si="79"/>
        <v>1552</v>
      </c>
      <c r="T753" s="2">
        <f t="shared" ca="1" si="80"/>
        <v>51.733333333333334</v>
      </c>
      <c r="U753" s="2" t="str">
        <f t="shared" ca="1" si="81"/>
        <v>49+</v>
      </c>
      <c r="V753">
        <f t="shared" si="82"/>
        <v>274.72000000000025</v>
      </c>
      <c r="W753" t="str">
        <f t="shared" si="83"/>
        <v>Profit</v>
      </c>
    </row>
    <row r="754" spans="1:23">
      <c r="A754" t="s">
        <v>1550</v>
      </c>
      <c r="B754" s="1">
        <v>45094</v>
      </c>
      <c r="C754" t="s">
        <v>1551</v>
      </c>
      <c r="D754" t="s">
        <v>25</v>
      </c>
      <c r="E754">
        <v>27160</v>
      </c>
      <c r="F754">
        <v>5</v>
      </c>
      <c r="G754">
        <v>36</v>
      </c>
      <c r="H754" t="s">
        <v>81</v>
      </c>
      <c r="I754" t="s">
        <v>41</v>
      </c>
      <c r="J754" t="s">
        <v>32</v>
      </c>
      <c r="K754">
        <v>55068</v>
      </c>
      <c r="L754" t="s">
        <v>22</v>
      </c>
      <c r="M754">
        <v>0.42</v>
      </c>
      <c r="N754">
        <v>0.84</v>
      </c>
      <c r="O754">
        <v>9183.2099999999991</v>
      </c>
      <c r="P754">
        <v>3538.73</v>
      </c>
      <c r="Q754" s="2">
        <f t="shared" si="84"/>
        <v>49.320839689111644</v>
      </c>
      <c r="R754" s="2">
        <f t="shared" si="78"/>
        <v>16.676127696665937</v>
      </c>
      <c r="S754">
        <f t="shared" ca="1" si="79"/>
        <v>826</v>
      </c>
      <c r="T754" s="2">
        <f t="shared" ca="1" si="80"/>
        <v>27.533333333333335</v>
      </c>
      <c r="U754" s="2" t="str">
        <f t="shared" ca="1" si="81"/>
        <v>25-36</v>
      </c>
      <c r="V754">
        <f t="shared" si="82"/>
        <v>-17976.79</v>
      </c>
      <c r="W754" t="str">
        <f t="shared" si="83"/>
        <v>loss</v>
      </c>
    </row>
    <row r="755" spans="1:23">
      <c r="A755" t="s">
        <v>1552</v>
      </c>
      <c r="B755" s="1">
        <v>44209</v>
      </c>
      <c r="C755" t="s">
        <v>1553</v>
      </c>
      <c r="D755" t="s">
        <v>53</v>
      </c>
      <c r="E755">
        <v>18633</v>
      </c>
      <c r="F755">
        <v>5.9</v>
      </c>
      <c r="G755">
        <v>60</v>
      </c>
      <c r="H755" t="s">
        <v>19</v>
      </c>
      <c r="I755" t="s">
        <v>84</v>
      </c>
      <c r="J755" t="s">
        <v>21</v>
      </c>
      <c r="K755">
        <v>95727</v>
      </c>
      <c r="L755" t="s">
        <v>22</v>
      </c>
      <c r="M755">
        <v>0.13</v>
      </c>
      <c r="N755">
        <v>0.76</v>
      </c>
      <c r="O755">
        <v>19732.349999999999</v>
      </c>
      <c r="P755">
        <v>0</v>
      </c>
      <c r="Q755" s="2">
        <f t="shared" si="84"/>
        <v>19.46472781973738</v>
      </c>
      <c r="R755" s="2">
        <f t="shared" si="78"/>
        <v>20.613149895013944</v>
      </c>
      <c r="S755">
        <f t="shared" ca="1" si="79"/>
        <v>1711</v>
      </c>
      <c r="T755" s="2">
        <f t="shared" ca="1" si="80"/>
        <v>57.033333333333331</v>
      </c>
      <c r="U755" s="2" t="str">
        <f t="shared" ca="1" si="81"/>
        <v>49+</v>
      </c>
      <c r="V755">
        <f t="shared" si="82"/>
        <v>1099.3499999999985</v>
      </c>
      <c r="W755" t="str">
        <f t="shared" si="83"/>
        <v>Profit</v>
      </c>
    </row>
    <row r="756" spans="1:23">
      <c r="A756" t="s">
        <v>1554</v>
      </c>
      <c r="B756" s="1">
        <v>44517</v>
      </c>
      <c r="C756" t="s">
        <v>1555</v>
      </c>
      <c r="D756" t="s">
        <v>25</v>
      </c>
      <c r="E756">
        <v>30344</v>
      </c>
      <c r="F756">
        <v>11.8</v>
      </c>
      <c r="G756">
        <v>60</v>
      </c>
      <c r="H756" t="s">
        <v>19</v>
      </c>
      <c r="I756" t="s">
        <v>57</v>
      </c>
      <c r="J756" t="s">
        <v>32</v>
      </c>
      <c r="K756">
        <v>120610</v>
      </c>
      <c r="L756" t="s">
        <v>22</v>
      </c>
      <c r="M756">
        <v>0.25</v>
      </c>
      <c r="N756">
        <v>0.6</v>
      </c>
      <c r="O756">
        <v>33924.589999999997</v>
      </c>
      <c r="P756">
        <v>0</v>
      </c>
      <c r="Q756" s="2">
        <f t="shared" si="84"/>
        <v>25.158776220877204</v>
      </c>
      <c r="R756" s="2">
        <f t="shared" si="78"/>
        <v>28.127510156703423</v>
      </c>
      <c r="S756">
        <f t="shared" ca="1" si="79"/>
        <v>1403</v>
      </c>
      <c r="T756" s="2">
        <f t="shared" ca="1" si="80"/>
        <v>46.766666666666666</v>
      </c>
      <c r="U756" s="2" t="str">
        <f t="shared" ca="1" si="81"/>
        <v>37-48</v>
      </c>
      <c r="V756">
        <f t="shared" si="82"/>
        <v>3580.5899999999965</v>
      </c>
      <c r="W756" t="str">
        <f t="shared" si="83"/>
        <v>Profit</v>
      </c>
    </row>
    <row r="757" spans="1:23">
      <c r="A757" t="s">
        <v>1556</v>
      </c>
      <c r="B757" s="1">
        <v>44525</v>
      </c>
      <c r="C757" t="s">
        <v>1557</v>
      </c>
      <c r="D757" t="s">
        <v>50</v>
      </c>
      <c r="E757">
        <v>18014</v>
      </c>
      <c r="F757">
        <v>17.7</v>
      </c>
      <c r="G757">
        <v>60</v>
      </c>
      <c r="H757" t="s">
        <v>26</v>
      </c>
      <c r="I757" t="s">
        <v>20</v>
      </c>
      <c r="J757" t="s">
        <v>47</v>
      </c>
      <c r="K757">
        <v>100453</v>
      </c>
      <c r="L757" t="s">
        <v>29</v>
      </c>
      <c r="M757">
        <v>0.25</v>
      </c>
      <c r="N757">
        <v>0.54</v>
      </c>
      <c r="O757">
        <v>7265.79</v>
      </c>
      <c r="P757">
        <v>0</v>
      </c>
      <c r="Q757" s="2">
        <f t="shared" si="84"/>
        <v>17.932764576468596</v>
      </c>
      <c r="R757" s="2">
        <f t="shared" si="78"/>
        <v>7.2330243994703984</v>
      </c>
      <c r="S757">
        <f t="shared" ca="1" si="79"/>
        <v>1395</v>
      </c>
      <c r="T757" s="2">
        <f t="shared" ca="1" si="80"/>
        <v>46.5</v>
      </c>
      <c r="U757" s="2" t="str">
        <f t="shared" ca="1" si="81"/>
        <v>37-48</v>
      </c>
      <c r="V757">
        <f t="shared" si="82"/>
        <v>-10748.21</v>
      </c>
      <c r="W757" t="str">
        <f t="shared" si="83"/>
        <v>loss</v>
      </c>
    </row>
    <row r="758" spans="1:23">
      <c r="A758" t="s">
        <v>1558</v>
      </c>
      <c r="B758" s="1">
        <v>44981</v>
      </c>
      <c r="C758" t="s">
        <v>1559</v>
      </c>
      <c r="D758" t="s">
        <v>56</v>
      </c>
      <c r="E758">
        <v>15996</v>
      </c>
      <c r="F758">
        <v>6.4</v>
      </c>
      <c r="G758">
        <v>36</v>
      </c>
      <c r="H758" t="s">
        <v>19</v>
      </c>
      <c r="I758" t="s">
        <v>73</v>
      </c>
      <c r="J758" t="s">
        <v>47</v>
      </c>
      <c r="K758">
        <v>134135</v>
      </c>
      <c r="L758" t="s">
        <v>22</v>
      </c>
      <c r="M758">
        <v>0.45</v>
      </c>
      <c r="N758">
        <v>0.53</v>
      </c>
      <c r="O758">
        <v>17019.740000000002</v>
      </c>
      <c r="P758">
        <v>0</v>
      </c>
      <c r="Q758" s="2">
        <f t="shared" si="84"/>
        <v>11.925299138927201</v>
      </c>
      <c r="R758" s="2">
        <f t="shared" si="78"/>
        <v>12.688515301748241</v>
      </c>
      <c r="S758">
        <f t="shared" ca="1" si="79"/>
        <v>939</v>
      </c>
      <c r="T758" s="2">
        <f t="shared" ca="1" si="80"/>
        <v>31.3</v>
      </c>
      <c r="U758" s="2" t="str">
        <f t="shared" ca="1" si="81"/>
        <v>25-36</v>
      </c>
      <c r="V758">
        <f t="shared" si="82"/>
        <v>1023.7400000000016</v>
      </c>
      <c r="W758" t="str">
        <f t="shared" si="83"/>
        <v>Profit</v>
      </c>
    </row>
    <row r="759" spans="1:23">
      <c r="A759" t="s">
        <v>1560</v>
      </c>
      <c r="B759" s="1">
        <v>44973</v>
      </c>
      <c r="C759" t="s">
        <v>1561</v>
      </c>
      <c r="D759" t="s">
        <v>76</v>
      </c>
      <c r="E759">
        <v>12695</v>
      </c>
      <c r="F759">
        <v>5.0999999999999996</v>
      </c>
      <c r="G759">
        <v>60</v>
      </c>
      <c r="H759" t="s">
        <v>19</v>
      </c>
      <c r="I759" t="s">
        <v>27</v>
      </c>
      <c r="J759" t="s">
        <v>28</v>
      </c>
      <c r="K759">
        <v>55832</v>
      </c>
      <c r="L759" t="s">
        <v>33</v>
      </c>
      <c r="M759">
        <v>0.16</v>
      </c>
      <c r="N759">
        <v>0.77</v>
      </c>
      <c r="O759">
        <v>13342.44</v>
      </c>
      <c r="P759">
        <v>0</v>
      </c>
      <c r="Q759" s="2">
        <f t="shared" si="84"/>
        <v>22.737856426422123</v>
      </c>
      <c r="R759" s="2">
        <f t="shared" si="78"/>
        <v>23.89747814873191</v>
      </c>
      <c r="S759">
        <f t="shared" ca="1" si="79"/>
        <v>947</v>
      </c>
      <c r="T759" s="2">
        <f t="shared" ca="1" si="80"/>
        <v>31.566666666666666</v>
      </c>
      <c r="U759" s="2" t="str">
        <f t="shared" ca="1" si="81"/>
        <v>25-36</v>
      </c>
      <c r="V759">
        <f t="shared" si="82"/>
        <v>647.44000000000051</v>
      </c>
      <c r="W759" t="str">
        <f t="shared" si="83"/>
        <v>Profit</v>
      </c>
    </row>
    <row r="760" spans="1:23">
      <c r="A760" t="s">
        <v>1562</v>
      </c>
      <c r="B760" s="1">
        <v>45107</v>
      </c>
      <c r="C760" t="s">
        <v>1563</v>
      </c>
      <c r="D760" t="s">
        <v>53</v>
      </c>
      <c r="E760">
        <v>3852</v>
      </c>
      <c r="F760">
        <v>23.7</v>
      </c>
      <c r="G760">
        <v>60</v>
      </c>
      <c r="H760" t="s">
        <v>19</v>
      </c>
      <c r="I760" t="s">
        <v>73</v>
      </c>
      <c r="J760" t="s">
        <v>32</v>
      </c>
      <c r="K760">
        <v>138464</v>
      </c>
      <c r="L760" t="s">
        <v>33</v>
      </c>
      <c r="M760">
        <v>0.16</v>
      </c>
      <c r="N760">
        <v>0.87</v>
      </c>
      <c r="O760">
        <v>4764.92</v>
      </c>
      <c r="P760">
        <v>0</v>
      </c>
      <c r="Q760" s="2">
        <f t="shared" si="84"/>
        <v>2.781950543101456</v>
      </c>
      <c r="R760" s="2">
        <f t="shared" si="78"/>
        <v>3.4412699329789693</v>
      </c>
      <c r="S760">
        <f t="shared" ca="1" si="79"/>
        <v>813</v>
      </c>
      <c r="T760" s="2">
        <f t="shared" ca="1" si="80"/>
        <v>27.1</v>
      </c>
      <c r="U760" s="2" t="str">
        <f t="shared" ca="1" si="81"/>
        <v>25-36</v>
      </c>
      <c r="V760">
        <f t="shared" si="82"/>
        <v>912.92000000000007</v>
      </c>
      <c r="W760" t="str">
        <f t="shared" si="83"/>
        <v>Profit</v>
      </c>
    </row>
    <row r="761" spans="1:23">
      <c r="A761" t="s">
        <v>1564</v>
      </c>
      <c r="B761" s="1">
        <v>44514</v>
      </c>
      <c r="C761" t="s">
        <v>1565</v>
      </c>
      <c r="D761" t="s">
        <v>50</v>
      </c>
      <c r="E761">
        <v>17014</v>
      </c>
      <c r="F761">
        <v>21.4</v>
      </c>
      <c r="G761">
        <v>36</v>
      </c>
      <c r="H761" t="s">
        <v>19</v>
      </c>
      <c r="I761" t="s">
        <v>73</v>
      </c>
      <c r="J761" t="s">
        <v>32</v>
      </c>
      <c r="K761">
        <v>116242</v>
      </c>
      <c r="L761" t="s">
        <v>33</v>
      </c>
      <c r="M761">
        <v>0.23</v>
      </c>
      <c r="N761">
        <v>0.89</v>
      </c>
      <c r="O761">
        <v>20655</v>
      </c>
      <c r="P761">
        <v>0</v>
      </c>
      <c r="Q761" s="2">
        <f t="shared" si="84"/>
        <v>14.6367061819308</v>
      </c>
      <c r="R761" s="2">
        <f t="shared" si="78"/>
        <v>17.768964745961014</v>
      </c>
      <c r="S761">
        <f t="shared" ca="1" si="79"/>
        <v>1406</v>
      </c>
      <c r="T761" s="2">
        <f t="shared" ca="1" si="80"/>
        <v>46.866666666666667</v>
      </c>
      <c r="U761" s="2" t="str">
        <f t="shared" ca="1" si="81"/>
        <v>37-48</v>
      </c>
      <c r="V761">
        <f t="shared" si="82"/>
        <v>3641</v>
      </c>
      <c r="W761" t="str">
        <f t="shared" si="83"/>
        <v>Profit</v>
      </c>
    </row>
    <row r="762" spans="1:23">
      <c r="A762" t="s">
        <v>1566</v>
      </c>
      <c r="B762" s="1">
        <v>44432</v>
      </c>
      <c r="C762" t="s">
        <v>1567</v>
      </c>
      <c r="D762" t="s">
        <v>46</v>
      </c>
      <c r="E762">
        <v>28042</v>
      </c>
      <c r="F762">
        <v>21.2</v>
      </c>
      <c r="G762">
        <v>60</v>
      </c>
      <c r="H762" t="s">
        <v>19</v>
      </c>
      <c r="I762" t="s">
        <v>73</v>
      </c>
      <c r="J762" t="s">
        <v>21</v>
      </c>
      <c r="K762">
        <v>43682</v>
      </c>
      <c r="L762" t="s">
        <v>33</v>
      </c>
      <c r="M762">
        <v>0.12</v>
      </c>
      <c r="N762">
        <v>0.71</v>
      </c>
      <c r="O762">
        <v>33986.9</v>
      </c>
      <c r="P762">
        <v>0</v>
      </c>
      <c r="Q762" s="2">
        <f t="shared" si="84"/>
        <v>64.195778581566771</v>
      </c>
      <c r="R762" s="2">
        <f t="shared" si="78"/>
        <v>77.805274483769054</v>
      </c>
      <c r="S762">
        <f t="shared" ca="1" si="79"/>
        <v>1488</v>
      </c>
      <c r="T762" s="2">
        <f t="shared" ca="1" si="80"/>
        <v>49.6</v>
      </c>
      <c r="U762" s="2" t="str">
        <f t="shared" ca="1" si="81"/>
        <v>49+</v>
      </c>
      <c r="V762">
        <f t="shared" si="82"/>
        <v>5944.9000000000015</v>
      </c>
      <c r="W762" t="str">
        <f t="shared" si="83"/>
        <v>Profit</v>
      </c>
    </row>
    <row r="763" spans="1:23">
      <c r="A763" t="s">
        <v>1568</v>
      </c>
      <c r="B763" s="1">
        <v>44530</v>
      </c>
      <c r="C763" t="s">
        <v>1569</v>
      </c>
      <c r="D763" t="s">
        <v>72</v>
      </c>
      <c r="E763">
        <v>34755</v>
      </c>
      <c r="F763">
        <v>22.7</v>
      </c>
      <c r="G763">
        <v>36</v>
      </c>
      <c r="H763" t="s">
        <v>19</v>
      </c>
      <c r="I763" t="s">
        <v>57</v>
      </c>
      <c r="J763" t="s">
        <v>21</v>
      </c>
      <c r="K763">
        <v>122298</v>
      </c>
      <c r="L763" t="s">
        <v>22</v>
      </c>
      <c r="M763">
        <v>0.17</v>
      </c>
      <c r="N763">
        <v>0.85</v>
      </c>
      <c r="O763">
        <v>42644.38</v>
      </c>
      <c r="P763">
        <v>0</v>
      </c>
      <c r="Q763" s="2">
        <f t="shared" si="84"/>
        <v>28.418289751263309</v>
      </c>
      <c r="R763" s="2">
        <f t="shared" si="78"/>
        <v>34.869237436425777</v>
      </c>
      <c r="S763">
        <f t="shared" ca="1" si="79"/>
        <v>1390</v>
      </c>
      <c r="T763" s="2">
        <f t="shared" ca="1" si="80"/>
        <v>46.333333333333336</v>
      </c>
      <c r="U763" s="2" t="str">
        <f t="shared" ca="1" si="81"/>
        <v>37-48</v>
      </c>
      <c r="V763">
        <f t="shared" si="82"/>
        <v>7889.3799999999974</v>
      </c>
      <c r="W763" t="str">
        <f t="shared" si="83"/>
        <v>Profit</v>
      </c>
    </row>
    <row r="764" spans="1:23">
      <c r="A764" t="s">
        <v>1570</v>
      </c>
      <c r="B764" s="1">
        <v>44572</v>
      </c>
      <c r="C764" t="s">
        <v>1571</v>
      </c>
      <c r="D764" t="s">
        <v>25</v>
      </c>
      <c r="E764">
        <v>24711</v>
      </c>
      <c r="F764">
        <v>19</v>
      </c>
      <c r="G764">
        <v>36</v>
      </c>
      <c r="H764" t="s">
        <v>19</v>
      </c>
      <c r="I764" t="s">
        <v>57</v>
      </c>
      <c r="J764" t="s">
        <v>32</v>
      </c>
      <c r="K764">
        <v>53383</v>
      </c>
      <c r="L764" t="s">
        <v>29</v>
      </c>
      <c r="M764">
        <v>0.49</v>
      </c>
      <c r="N764">
        <v>0.93</v>
      </c>
      <c r="O764">
        <v>29406.09</v>
      </c>
      <c r="P764">
        <v>0</v>
      </c>
      <c r="Q764" s="2">
        <f t="shared" si="84"/>
        <v>46.290017421276438</v>
      </c>
      <c r="R764" s="2">
        <f t="shared" si="78"/>
        <v>55.085120731318959</v>
      </c>
      <c r="S764">
        <f t="shared" ca="1" si="79"/>
        <v>1348</v>
      </c>
      <c r="T764" s="2">
        <f t="shared" ca="1" si="80"/>
        <v>44.93333333333333</v>
      </c>
      <c r="U764" s="2" t="str">
        <f t="shared" ca="1" si="81"/>
        <v>37-48</v>
      </c>
      <c r="V764">
        <f t="shared" si="82"/>
        <v>4695.09</v>
      </c>
      <c r="W764" t="str">
        <f t="shared" si="83"/>
        <v>Profit</v>
      </c>
    </row>
    <row r="765" spans="1:23">
      <c r="A765" t="s">
        <v>1572</v>
      </c>
      <c r="B765" s="1">
        <v>44784</v>
      </c>
      <c r="C765" t="s">
        <v>1573</v>
      </c>
      <c r="D765" t="s">
        <v>46</v>
      </c>
      <c r="E765">
        <v>27122</v>
      </c>
      <c r="F765">
        <v>7.1</v>
      </c>
      <c r="G765">
        <v>60</v>
      </c>
      <c r="H765" t="s">
        <v>19</v>
      </c>
      <c r="I765" t="s">
        <v>73</v>
      </c>
      <c r="J765" t="s">
        <v>28</v>
      </c>
      <c r="K765">
        <v>88160</v>
      </c>
      <c r="L765" t="s">
        <v>33</v>
      </c>
      <c r="M765">
        <v>0.27</v>
      </c>
      <c r="N765">
        <v>0.62</v>
      </c>
      <c r="O765">
        <v>29047.66</v>
      </c>
      <c r="P765">
        <v>0</v>
      </c>
      <c r="Q765" s="2">
        <f t="shared" si="84"/>
        <v>30.764519056261342</v>
      </c>
      <c r="R765" s="2">
        <f t="shared" si="78"/>
        <v>32.94879764065336</v>
      </c>
      <c r="S765">
        <f t="shared" ca="1" si="79"/>
        <v>1136</v>
      </c>
      <c r="T765" s="2">
        <f t="shared" ca="1" si="80"/>
        <v>37.866666666666667</v>
      </c>
      <c r="U765" s="2" t="str">
        <f t="shared" ca="1" si="81"/>
        <v>37-48</v>
      </c>
      <c r="V765">
        <f t="shared" si="82"/>
        <v>1925.6599999999999</v>
      </c>
      <c r="W765" t="str">
        <f t="shared" si="83"/>
        <v>Profit</v>
      </c>
    </row>
    <row r="766" spans="1:23">
      <c r="A766" t="s">
        <v>1574</v>
      </c>
      <c r="B766" s="1">
        <v>44709</v>
      </c>
      <c r="C766" t="s">
        <v>1575</v>
      </c>
      <c r="D766" t="s">
        <v>53</v>
      </c>
      <c r="E766">
        <v>10160</v>
      </c>
      <c r="F766">
        <v>13</v>
      </c>
      <c r="G766">
        <v>60</v>
      </c>
      <c r="H766" t="s">
        <v>26</v>
      </c>
      <c r="I766" t="s">
        <v>20</v>
      </c>
      <c r="J766" t="s">
        <v>32</v>
      </c>
      <c r="K766">
        <v>123332</v>
      </c>
      <c r="L766" t="s">
        <v>33</v>
      </c>
      <c r="M766">
        <v>0.35</v>
      </c>
      <c r="N766">
        <v>0.68</v>
      </c>
      <c r="O766">
        <v>1593.02</v>
      </c>
      <c r="P766">
        <v>0</v>
      </c>
      <c r="Q766" s="2">
        <f t="shared" si="84"/>
        <v>8.2379268965069894</v>
      </c>
      <c r="R766" s="2">
        <f t="shared" si="78"/>
        <v>1.2916518016410987</v>
      </c>
      <c r="S766">
        <f t="shared" ca="1" si="79"/>
        <v>1211</v>
      </c>
      <c r="T766" s="2">
        <f t="shared" ca="1" si="80"/>
        <v>40.366666666666667</v>
      </c>
      <c r="U766" s="2" t="str">
        <f t="shared" ca="1" si="81"/>
        <v>37-48</v>
      </c>
      <c r="V766">
        <f t="shared" si="82"/>
        <v>-8566.98</v>
      </c>
      <c r="W766" t="str">
        <f t="shared" si="83"/>
        <v>loss</v>
      </c>
    </row>
    <row r="767" spans="1:23">
      <c r="A767" t="s">
        <v>1576</v>
      </c>
      <c r="B767" s="1">
        <v>45114</v>
      </c>
      <c r="C767" t="s">
        <v>1577</v>
      </c>
      <c r="D767" t="s">
        <v>50</v>
      </c>
      <c r="E767">
        <v>28213</v>
      </c>
      <c r="F767">
        <v>19.5</v>
      </c>
      <c r="G767">
        <v>60</v>
      </c>
      <c r="H767" t="s">
        <v>26</v>
      </c>
      <c r="I767" t="s">
        <v>57</v>
      </c>
      <c r="J767" t="s">
        <v>21</v>
      </c>
      <c r="K767">
        <v>53666</v>
      </c>
      <c r="L767" t="s">
        <v>29</v>
      </c>
      <c r="M767">
        <v>0.39</v>
      </c>
      <c r="N767">
        <v>0.92</v>
      </c>
      <c r="O767">
        <v>5075.51</v>
      </c>
      <c r="P767">
        <v>0</v>
      </c>
      <c r="Q767" s="2">
        <f t="shared" si="84"/>
        <v>52.571460515037451</v>
      </c>
      <c r="R767" s="2">
        <f t="shared" si="78"/>
        <v>9.4575895352737298</v>
      </c>
      <c r="S767">
        <f t="shared" ca="1" si="79"/>
        <v>806</v>
      </c>
      <c r="T767" s="2">
        <f t="shared" ca="1" si="80"/>
        <v>26.866666666666667</v>
      </c>
      <c r="U767" s="2" t="str">
        <f t="shared" ca="1" si="81"/>
        <v>25-36</v>
      </c>
      <c r="V767">
        <f t="shared" si="82"/>
        <v>-23137.489999999998</v>
      </c>
      <c r="W767" t="str">
        <f t="shared" si="83"/>
        <v>loss</v>
      </c>
    </row>
    <row r="768" spans="1:23">
      <c r="A768" t="s">
        <v>1578</v>
      </c>
      <c r="B768" s="1">
        <v>45069</v>
      </c>
      <c r="C768" t="s">
        <v>1579</v>
      </c>
      <c r="D768" t="s">
        <v>56</v>
      </c>
      <c r="E768">
        <v>8421</v>
      </c>
      <c r="F768">
        <v>10.6</v>
      </c>
      <c r="G768">
        <v>36</v>
      </c>
      <c r="H768" t="s">
        <v>19</v>
      </c>
      <c r="I768" t="s">
        <v>57</v>
      </c>
      <c r="J768" t="s">
        <v>32</v>
      </c>
      <c r="K768">
        <v>88817</v>
      </c>
      <c r="L768" t="s">
        <v>29</v>
      </c>
      <c r="M768">
        <v>0.25</v>
      </c>
      <c r="N768">
        <v>0.65</v>
      </c>
      <c r="O768">
        <v>9313.6299999999992</v>
      </c>
      <c r="P768">
        <v>0</v>
      </c>
      <c r="Q768" s="2">
        <f t="shared" si="84"/>
        <v>9.4812929957102803</v>
      </c>
      <c r="R768" s="2">
        <f t="shared" si="78"/>
        <v>10.48631455689789</v>
      </c>
      <c r="S768">
        <f t="shared" ca="1" si="79"/>
        <v>851</v>
      </c>
      <c r="T768" s="2">
        <f t="shared" ca="1" si="80"/>
        <v>28.366666666666667</v>
      </c>
      <c r="U768" s="2" t="str">
        <f t="shared" ca="1" si="81"/>
        <v>25-36</v>
      </c>
      <c r="V768">
        <f t="shared" si="82"/>
        <v>892.6299999999992</v>
      </c>
      <c r="W768" t="str">
        <f t="shared" si="83"/>
        <v>Profit</v>
      </c>
    </row>
    <row r="769" spans="1:23">
      <c r="A769" t="s">
        <v>1580</v>
      </c>
      <c r="B769" s="1">
        <v>44466</v>
      </c>
      <c r="C769" t="s">
        <v>1581</v>
      </c>
      <c r="D769" t="s">
        <v>25</v>
      </c>
      <c r="E769">
        <v>22400</v>
      </c>
      <c r="F769">
        <v>18.7</v>
      </c>
      <c r="G769">
        <v>36</v>
      </c>
      <c r="H769" t="s">
        <v>26</v>
      </c>
      <c r="I769" t="s">
        <v>73</v>
      </c>
      <c r="J769" t="s">
        <v>21</v>
      </c>
      <c r="K769">
        <v>121198</v>
      </c>
      <c r="L769" t="s">
        <v>33</v>
      </c>
      <c r="M769">
        <v>0.16</v>
      </c>
      <c r="N769">
        <v>0.91</v>
      </c>
      <c r="O769">
        <v>10574.92</v>
      </c>
      <c r="P769">
        <v>0</v>
      </c>
      <c r="Q769" s="2">
        <f t="shared" si="84"/>
        <v>18.482153170844402</v>
      </c>
      <c r="R769" s="2">
        <f t="shared" si="78"/>
        <v>8.7253255004207997</v>
      </c>
      <c r="S769">
        <f t="shared" ca="1" si="79"/>
        <v>1454</v>
      </c>
      <c r="T769" s="2">
        <f t="shared" ca="1" si="80"/>
        <v>48.466666666666669</v>
      </c>
      <c r="U769" s="2" t="str">
        <f t="shared" ca="1" si="81"/>
        <v>49+</v>
      </c>
      <c r="V769">
        <f t="shared" si="82"/>
        <v>-11825.08</v>
      </c>
      <c r="W769" t="str">
        <f t="shared" si="83"/>
        <v>loss</v>
      </c>
    </row>
    <row r="770" spans="1:23">
      <c r="A770" t="s">
        <v>1582</v>
      </c>
      <c r="B770" s="1">
        <v>44994</v>
      </c>
      <c r="C770" t="s">
        <v>1583</v>
      </c>
      <c r="D770" t="s">
        <v>72</v>
      </c>
      <c r="E770">
        <v>34537</v>
      </c>
      <c r="F770">
        <v>5.5</v>
      </c>
      <c r="G770">
        <v>36</v>
      </c>
      <c r="H770" t="s">
        <v>26</v>
      </c>
      <c r="I770" t="s">
        <v>20</v>
      </c>
      <c r="J770" t="s">
        <v>32</v>
      </c>
      <c r="K770">
        <v>140695</v>
      </c>
      <c r="L770" t="s">
        <v>33</v>
      </c>
      <c r="M770">
        <v>0.18</v>
      </c>
      <c r="N770">
        <v>0.94</v>
      </c>
      <c r="O770">
        <v>14559.15</v>
      </c>
      <c r="P770">
        <v>0</v>
      </c>
      <c r="Q770" s="2">
        <f t="shared" si="84"/>
        <v>24.547425281637587</v>
      </c>
      <c r="R770" s="2">
        <f t="shared" ref="R770:R833" si="85">O770/K770*100</f>
        <v>10.348022317779595</v>
      </c>
      <c r="S770">
        <f t="shared" ref="S770:S833" ca="1" si="86">_xlfn.DAYS(TODAY(),B770)</f>
        <v>926</v>
      </c>
      <c r="T770" s="2">
        <f t="shared" ref="T770:T833" ca="1" si="87">S770/30</f>
        <v>30.866666666666667</v>
      </c>
      <c r="U770" s="2" t="str">
        <f t="shared" ref="U770:U833" ca="1" si="88">IF(T770&lt;=12,"0-12",
 IF(T770&lt;=24,"13-24",
 IF(T770&lt;=36,"25-36",
 IF(T770&lt;=48,"37-48",
 "49+"))))</f>
        <v>25-36</v>
      </c>
      <c r="V770">
        <f t="shared" ref="V770:V833" si="89">O770-E770</f>
        <v>-19977.849999999999</v>
      </c>
      <c r="W770" t="str">
        <f t="shared" ref="W770:W833" si="90">IF(V770&gt;=0,"Profit","loss")</f>
        <v>loss</v>
      </c>
    </row>
    <row r="771" spans="1:23">
      <c r="A771" t="s">
        <v>1584</v>
      </c>
      <c r="B771" s="1">
        <v>44921</v>
      </c>
      <c r="C771" t="s">
        <v>1585</v>
      </c>
      <c r="D771" t="s">
        <v>56</v>
      </c>
      <c r="E771">
        <v>18727</v>
      </c>
      <c r="F771">
        <v>11.1</v>
      </c>
      <c r="G771">
        <v>60</v>
      </c>
      <c r="H771" t="s">
        <v>26</v>
      </c>
      <c r="I771" t="s">
        <v>84</v>
      </c>
      <c r="J771" t="s">
        <v>37</v>
      </c>
      <c r="K771">
        <v>64642</v>
      </c>
      <c r="L771" t="s">
        <v>29</v>
      </c>
      <c r="M771">
        <v>0.23</v>
      </c>
      <c r="N771">
        <v>0.8</v>
      </c>
      <c r="O771">
        <v>6816.79</v>
      </c>
      <c r="P771">
        <v>0</v>
      </c>
      <c r="Q771" s="2">
        <f t="shared" ref="Q771:Q834" si="91">E771/K771*100</f>
        <v>28.970328888338852</v>
      </c>
      <c r="R771" s="2">
        <f t="shared" si="85"/>
        <v>10.545450326413167</v>
      </c>
      <c r="S771">
        <f t="shared" ca="1" si="86"/>
        <v>999</v>
      </c>
      <c r="T771" s="2">
        <f t="shared" ca="1" si="87"/>
        <v>33.299999999999997</v>
      </c>
      <c r="U771" s="2" t="str">
        <f t="shared" ca="1" si="88"/>
        <v>25-36</v>
      </c>
      <c r="V771">
        <f t="shared" si="89"/>
        <v>-11910.21</v>
      </c>
      <c r="W771" t="str">
        <f t="shared" si="90"/>
        <v>loss</v>
      </c>
    </row>
    <row r="772" spans="1:23">
      <c r="A772" t="s">
        <v>1586</v>
      </c>
      <c r="B772" s="1">
        <v>44201</v>
      </c>
      <c r="C772" t="s">
        <v>1587</v>
      </c>
      <c r="D772" t="s">
        <v>18</v>
      </c>
      <c r="E772">
        <v>5358</v>
      </c>
      <c r="F772">
        <v>16</v>
      </c>
      <c r="G772">
        <v>60</v>
      </c>
      <c r="H772" t="s">
        <v>26</v>
      </c>
      <c r="I772" t="s">
        <v>73</v>
      </c>
      <c r="J772" t="s">
        <v>21</v>
      </c>
      <c r="K772">
        <v>71830</v>
      </c>
      <c r="L772" t="s">
        <v>33</v>
      </c>
      <c r="M772">
        <v>0.35</v>
      </c>
      <c r="N772">
        <v>0.87</v>
      </c>
      <c r="O772">
        <v>466.17</v>
      </c>
      <c r="P772">
        <v>0</v>
      </c>
      <c r="Q772" s="2">
        <f t="shared" si="91"/>
        <v>7.4592788528469995</v>
      </c>
      <c r="R772" s="2">
        <f t="shared" si="85"/>
        <v>0.64899067242099406</v>
      </c>
      <c r="S772">
        <f t="shared" ca="1" si="86"/>
        <v>1719</v>
      </c>
      <c r="T772" s="2">
        <f t="shared" ca="1" si="87"/>
        <v>57.3</v>
      </c>
      <c r="U772" s="2" t="str">
        <f t="shared" ca="1" si="88"/>
        <v>49+</v>
      </c>
      <c r="V772">
        <f t="shared" si="89"/>
        <v>-4891.83</v>
      </c>
      <c r="W772" t="str">
        <f t="shared" si="90"/>
        <v>loss</v>
      </c>
    </row>
    <row r="773" spans="1:23">
      <c r="A773" t="s">
        <v>1588</v>
      </c>
      <c r="B773" s="1">
        <v>45047</v>
      </c>
      <c r="C773" t="s">
        <v>1589</v>
      </c>
      <c r="D773" t="s">
        <v>50</v>
      </c>
      <c r="E773">
        <v>29482</v>
      </c>
      <c r="F773">
        <v>17.600000000000001</v>
      </c>
      <c r="G773">
        <v>60</v>
      </c>
      <c r="H773" t="s">
        <v>19</v>
      </c>
      <c r="I773" t="s">
        <v>27</v>
      </c>
      <c r="J773" t="s">
        <v>28</v>
      </c>
      <c r="K773">
        <v>133067</v>
      </c>
      <c r="L773" t="s">
        <v>33</v>
      </c>
      <c r="M773">
        <v>0.26</v>
      </c>
      <c r="N773">
        <v>0.84</v>
      </c>
      <c r="O773">
        <v>34670.83</v>
      </c>
      <c r="P773">
        <v>0</v>
      </c>
      <c r="Q773" s="2">
        <f t="shared" si="91"/>
        <v>22.155756122855401</v>
      </c>
      <c r="R773" s="2">
        <f t="shared" si="85"/>
        <v>26.055167697475706</v>
      </c>
      <c r="S773">
        <f t="shared" ca="1" si="86"/>
        <v>873</v>
      </c>
      <c r="T773" s="2">
        <f t="shared" ca="1" si="87"/>
        <v>29.1</v>
      </c>
      <c r="U773" s="2" t="str">
        <f t="shared" ca="1" si="88"/>
        <v>25-36</v>
      </c>
      <c r="V773">
        <f t="shared" si="89"/>
        <v>5188.8300000000017</v>
      </c>
      <c r="W773" t="str">
        <f t="shared" si="90"/>
        <v>Profit</v>
      </c>
    </row>
    <row r="774" spans="1:23">
      <c r="A774" t="s">
        <v>1590</v>
      </c>
      <c r="B774" s="1">
        <v>44274</v>
      </c>
      <c r="C774" t="s">
        <v>1591</v>
      </c>
      <c r="D774" t="s">
        <v>46</v>
      </c>
      <c r="E774">
        <v>33117</v>
      </c>
      <c r="F774">
        <v>16.5</v>
      </c>
      <c r="G774">
        <v>60</v>
      </c>
      <c r="H774" t="s">
        <v>81</v>
      </c>
      <c r="I774" t="s">
        <v>27</v>
      </c>
      <c r="J774" t="s">
        <v>37</v>
      </c>
      <c r="K774">
        <v>40234</v>
      </c>
      <c r="L774" t="s">
        <v>22</v>
      </c>
      <c r="M774">
        <v>0.1</v>
      </c>
      <c r="N774">
        <v>0.81</v>
      </c>
      <c r="O774">
        <v>7467.2</v>
      </c>
      <c r="P774">
        <v>5237.4799999999996</v>
      </c>
      <c r="Q774" s="2">
        <f t="shared" si="91"/>
        <v>82.310980762539145</v>
      </c>
      <c r="R774" s="2">
        <f t="shared" si="85"/>
        <v>18.559427350002487</v>
      </c>
      <c r="S774">
        <f t="shared" ca="1" si="86"/>
        <v>1646</v>
      </c>
      <c r="T774" s="2">
        <f t="shared" ca="1" si="87"/>
        <v>54.866666666666667</v>
      </c>
      <c r="U774" s="2" t="str">
        <f t="shared" ca="1" si="88"/>
        <v>49+</v>
      </c>
      <c r="V774">
        <f t="shared" si="89"/>
        <v>-25649.8</v>
      </c>
      <c r="W774" t="str">
        <f t="shared" si="90"/>
        <v>loss</v>
      </c>
    </row>
    <row r="775" spans="1:23">
      <c r="A775" t="s">
        <v>1592</v>
      </c>
      <c r="B775" s="1">
        <v>44770</v>
      </c>
      <c r="C775" t="s">
        <v>1593</v>
      </c>
      <c r="D775" t="s">
        <v>25</v>
      </c>
      <c r="E775">
        <v>24164</v>
      </c>
      <c r="F775">
        <v>19</v>
      </c>
      <c r="G775">
        <v>36</v>
      </c>
      <c r="H775" t="s">
        <v>19</v>
      </c>
      <c r="I775" t="s">
        <v>57</v>
      </c>
      <c r="J775" t="s">
        <v>32</v>
      </c>
      <c r="K775">
        <v>87616</v>
      </c>
      <c r="L775" t="s">
        <v>29</v>
      </c>
      <c r="M775">
        <v>0.31</v>
      </c>
      <c r="N775">
        <v>0.64</v>
      </c>
      <c r="O775">
        <v>28755.16</v>
      </c>
      <c r="P775">
        <v>0</v>
      </c>
      <c r="Q775" s="2">
        <f t="shared" si="91"/>
        <v>27.579437545653761</v>
      </c>
      <c r="R775" s="2">
        <f t="shared" si="85"/>
        <v>32.819530679327976</v>
      </c>
      <c r="S775">
        <f t="shared" ca="1" si="86"/>
        <v>1150</v>
      </c>
      <c r="T775" s="2">
        <f t="shared" ca="1" si="87"/>
        <v>38.333333333333336</v>
      </c>
      <c r="U775" s="2" t="str">
        <f t="shared" ca="1" si="88"/>
        <v>37-48</v>
      </c>
      <c r="V775">
        <f t="shared" si="89"/>
        <v>4591.16</v>
      </c>
      <c r="W775" t="str">
        <f t="shared" si="90"/>
        <v>Profit</v>
      </c>
    </row>
    <row r="776" spans="1:23">
      <c r="A776" t="s">
        <v>1594</v>
      </c>
      <c r="B776" s="1">
        <v>44328</v>
      </c>
      <c r="C776" t="s">
        <v>1595</v>
      </c>
      <c r="D776" t="s">
        <v>25</v>
      </c>
      <c r="E776">
        <v>32910</v>
      </c>
      <c r="F776">
        <v>5.0999999999999996</v>
      </c>
      <c r="G776">
        <v>36</v>
      </c>
      <c r="H776" t="s">
        <v>19</v>
      </c>
      <c r="I776" t="s">
        <v>73</v>
      </c>
      <c r="J776" t="s">
        <v>21</v>
      </c>
      <c r="K776">
        <v>39221</v>
      </c>
      <c r="L776" t="s">
        <v>22</v>
      </c>
      <c r="M776">
        <v>0.47</v>
      </c>
      <c r="N776">
        <v>0.53</v>
      </c>
      <c r="O776">
        <v>34588.410000000003</v>
      </c>
      <c r="P776">
        <v>0</v>
      </c>
      <c r="Q776" s="2">
        <f t="shared" si="91"/>
        <v>83.909130312842606</v>
      </c>
      <c r="R776" s="2">
        <f t="shared" si="85"/>
        <v>88.188495958797603</v>
      </c>
      <c r="S776">
        <f t="shared" ca="1" si="86"/>
        <v>1592</v>
      </c>
      <c r="T776" s="2">
        <f t="shared" ca="1" si="87"/>
        <v>53.06666666666667</v>
      </c>
      <c r="U776" s="2" t="str">
        <f t="shared" ca="1" si="88"/>
        <v>49+</v>
      </c>
      <c r="V776">
        <f t="shared" si="89"/>
        <v>1678.4100000000035</v>
      </c>
      <c r="W776" t="str">
        <f t="shared" si="90"/>
        <v>Profit</v>
      </c>
    </row>
    <row r="777" spans="1:23">
      <c r="A777" t="s">
        <v>1596</v>
      </c>
      <c r="B777" s="1">
        <v>44797</v>
      </c>
      <c r="C777" t="s">
        <v>1597</v>
      </c>
      <c r="D777" t="s">
        <v>53</v>
      </c>
      <c r="E777">
        <v>33496</v>
      </c>
      <c r="F777">
        <v>7</v>
      </c>
      <c r="G777">
        <v>36</v>
      </c>
      <c r="H777" t="s">
        <v>26</v>
      </c>
      <c r="I777" t="s">
        <v>36</v>
      </c>
      <c r="J777" t="s">
        <v>37</v>
      </c>
      <c r="K777">
        <v>41410</v>
      </c>
      <c r="L777" t="s">
        <v>22</v>
      </c>
      <c r="M777">
        <v>0.42</v>
      </c>
      <c r="N777">
        <v>0.65</v>
      </c>
      <c r="O777">
        <v>10105.27</v>
      </c>
      <c r="P777">
        <v>0</v>
      </c>
      <c r="Q777" s="2">
        <f t="shared" si="91"/>
        <v>80.888674233276987</v>
      </c>
      <c r="R777" s="2">
        <f t="shared" si="85"/>
        <v>24.402970297029704</v>
      </c>
      <c r="S777">
        <f t="shared" ca="1" si="86"/>
        <v>1123</v>
      </c>
      <c r="T777" s="2">
        <f t="shared" ca="1" si="87"/>
        <v>37.43333333333333</v>
      </c>
      <c r="U777" s="2" t="str">
        <f t="shared" ca="1" si="88"/>
        <v>37-48</v>
      </c>
      <c r="V777">
        <f t="shared" si="89"/>
        <v>-23390.73</v>
      </c>
      <c r="W777" t="str">
        <f t="shared" si="90"/>
        <v>loss</v>
      </c>
    </row>
    <row r="778" spans="1:23">
      <c r="A778" t="s">
        <v>1598</v>
      </c>
      <c r="B778" s="1">
        <v>45262</v>
      </c>
      <c r="C778" t="s">
        <v>1599</v>
      </c>
      <c r="D778" t="s">
        <v>72</v>
      </c>
      <c r="E778">
        <v>30371</v>
      </c>
      <c r="F778">
        <v>22.4</v>
      </c>
      <c r="G778">
        <v>36</v>
      </c>
      <c r="H778" t="s">
        <v>19</v>
      </c>
      <c r="I778" t="s">
        <v>27</v>
      </c>
      <c r="J778" t="s">
        <v>28</v>
      </c>
      <c r="K778">
        <v>110055</v>
      </c>
      <c r="L778" t="s">
        <v>29</v>
      </c>
      <c r="M778">
        <v>0.43</v>
      </c>
      <c r="N778">
        <v>0.8</v>
      </c>
      <c r="O778">
        <v>37174.1</v>
      </c>
      <c r="P778">
        <v>0</v>
      </c>
      <c r="Q778" s="2">
        <f t="shared" si="91"/>
        <v>27.596201899050477</v>
      </c>
      <c r="R778" s="2">
        <f t="shared" si="85"/>
        <v>33.777747489891418</v>
      </c>
      <c r="S778">
        <f t="shared" ca="1" si="86"/>
        <v>658</v>
      </c>
      <c r="T778" s="2">
        <f t="shared" ca="1" si="87"/>
        <v>21.933333333333334</v>
      </c>
      <c r="U778" s="2" t="str">
        <f t="shared" ca="1" si="88"/>
        <v>13-24</v>
      </c>
      <c r="V778">
        <f t="shared" si="89"/>
        <v>6803.0999999999985</v>
      </c>
      <c r="W778" t="str">
        <f t="shared" si="90"/>
        <v>Profit</v>
      </c>
    </row>
    <row r="779" spans="1:23">
      <c r="A779" t="s">
        <v>1600</v>
      </c>
      <c r="B779" s="1">
        <v>44285</v>
      </c>
      <c r="C779" t="s">
        <v>1601</v>
      </c>
      <c r="D779" t="s">
        <v>40</v>
      </c>
      <c r="E779">
        <v>39467</v>
      </c>
      <c r="F779">
        <v>18.600000000000001</v>
      </c>
      <c r="G779">
        <v>60</v>
      </c>
      <c r="H779" t="s">
        <v>19</v>
      </c>
      <c r="I779" t="s">
        <v>41</v>
      </c>
      <c r="J779" t="s">
        <v>21</v>
      </c>
      <c r="K779">
        <v>91413</v>
      </c>
      <c r="L779" t="s">
        <v>22</v>
      </c>
      <c r="M779">
        <v>0.42</v>
      </c>
      <c r="N779">
        <v>0.55000000000000004</v>
      </c>
      <c r="O779">
        <v>46807.86</v>
      </c>
      <c r="P779">
        <v>0</v>
      </c>
      <c r="Q779" s="2">
        <f t="shared" si="91"/>
        <v>43.174384387340972</v>
      </c>
      <c r="R779" s="2">
        <f t="shared" si="85"/>
        <v>51.204817695513768</v>
      </c>
      <c r="S779">
        <f t="shared" ca="1" si="86"/>
        <v>1635</v>
      </c>
      <c r="T779" s="2">
        <f t="shared" ca="1" si="87"/>
        <v>54.5</v>
      </c>
      <c r="U779" s="2" t="str">
        <f t="shared" ca="1" si="88"/>
        <v>49+</v>
      </c>
      <c r="V779">
        <f t="shared" si="89"/>
        <v>7340.8600000000006</v>
      </c>
      <c r="W779" t="str">
        <f t="shared" si="90"/>
        <v>Profit</v>
      </c>
    </row>
    <row r="780" spans="1:23">
      <c r="A780" t="s">
        <v>1602</v>
      </c>
      <c r="B780" s="1">
        <v>44598</v>
      </c>
      <c r="C780" t="s">
        <v>1603</v>
      </c>
      <c r="D780" t="s">
        <v>18</v>
      </c>
      <c r="E780">
        <v>18625</v>
      </c>
      <c r="F780">
        <v>7.3</v>
      </c>
      <c r="G780">
        <v>60</v>
      </c>
      <c r="H780" t="s">
        <v>26</v>
      </c>
      <c r="I780" t="s">
        <v>27</v>
      </c>
      <c r="J780" t="s">
        <v>37</v>
      </c>
      <c r="K780">
        <v>31051</v>
      </c>
      <c r="L780" t="s">
        <v>33</v>
      </c>
      <c r="M780">
        <v>0.23</v>
      </c>
      <c r="N780">
        <v>0.51</v>
      </c>
      <c r="O780">
        <v>2501.9899999999998</v>
      </c>
      <c r="P780">
        <v>0</v>
      </c>
      <c r="Q780" s="2">
        <f t="shared" si="91"/>
        <v>59.98196515410131</v>
      </c>
      <c r="R780" s="2">
        <f t="shared" si="85"/>
        <v>8.0576793017938222</v>
      </c>
      <c r="S780">
        <f t="shared" ca="1" si="86"/>
        <v>1322</v>
      </c>
      <c r="T780" s="2">
        <f t="shared" ca="1" si="87"/>
        <v>44.06666666666667</v>
      </c>
      <c r="U780" s="2" t="str">
        <f t="shared" ca="1" si="88"/>
        <v>37-48</v>
      </c>
      <c r="V780">
        <f t="shared" si="89"/>
        <v>-16123.01</v>
      </c>
      <c r="W780" t="str">
        <f t="shared" si="90"/>
        <v>loss</v>
      </c>
    </row>
    <row r="781" spans="1:23">
      <c r="A781" t="s">
        <v>1604</v>
      </c>
      <c r="B781" s="1">
        <v>44492</v>
      </c>
      <c r="C781" t="s">
        <v>1605</v>
      </c>
      <c r="D781" t="s">
        <v>56</v>
      </c>
      <c r="E781">
        <v>34893</v>
      </c>
      <c r="F781">
        <v>21.8</v>
      </c>
      <c r="G781">
        <v>60</v>
      </c>
      <c r="H781" t="s">
        <v>26</v>
      </c>
      <c r="I781" t="s">
        <v>20</v>
      </c>
      <c r="J781" t="s">
        <v>37</v>
      </c>
      <c r="K781">
        <v>140529</v>
      </c>
      <c r="L781" t="s">
        <v>22</v>
      </c>
      <c r="M781">
        <v>0.41</v>
      </c>
      <c r="N781">
        <v>0.56000000000000005</v>
      </c>
      <c r="O781">
        <v>8782.64</v>
      </c>
      <c r="P781">
        <v>0</v>
      </c>
      <c r="Q781" s="2">
        <f t="shared" si="91"/>
        <v>24.829750442969068</v>
      </c>
      <c r="R781" s="2">
        <f t="shared" si="85"/>
        <v>6.2496993503120351</v>
      </c>
      <c r="S781">
        <f t="shared" ca="1" si="86"/>
        <v>1428</v>
      </c>
      <c r="T781" s="2">
        <f t="shared" ca="1" si="87"/>
        <v>47.6</v>
      </c>
      <c r="U781" s="2" t="str">
        <f t="shared" ca="1" si="88"/>
        <v>37-48</v>
      </c>
      <c r="V781">
        <f t="shared" si="89"/>
        <v>-26110.36</v>
      </c>
      <c r="W781" t="str">
        <f t="shared" si="90"/>
        <v>loss</v>
      </c>
    </row>
    <row r="782" spans="1:23">
      <c r="A782" t="s">
        <v>1606</v>
      </c>
      <c r="B782" s="1">
        <v>44812</v>
      </c>
      <c r="C782" t="s">
        <v>1607</v>
      </c>
      <c r="D782" t="s">
        <v>76</v>
      </c>
      <c r="E782">
        <v>11793</v>
      </c>
      <c r="F782">
        <v>9.8000000000000007</v>
      </c>
      <c r="G782">
        <v>36</v>
      </c>
      <c r="H782" t="s">
        <v>26</v>
      </c>
      <c r="I782" t="s">
        <v>20</v>
      </c>
      <c r="J782" t="s">
        <v>37</v>
      </c>
      <c r="K782">
        <v>105301</v>
      </c>
      <c r="L782" t="s">
        <v>29</v>
      </c>
      <c r="M782">
        <v>0.16</v>
      </c>
      <c r="N782">
        <v>0.82</v>
      </c>
      <c r="O782">
        <v>3779.2</v>
      </c>
      <c r="P782">
        <v>0</v>
      </c>
      <c r="Q782" s="2">
        <f t="shared" si="91"/>
        <v>11.199323843078414</v>
      </c>
      <c r="R782" s="2">
        <f t="shared" si="85"/>
        <v>3.5889497725567656</v>
      </c>
      <c r="S782">
        <f t="shared" ca="1" si="86"/>
        <v>1108</v>
      </c>
      <c r="T782" s="2">
        <f t="shared" ca="1" si="87"/>
        <v>36.93333333333333</v>
      </c>
      <c r="U782" s="2" t="str">
        <f t="shared" ca="1" si="88"/>
        <v>37-48</v>
      </c>
      <c r="V782">
        <f t="shared" si="89"/>
        <v>-8013.8</v>
      </c>
      <c r="W782" t="str">
        <f t="shared" si="90"/>
        <v>loss</v>
      </c>
    </row>
    <row r="783" spans="1:23">
      <c r="A783" t="s">
        <v>1608</v>
      </c>
      <c r="B783" s="1">
        <v>44996</v>
      </c>
      <c r="C783" t="s">
        <v>1609</v>
      </c>
      <c r="D783" t="s">
        <v>76</v>
      </c>
      <c r="E783">
        <v>32007</v>
      </c>
      <c r="F783">
        <v>14.6</v>
      </c>
      <c r="G783">
        <v>36</v>
      </c>
      <c r="H783" t="s">
        <v>26</v>
      </c>
      <c r="I783" t="s">
        <v>73</v>
      </c>
      <c r="J783" t="s">
        <v>47</v>
      </c>
      <c r="K783">
        <v>106918</v>
      </c>
      <c r="L783" t="s">
        <v>33</v>
      </c>
      <c r="M783">
        <v>0.36</v>
      </c>
      <c r="N783">
        <v>0.94</v>
      </c>
      <c r="O783">
        <v>6315.61</v>
      </c>
      <c r="P783">
        <v>0</v>
      </c>
      <c r="Q783" s="2">
        <f t="shared" si="91"/>
        <v>29.936025739351653</v>
      </c>
      <c r="R783" s="2">
        <f t="shared" si="85"/>
        <v>5.9069660861594864</v>
      </c>
      <c r="S783">
        <f t="shared" ca="1" si="86"/>
        <v>924</v>
      </c>
      <c r="T783" s="2">
        <f t="shared" ca="1" si="87"/>
        <v>30.8</v>
      </c>
      <c r="U783" s="2" t="str">
        <f t="shared" ca="1" si="88"/>
        <v>25-36</v>
      </c>
      <c r="V783">
        <f t="shared" si="89"/>
        <v>-25691.39</v>
      </c>
      <c r="W783" t="str">
        <f t="shared" si="90"/>
        <v>loss</v>
      </c>
    </row>
    <row r="784" spans="1:23">
      <c r="A784" t="s">
        <v>1610</v>
      </c>
      <c r="B784" s="1">
        <v>44618</v>
      </c>
      <c r="C784" t="s">
        <v>1611</v>
      </c>
      <c r="D784" t="s">
        <v>25</v>
      </c>
      <c r="E784">
        <v>26766</v>
      </c>
      <c r="F784">
        <v>7.9</v>
      </c>
      <c r="G784">
        <v>60</v>
      </c>
      <c r="H784" t="s">
        <v>19</v>
      </c>
      <c r="I784" t="s">
        <v>57</v>
      </c>
      <c r="J784" t="s">
        <v>32</v>
      </c>
      <c r="K784">
        <v>108116</v>
      </c>
      <c r="L784" t="s">
        <v>33</v>
      </c>
      <c r="M784">
        <v>0.36</v>
      </c>
      <c r="N784">
        <v>0.94</v>
      </c>
      <c r="O784">
        <v>28880.51</v>
      </c>
      <c r="P784">
        <v>0</v>
      </c>
      <c r="Q784" s="2">
        <f t="shared" si="91"/>
        <v>24.756742757778682</v>
      </c>
      <c r="R784" s="2">
        <f t="shared" si="85"/>
        <v>26.712521735913274</v>
      </c>
      <c r="S784">
        <f t="shared" ca="1" si="86"/>
        <v>1302</v>
      </c>
      <c r="T784" s="2">
        <f t="shared" ca="1" si="87"/>
        <v>43.4</v>
      </c>
      <c r="U784" s="2" t="str">
        <f t="shared" ca="1" si="88"/>
        <v>37-48</v>
      </c>
      <c r="V784">
        <f t="shared" si="89"/>
        <v>2114.5099999999984</v>
      </c>
      <c r="W784" t="str">
        <f t="shared" si="90"/>
        <v>Profit</v>
      </c>
    </row>
    <row r="785" spans="1:23">
      <c r="A785" t="s">
        <v>1612</v>
      </c>
      <c r="B785" s="1">
        <v>45243</v>
      </c>
      <c r="C785" t="s">
        <v>1613</v>
      </c>
      <c r="D785" t="s">
        <v>53</v>
      </c>
      <c r="E785">
        <v>13323</v>
      </c>
      <c r="F785">
        <v>19.2</v>
      </c>
      <c r="G785">
        <v>60</v>
      </c>
      <c r="H785" t="s">
        <v>19</v>
      </c>
      <c r="I785" t="s">
        <v>57</v>
      </c>
      <c r="J785" t="s">
        <v>21</v>
      </c>
      <c r="K785">
        <v>86563</v>
      </c>
      <c r="L785" t="s">
        <v>33</v>
      </c>
      <c r="M785">
        <v>0.11</v>
      </c>
      <c r="N785">
        <v>0.72</v>
      </c>
      <c r="O785">
        <v>15881.02</v>
      </c>
      <c r="P785">
        <v>0</v>
      </c>
      <c r="Q785" s="2">
        <f t="shared" si="91"/>
        <v>15.391102434065363</v>
      </c>
      <c r="R785" s="2">
        <f t="shared" si="85"/>
        <v>18.346198722317851</v>
      </c>
      <c r="S785">
        <f t="shared" ca="1" si="86"/>
        <v>677</v>
      </c>
      <c r="T785" s="2">
        <f t="shared" ca="1" si="87"/>
        <v>22.566666666666666</v>
      </c>
      <c r="U785" s="2" t="str">
        <f t="shared" ca="1" si="88"/>
        <v>13-24</v>
      </c>
      <c r="V785">
        <f t="shared" si="89"/>
        <v>2558.0200000000004</v>
      </c>
      <c r="W785" t="str">
        <f t="shared" si="90"/>
        <v>Profit</v>
      </c>
    </row>
    <row r="786" spans="1:23">
      <c r="A786" t="s">
        <v>1614</v>
      </c>
      <c r="B786" s="1">
        <v>44771</v>
      </c>
      <c r="C786" t="s">
        <v>1615</v>
      </c>
      <c r="D786" t="s">
        <v>65</v>
      </c>
      <c r="E786">
        <v>8843</v>
      </c>
      <c r="F786">
        <v>18.3</v>
      </c>
      <c r="G786">
        <v>36</v>
      </c>
      <c r="H786" t="s">
        <v>26</v>
      </c>
      <c r="I786" t="s">
        <v>84</v>
      </c>
      <c r="J786" t="s">
        <v>21</v>
      </c>
      <c r="K786">
        <v>127859</v>
      </c>
      <c r="L786" t="s">
        <v>33</v>
      </c>
      <c r="M786">
        <v>0.42</v>
      </c>
      <c r="N786">
        <v>0.89</v>
      </c>
      <c r="O786">
        <v>3549.8</v>
      </c>
      <c r="P786">
        <v>0</v>
      </c>
      <c r="Q786" s="2">
        <f t="shared" si="91"/>
        <v>6.9162123902110917</v>
      </c>
      <c r="R786" s="2">
        <f t="shared" si="85"/>
        <v>2.776339561548268</v>
      </c>
      <c r="S786">
        <f t="shared" ca="1" si="86"/>
        <v>1149</v>
      </c>
      <c r="T786" s="2">
        <f t="shared" ca="1" si="87"/>
        <v>38.299999999999997</v>
      </c>
      <c r="U786" s="2" t="str">
        <f t="shared" ca="1" si="88"/>
        <v>37-48</v>
      </c>
      <c r="V786">
        <f t="shared" si="89"/>
        <v>-5293.2</v>
      </c>
      <c r="W786" t="str">
        <f t="shared" si="90"/>
        <v>loss</v>
      </c>
    </row>
    <row r="787" spans="1:23">
      <c r="A787" t="s">
        <v>1616</v>
      </c>
      <c r="B787" s="1">
        <v>44339</v>
      </c>
      <c r="C787" t="s">
        <v>1617</v>
      </c>
      <c r="D787" t="s">
        <v>25</v>
      </c>
      <c r="E787">
        <v>15210</v>
      </c>
      <c r="F787">
        <v>9.1999999999999993</v>
      </c>
      <c r="G787">
        <v>60</v>
      </c>
      <c r="H787" t="s">
        <v>19</v>
      </c>
      <c r="I787" t="s">
        <v>57</v>
      </c>
      <c r="J787" t="s">
        <v>21</v>
      </c>
      <c r="K787">
        <v>74757</v>
      </c>
      <c r="L787" t="s">
        <v>22</v>
      </c>
      <c r="M787">
        <v>0.46</v>
      </c>
      <c r="N787">
        <v>0.83</v>
      </c>
      <c r="O787">
        <v>16609.32</v>
      </c>
      <c r="P787">
        <v>0</v>
      </c>
      <c r="Q787" s="2">
        <f t="shared" si="91"/>
        <v>20.345920783338016</v>
      </c>
      <c r="R787" s="2">
        <f t="shared" si="85"/>
        <v>22.217745495405111</v>
      </c>
      <c r="S787">
        <f t="shared" ca="1" si="86"/>
        <v>1581</v>
      </c>
      <c r="T787" s="2">
        <f t="shared" ca="1" si="87"/>
        <v>52.7</v>
      </c>
      <c r="U787" s="2" t="str">
        <f t="shared" ca="1" si="88"/>
        <v>49+</v>
      </c>
      <c r="V787">
        <f t="shared" si="89"/>
        <v>1399.3199999999997</v>
      </c>
      <c r="W787" t="str">
        <f t="shared" si="90"/>
        <v>Profit</v>
      </c>
    </row>
    <row r="788" spans="1:23">
      <c r="A788" t="s">
        <v>1618</v>
      </c>
      <c r="B788" s="1">
        <v>45189</v>
      </c>
      <c r="C788" t="s">
        <v>1619</v>
      </c>
      <c r="D788" t="s">
        <v>76</v>
      </c>
      <c r="E788">
        <v>17456</v>
      </c>
      <c r="F788">
        <v>22.3</v>
      </c>
      <c r="G788">
        <v>36</v>
      </c>
      <c r="H788" t="s">
        <v>26</v>
      </c>
      <c r="I788" t="s">
        <v>57</v>
      </c>
      <c r="J788" t="s">
        <v>37</v>
      </c>
      <c r="K788">
        <v>107475</v>
      </c>
      <c r="L788" t="s">
        <v>22</v>
      </c>
      <c r="M788">
        <v>0.21</v>
      </c>
      <c r="N788">
        <v>0.73</v>
      </c>
      <c r="O788">
        <v>7474.7</v>
      </c>
      <c r="P788">
        <v>0</v>
      </c>
      <c r="Q788" s="2">
        <f t="shared" si="91"/>
        <v>16.241916724819724</v>
      </c>
      <c r="R788" s="2">
        <f t="shared" si="85"/>
        <v>6.9548267038846241</v>
      </c>
      <c r="S788">
        <f t="shared" ca="1" si="86"/>
        <v>731</v>
      </c>
      <c r="T788" s="2">
        <f t="shared" ca="1" si="87"/>
        <v>24.366666666666667</v>
      </c>
      <c r="U788" s="2" t="str">
        <f t="shared" ca="1" si="88"/>
        <v>25-36</v>
      </c>
      <c r="V788">
        <f t="shared" si="89"/>
        <v>-9981.2999999999993</v>
      </c>
      <c r="W788" t="str">
        <f t="shared" si="90"/>
        <v>loss</v>
      </c>
    </row>
    <row r="789" spans="1:23">
      <c r="A789" t="s">
        <v>1620</v>
      </c>
      <c r="B789" s="1">
        <v>44861</v>
      </c>
      <c r="C789" t="s">
        <v>1621</v>
      </c>
      <c r="D789" t="s">
        <v>76</v>
      </c>
      <c r="E789">
        <v>32367</v>
      </c>
      <c r="F789">
        <v>13</v>
      </c>
      <c r="G789">
        <v>36</v>
      </c>
      <c r="H789" t="s">
        <v>19</v>
      </c>
      <c r="I789" t="s">
        <v>84</v>
      </c>
      <c r="J789" t="s">
        <v>32</v>
      </c>
      <c r="K789">
        <v>81257</v>
      </c>
      <c r="L789" t="s">
        <v>33</v>
      </c>
      <c r="M789">
        <v>0.42</v>
      </c>
      <c r="N789">
        <v>0.76</v>
      </c>
      <c r="O789">
        <v>36574.71</v>
      </c>
      <c r="P789">
        <v>0</v>
      </c>
      <c r="Q789" s="2">
        <f t="shared" si="91"/>
        <v>39.832875936842363</v>
      </c>
      <c r="R789" s="2">
        <f t="shared" si="85"/>
        <v>45.01114980863187</v>
      </c>
      <c r="S789">
        <f t="shared" ca="1" si="86"/>
        <v>1059</v>
      </c>
      <c r="T789" s="2">
        <f t="shared" ca="1" si="87"/>
        <v>35.299999999999997</v>
      </c>
      <c r="U789" s="2" t="str">
        <f t="shared" ca="1" si="88"/>
        <v>25-36</v>
      </c>
      <c r="V789">
        <f t="shared" si="89"/>
        <v>4207.7099999999991</v>
      </c>
      <c r="W789" t="str">
        <f t="shared" si="90"/>
        <v>Profit</v>
      </c>
    </row>
    <row r="790" spans="1:23">
      <c r="A790" t="s">
        <v>1622</v>
      </c>
      <c r="B790" s="1">
        <v>44341</v>
      </c>
      <c r="C790" t="s">
        <v>1623</v>
      </c>
      <c r="D790" t="s">
        <v>18</v>
      </c>
      <c r="E790">
        <v>11106</v>
      </c>
      <c r="F790">
        <v>10.9</v>
      </c>
      <c r="G790">
        <v>36</v>
      </c>
      <c r="H790" t="s">
        <v>19</v>
      </c>
      <c r="I790" t="s">
        <v>84</v>
      </c>
      <c r="J790" t="s">
        <v>28</v>
      </c>
      <c r="K790">
        <v>125500</v>
      </c>
      <c r="L790" t="s">
        <v>29</v>
      </c>
      <c r="M790">
        <v>0.13</v>
      </c>
      <c r="N790">
        <v>0.56000000000000005</v>
      </c>
      <c r="O790">
        <v>12316.55</v>
      </c>
      <c r="P790">
        <v>0</v>
      </c>
      <c r="Q790" s="2">
        <f t="shared" si="91"/>
        <v>8.8494023904382484</v>
      </c>
      <c r="R790" s="2">
        <f t="shared" si="85"/>
        <v>9.8139840637450195</v>
      </c>
      <c r="S790">
        <f t="shared" ca="1" si="86"/>
        <v>1579</v>
      </c>
      <c r="T790" s="2">
        <f t="shared" ca="1" si="87"/>
        <v>52.633333333333333</v>
      </c>
      <c r="U790" s="2" t="str">
        <f t="shared" ca="1" si="88"/>
        <v>49+</v>
      </c>
      <c r="V790">
        <f t="shared" si="89"/>
        <v>1210.5499999999993</v>
      </c>
      <c r="W790" t="str">
        <f t="shared" si="90"/>
        <v>Profit</v>
      </c>
    </row>
    <row r="791" spans="1:23">
      <c r="A791" t="s">
        <v>1624</v>
      </c>
      <c r="B791" s="1">
        <v>45203</v>
      </c>
      <c r="C791" t="s">
        <v>1625</v>
      </c>
      <c r="D791" t="s">
        <v>46</v>
      </c>
      <c r="E791">
        <v>38957</v>
      </c>
      <c r="F791">
        <v>8</v>
      </c>
      <c r="G791">
        <v>60</v>
      </c>
      <c r="H791" t="s">
        <v>19</v>
      </c>
      <c r="I791" t="s">
        <v>57</v>
      </c>
      <c r="J791" t="s">
        <v>21</v>
      </c>
      <c r="K791">
        <v>30307</v>
      </c>
      <c r="L791" t="s">
        <v>33</v>
      </c>
      <c r="M791">
        <v>0.34</v>
      </c>
      <c r="N791">
        <v>0.92</v>
      </c>
      <c r="O791">
        <v>42073.56</v>
      </c>
      <c r="P791">
        <v>0</v>
      </c>
      <c r="Q791" s="2">
        <f t="shared" si="91"/>
        <v>128.54126109479657</v>
      </c>
      <c r="R791" s="2">
        <f t="shared" si="85"/>
        <v>138.82456198238029</v>
      </c>
      <c r="S791">
        <f t="shared" ca="1" si="86"/>
        <v>717</v>
      </c>
      <c r="T791" s="2">
        <f t="shared" ca="1" si="87"/>
        <v>23.9</v>
      </c>
      <c r="U791" s="2" t="str">
        <f t="shared" ca="1" si="88"/>
        <v>13-24</v>
      </c>
      <c r="V791">
        <f t="shared" si="89"/>
        <v>3116.5599999999977</v>
      </c>
      <c r="W791" t="str">
        <f t="shared" si="90"/>
        <v>Profit</v>
      </c>
    </row>
    <row r="792" spans="1:23">
      <c r="A792" t="s">
        <v>1626</v>
      </c>
      <c r="B792" s="1">
        <v>44699</v>
      </c>
      <c r="C792" t="s">
        <v>1627</v>
      </c>
      <c r="D792" t="s">
        <v>65</v>
      </c>
      <c r="E792">
        <v>3472</v>
      </c>
      <c r="F792">
        <v>10.3</v>
      </c>
      <c r="G792">
        <v>60</v>
      </c>
      <c r="H792" t="s">
        <v>26</v>
      </c>
      <c r="I792" t="s">
        <v>84</v>
      </c>
      <c r="J792" t="s">
        <v>32</v>
      </c>
      <c r="K792">
        <v>86889</v>
      </c>
      <c r="L792" t="s">
        <v>22</v>
      </c>
      <c r="M792">
        <v>0.28999999999999998</v>
      </c>
      <c r="N792">
        <v>0.66</v>
      </c>
      <c r="O792">
        <v>679.21</v>
      </c>
      <c r="P792">
        <v>0</v>
      </c>
      <c r="Q792" s="2">
        <f t="shared" si="91"/>
        <v>3.9959028185385952</v>
      </c>
      <c r="R792" s="2">
        <f t="shared" si="85"/>
        <v>0.78169848887661275</v>
      </c>
      <c r="S792">
        <f t="shared" ca="1" si="86"/>
        <v>1221</v>
      </c>
      <c r="T792" s="2">
        <f t="shared" ca="1" si="87"/>
        <v>40.700000000000003</v>
      </c>
      <c r="U792" s="2" t="str">
        <f t="shared" ca="1" si="88"/>
        <v>37-48</v>
      </c>
      <c r="V792">
        <f t="shared" si="89"/>
        <v>-2792.79</v>
      </c>
      <c r="W792" t="str">
        <f t="shared" si="90"/>
        <v>loss</v>
      </c>
    </row>
    <row r="793" spans="1:23">
      <c r="A793" t="s">
        <v>1628</v>
      </c>
      <c r="B793" s="1">
        <v>45017</v>
      </c>
      <c r="C793" t="s">
        <v>1629</v>
      </c>
      <c r="D793" t="s">
        <v>25</v>
      </c>
      <c r="E793">
        <v>7704</v>
      </c>
      <c r="F793">
        <v>5.4</v>
      </c>
      <c r="G793">
        <v>36</v>
      </c>
      <c r="H793" t="s">
        <v>19</v>
      </c>
      <c r="I793" t="s">
        <v>84</v>
      </c>
      <c r="J793" t="s">
        <v>32</v>
      </c>
      <c r="K793">
        <v>98895</v>
      </c>
      <c r="L793" t="s">
        <v>33</v>
      </c>
      <c r="M793">
        <v>0.32</v>
      </c>
      <c r="N793">
        <v>0.7</v>
      </c>
      <c r="O793">
        <v>8120.02</v>
      </c>
      <c r="P793">
        <v>0</v>
      </c>
      <c r="Q793" s="2">
        <f t="shared" si="91"/>
        <v>7.7900803882906118</v>
      </c>
      <c r="R793" s="2">
        <f t="shared" si="85"/>
        <v>8.2107487739521723</v>
      </c>
      <c r="S793">
        <f t="shared" ca="1" si="86"/>
        <v>903</v>
      </c>
      <c r="T793" s="2">
        <f t="shared" ca="1" si="87"/>
        <v>30.1</v>
      </c>
      <c r="U793" s="2" t="str">
        <f t="shared" ca="1" si="88"/>
        <v>25-36</v>
      </c>
      <c r="V793">
        <f t="shared" si="89"/>
        <v>416.02000000000044</v>
      </c>
      <c r="W793" t="str">
        <f t="shared" si="90"/>
        <v>Profit</v>
      </c>
    </row>
    <row r="794" spans="1:23">
      <c r="A794" t="s">
        <v>1630</v>
      </c>
      <c r="B794" s="1">
        <v>44300</v>
      </c>
      <c r="C794" t="s">
        <v>1631</v>
      </c>
      <c r="D794" t="s">
        <v>18</v>
      </c>
      <c r="E794">
        <v>4713</v>
      </c>
      <c r="F794">
        <v>16.7</v>
      </c>
      <c r="G794">
        <v>60</v>
      </c>
      <c r="H794" t="s">
        <v>19</v>
      </c>
      <c r="I794" t="s">
        <v>57</v>
      </c>
      <c r="J794" t="s">
        <v>47</v>
      </c>
      <c r="K794">
        <v>125184</v>
      </c>
      <c r="L794" t="s">
        <v>22</v>
      </c>
      <c r="M794">
        <v>0.47</v>
      </c>
      <c r="N794">
        <v>0.8</v>
      </c>
      <c r="O794">
        <v>5500.07</v>
      </c>
      <c r="P794">
        <v>0</v>
      </c>
      <c r="Q794" s="2">
        <f t="shared" si="91"/>
        <v>3.7648581288343559</v>
      </c>
      <c r="R794" s="2">
        <f t="shared" si="85"/>
        <v>4.3935886375255615</v>
      </c>
      <c r="S794">
        <f t="shared" ca="1" si="86"/>
        <v>1620</v>
      </c>
      <c r="T794" s="2">
        <f t="shared" ca="1" si="87"/>
        <v>54</v>
      </c>
      <c r="U794" s="2" t="str">
        <f t="shared" ca="1" si="88"/>
        <v>49+</v>
      </c>
      <c r="V794">
        <f t="shared" si="89"/>
        <v>787.06999999999971</v>
      </c>
      <c r="W794" t="str">
        <f t="shared" si="90"/>
        <v>Profit</v>
      </c>
    </row>
    <row r="795" spans="1:23">
      <c r="A795" t="s">
        <v>1632</v>
      </c>
      <c r="B795" s="1">
        <v>45259</v>
      </c>
      <c r="C795" t="s">
        <v>1633</v>
      </c>
      <c r="D795" t="s">
        <v>53</v>
      </c>
      <c r="E795">
        <v>6051</v>
      </c>
      <c r="F795">
        <v>21.8</v>
      </c>
      <c r="G795">
        <v>36</v>
      </c>
      <c r="H795" t="s">
        <v>19</v>
      </c>
      <c r="I795" t="s">
        <v>20</v>
      </c>
      <c r="J795" t="s">
        <v>21</v>
      </c>
      <c r="K795">
        <v>65944</v>
      </c>
      <c r="L795" t="s">
        <v>33</v>
      </c>
      <c r="M795">
        <v>0.45</v>
      </c>
      <c r="N795">
        <v>0.65</v>
      </c>
      <c r="O795">
        <v>7370.12</v>
      </c>
      <c r="P795">
        <v>0</v>
      </c>
      <c r="Q795" s="2">
        <f t="shared" si="91"/>
        <v>9.175967487565206</v>
      </c>
      <c r="R795" s="2">
        <f t="shared" si="85"/>
        <v>11.176331432730802</v>
      </c>
      <c r="S795">
        <f t="shared" ca="1" si="86"/>
        <v>661</v>
      </c>
      <c r="T795" s="2">
        <f t="shared" ca="1" si="87"/>
        <v>22.033333333333335</v>
      </c>
      <c r="U795" s="2" t="str">
        <f t="shared" ca="1" si="88"/>
        <v>13-24</v>
      </c>
      <c r="V795">
        <f t="shared" si="89"/>
        <v>1319.12</v>
      </c>
      <c r="W795" t="str">
        <f t="shared" si="90"/>
        <v>Profit</v>
      </c>
    </row>
    <row r="796" spans="1:23">
      <c r="A796" t="s">
        <v>1634</v>
      </c>
      <c r="B796" s="1">
        <v>44394</v>
      </c>
      <c r="C796" t="s">
        <v>1635</v>
      </c>
      <c r="D796" t="s">
        <v>18</v>
      </c>
      <c r="E796">
        <v>11756</v>
      </c>
      <c r="F796">
        <v>16</v>
      </c>
      <c r="G796">
        <v>36</v>
      </c>
      <c r="H796" t="s">
        <v>19</v>
      </c>
      <c r="I796" t="s">
        <v>20</v>
      </c>
      <c r="J796" t="s">
        <v>37</v>
      </c>
      <c r="K796">
        <v>129555</v>
      </c>
      <c r="L796" t="s">
        <v>29</v>
      </c>
      <c r="M796">
        <v>0.41</v>
      </c>
      <c r="N796">
        <v>0.61</v>
      </c>
      <c r="O796">
        <v>13636.96</v>
      </c>
      <c r="P796">
        <v>0</v>
      </c>
      <c r="Q796" s="2">
        <f t="shared" si="91"/>
        <v>9.0741383968198832</v>
      </c>
      <c r="R796" s="2">
        <f t="shared" si="85"/>
        <v>10.526000540311065</v>
      </c>
      <c r="S796">
        <f t="shared" ca="1" si="86"/>
        <v>1526</v>
      </c>
      <c r="T796" s="2">
        <f t="shared" ca="1" si="87"/>
        <v>50.866666666666667</v>
      </c>
      <c r="U796" s="2" t="str">
        <f t="shared" ca="1" si="88"/>
        <v>49+</v>
      </c>
      <c r="V796">
        <f t="shared" si="89"/>
        <v>1880.9599999999991</v>
      </c>
      <c r="W796" t="str">
        <f t="shared" si="90"/>
        <v>Profit</v>
      </c>
    </row>
    <row r="797" spans="1:23">
      <c r="A797" t="s">
        <v>1636</v>
      </c>
      <c r="B797" s="1">
        <v>44775</v>
      </c>
      <c r="C797" t="s">
        <v>1637</v>
      </c>
      <c r="D797" t="s">
        <v>25</v>
      </c>
      <c r="E797">
        <v>3475</v>
      </c>
      <c r="F797">
        <v>9.4</v>
      </c>
      <c r="G797">
        <v>36</v>
      </c>
      <c r="H797" t="s">
        <v>19</v>
      </c>
      <c r="I797" t="s">
        <v>73</v>
      </c>
      <c r="J797" t="s">
        <v>32</v>
      </c>
      <c r="K797">
        <v>68134</v>
      </c>
      <c r="L797" t="s">
        <v>33</v>
      </c>
      <c r="M797">
        <v>0.21</v>
      </c>
      <c r="N797">
        <v>0.78</v>
      </c>
      <c r="O797">
        <v>3801.65</v>
      </c>
      <c r="P797">
        <v>0</v>
      </c>
      <c r="Q797" s="2">
        <f t="shared" si="91"/>
        <v>5.1002436375377931</v>
      </c>
      <c r="R797" s="2">
        <f t="shared" si="85"/>
        <v>5.5796665394663458</v>
      </c>
      <c r="S797">
        <f t="shared" ca="1" si="86"/>
        <v>1145</v>
      </c>
      <c r="T797" s="2">
        <f t="shared" ca="1" si="87"/>
        <v>38.166666666666664</v>
      </c>
      <c r="U797" s="2" t="str">
        <f t="shared" ca="1" si="88"/>
        <v>37-48</v>
      </c>
      <c r="V797">
        <f t="shared" si="89"/>
        <v>326.65000000000009</v>
      </c>
      <c r="W797" t="str">
        <f t="shared" si="90"/>
        <v>Profit</v>
      </c>
    </row>
    <row r="798" spans="1:23">
      <c r="A798" t="s">
        <v>1638</v>
      </c>
      <c r="B798" s="1">
        <v>44587</v>
      </c>
      <c r="C798" t="s">
        <v>1639</v>
      </c>
      <c r="D798" t="s">
        <v>50</v>
      </c>
      <c r="E798">
        <v>37378</v>
      </c>
      <c r="F798">
        <v>5.7</v>
      </c>
      <c r="G798">
        <v>36</v>
      </c>
      <c r="H798" t="s">
        <v>19</v>
      </c>
      <c r="I798" t="s">
        <v>57</v>
      </c>
      <c r="J798" t="s">
        <v>32</v>
      </c>
      <c r="K798">
        <v>57323</v>
      </c>
      <c r="L798" t="s">
        <v>29</v>
      </c>
      <c r="M798">
        <v>0.46</v>
      </c>
      <c r="N798">
        <v>0.51</v>
      </c>
      <c r="O798">
        <v>39508.550000000003</v>
      </c>
      <c r="P798">
        <v>0</v>
      </c>
      <c r="Q798" s="2">
        <f t="shared" si="91"/>
        <v>65.205938279573644</v>
      </c>
      <c r="R798" s="2">
        <f t="shared" si="85"/>
        <v>68.922683739511186</v>
      </c>
      <c r="S798">
        <f t="shared" ca="1" si="86"/>
        <v>1333</v>
      </c>
      <c r="T798" s="2">
        <f t="shared" ca="1" si="87"/>
        <v>44.43333333333333</v>
      </c>
      <c r="U798" s="2" t="str">
        <f t="shared" ca="1" si="88"/>
        <v>37-48</v>
      </c>
      <c r="V798">
        <f t="shared" si="89"/>
        <v>2130.5500000000029</v>
      </c>
      <c r="W798" t="str">
        <f t="shared" si="90"/>
        <v>Profit</v>
      </c>
    </row>
    <row r="799" spans="1:23">
      <c r="A799" t="s">
        <v>1640</v>
      </c>
      <c r="B799" s="1">
        <v>44750</v>
      </c>
      <c r="C799" t="s">
        <v>1641</v>
      </c>
      <c r="D799" t="s">
        <v>40</v>
      </c>
      <c r="E799">
        <v>5255</v>
      </c>
      <c r="F799">
        <v>9.3000000000000007</v>
      </c>
      <c r="G799">
        <v>60</v>
      </c>
      <c r="H799" t="s">
        <v>19</v>
      </c>
      <c r="I799" t="s">
        <v>41</v>
      </c>
      <c r="J799" t="s">
        <v>28</v>
      </c>
      <c r="K799">
        <v>146205</v>
      </c>
      <c r="L799" t="s">
        <v>29</v>
      </c>
      <c r="M799">
        <v>0.14000000000000001</v>
      </c>
      <c r="N799">
        <v>0.82</v>
      </c>
      <c r="O799">
        <v>5743.72</v>
      </c>
      <c r="P799">
        <v>0</v>
      </c>
      <c r="Q799" s="2">
        <f t="shared" si="91"/>
        <v>3.5942683218768168</v>
      </c>
      <c r="R799" s="2">
        <f t="shared" si="85"/>
        <v>3.9285386956670427</v>
      </c>
      <c r="S799">
        <f t="shared" ca="1" si="86"/>
        <v>1170</v>
      </c>
      <c r="T799" s="2">
        <f t="shared" ca="1" si="87"/>
        <v>39</v>
      </c>
      <c r="U799" s="2" t="str">
        <f t="shared" ca="1" si="88"/>
        <v>37-48</v>
      </c>
      <c r="V799">
        <f t="shared" si="89"/>
        <v>488.72000000000025</v>
      </c>
      <c r="W799" t="str">
        <f t="shared" si="90"/>
        <v>Profit</v>
      </c>
    </row>
    <row r="800" spans="1:23">
      <c r="A800" t="s">
        <v>1642</v>
      </c>
      <c r="B800" s="1">
        <v>45235</v>
      </c>
      <c r="C800" t="s">
        <v>1643</v>
      </c>
      <c r="D800" t="s">
        <v>25</v>
      </c>
      <c r="E800">
        <v>15484</v>
      </c>
      <c r="F800">
        <v>13.3</v>
      </c>
      <c r="G800">
        <v>36</v>
      </c>
      <c r="H800" t="s">
        <v>19</v>
      </c>
      <c r="I800" t="s">
        <v>27</v>
      </c>
      <c r="J800" t="s">
        <v>47</v>
      </c>
      <c r="K800">
        <v>101762</v>
      </c>
      <c r="L800" t="s">
        <v>33</v>
      </c>
      <c r="M800">
        <v>0.44</v>
      </c>
      <c r="N800">
        <v>0.73</v>
      </c>
      <c r="O800">
        <v>17543.37</v>
      </c>
      <c r="P800">
        <v>0</v>
      </c>
      <c r="Q800" s="2">
        <f t="shared" si="91"/>
        <v>15.2158959139954</v>
      </c>
      <c r="R800" s="2">
        <f t="shared" si="85"/>
        <v>17.239608105186612</v>
      </c>
      <c r="S800">
        <f t="shared" ca="1" si="86"/>
        <v>685</v>
      </c>
      <c r="T800" s="2">
        <f t="shared" ca="1" si="87"/>
        <v>22.833333333333332</v>
      </c>
      <c r="U800" s="2" t="str">
        <f t="shared" ca="1" si="88"/>
        <v>13-24</v>
      </c>
      <c r="V800">
        <f t="shared" si="89"/>
        <v>2059.369999999999</v>
      </c>
      <c r="W800" t="str">
        <f t="shared" si="90"/>
        <v>Profit</v>
      </c>
    </row>
    <row r="801" spans="1:23">
      <c r="A801" t="s">
        <v>1644</v>
      </c>
      <c r="B801" s="1">
        <v>44674</v>
      </c>
      <c r="C801" t="s">
        <v>1645</v>
      </c>
      <c r="D801" t="s">
        <v>72</v>
      </c>
      <c r="E801">
        <v>35503</v>
      </c>
      <c r="F801">
        <v>20.2</v>
      </c>
      <c r="G801">
        <v>36</v>
      </c>
      <c r="H801" t="s">
        <v>19</v>
      </c>
      <c r="I801" t="s">
        <v>27</v>
      </c>
      <c r="J801" t="s">
        <v>32</v>
      </c>
      <c r="K801">
        <v>117225</v>
      </c>
      <c r="L801" t="s">
        <v>29</v>
      </c>
      <c r="M801">
        <v>0.23</v>
      </c>
      <c r="N801">
        <v>0.77</v>
      </c>
      <c r="O801">
        <v>42674.61</v>
      </c>
      <c r="P801">
        <v>0</v>
      </c>
      <c r="Q801" s="2">
        <f t="shared" si="91"/>
        <v>30.286201748773728</v>
      </c>
      <c r="R801" s="2">
        <f t="shared" si="85"/>
        <v>36.404017914267435</v>
      </c>
      <c r="S801">
        <f t="shared" ca="1" si="86"/>
        <v>1246</v>
      </c>
      <c r="T801" s="2">
        <f t="shared" ca="1" si="87"/>
        <v>41.533333333333331</v>
      </c>
      <c r="U801" s="2" t="str">
        <f t="shared" ca="1" si="88"/>
        <v>37-48</v>
      </c>
      <c r="V801">
        <f t="shared" si="89"/>
        <v>7171.6100000000006</v>
      </c>
      <c r="W801" t="str">
        <f t="shared" si="90"/>
        <v>Profit</v>
      </c>
    </row>
    <row r="802" spans="1:23">
      <c r="A802" t="s">
        <v>1646</v>
      </c>
      <c r="B802" s="1">
        <v>45119</v>
      </c>
      <c r="C802" t="s">
        <v>1647</v>
      </c>
      <c r="D802" t="s">
        <v>76</v>
      </c>
      <c r="E802">
        <v>9258</v>
      </c>
      <c r="F802">
        <v>8.8000000000000007</v>
      </c>
      <c r="G802">
        <v>60</v>
      </c>
      <c r="H802" t="s">
        <v>26</v>
      </c>
      <c r="I802" t="s">
        <v>36</v>
      </c>
      <c r="J802" t="s">
        <v>32</v>
      </c>
      <c r="K802">
        <v>126507</v>
      </c>
      <c r="L802" t="s">
        <v>29</v>
      </c>
      <c r="M802">
        <v>0.12</v>
      </c>
      <c r="N802">
        <v>0.78</v>
      </c>
      <c r="O802">
        <v>3956.83</v>
      </c>
      <c r="P802">
        <v>0</v>
      </c>
      <c r="Q802" s="2">
        <f t="shared" si="91"/>
        <v>7.318172116957955</v>
      </c>
      <c r="R802" s="2">
        <f t="shared" si="85"/>
        <v>3.1277557763602011</v>
      </c>
      <c r="S802">
        <f t="shared" ca="1" si="86"/>
        <v>801</v>
      </c>
      <c r="T802" s="2">
        <f t="shared" ca="1" si="87"/>
        <v>26.7</v>
      </c>
      <c r="U802" s="2" t="str">
        <f t="shared" ca="1" si="88"/>
        <v>25-36</v>
      </c>
      <c r="V802">
        <f t="shared" si="89"/>
        <v>-5301.17</v>
      </c>
      <c r="W802" t="str">
        <f t="shared" si="90"/>
        <v>loss</v>
      </c>
    </row>
    <row r="803" spans="1:23">
      <c r="A803" t="s">
        <v>1648</v>
      </c>
      <c r="B803" s="1">
        <v>44616</v>
      </c>
      <c r="C803" t="s">
        <v>1649</v>
      </c>
      <c r="D803" t="s">
        <v>65</v>
      </c>
      <c r="E803">
        <v>36196</v>
      </c>
      <c r="F803">
        <v>19.399999999999999</v>
      </c>
      <c r="G803">
        <v>36</v>
      </c>
      <c r="H803" t="s">
        <v>81</v>
      </c>
      <c r="I803" t="s">
        <v>36</v>
      </c>
      <c r="J803" t="s">
        <v>37</v>
      </c>
      <c r="K803">
        <v>55954</v>
      </c>
      <c r="L803" t="s">
        <v>22</v>
      </c>
      <c r="M803">
        <v>0.37</v>
      </c>
      <c r="N803">
        <v>0.74</v>
      </c>
      <c r="O803">
        <v>4744.32</v>
      </c>
      <c r="P803">
        <v>13544.73</v>
      </c>
      <c r="Q803" s="2">
        <f t="shared" si="91"/>
        <v>64.688851556635811</v>
      </c>
      <c r="R803" s="2">
        <f t="shared" si="85"/>
        <v>8.478964863995424</v>
      </c>
      <c r="S803">
        <f t="shared" ca="1" si="86"/>
        <v>1304</v>
      </c>
      <c r="T803" s="2">
        <f t="shared" ca="1" si="87"/>
        <v>43.466666666666669</v>
      </c>
      <c r="U803" s="2" t="str">
        <f t="shared" ca="1" si="88"/>
        <v>37-48</v>
      </c>
      <c r="V803">
        <f t="shared" si="89"/>
        <v>-31451.68</v>
      </c>
      <c r="W803" t="str">
        <f t="shared" si="90"/>
        <v>loss</v>
      </c>
    </row>
    <row r="804" spans="1:23">
      <c r="A804" t="s">
        <v>1650</v>
      </c>
      <c r="B804" s="1">
        <v>44353</v>
      </c>
      <c r="C804" t="s">
        <v>1651</v>
      </c>
      <c r="D804" t="s">
        <v>65</v>
      </c>
      <c r="E804">
        <v>9533</v>
      </c>
      <c r="F804">
        <v>22.3</v>
      </c>
      <c r="G804">
        <v>36</v>
      </c>
      <c r="H804" t="s">
        <v>19</v>
      </c>
      <c r="I804" t="s">
        <v>57</v>
      </c>
      <c r="J804" t="s">
        <v>37</v>
      </c>
      <c r="K804">
        <v>85021</v>
      </c>
      <c r="L804" t="s">
        <v>22</v>
      </c>
      <c r="M804">
        <v>0.19</v>
      </c>
      <c r="N804">
        <v>0.76</v>
      </c>
      <c r="O804">
        <v>11658.86</v>
      </c>
      <c r="P804">
        <v>0</v>
      </c>
      <c r="Q804" s="2">
        <f t="shared" si="91"/>
        <v>11.212523964667554</v>
      </c>
      <c r="R804" s="2">
        <f t="shared" si="85"/>
        <v>13.712917984968421</v>
      </c>
      <c r="S804">
        <f t="shared" ca="1" si="86"/>
        <v>1567</v>
      </c>
      <c r="T804" s="2">
        <f t="shared" ca="1" si="87"/>
        <v>52.233333333333334</v>
      </c>
      <c r="U804" s="2" t="str">
        <f t="shared" ca="1" si="88"/>
        <v>49+</v>
      </c>
      <c r="V804">
        <f t="shared" si="89"/>
        <v>2125.8600000000006</v>
      </c>
      <c r="W804" t="str">
        <f t="shared" si="90"/>
        <v>Profit</v>
      </c>
    </row>
    <row r="805" spans="1:23">
      <c r="A805" t="s">
        <v>1652</v>
      </c>
      <c r="B805" s="1">
        <v>44746</v>
      </c>
      <c r="C805" t="s">
        <v>1653</v>
      </c>
      <c r="D805" t="s">
        <v>46</v>
      </c>
      <c r="E805">
        <v>33581</v>
      </c>
      <c r="F805">
        <v>14.1</v>
      </c>
      <c r="G805">
        <v>60</v>
      </c>
      <c r="H805" t="s">
        <v>19</v>
      </c>
      <c r="I805" t="s">
        <v>20</v>
      </c>
      <c r="J805" t="s">
        <v>28</v>
      </c>
      <c r="K805">
        <v>119959</v>
      </c>
      <c r="L805" t="s">
        <v>29</v>
      </c>
      <c r="M805">
        <v>0.2</v>
      </c>
      <c r="N805">
        <v>0.81</v>
      </c>
      <c r="O805">
        <v>38315.919999999998</v>
      </c>
      <c r="P805">
        <v>0</v>
      </c>
      <c r="Q805" s="2">
        <f t="shared" si="91"/>
        <v>27.993731191490429</v>
      </c>
      <c r="R805" s="2">
        <f t="shared" si="85"/>
        <v>31.940846455872425</v>
      </c>
      <c r="S805">
        <f t="shared" ca="1" si="86"/>
        <v>1174</v>
      </c>
      <c r="T805" s="2">
        <f t="shared" ca="1" si="87"/>
        <v>39.133333333333333</v>
      </c>
      <c r="U805" s="2" t="str">
        <f t="shared" ca="1" si="88"/>
        <v>37-48</v>
      </c>
      <c r="V805">
        <f t="shared" si="89"/>
        <v>4734.9199999999983</v>
      </c>
      <c r="W805" t="str">
        <f t="shared" si="90"/>
        <v>Profit</v>
      </c>
    </row>
    <row r="806" spans="1:23">
      <c r="A806" t="s">
        <v>1654</v>
      </c>
      <c r="B806" s="1">
        <v>45217</v>
      </c>
      <c r="C806" t="s">
        <v>1655</v>
      </c>
      <c r="D806" t="s">
        <v>40</v>
      </c>
      <c r="E806">
        <v>6249</v>
      </c>
      <c r="F806">
        <v>21.4</v>
      </c>
      <c r="G806">
        <v>60</v>
      </c>
      <c r="H806" t="s">
        <v>19</v>
      </c>
      <c r="I806" t="s">
        <v>27</v>
      </c>
      <c r="J806" t="s">
        <v>28</v>
      </c>
      <c r="K806">
        <v>125927</v>
      </c>
      <c r="L806" t="s">
        <v>33</v>
      </c>
      <c r="M806">
        <v>0.22</v>
      </c>
      <c r="N806">
        <v>0.84</v>
      </c>
      <c r="O806">
        <v>7586.29</v>
      </c>
      <c r="P806">
        <v>0</v>
      </c>
      <c r="Q806" s="2">
        <f t="shared" si="91"/>
        <v>4.962398850127455</v>
      </c>
      <c r="R806" s="2">
        <f t="shared" si="85"/>
        <v>6.0243553804982248</v>
      </c>
      <c r="S806">
        <f t="shared" ca="1" si="86"/>
        <v>703</v>
      </c>
      <c r="T806" s="2">
        <f t="shared" ca="1" si="87"/>
        <v>23.433333333333334</v>
      </c>
      <c r="U806" s="2" t="str">
        <f t="shared" ca="1" si="88"/>
        <v>13-24</v>
      </c>
      <c r="V806">
        <f t="shared" si="89"/>
        <v>1337.29</v>
      </c>
      <c r="W806" t="str">
        <f t="shared" si="90"/>
        <v>Profit</v>
      </c>
    </row>
    <row r="807" spans="1:23">
      <c r="A807" t="s">
        <v>1656</v>
      </c>
      <c r="B807" s="1">
        <v>45193</v>
      </c>
      <c r="C807" t="s">
        <v>1657</v>
      </c>
      <c r="D807" t="s">
        <v>72</v>
      </c>
      <c r="E807">
        <v>20201</v>
      </c>
      <c r="F807">
        <v>16.100000000000001</v>
      </c>
      <c r="G807">
        <v>60</v>
      </c>
      <c r="H807" t="s">
        <v>26</v>
      </c>
      <c r="I807" t="s">
        <v>57</v>
      </c>
      <c r="J807" t="s">
        <v>28</v>
      </c>
      <c r="K807">
        <v>109866</v>
      </c>
      <c r="L807" t="s">
        <v>29</v>
      </c>
      <c r="M807">
        <v>0.13</v>
      </c>
      <c r="N807">
        <v>0.83</v>
      </c>
      <c r="O807">
        <v>8625.3799999999992</v>
      </c>
      <c r="P807">
        <v>0</v>
      </c>
      <c r="Q807" s="2">
        <f t="shared" si="91"/>
        <v>18.38694409553456</v>
      </c>
      <c r="R807" s="2">
        <f t="shared" si="85"/>
        <v>7.8508182695283342</v>
      </c>
      <c r="S807">
        <f t="shared" ca="1" si="86"/>
        <v>727</v>
      </c>
      <c r="T807" s="2">
        <f t="shared" ca="1" si="87"/>
        <v>24.233333333333334</v>
      </c>
      <c r="U807" s="2" t="str">
        <f t="shared" ca="1" si="88"/>
        <v>25-36</v>
      </c>
      <c r="V807">
        <f t="shared" si="89"/>
        <v>-11575.62</v>
      </c>
      <c r="W807" t="str">
        <f t="shared" si="90"/>
        <v>loss</v>
      </c>
    </row>
    <row r="808" spans="1:23">
      <c r="A808" t="s">
        <v>1658</v>
      </c>
      <c r="B808" s="1">
        <v>45147</v>
      </c>
      <c r="C808" t="s">
        <v>1659</v>
      </c>
      <c r="D808" t="s">
        <v>76</v>
      </c>
      <c r="E808">
        <v>10686</v>
      </c>
      <c r="F808">
        <v>17.7</v>
      </c>
      <c r="G808">
        <v>36</v>
      </c>
      <c r="H808" t="s">
        <v>19</v>
      </c>
      <c r="I808" t="s">
        <v>73</v>
      </c>
      <c r="J808" t="s">
        <v>37</v>
      </c>
      <c r="K808">
        <v>100427</v>
      </c>
      <c r="L808" t="s">
        <v>33</v>
      </c>
      <c r="M808">
        <v>0.17</v>
      </c>
      <c r="N808">
        <v>0.89</v>
      </c>
      <c r="O808">
        <v>12577.42</v>
      </c>
      <c r="P808">
        <v>0</v>
      </c>
      <c r="Q808" s="2">
        <f t="shared" si="91"/>
        <v>10.640564788353728</v>
      </c>
      <c r="R808" s="2">
        <f t="shared" si="85"/>
        <v>12.523942764396029</v>
      </c>
      <c r="S808">
        <f t="shared" ca="1" si="86"/>
        <v>773</v>
      </c>
      <c r="T808" s="2">
        <f t="shared" ca="1" si="87"/>
        <v>25.766666666666666</v>
      </c>
      <c r="U808" s="2" t="str">
        <f t="shared" ca="1" si="88"/>
        <v>25-36</v>
      </c>
      <c r="V808">
        <f t="shared" si="89"/>
        <v>1891.42</v>
      </c>
      <c r="W808" t="str">
        <f t="shared" si="90"/>
        <v>Profit</v>
      </c>
    </row>
    <row r="809" spans="1:23">
      <c r="A809" t="s">
        <v>1660</v>
      </c>
      <c r="B809" s="1">
        <v>44485</v>
      </c>
      <c r="C809" t="s">
        <v>1661</v>
      </c>
      <c r="D809" t="s">
        <v>65</v>
      </c>
      <c r="E809">
        <v>33007</v>
      </c>
      <c r="F809">
        <v>15.5</v>
      </c>
      <c r="G809">
        <v>60</v>
      </c>
      <c r="H809" t="s">
        <v>19</v>
      </c>
      <c r="I809" t="s">
        <v>27</v>
      </c>
      <c r="J809" t="s">
        <v>37</v>
      </c>
      <c r="K809">
        <v>34992</v>
      </c>
      <c r="L809" t="s">
        <v>22</v>
      </c>
      <c r="M809">
        <v>0.1</v>
      </c>
      <c r="N809">
        <v>0.59</v>
      </c>
      <c r="O809">
        <v>38123.08</v>
      </c>
      <c r="P809">
        <v>0</v>
      </c>
      <c r="Q809" s="2">
        <f t="shared" si="91"/>
        <v>94.327274805669873</v>
      </c>
      <c r="R809" s="2">
        <f t="shared" si="85"/>
        <v>108.94798811156836</v>
      </c>
      <c r="S809">
        <f t="shared" ca="1" si="86"/>
        <v>1435</v>
      </c>
      <c r="T809" s="2">
        <f t="shared" ca="1" si="87"/>
        <v>47.833333333333336</v>
      </c>
      <c r="U809" s="2" t="str">
        <f t="shared" ca="1" si="88"/>
        <v>37-48</v>
      </c>
      <c r="V809">
        <f t="shared" si="89"/>
        <v>5116.0800000000017</v>
      </c>
      <c r="W809" t="str">
        <f t="shared" si="90"/>
        <v>Profit</v>
      </c>
    </row>
    <row r="810" spans="1:23">
      <c r="A810" t="s">
        <v>1662</v>
      </c>
      <c r="B810" s="1">
        <v>44392</v>
      </c>
      <c r="C810" t="s">
        <v>1663</v>
      </c>
      <c r="D810" t="s">
        <v>72</v>
      </c>
      <c r="E810">
        <v>1661</v>
      </c>
      <c r="F810">
        <v>14.3</v>
      </c>
      <c r="G810">
        <v>60</v>
      </c>
      <c r="H810" t="s">
        <v>26</v>
      </c>
      <c r="I810" t="s">
        <v>36</v>
      </c>
      <c r="J810" t="s">
        <v>47</v>
      </c>
      <c r="K810">
        <v>31961</v>
      </c>
      <c r="L810" t="s">
        <v>33</v>
      </c>
      <c r="M810">
        <v>0.28000000000000003</v>
      </c>
      <c r="N810">
        <v>0.68</v>
      </c>
      <c r="O810">
        <v>197.22</v>
      </c>
      <c r="P810">
        <v>0</v>
      </c>
      <c r="Q810" s="2">
        <f t="shared" si="91"/>
        <v>5.196958793529614</v>
      </c>
      <c r="R810" s="2">
        <f t="shared" si="85"/>
        <v>0.61706454741716465</v>
      </c>
      <c r="S810">
        <f t="shared" ca="1" si="86"/>
        <v>1528</v>
      </c>
      <c r="T810" s="2">
        <f t="shared" ca="1" si="87"/>
        <v>50.93333333333333</v>
      </c>
      <c r="U810" s="2" t="str">
        <f t="shared" ca="1" si="88"/>
        <v>49+</v>
      </c>
      <c r="V810">
        <f t="shared" si="89"/>
        <v>-1463.78</v>
      </c>
      <c r="W810" t="str">
        <f t="shared" si="90"/>
        <v>loss</v>
      </c>
    </row>
    <row r="811" spans="1:23">
      <c r="A811" t="s">
        <v>1664</v>
      </c>
      <c r="B811" s="1">
        <v>44794</v>
      </c>
      <c r="C811" t="s">
        <v>1665</v>
      </c>
      <c r="D811" t="s">
        <v>18</v>
      </c>
      <c r="E811">
        <v>31137</v>
      </c>
      <c r="F811">
        <v>9.6999999999999993</v>
      </c>
      <c r="G811">
        <v>36</v>
      </c>
      <c r="H811" t="s">
        <v>19</v>
      </c>
      <c r="I811" t="s">
        <v>57</v>
      </c>
      <c r="J811" t="s">
        <v>21</v>
      </c>
      <c r="K811">
        <v>42497</v>
      </c>
      <c r="L811" t="s">
        <v>29</v>
      </c>
      <c r="M811">
        <v>0.13</v>
      </c>
      <c r="N811">
        <v>0.93</v>
      </c>
      <c r="O811">
        <v>34157.29</v>
      </c>
      <c r="P811">
        <v>0</v>
      </c>
      <c r="Q811" s="2">
        <f t="shared" si="91"/>
        <v>73.268701320093186</v>
      </c>
      <c r="R811" s="2">
        <f t="shared" si="85"/>
        <v>80.375767701249501</v>
      </c>
      <c r="S811">
        <f t="shared" ca="1" si="86"/>
        <v>1126</v>
      </c>
      <c r="T811" s="2">
        <f t="shared" ca="1" si="87"/>
        <v>37.533333333333331</v>
      </c>
      <c r="U811" s="2" t="str">
        <f t="shared" ca="1" si="88"/>
        <v>37-48</v>
      </c>
      <c r="V811">
        <f t="shared" si="89"/>
        <v>3020.2900000000009</v>
      </c>
      <c r="W811" t="str">
        <f t="shared" si="90"/>
        <v>Profit</v>
      </c>
    </row>
    <row r="812" spans="1:23">
      <c r="A812" t="s">
        <v>1666</v>
      </c>
      <c r="B812" s="1">
        <v>44713</v>
      </c>
      <c r="C812" t="s">
        <v>1667</v>
      </c>
      <c r="D812" t="s">
        <v>46</v>
      </c>
      <c r="E812">
        <v>11526</v>
      </c>
      <c r="F812">
        <v>11.1</v>
      </c>
      <c r="G812">
        <v>36</v>
      </c>
      <c r="H812" t="s">
        <v>26</v>
      </c>
      <c r="I812" t="s">
        <v>84</v>
      </c>
      <c r="J812" t="s">
        <v>21</v>
      </c>
      <c r="K812">
        <v>147551</v>
      </c>
      <c r="L812" t="s">
        <v>29</v>
      </c>
      <c r="M812">
        <v>0.37</v>
      </c>
      <c r="N812">
        <v>0.68</v>
      </c>
      <c r="O812">
        <v>1006.42</v>
      </c>
      <c r="P812">
        <v>0</v>
      </c>
      <c r="Q812" s="2">
        <f t="shared" si="91"/>
        <v>7.8115363501433404</v>
      </c>
      <c r="R812" s="2">
        <f t="shared" si="85"/>
        <v>0.68208280526733134</v>
      </c>
      <c r="S812">
        <f t="shared" ca="1" si="86"/>
        <v>1207</v>
      </c>
      <c r="T812" s="2">
        <f t="shared" ca="1" si="87"/>
        <v>40.233333333333334</v>
      </c>
      <c r="U812" s="2" t="str">
        <f t="shared" ca="1" si="88"/>
        <v>37-48</v>
      </c>
      <c r="V812">
        <f t="shared" si="89"/>
        <v>-10519.58</v>
      </c>
      <c r="W812" t="str">
        <f t="shared" si="90"/>
        <v>loss</v>
      </c>
    </row>
    <row r="813" spans="1:23">
      <c r="A813" t="s">
        <v>1668</v>
      </c>
      <c r="B813" s="1">
        <v>45061</v>
      </c>
      <c r="C813" t="s">
        <v>1669</v>
      </c>
      <c r="D813" t="s">
        <v>25</v>
      </c>
      <c r="E813">
        <v>4374</v>
      </c>
      <c r="F813">
        <v>10.8</v>
      </c>
      <c r="G813">
        <v>36</v>
      </c>
      <c r="H813" t="s">
        <v>19</v>
      </c>
      <c r="I813" t="s">
        <v>57</v>
      </c>
      <c r="J813" t="s">
        <v>47</v>
      </c>
      <c r="K813">
        <v>62551</v>
      </c>
      <c r="L813" t="s">
        <v>29</v>
      </c>
      <c r="M813">
        <v>0.19</v>
      </c>
      <c r="N813">
        <v>0.56000000000000005</v>
      </c>
      <c r="O813">
        <v>4846.3900000000003</v>
      </c>
      <c r="P813">
        <v>0</v>
      </c>
      <c r="Q813" s="2">
        <f t="shared" si="91"/>
        <v>6.9926939617272312</v>
      </c>
      <c r="R813" s="2">
        <f t="shared" si="85"/>
        <v>7.7479017122028431</v>
      </c>
      <c r="S813">
        <f t="shared" ca="1" si="86"/>
        <v>859</v>
      </c>
      <c r="T813" s="2">
        <f t="shared" ca="1" si="87"/>
        <v>28.633333333333333</v>
      </c>
      <c r="U813" s="2" t="str">
        <f t="shared" ca="1" si="88"/>
        <v>25-36</v>
      </c>
      <c r="V813">
        <f t="shared" si="89"/>
        <v>472.39000000000033</v>
      </c>
      <c r="W813" t="str">
        <f t="shared" si="90"/>
        <v>Profit</v>
      </c>
    </row>
    <row r="814" spans="1:23">
      <c r="A814" t="s">
        <v>1670</v>
      </c>
      <c r="B814" s="1">
        <v>45002</v>
      </c>
      <c r="C814" t="s">
        <v>1671</v>
      </c>
      <c r="D814" t="s">
        <v>25</v>
      </c>
      <c r="E814">
        <v>26592</v>
      </c>
      <c r="F814">
        <v>16.3</v>
      </c>
      <c r="G814">
        <v>36</v>
      </c>
      <c r="H814" t="s">
        <v>26</v>
      </c>
      <c r="I814" t="s">
        <v>27</v>
      </c>
      <c r="J814" t="s">
        <v>21</v>
      </c>
      <c r="K814">
        <v>106384</v>
      </c>
      <c r="L814" t="s">
        <v>29</v>
      </c>
      <c r="M814">
        <v>0.48</v>
      </c>
      <c r="N814">
        <v>0.74</v>
      </c>
      <c r="O814">
        <v>9009.34</v>
      </c>
      <c r="P814">
        <v>0</v>
      </c>
      <c r="Q814" s="2">
        <f t="shared" si="91"/>
        <v>24.996240036095653</v>
      </c>
      <c r="R814" s="2">
        <f t="shared" si="85"/>
        <v>8.4686983004963157</v>
      </c>
      <c r="S814">
        <f t="shared" ca="1" si="86"/>
        <v>918</v>
      </c>
      <c r="T814" s="2">
        <f t="shared" ca="1" si="87"/>
        <v>30.6</v>
      </c>
      <c r="U814" s="2" t="str">
        <f t="shared" ca="1" si="88"/>
        <v>25-36</v>
      </c>
      <c r="V814">
        <f t="shared" si="89"/>
        <v>-17582.66</v>
      </c>
      <c r="W814" t="str">
        <f t="shared" si="90"/>
        <v>loss</v>
      </c>
    </row>
    <row r="815" spans="1:23">
      <c r="A815" t="s">
        <v>1672</v>
      </c>
      <c r="B815" s="1">
        <v>45011</v>
      </c>
      <c r="C815" t="s">
        <v>1673</v>
      </c>
      <c r="D815" t="s">
        <v>50</v>
      </c>
      <c r="E815">
        <v>29982</v>
      </c>
      <c r="F815">
        <v>7.4</v>
      </c>
      <c r="G815">
        <v>36</v>
      </c>
      <c r="H815" t="s">
        <v>19</v>
      </c>
      <c r="I815" t="s">
        <v>20</v>
      </c>
      <c r="J815" t="s">
        <v>37</v>
      </c>
      <c r="K815">
        <v>85755</v>
      </c>
      <c r="L815" t="s">
        <v>29</v>
      </c>
      <c r="M815">
        <v>0.45</v>
      </c>
      <c r="N815">
        <v>0.55000000000000004</v>
      </c>
      <c r="O815">
        <v>32200.67</v>
      </c>
      <c r="P815">
        <v>0</v>
      </c>
      <c r="Q815" s="2">
        <f t="shared" si="91"/>
        <v>34.962392863389894</v>
      </c>
      <c r="R815" s="2">
        <f t="shared" si="85"/>
        <v>37.549612267506269</v>
      </c>
      <c r="S815">
        <f t="shared" ca="1" si="86"/>
        <v>909</v>
      </c>
      <c r="T815" s="2">
        <f t="shared" ca="1" si="87"/>
        <v>30.3</v>
      </c>
      <c r="U815" s="2" t="str">
        <f t="shared" ca="1" si="88"/>
        <v>25-36</v>
      </c>
      <c r="V815">
        <f t="shared" si="89"/>
        <v>2218.6699999999983</v>
      </c>
      <c r="W815" t="str">
        <f t="shared" si="90"/>
        <v>Profit</v>
      </c>
    </row>
    <row r="816" spans="1:23">
      <c r="A816" t="s">
        <v>1674</v>
      </c>
      <c r="B816" s="1">
        <v>44424</v>
      </c>
      <c r="C816" t="s">
        <v>1675</v>
      </c>
      <c r="D816" t="s">
        <v>76</v>
      </c>
      <c r="E816">
        <v>1207</v>
      </c>
      <c r="F816">
        <v>23.3</v>
      </c>
      <c r="G816">
        <v>60</v>
      </c>
      <c r="H816" t="s">
        <v>81</v>
      </c>
      <c r="I816" t="s">
        <v>84</v>
      </c>
      <c r="J816" t="s">
        <v>21</v>
      </c>
      <c r="K816">
        <v>43255</v>
      </c>
      <c r="L816" t="s">
        <v>33</v>
      </c>
      <c r="M816">
        <v>0.22</v>
      </c>
      <c r="N816">
        <v>0.59</v>
      </c>
      <c r="O816">
        <v>291.58999999999997</v>
      </c>
      <c r="P816">
        <v>508.63</v>
      </c>
      <c r="Q816" s="2">
        <f t="shared" si="91"/>
        <v>2.79042885215582</v>
      </c>
      <c r="R816" s="2">
        <f t="shared" si="85"/>
        <v>0.67411859900589521</v>
      </c>
      <c r="S816">
        <f t="shared" ca="1" si="86"/>
        <v>1496</v>
      </c>
      <c r="T816" s="2">
        <f t="shared" ca="1" si="87"/>
        <v>49.866666666666667</v>
      </c>
      <c r="U816" s="2" t="str">
        <f t="shared" ca="1" si="88"/>
        <v>49+</v>
      </c>
      <c r="V816">
        <f t="shared" si="89"/>
        <v>-915.41000000000008</v>
      </c>
      <c r="W816" t="str">
        <f t="shared" si="90"/>
        <v>loss</v>
      </c>
    </row>
    <row r="817" spans="1:23">
      <c r="A817" t="s">
        <v>1676</v>
      </c>
      <c r="B817" s="1">
        <v>44412</v>
      </c>
      <c r="C817" t="s">
        <v>1677</v>
      </c>
      <c r="D817" t="s">
        <v>72</v>
      </c>
      <c r="E817">
        <v>36433</v>
      </c>
      <c r="F817">
        <v>19.399999999999999</v>
      </c>
      <c r="G817">
        <v>60</v>
      </c>
      <c r="H817" t="s">
        <v>26</v>
      </c>
      <c r="I817" t="s">
        <v>20</v>
      </c>
      <c r="J817" t="s">
        <v>37</v>
      </c>
      <c r="K817">
        <v>34567</v>
      </c>
      <c r="L817" t="s">
        <v>29</v>
      </c>
      <c r="M817">
        <v>0.41</v>
      </c>
      <c r="N817">
        <v>0.95</v>
      </c>
      <c r="O817">
        <v>16706.38</v>
      </c>
      <c r="P817">
        <v>0</v>
      </c>
      <c r="Q817" s="2">
        <f t="shared" si="91"/>
        <v>105.39821216767437</v>
      </c>
      <c r="R817" s="2">
        <f t="shared" si="85"/>
        <v>48.330430757659045</v>
      </c>
      <c r="S817">
        <f t="shared" ca="1" si="86"/>
        <v>1508</v>
      </c>
      <c r="T817" s="2">
        <f t="shared" ca="1" si="87"/>
        <v>50.266666666666666</v>
      </c>
      <c r="U817" s="2" t="str">
        <f t="shared" ca="1" si="88"/>
        <v>49+</v>
      </c>
      <c r="V817">
        <f t="shared" si="89"/>
        <v>-19726.62</v>
      </c>
      <c r="W817" t="str">
        <f t="shared" si="90"/>
        <v>loss</v>
      </c>
    </row>
    <row r="818" spans="1:23">
      <c r="A818" t="s">
        <v>1678</v>
      </c>
      <c r="B818" s="1">
        <v>45144</v>
      </c>
      <c r="C818" t="s">
        <v>1679</v>
      </c>
      <c r="D818" t="s">
        <v>56</v>
      </c>
      <c r="E818">
        <v>24197</v>
      </c>
      <c r="F818">
        <v>13</v>
      </c>
      <c r="G818">
        <v>60</v>
      </c>
      <c r="H818" t="s">
        <v>19</v>
      </c>
      <c r="I818" t="s">
        <v>27</v>
      </c>
      <c r="J818" t="s">
        <v>47</v>
      </c>
      <c r="K818">
        <v>78847</v>
      </c>
      <c r="L818" t="s">
        <v>22</v>
      </c>
      <c r="M818">
        <v>0.42</v>
      </c>
      <c r="N818">
        <v>0.74</v>
      </c>
      <c r="O818">
        <v>27342.61</v>
      </c>
      <c r="P818">
        <v>0</v>
      </c>
      <c r="Q818" s="2">
        <f t="shared" si="91"/>
        <v>30.688548708257763</v>
      </c>
      <c r="R818" s="2">
        <f t="shared" si="85"/>
        <v>34.678060040331275</v>
      </c>
      <c r="S818">
        <f t="shared" ca="1" si="86"/>
        <v>776</v>
      </c>
      <c r="T818" s="2">
        <f t="shared" ca="1" si="87"/>
        <v>25.866666666666667</v>
      </c>
      <c r="U818" s="2" t="str">
        <f t="shared" ca="1" si="88"/>
        <v>25-36</v>
      </c>
      <c r="V818">
        <f t="shared" si="89"/>
        <v>3145.6100000000006</v>
      </c>
      <c r="W818" t="str">
        <f t="shared" si="90"/>
        <v>Profit</v>
      </c>
    </row>
    <row r="819" spans="1:23">
      <c r="A819" t="s">
        <v>1680</v>
      </c>
      <c r="B819" s="1">
        <v>44211</v>
      </c>
      <c r="C819" t="s">
        <v>1681</v>
      </c>
      <c r="D819" t="s">
        <v>65</v>
      </c>
      <c r="E819">
        <v>34400</v>
      </c>
      <c r="F819">
        <v>8.1999999999999993</v>
      </c>
      <c r="G819">
        <v>36</v>
      </c>
      <c r="H819" t="s">
        <v>19</v>
      </c>
      <c r="I819" t="s">
        <v>20</v>
      </c>
      <c r="J819" t="s">
        <v>28</v>
      </c>
      <c r="K819">
        <v>134817</v>
      </c>
      <c r="L819" t="s">
        <v>29</v>
      </c>
      <c r="M819">
        <v>0.49</v>
      </c>
      <c r="N819">
        <v>0.63</v>
      </c>
      <c r="O819">
        <v>37220.800000000003</v>
      </c>
      <c r="P819">
        <v>0</v>
      </c>
      <c r="Q819" s="2">
        <f t="shared" si="91"/>
        <v>25.516069931833524</v>
      </c>
      <c r="R819" s="2">
        <f t="shared" si="85"/>
        <v>27.608387666243871</v>
      </c>
      <c r="S819">
        <f t="shared" ca="1" si="86"/>
        <v>1709</v>
      </c>
      <c r="T819" s="2">
        <f t="shared" ca="1" si="87"/>
        <v>56.966666666666669</v>
      </c>
      <c r="U819" s="2" t="str">
        <f t="shared" ca="1" si="88"/>
        <v>49+</v>
      </c>
      <c r="V819">
        <f t="shared" si="89"/>
        <v>2820.8000000000029</v>
      </c>
      <c r="W819" t="str">
        <f t="shared" si="90"/>
        <v>Profit</v>
      </c>
    </row>
    <row r="820" spans="1:23">
      <c r="A820" t="s">
        <v>1682</v>
      </c>
      <c r="B820" s="1">
        <v>44243</v>
      </c>
      <c r="C820" t="s">
        <v>1683</v>
      </c>
      <c r="D820" t="s">
        <v>53</v>
      </c>
      <c r="E820">
        <v>4083</v>
      </c>
      <c r="F820">
        <v>22.6</v>
      </c>
      <c r="G820">
        <v>36</v>
      </c>
      <c r="H820" t="s">
        <v>19</v>
      </c>
      <c r="I820" t="s">
        <v>57</v>
      </c>
      <c r="J820" t="s">
        <v>47</v>
      </c>
      <c r="K820">
        <v>78003</v>
      </c>
      <c r="L820" t="s">
        <v>33</v>
      </c>
      <c r="M820">
        <v>0.34</v>
      </c>
      <c r="N820">
        <v>0.95</v>
      </c>
      <c r="O820">
        <v>5005.76</v>
      </c>
      <c r="P820">
        <v>0</v>
      </c>
      <c r="Q820" s="2">
        <f t="shared" si="91"/>
        <v>5.2344140609976542</v>
      </c>
      <c r="R820" s="2">
        <f t="shared" si="85"/>
        <v>6.4173942027870732</v>
      </c>
      <c r="S820">
        <f t="shared" ca="1" si="86"/>
        <v>1677</v>
      </c>
      <c r="T820" s="2">
        <f t="shared" ca="1" si="87"/>
        <v>55.9</v>
      </c>
      <c r="U820" s="2" t="str">
        <f t="shared" ca="1" si="88"/>
        <v>49+</v>
      </c>
      <c r="V820">
        <f t="shared" si="89"/>
        <v>922.76000000000022</v>
      </c>
      <c r="W820" t="str">
        <f t="shared" si="90"/>
        <v>Profit</v>
      </c>
    </row>
    <row r="821" spans="1:23">
      <c r="A821" t="s">
        <v>1684</v>
      </c>
      <c r="B821" s="1">
        <v>44520</v>
      </c>
      <c r="C821" t="s">
        <v>1685</v>
      </c>
      <c r="D821" t="s">
        <v>53</v>
      </c>
      <c r="E821">
        <v>30328</v>
      </c>
      <c r="F821">
        <v>21.5</v>
      </c>
      <c r="G821">
        <v>36</v>
      </c>
      <c r="H821" t="s">
        <v>26</v>
      </c>
      <c r="I821" t="s">
        <v>73</v>
      </c>
      <c r="J821" t="s">
        <v>21</v>
      </c>
      <c r="K821">
        <v>50389</v>
      </c>
      <c r="L821" t="s">
        <v>29</v>
      </c>
      <c r="M821">
        <v>0.13</v>
      </c>
      <c r="N821">
        <v>0.93</v>
      </c>
      <c r="O821">
        <v>6473.06</v>
      </c>
      <c r="P821">
        <v>0</v>
      </c>
      <c r="Q821" s="2">
        <f t="shared" si="91"/>
        <v>60.18773938756474</v>
      </c>
      <c r="R821" s="2">
        <f t="shared" si="85"/>
        <v>12.84617674492449</v>
      </c>
      <c r="S821">
        <f t="shared" ca="1" si="86"/>
        <v>1400</v>
      </c>
      <c r="T821" s="2">
        <f t="shared" ca="1" si="87"/>
        <v>46.666666666666664</v>
      </c>
      <c r="U821" s="2" t="str">
        <f t="shared" ca="1" si="88"/>
        <v>37-48</v>
      </c>
      <c r="V821">
        <f t="shared" si="89"/>
        <v>-23854.94</v>
      </c>
      <c r="W821" t="str">
        <f t="shared" si="90"/>
        <v>loss</v>
      </c>
    </row>
    <row r="822" spans="1:23">
      <c r="A822" t="s">
        <v>1686</v>
      </c>
      <c r="B822" s="1">
        <v>45040</v>
      </c>
      <c r="C822" t="s">
        <v>1687</v>
      </c>
      <c r="D822" t="s">
        <v>25</v>
      </c>
      <c r="E822">
        <v>21103</v>
      </c>
      <c r="F822">
        <v>19.399999999999999</v>
      </c>
      <c r="G822">
        <v>60</v>
      </c>
      <c r="H822" t="s">
        <v>26</v>
      </c>
      <c r="I822" t="s">
        <v>57</v>
      </c>
      <c r="J822" t="s">
        <v>37</v>
      </c>
      <c r="K822">
        <v>74523</v>
      </c>
      <c r="L822" t="s">
        <v>29</v>
      </c>
      <c r="M822">
        <v>0.36</v>
      </c>
      <c r="N822">
        <v>0.7</v>
      </c>
      <c r="O822">
        <v>3782.05</v>
      </c>
      <c r="P822">
        <v>0</v>
      </c>
      <c r="Q822" s="2">
        <f t="shared" si="91"/>
        <v>28.317432202138939</v>
      </c>
      <c r="R822" s="2">
        <f t="shared" si="85"/>
        <v>5.0750103994739879</v>
      </c>
      <c r="S822">
        <f t="shared" ca="1" si="86"/>
        <v>880</v>
      </c>
      <c r="T822" s="2">
        <f t="shared" ca="1" si="87"/>
        <v>29.333333333333332</v>
      </c>
      <c r="U822" s="2" t="str">
        <f t="shared" ca="1" si="88"/>
        <v>25-36</v>
      </c>
      <c r="V822">
        <f t="shared" si="89"/>
        <v>-17320.95</v>
      </c>
      <c r="W822" t="str">
        <f t="shared" si="90"/>
        <v>loss</v>
      </c>
    </row>
    <row r="823" spans="1:23">
      <c r="A823" t="s">
        <v>1688</v>
      </c>
      <c r="B823" s="1">
        <v>44326</v>
      </c>
      <c r="C823" t="s">
        <v>1689</v>
      </c>
      <c r="D823" t="s">
        <v>56</v>
      </c>
      <c r="E823">
        <v>11754</v>
      </c>
      <c r="F823">
        <v>10.4</v>
      </c>
      <c r="G823">
        <v>60</v>
      </c>
      <c r="H823" t="s">
        <v>19</v>
      </c>
      <c r="I823" t="s">
        <v>20</v>
      </c>
      <c r="J823" t="s">
        <v>21</v>
      </c>
      <c r="K823">
        <v>91576</v>
      </c>
      <c r="L823" t="s">
        <v>33</v>
      </c>
      <c r="M823">
        <v>0.35</v>
      </c>
      <c r="N823">
        <v>0.62</v>
      </c>
      <c r="O823">
        <v>12976.42</v>
      </c>
      <c r="P823">
        <v>0</v>
      </c>
      <c r="Q823" s="2">
        <f t="shared" si="91"/>
        <v>12.83524067441251</v>
      </c>
      <c r="R823" s="2">
        <f t="shared" si="85"/>
        <v>14.170110072508081</v>
      </c>
      <c r="S823">
        <f t="shared" ca="1" si="86"/>
        <v>1594</v>
      </c>
      <c r="T823" s="2">
        <f t="shared" ca="1" si="87"/>
        <v>53.133333333333333</v>
      </c>
      <c r="U823" s="2" t="str">
        <f t="shared" ca="1" si="88"/>
        <v>49+</v>
      </c>
      <c r="V823">
        <f t="shared" si="89"/>
        <v>1222.42</v>
      </c>
      <c r="W823" t="str">
        <f t="shared" si="90"/>
        <v>Profit</v>
      </c>
    </row>
    <row r="824" spans="1:23">
      <c r="A824" t="s">
        <v>1690</v>
      </c>
      <c r="B824" s="1">
        <v>44291</v>
      </c>
      <c r="C824" t="s">
        <v>1691</v>
      </c>
      <c r="D824" t="s">
        <v>53</v>
      </c>
      <c r="E824">
        <v>35447</v>
      </c>
      <c r="F824">
        <v>13</v>
      </c>
      <c r="G824">
        <v>36</v>
      </c>
      <c r="H824" t="s">
        <v>81</v>
      </c>
      <c r="I824" t="s">
        <v>57</v>
      </c>
      <c r="J824" t="s">
        <v>21</v>
      </c>
      <c r="K824">
        <v>73919</v>
      </c>
      <c r="L824" t="s">
        <v>29</v>
      </c>
      <c r="M824">
        <v>0.36</v>
      </c>
      <c r="N824">
        <v>0.88</v>
      </c>
      <c r="O824">
        <v>8869.57</v>
      </c>
      <c r="P824">
        <v>8023.15</v>
      </c>
      <c r="Q824" s="2">
        <f t="shared" si="91"/>
        <v>47.953841366901607</v>
      </c>
      <c r="R824" s="2">
        <f t="shared" si="85"/>
        <v>11.999039489170578</v>
      </c>
      <c r="S824">
        <f t="shared" ca="1" si="86"/>
        <v>1629</v>
      </c>
      <c r="T824" s="2">
        <f t="shared" ca="1" si="87"/>
        <v>54.3</v>
      </c>
      <c r="U824" s="2" t="str">
        <f t="shared" ca="1" si="88"/>
        <v>49+</v>
      </c>
      <c r="V824">
        <f t="shared" si="89"/>
        <v>-26577.43</v>
      </c>
      <c r="W824" t="str">
        <f t="shared" si="90"/>
        <v>loss</v>
      </c>
    </row>
    <row r="825" spans="1:23">
      <c r="A825" t="s">
        <v>1692</v>
      </c>
      <c r="B825" s="1">
        <v>44823</v>
      </c>
      <c r="C825" t="s">
        <v>1693</v>
      </c>
      <c r="D825" t="s">
        <v>40</v>
      </c>
      <c r="E825">
        <v>16901</v>
      </c>
      <c r="F825">
        <v>7.1</v>
      </c>
      <c r="G825">
        <v>60</v>
      </c>
      <c r="H825" t="s">
        <v>19</v>
      </c>
      <c r="I825" t="s">
        <v>27</v>
      </c>
      <c r="J825" t="s">
        <v>28</v>
      </c>
      <c r="K825">
        <v>112103</v>
      </c>
      <c r="L825" t="s">
        <v>33</v>
      </c>
      <c r="M825">
        <v>0.22</v>
      </c>
      <c r="N825">
        <v>0.82</v>
      </c>
      <c r="O825">
        <v>18100.97</v>
      </c>
      <c r="P825">
        <v>0</v>
      </c>
      <c r="Q825" s="2">
        <f t="shared" si="91"/>
        <v>15.076313747178935</v>
      </c>
      <c r="R825" s="2">
        <f t="shared" si="85"/>
        <v>16.146731131191853</v>
      </c>
      <c r="S825">
        <f t="shared" ca="1" si="86"/>
        <v>1097</v>
      </c>
      <c r="T825" s="2">
        <f t="shared" ca="1" si="87"/>
        <v>36.56666666666667</v>
      </c>
      <c r="U825" s="2" t="str">
        <f t="shared" ca="1" si="88"/>
        <v>37-48</v>
      </c>
      <c r="V825">
        <f t="shared" si="89"/>
        <v>1199.9700000000012</v>
      </c>
      <c r="W825" t="str">
        <f t="shared" si="90"/>
        <v>Profit</v>
      </c>
    </row>
    <row r="826" spans="1:23">
      <c r="A826" t="s">
        <v>1694</v>
      </c>
      <c r="B826" s="1">
        <v>44951</v>
      </c>
      <c r="C826" t="s">
        <v>1695</v>
      </c>
      <c r="D826" t="s">
        <v>40</v>
      </c>
      <c r="E826">
        <v>34004</v>
      </c>
      <c r="F826">
        <v>8.8000000000000007</v>
      </c>
      <c r="G826">
        <v>36</v>
      </c>
      <c r="H826" t="s">
        <v>19</v>
      </c>
      <c r="I826" t="s">
        <v>27</v>
      </c>
      <c r="J826" t="s">
        <v>21</v>
      </c>
      <c r="K826">
        <v>33358</v>
      </c>
      <c r="L826" t="s">
        <v>29</v>
      </c>
      <c r="M826">
        <v>0.44</v>
      </c>
      <c r="N826">
        <v>0.81</v>
      </c>
      <c r="O826">
        <v>36996.35</v>
      </c>
      <c r="P826">
        <v>0</v>
      </c>
      <c r="Q826" s="2">
        <f t="shared" si="91"/>
        <v>101.93656694046405</v>
      </c>
      <c r="R826" s="2">
        <f t="shared" si="85"/>
        <v>110.9069788356616</v>
      </c>
      <c r="S826">
        <f t="shared" ca="1" si="86"/>
        <v>969</v>
      </c>
      <c r="T826" s="2">
        <f t="shared" ca="1" si="87"/>
        <v>32.299999999999997</v>
      </c>
      <c r="U826" s="2" t="str">
        <f t="shared" ca="1" si="88"/>
        <v>25-36</v>
      </c>
      <c r="V826">
        <f t="shared" si="89"/>
        <v>2992.3499999999985</v>
      </c>
      <c r="W826" t="str">
        <f t="shared" si="90"/>
        <v>Profit</v>
      </c>
    </row>
    <row r="827" spans="1:23">
      <c r="A827" t="s">
        <v>1696</v>
      </c>
      <c r="B827" s="1">
        <v>44990</v>
      </c>
      <c r="C827" t="s">
        <v>1697</v>
      </c>
      <c r="D827" t="s">
        <v>76</v>
      </c>
      <c r="E827">
        <v>8446</v>
      </c>
      <c r="F827">
        <v>20.7</v>
      </c>
      <c r="G827">
        <v>60</v>
      </c>
      <c r="H827" t="s">
        <v>81</v>
      </c>
      <c r="I827" t="s">
        <v>20</v>
      </c>
      <c r="J827" t="s">
        <v>28</v>
      </c>
      <c r="K827">
        <v>118535</v>
      </c>
      <c r="L827" t="s">
        <v>22</v>
      </c>
      <c r="M827">
        <v>0.48</v>
      </c>
      <c r="N827">
        <v>0.9</v>
      </c>
      <c r="O827">
        <v>1999.88</v>
      </c>
      <c r="P827">
        <v>1314.2</v>
      </c>
      <c r="Q827" s="2">
        <f t="shared" si="91"/>
        <v>7.1253216349601383</v>
      </c>
      <c r="R827" s="2">
        <f t="shared" si="85"/>
        <v>1.6871641287383474</v>
      </c>
      <c r="S827">
        <f t="shared" ca="1" si="86"/>
        <v>930</v>
      </c>
      <c r="T827" s="2">
        <f t="shared" ca="1" si="87"/>
        <v>31</v>
      </c>
      <c r="U827" s="2" t="str">
        <f t="shared" ca="1" si="88"/>
        <v>25-36</v>
      </c>
      <c r="V827">
        <f t="shared" si="89"/>
        <v>-6446.12</v>
      </c>
      <c r="W827" t="str">
        <f t="shared" si="90"/>
        <v>loss</v>
      </c>
    </row>
    <row r="828" spans="1:23">
      <c r="A828" t="s">
        <v>1698</v>
      </c>
      <c r="B828" s="1">
        <v>44265</v>
      </c>
      <c r="C828" t="s">
        <v>1699</v>
      </c>
      <c r="D828" t="s">
        <v>56</v>
      </c>
      <c r="E828">
        <v>38211</v>
      </c>
      <c r="F828">
        <v>19.3</v>
      </c>
      <c r="G828">
        <v>60</v>
      </c>
      <c r="H828" t="s">
        <v>26</v>
      </c>
      <c r="I828" t="s">
        <v>27</v>
      </c>
      <c r="J828" t="s">
        <v>37</v>
      </c>
      <c r="K828">
        <v>137894</v>
      </c>
      <c r="L828" t="s">
        <v>29</v>
      </c>
      <c r="M828">
        <v>0.19</v>
      </c>
      <c r="N828">
        <v>0.81</v>
      </c>
      <c r="O828">
        <v>7832.97</v>
      </c>
      <c r="P828">
        <v>0</v>
      </c>
      <c r="Q828" s="2">
        <f t="shared" si="91"/>
        <v>27.710415246493685</v>
      </c>
      <c r="R828" s="2">
        <f t="shared" si="85"/>
        <v>5.6804284450374931</v>
      </c>
      <c r="S828">
        <f t="shared" ca="1" si="86"/>
        <v>1655</v>
      </c>
      <c r="T828" s="2">
        <f t="shared" ca="1" si="87"/>
        <v>55.166666666666664</v>
      </c>
      <c r="U828" s="2" t="str">
        <f t="shared" ca="1" si="88"/>
        <v>49+</v>
      </c>
      <c r="V828">
        <f t="shared" si="89"/>
        <v>-30378.03</v>
      </c>
      <c r="W828" t="str">
        <f t="shared" si="90"/>
        <v>loss</v>
      </c>
    </row>
    <row r="829" spans="1:23">
      <c r="A829" t="s">
        <v>1700</v>
      </c>
      <c r="B829" s="1">
        <v>44207</v>
      </c>
      <c r="C829" t="s">
        <v>1701</v>
      </c>
      <c r="D829" t="s">
        <v>40</v>
      </c>
      <c r="E829">
        <v>30301</v>
      </c>
      <c r="F829">
        <v>16.899999999999999</v>
      </c>
      <c r="G829">
        <v>60</v>
      </c>
      <c r="H829" t="s">
        <v>19</v>
      </c>
      <c r="I829" t="s">
        <v>20</v>
      </c>
      <c r="J829" t="s">
        <v>37</v>
      </c>
      <c r="K829">
        <v>106524</v>
      </c>
      <c r="L829" t="s">
        <v>33</v>
      </c>
      <c r="M829">
        <v>0.14000000000000001</v>
      </c>
      <c r="N829">
        <v>0.63</v>
      </c>
      <c r="O829">
        <v>35421.870000000003</v>
      </c>
      <c r="P829">
        <v>0</v>
      </c>
      <c r="Q829" s="2">
        <f t="shared" si="91"/>
        <v>28.445232999136344</v>
      </c>
      <c r="R829" s="2">
        <f t="shared" si="85"/>
        <v>33.252478314745979</v>
      </c>
      <c r="S829">
        <f t="shared" ca="1" si="86"/>
        <v>1713</v>
      </c>
      <c r="T829" s="2">
        <f t="shared" ca="1" si="87"/>
        <v>57.1</v>
      </c>
      <c r="U829" s="2" t="str">
        <f t="shared" ca="1" si="88"/>
        <v>49+</v>
      </c>
      <c r="V829">
        <f t="shared" si="89"/>
        <v>5120.8700000000026</v>
      </c>
      <c r="W829" t="str">
        <f t="shared" si="90"/>
        <v>Profit</v>
      </c>
    </row>
    <row r="830" spans="1:23">
      <c r="A830" t="s">
        <v>1702</v>
      </c>
      <c r="B830" s="1">
        <v>45068</v>
      </c>
      <c r="C830" t="s">
        <v>1703</v>
      </c>
      <c r="D830" t="s">
        <v>40</v>
      </c>
      <c r="E830">
        <v>27116</v>
      </c>
      <c r="F830">
        <v>22.9</v>
      </c>
      <c r="G830">
        <v>36</v>
      </c>
      <c r="H830" t="s">
        <v>26</v>
      </c>
      <c r="I830" t="s">
        <v>73</v>
      </c>
      <c r="J830" t="s">
        <v>28</v>
      </c>
      <c r="K830">
        <v>135982</v>
      </c>
      <c r="L830" t="s">
        <v>22</v>
      </c>
      <c r="M830">
        <v>0.18</v>
      </c>
      <c r="N830">
        <v>0.81</v>
      </c>
      <c r="O830">
        <v>9820.9699999999993</v>
      </c>
      <c r="P830">
        <v>0</v>
      </c>
      <c r="Q830" s="2">
        <f t="shared" si="91"/>
        <v>19.940874527510992</v>
      </c>
      <c r="R830" s="2">
        <f t="shared" si="85"/>
        <v>7.2222573575914453</v>
      </c>
      <c r="S830">
        <f t="shared" ca="1" si="86"/>
        <v>852</v>
      </c>
      <c r="T830" s="2">
        <f t="shared" ca="1" si="87"/>
        <v>28.4</v>
      </c>
      <c r="U830" s="2" t="str">
        <f t="shared" ca="1" si="88"/>
        <v>25-36</v>
      </c>
      <c r="V830">
        <f t="shared" si="89"/>
        <v>-17295.03</v>
      </c>
      <c r="W830" t="str">
        <f t="shared" si="90"/>
        <v>loss</v>
      </c>
    </row>
    <row r="831" spans="1:23">
      <c r="A831" t="s">
        <v>1704</v>
      </c>
      <c r="B831" s="1">
        <v>44746</v>
      </c>
      <c r="C831" t="s">
        <v>1705</v>
      </c>
      <c r="D831" t="s">
        <v>25</v>
      </c>
      <c r="E831">
        <v>19752</v>
      </c>
      <c r="F831">
        <v>16.7</v>
      </c>
      <c r="G831">
        <v>60</v>
      </c>
      <c r="H831" t="s">
        <v>60</v>
      </c>
      <c r="I831" t="s">
        <v>57</v>
      </c>
      <c r="J831" t="s">
        <v>47</v>
      </c>
      <c r="K831">
        <v>127057</v>
      </c>
      <c r="L831" t="s">
        <v>33</v>
      </c>
      <c r="M831">
        <v>0.43</v>
      </c>
      <c r="N831">
        <v>0.64</v>
      </c>
      <c r="O831">
        <v>0</v>
      </c>
      <c r="P831">
        <v>0</v>
      </c>
      <c r="Q831" s="2">
        <f t="shared" si="91"/>
        <v>15.545778666267896</v>
      </c>
      <c r="R831" s="2">
        <f t="shared" si="85"/>
        <v>0</v>
      </c>
      <c r="S831">
        <f t="shared" ca="1" si="86"/>
        <v>1174</v>
      </c>
      <c r="T831" s="2">
        <f t="shared" ca="1" si="87"/>
        <v>39.133333333333333</v>
      </c>
      <c r="U831" s="2" t="str">
        <f t="shared" ca="1" si="88"/>
        <v>37-48</v>
      </c>
      <c r="V831">
        <f t="shared" si="89"/>
        <v>-19752</v>
      </c>
      <c r="W831" t="str">
        <f t="shared" si="90"/>
        <v>loss</v>
      </c>
    </row>
    <row r="832" spans="1:23">
      <c r="A832" t="s">
        <v>1706</v>
      </c>
      <c r="B832" s="1">
        <v>44908</v>
      </c>
      <c r="C832" t="s">
        <v>1707</v>
      </c>
      <c r="D832" t="s">
        <v>53</v>
      </c>
      <c r="E832">
        <v>33376</v>
      </c>
      <c r="F832">
        <v>14.3</v>
      </c>
      <c r="G832">
        <v>60</v>
      </c>
      <c r="H832" t="s">
        <v>26</v>
      </c>
      <c r="I832" t="s">
        <v>73</v>
      </c>
      <c r="J832" t="s">
        <v>37</v>
      </c>
      <c r="K832">
        <v>35698</v>
      </c>
      <c r="L832" t="s">
        <v>29</v>
      </c>
      <c r="M832">
        <v>0.37</v>
      </c>
      <c r="N832">
        <v>0.84</v>
      </c>
      <c r="O832">
        <v>13076.81</v>
      </c>
      <c r="P832">
        <v>0</v>
      </c>
      <c r="Q832" s="2">
        <f t="shared" si="91"/>
        <v>93.495433917866549</v>
      </c>
      <c r="R832" s="2">
        <f t="shared" si="85"/>
        <v>36.631772088072161</v>
      </c>
      <c r="S832">
        <f t="shared" ca="1" si="86"/>
        <v>1012</v>
      </c>
      <c r="T832" s="2">
        <f t="shared" ca="1" si="87"/>
        <v>33.733333333333334</v>
      </c>
      <c r="U832" s="2" t="str">
        <f t="shared" ca="1" si="88"/>
        <v>25-36</v>
      </c>
      <c r="V832">
        <f t="shared" si="89"/>
        <v>-20299.190000000002</v>
      </c>
      <c r="W832" t="str">
        <f t="shared" si="90"/>
        <v>loss</v>
      </c>
    </row>
    <row r="833" spans="1:23">
      <c r="A833" t="s">
        <v>1708</v>
      </c>
      <c r="B833" s="1">
        <v>44219</v>
      </c>
      <c r="C833" t="s">
        <v>1709</v>
      </c>
      <c r="D833" t="s">
        <v>76</v>
      </c>
      <c r="E833">
        <v>17669</v>
      </c>
      <c r="F833">
        <v>11.8</v>
      </c>
      <c r="G833">
        <v>36</v>
      </c>
      <c r="H833" t="s">
        <v>26</v>
      </c>
      <c r="I833" t="s">
        <v>57</v>
      </c>
      <c r="J833" t="s">
        <v>47</v>
      </c>
      <c r="K833">
        <v>96809</v>
      </c>
      <c r="L833" t="s">
        <v>22</v>
      </c>
      <c r="M833">
        <v>0.35</v>
      </c>
      <c r="N833">
        <v>0.78</v>
      </c>
      <c r="O833">
        <v>7665.57</v>
      </c>
      <c r="P833">
        <v>0</v>
      </c>
      <c r="Q833" s="2">
        <f t="shared" si="91"/>
        <v>18.25140224565898</v>
      </c>
      <c r="R833" s="2">
        <f t="shared" si="85"/>
        <v>7.918241072627545</v>
      </c>
      <c r="S833">
        <f t="shared" ca="1" si="86"/>
        <v>1701</v>
      </c>
      <c r="T833" s="2">
        <f t="shared" ca="1" si="87"/>
        <v>56.7</v>
      </c>
      <c r="U833" s="2" t="str">
        <f t="shared" ca="1" si="88"/>
        <v>49+</v>
      </c>
      <c r="V833">
        <f t="shared" si="89"/>
        <v>-10003.43</v>
      </c>
      <c r="W833" t="str">
        <f t="shared" si="90"/>
        <v>loss</v>
      </c>
    </row>
    <row r="834" spans="1:23">
      <c r="A834" t="s">
        <v>1710</v>
      </c>
      <c r="B834" s="1">
        <v>45011</v>
      </c>
      <c r="C834" t="s">
        <v>1711</v>
      </c>
      <c r="D834" t="s">
        <v>72</v>
      </c>
      <c r="E834">
        <v>33916</v>
      </c>
      <c r="F834">
        <v>23.8</v>
      </c>
      <c r="G834">
        <v>60</v>
      </c>
      <c r="H834" t="s">
        <v>26</v>
      </c>
      <c r="I834" t="s">
        <v>41</v>
      </c>
      <c r="J834" t="s">
        <v>37</v>
      </c>
      <c r="K834">
        <v>123079</v>
      </c>
      <c r="L834" t="s">
        <v>33</v>
      </c>
      <c r="M834">
        <v>0.26</v>
      </c>
      <c r="N834">
        <v>0.53</v>
      </c>
      <c r="O834">
        <v>16543.73</v>
      </c>
      <c r="P834">
        <v>0</v>
      </c>
      <c r="Q834" s="2">
        <f t="shared" si="91"/>
        <v>27.556284987690834</v>
      </c>
      <c r="R834" s="2">
        <f t="shared" ref="R834:R897" si="92">O834/K834*100</f>
        <v>13.441553798779646</v>
      </c>
      <c r="S834">
        <f t="shared" ref="S834:S897" ca="1" si="93">_xlfn.DAYS(TODAY(),B834)</f>
        <v>909</v>
      </c>
      <c r="T834" s="2">
        <f t="shared" ref="T834:T897" ca="1" si="94">S834/30</f>
        <v>30.3</v>
      </c>
      <c r="U834" s="2" t="str">
        <f t="shared" ref="U834:U897" ca="1" si="95">IF(T834&lt;=12,"0-12",
 IF(T834&lt;=24,"13-24",
 IF(T834&lt;=36,"25-36",
 IF(T834&lt;=48,"37-48",
 "49+"))))</f>
        <v>25-36</v>
      </c>
      <c r="V834">
        <f t="shared" ref="V834:V897" si="96">O834-E834</f>
        <v>-17372.27</v>
      </c>
      <c r="W834" t="str">
        <f t="shared" ref="W834:W897" si="97">IF(V834&gt;=0,"Profit","loss")</f>
        <v>loss</v>
      </c>
    </row>
    <row r="835" spans="1:23">
      <c r="A835" t="s">
        <v>1712</v>
      </c>
      <c r="B835" s="1">
        <v>44542</v>
      </c>
      <c r="C835" t="s">
        <v>1713</v>
      </c>
      <c r="D835" t="s">
        <v>18</v>
      </c>
      <c r="E835">
        <v>14395</v>
      </c>
      <c r="F835">
        <v>6.7</v>
      </c>
      <c r="G835">
        <v>36</v>
      </c>
      <c r="H835" t="s">
        <v>19</v>
      </c>
      <c r="I835" t="s">
        <v>57</v>
      </c>
      <c r="J835" t="s">
        <v>37</v>
      </c>
      <c r="K835">
        <v>85805</v>
      </c>
      <c r="L835" t="s">
        <v>22</v>
      </c>
      <c r="M835">
        <v>0.33</v>
      </c>
      <c r="N835">
        <v>0.73</v>
      </c>
      <c r="O835">
        <v>15359.46</v>
      </c>
      <c r="P835">
        <v>0</v>
      </c>
      <c r="Q835" s="2">
        <f t="shared" ref="Q835:Q898" si="98">E835/K835*100</f>
        <v>16.776411631023834</v>
      </c>
      <c r="R835" s="2">
        <f t="shared" si="92"/>
        <v>17.900425383136177</v>
      </c>
      <c r="S835">
        <f t="shared" ca="1" si="93"/>
        <v>1378</v>
      </c>
      <c r="T835" s="2">
        <f t="shared" ca="1" si="94"/>
        <v>45.93333333333333</v>
      </c>
      <c r="U835" s="2" t="str">
        <f t="shared" ca="1" si="95"/>
        <v>37-48</v>
      </c>
      <c r="V835">
        <f t="shared" si="96"/>
        <v>964.45999999999913</v>
      </c>
      <c r="W835" t="str">
        <f t="shared" si="97"/>
        <v>Profit</v>
      </c>
    </row>
    <row r="836" spans="1:23">
      <c r="A836" t="s">
        <v>1714</v>
      </c>
      <c r="B836" s="1">
        <v>44498</v>
      </c>
      <c r="C836" t="s">
        <v>1715</v>
      </c>
      <c r="D836" t="s">
        <v>65</v>
      </c>
      <c r="E836">
        <v>21421</v>
      </c>
      <c r="F836">
        <v>23.6</v>
      </c>
      <c r="G836">
        <v>36</v>
      </c>
      <c r="H836" t="s">
        <v>26</v>
      </c>
      <c r="I836" t="s">
        <v>20</v>
      </c>
      <c r="J836" t="s">
        <v>32</v>
      </c>
      <c r="K836">
        <v>61349</v>
      </c>
      <c r="L836" t="s">
        <v>22</v>
      </c>
      <c r="M836">
        <v>0.22</v>
      </c>
      <c r="N836">
        <v>0.65</v>
      </c>
      <c r="O836">
        <v>3641.47</v>
      </c>
      <c r="P836">
        <v>0</v>
      </c>
      <c r="Q836" s="2">
        <f t="shared" si="98"/>
        <v>34.916624557857503</v>
      </c>
      <c r="R836" s="2">
        <f t="shared" si="92"/>
        <v>5.9356631729938547</v>
      </c>
      <c r="S836">
        <f t="shared" ca="1" si="93"/>
        <v>1422</v>
      </c>
      <c r="T836" s="2">
        <f t="shared" ca="1" si="94"/>
        <v>47.4</v>
      </c>
      <c r="U836" s="2" t="str">
        <f t="shared" ca="1" si="95"/>
        <v>37-48</v>
      </c>
      <c r="V836">
        <f t="shared" si="96"/>
        <v>-17779.53</v>
      </c>
      <c r="W836" t="str">
        <f t="shared" si="97"/>
        <v>loss</v>
      </c>
    </row>
    <row r="837" spans="1:23">
      <c r="A837" t="s">
        <v>1716</v>
      </c>
      <c r="B837" s="1">
        <v>44559</v>
      </c>
      <c r="C837" t="s">
        <v>1717</v>
      </c>
      <c r="D837" t="s">
        <v>65</v>
      </c>
      <c r="E837">
        <v>27342</v>
      </c>
      <c r="F837">
        <v>21.5</v>
      </c>
      <c r="G837">
        <v>36</v>
      </c>
      <c r="H837" t="s">
        <v>19</v>
      </c>
      <c r="I837" t="s">
        <v>57</v>
      </c>
      <c r="J837" t="s">
        <v>21</v>
      </c>
      <c r="K837">
        <v>106777</v>
      </c>
      <c r="L837" t="s">
        <v>33</v>
      </c>
      <c r="M837">
        <v>0.28999999999999998</v>
      </c>
      <c r="N837">
        <v>0.65</v>
      </c>
      <c r="O837">
        <v>33220.53</v>
      </c>
      <c r="P837">
        <v>0</v>
      </c>
      <c r="Q837" s="2">
        <f t="shared" si="98"/>
        <v>25.606638133680477</v>
      </c>
      <c r="R837" s="2">
        <f t="shared" si="92"/>
        <v>31.112065332421775</v>
      </c>
      <c r="S837">
        <f t="shared" ca="1" si="93"/>
        <v>1361</v>
      </c>
      <c r="T837" s="2">
        <f t="shared" ca="1" si="94"/>
        <v>45.366666666666667</v>
      </c>
      <c r="U837" s="2" t="str">
        <f t="shared" ca="1" si="95"/>
        <v>37-48</v>
      </c>
      <c r="V837">
        <f t="shared" si="96"/>
        <v>5878.5299999999988</v>
      </c>
      <c r="W837" t="str">
        <f t="shared" si="97"/>
        <v>Profit</v>
      </c>
    </row>
    <row r="838" spans="1:23">
      <c r="A838" t="s">
        <v>1718</v>
      </c>
      <c r="B838" s="1">
        <v>44592</v>
      </c>
      <c r="C838" t="s">
        <v>1719</v>
      </c>
      <c r="D838" t="s">
        <v>46</v>
      </c>
      <c r="E838">
        <v>5895</v>
      </c>
      <c r="F838">
        <v>7.6</v>
      </c>
      <c r="G838">
        <v>36</v>
      </c>
      <c r="H838" t="s">
        <v>81</v>
      </c>
      <c r="I838" t="s">
        <v>36</v>
      </c>
      <c r="J838" t="s">
        <v>21</v>
      </c>
      <c r="K838">
        <v>80248</v>
      </c>
      <c r="L838" t="s">
        <v>22</v>
      </c>
      <c r="M838">
        <v>0.42</v>
      </c>
      <c r="N838">
        <v>0.77</v>
      </c>
      <c r="O838">
        <v>1855.91</v>
      </c>
      <c r="P838">
        <v>1714.08</v>
      </c>
      <c r="Q838" s="2">
        <f t="shared" si="98"/>
        <v>7.3459774698434854</v>
      </c>
      <c r="R838" s="2">
        <f t="shared" si="92"/>
        <v>2.3127180739706912</v>
      </c>
      <c r="S838">
        <f t="shared" ca="1" si="93"/>
        <v>1328</v>
      </c>
      <c r="T838" s="2">
        <f t="shared" ca="1" si="94"/>
        <v>44.266666666666666</v>
      </c>
      <c r="U838" s="2" t="str">
        <f t="shared" ca="1" si="95"/>
        <v>37-48</v>
      </c>
      <c r="V838">
        <f t="shared" si="96"/>
        <v>-4039.09</v>
      </c>
      <c r="W838" t="str">
        <f t="shared" si="97"/>
        <v>loss</v>
      </c>
    </row>
    <row r="839" spans="1:23">
      <c r="A839" t="s">
        <v>1720</v>
      </c>
      <c r="B839" s="1">
        <v>44414</v>
      </c>
      <c r="C839" t="s">
        <v>1721</v>
      </c>
      <c r="D839" t="s">
        <v>18</v>
      </c>
      <c r="E839">
        <v>12023</v>
      </c>
      <c r="F839">
        <v>16.3</v>
      </c>
      <c r="G839">
        <v>36</v>
      </c>
      <c r="H839" t="s">
        <v>19</v>
      </c>
      <c r="I839" t="s">
        <v>27</v>
      </c>
      <c r="J839" t="s">
        <v>47</v>
      </c>
      <c r="K839">
        <v>105033</v>
      </c>
      <c r="L839" t="s">
        <v>33</v>
      </c>
      <c r="M839">
        <v>0.49</v>
      </c>
      <c r="N839">
        <v>0.65</v>
      </c>
      <c r="O839">
        <v>13982.75</v>
      </c>
      <c r="P839">
        <v>0</v>
      </c>
      <c r="Q839" s="2">
        <f t="shared" si="98"/>
        <v>11.44687860005903</v>
      </c>
      <c r="R839" s="2">
        <f t="shared" si="92"/>
        <v>13.312720763950377</v>
      </c>
      <c r="S839">
        <f t="shared" ca="1" si="93"/>
        <v>1506</v>
      </c>
      <c r="T839" s="2">
        <f t="shared" ca="1" si="94"/>
        <v>50.2</v>
      </c>
      <c r="U839" s="2" t="str">
        <f t="shared" ca="1" si="95"/>
        <v>49+</v>
      </c>
      <c r="V839">
        <f t="shared" si="96"/>
        <v>1959.75</v>
      </c>
      <c r="W839" t="str">
        <f t="shared" si="97"/>
        <v>Profit</v>
      </c>
    </row>
    <row r="840" spans="1:23">
      <c r="A840" t="s">
        <v>1722</v>
      </c>
      <c r="B840" s="1">
        <v>44337</v>
      </c>
      <c r="C840" t="s">
        <v>1723</v>
      </c>
      <c r="D840" t="s">
        <v>18</v>
      </c>
      <c r="E840">
        <v>11699</v>
      </c>
      <c r="F840">
        <v>22.3</v>
      </c>
      <c r="G840">
        <v>60</v>
      </c>
      <c r="H840" t="s">
        <v>26</v>
      </c>
      <c r="I840" t="s">
        <v>27</v>
      </c>
      <c r="J840" t="s">
        <v>21</v>
      </c>
      <c r="K840">
        <v>137411</v>
      </c>
      <c r="L840" t="s">
        <v>22</v>
      </c>
      <c r="M840">
        <v>0.47</v>
      </c>
      <c r="N840">
        <v>0.85</v>
      </c>
      <c r="O840">
        <v>2660.54</v>
      </c>
      <c r="P840">
        <v>0</v>
      </c>
      <c r="Q840" s="2">
        <f t="shared" si="98"/>
        <v>8.5138744350888942</v>
      </c>
      <c r="R840" s="2">
        <f t="shared" si="92"/>
        <v>1.9361914257228316</v>
      </c>
      <c r="S840">
        <f t="shared" ca="1" si="93"/>
        <v>1583</v>
      </c>
      <c r="T840" s="2">
        <f t="shared" ca="1" si="94"/>
        <v>52.766666666666666</v>
      </c>
      <c r="U840" s="2" t="str">
        <f t="shared" ca="1" si="95"/>
        <v>49+</v>
      </c>
      <c r="V840">
        <f t="shared" si="96"/>
        <v>-9038.4599999999991</v>
      </c>
      <c r="W840" t="str">
        <f t="shared" si="97"/>
        <v>loss</v>
      </c>
    </row>
    <row r="841" spans="1:23">
      <c r="A841" t="s">
        <v>1724</v>
      </c>
      <c r="B841" s="1">
        <v>45154</v>
      </c>
      <c r="C841" t="s">
        <v>1725</v>
      </c>
      <c r="D841" t="s">
        <v>65</v>
      </c>
      <c r="E841">
        <v>10715</v>
      </c>
      <c r="F841">
        <v>16.399999999999999</v>
      </c>
      <c r="G841">
        <v>36</v>
      </c>
      <c r="H841" t="s">
        <v>19</v>
      </c>
      <c r="I841" t="s">
        <v>36</v>
      </c>
      <c r="J841" t="s">
        <v>47</v>
      </c>
      <c r="K841">
        <v>128239</v>
      </c>
      <c r="L841" t="s">
        <v>22</v>
      </c>
      <c r="M841">
        <v>0.47</v>
      </c>
      <c r="N841">
        <v>0.53</v>
      </c>
      <c r="O841">
        <v>12472.26</v>
      </c>
      <c r="P841">
        <v>0</v>
      </c>
      <c r="Q841" s="2">
        <f t="shared" si="98"/>
        <v>8.3554924788870775</v>
      </c>
      <c r="R841" s="2">
        <f t="shared" si="92"/>
        <v>9.7257932454245584</v>
      </c>
      <c r="S841">
        <f t="shared" ca="1" si="93"/>
        <v>766</v>
      </c>
      <c r="T841" s="2">
        <f t="shared" ca="1" si="94"/>
        <v>25.533333333333335</v>
      </c>
      <c r="U841" s="2" t="str">
        <f t="shared" ca="1" si="95"/>
        <v>25-36</v>
      </c>
      <c r="V841">
        <f t="shared" si="96"/>
        <v>1757.2600000000002</v>
      </c>
      <c r="W841" t="str">
        <f t="shared" si="97"/>
        <v>Profit</v>
      </c>
    </row>
    <row r="842" spans="1:23">
      <c r="A842" t="s">
        <v>1726</v>
      </c>
      <c r="B842" s="1">
        <v>45181</v>
      </c>
      <c r="C842" t="s">
        <v>1727</v>
      </c>
      <c r="D842" t="s">
        <v>65</v>
      </c>
      <c r="E842">
        <v>20169</v>
      </c>
      <c r="F842">
        <v>23.1</v>
      </c>
      <c r="G842">
        <v>36</v>
      </c>
      <c r="H842" t="s">
        <v>19</v>
      </c>
      <c r="I842" t="s">
        <v>36</v>
      </c>
      <c r="J842" t="s">
        <v>37</v>
      </c>
      <c r="K842">
        <v>74041</v>
      </c>
      <c r="L842" t="s">
        <v>22</v>
      </c>
      <c r="M842">
        <v>0.26</v>
      </c>
      <c r="N842">
        <v>0.8</v>
      </c>
      <c r="O842">
        <v>24828.04</v>
      </c>
      <c r="P842">
        <v>0</v>
      </c>
      <c r="Q842" s="2">
        <f t="shared" si="98"/>
        <v>27.240312799665052</v>
      </c>
      <c r="R842" s="2">
        <f t="shared" si="92"/>
        <v>33.532826406990722</v>
      </c>
      <c r="S842">
        <f t="shared" ca="1" si="93"/>
        <v>739</v>
      </c>
      <c r="T842" s="2">
        <f t="shared" ca="1" si="94"/>
        <v>24.633333333333333</v>
      </c>
      <c r="U842" s="2" t="str">
        <f t="shared" ca="1" si="95"/>
        <v>25-36</v>
      </c>
      <c r="V842">
        <f t="shared" si="96"/>
        <v>4659.0400000000009</v>
      </c>
      <c r="W842" t="str">
        <f t="shared" si="97"/>
        <v>Profit</v>
      </c>
    </row>
    <row r="843" spans="1:23">
      <c r="A843" t="s">
        <v>1728</v>
      </c>
      <c r="B843" s="1">
        <v>45189</v>
      </c>
      <c r="C843" t="s">
        <v>1729</v>
      </c>
      <c r="D843" t="s">
        <v>72</v>
      </c>
      <c r="E843">
        <v>17163</v>
      </c>
      <c r="F843">
        <v>23.9</v>
      </c>
      <c r="G843">
        <v>36</v>
      </c>
      <c r="H843" t="s">
        <v>19</v>
      </c>
      <c r="I843" t="s">
        <v>27</v>
      </c>
      <c r="J843" t="s">
        <v>32</v>
      </c>
      <c r="K843">
        <v>61954</v>
      </c>
      <c r="L843" t="s">
        <v>29</v>
      </c>
      <c r="M843">
        <v>0.28999999999999998</v>
      </c>
      <c r="N843">
        <v>0.86</v>
      </c>
      <c r="O843">
        <v>21264.959999999999</v>
      </c>
      <c r="P843">
        <v>0</v>
      </c>
      <c r="Q843" s="2">
        <f t="shared" si="98"/>
        <v>27.702811763566515</v>
      </c>
      <c r="R843" s="2">
        <f t="shared" si="92"/>
        <v>34.323788617361267</v>
      </c>
      <c r="S843">
        <f t="shared" ca="1" si="93"/>
        <v>731</v>
      </c>
      <c r="T843" s="2">
        <f t="shared" ca="1" si="94"/>
        <v>24.366666666666667</v>
      </c>
      <c r="U843" s="2" t="str">
        <f t="shared" ca="1" si="95"/>
        <v>25-36</v>
      </c>
      <c r="V843">
        <f t="shared" si="96"/>
        <v>4101.9599999999991</v>
      </c>
      <c r="W843" t="str">
        <f t="shared" si="97"/>
        <v>Profit</v>
      </c>
    </row>
    <row r="844" spans="1:23">
      <c r="A844" t="s">
        <v>1730</v>
      </c>
      <c r="B844" s="1">
        <v>45024</v>
      </c>
      <c r="C844" t="s">
        <v>1731</v>
      </c>
      <c r="D844" t="s">
        <v>56</v>
      </c>
      <c r="E844">
        <v>6782</v>
      </c>
      <c r="F844">
        <v>13.4</v>
      </c>
      <c r="G844">
        <v>36</v>
      </c>
      <c r="H844" t="s">
        <v>60</v>
      </c>
      <c r="I844" t="s">
        <v>20</v>
      </c>
      <c r="J844" t="s">
        <v>32</v>
      </c>
      <c r="K844">
        <v>38002</v>
      </c>
      <c r="L844" t="s">
        <v>29</v>
      </c>
      <c r="M844">
        <v>0.38</v>
      </c>
      <c r="N844">
        <v>0.8</v>
      </c>
      <c r="O844">
        <v>0</v>
      </c>
      <c r="P844">
        <v>0</v>
      </c>
      <c r="Q844" s="2">
        <f t="shared" si="98"/>
        <v>17.846429135308668</v>
      </c>
      <c r="R844" s="2">
        <f t="shared" si="92"/>
        <v>0</v>
      </c>
      <c r="S844">
        <f t="shared" ca="1" si="93"/>
        <v>896</v>
      </c>
      <c r="T844" s="2">
        <f t="shared" ca="1" si="94"/>
        <v>29.866666666666667</v>
      </c>
      <c r="U844" s="2" t="str">
        <f t="shared" ca="1" si="95"/>
        <v>25-36</v>
      </c>
      <c r="V844">
        <f t="shared" si="96"/>
        <v>-6782</v>
      </c>
      <c r="W844" t="str">
        <f t="shared" si="97"/>
        <v>loss</v>
      </c>
    </row>
    <row r="845" spans="1:23">
      <c r="A845" t="s">
        <v>1732</v>
      </c>
      <c r="B845" s="1">
        <v>44879</v>
      </c>
      <c r="C845" t="s">
        <v>1733</v>
      </c>
      <c r="D845" t="s">
        <v>56</v>
      </c>
      <c r="E845">
        <v>23641</v>
      </c>
      <c r="F845">
        <v>12.5</v>
      </c>
      <c r="G845">
        <v>60</v>
      </c>
      <c r="H845" t="s">
        <v>60</v>
      </c>
      <c r="I845" t="s">
        <v>84</v>
      </c>
      <c r="J845" t="s">
        <v>37</v>
      </c>
      <c r="K845">
        <v>99783</v>
      </c>
      <c r="L845" t="s">
        <v>33</v>
      </c>
      <c r="M845">
        <v>0.47</v>
      </c>
      <c r="N845">
        <v>0.72</v>
      </c>
      <c r="O845">
        <v>0</v>
      </c>
      <c r="P845">
        <v>0</v>
      </c>
      <c r="Q845" s="2">
        <f t="shared" si="98"/>
        <v>23.692412535201388</v>
      </c>
      <c r="R845" s="2">
        <f t="shared" si="92"/>
        <v>0</v>
      </c>
      <c r="S845">
        <f t="shared" ca="1" si="93"/>
        <v>1041</v>
      </c>
      <c r="T845" s="2">
        <f t="shared" ca="1" si="94"/>
        <v>34.700000000000003</v>
      </c>
      <c r="U845" s="2" t="str">
        <f t="shared" ca="1" si="95"/>
        <v>25-36</v>
      </c>
      <c r="V845">
        <f t="shared" si="96"/>
        <v>-23641</v>
      </c>
      <c r="W845" t="str">
        <f t="shared" si="97"/>
        <v>loss</v>
      </c>
    </row>
    <row r="846" spans="1:23">
      <c r="A846" t="s">
        <v>1734</v>
      </c>
      <c r="B846" s="1">
        <v>45200</v>
      </c>
      <c r="C846" t="s">
        <v>1735</v>
      </c>
      <c r="D846" t="s">
        <v>72</v>
      </c>
      <c r="E846">
        <v>19792</v>
      </c>
      <c r="F846">
        <v>23.7</v>
      </c>
      <c r="G846">
        <v>36</v>
      </c>
      <c r="H846" t="s">
        <v>19</v>
      </c>
      <c r="I846" t="s">
        <v>20</v>
      </c>
      <c r="J846" t="s">
        <v>28</v>
      </c>
      <c r="K846">
        <v>137524</v>
      </c>
      <c r="L846" t="s">
        <v>22</v>
      </c>
      <c r="M846">
        <v>0.16</v>
      </c>
      <c r="N846">
        <v>0.93</v>
      </c>
      <c r="O846">
        <v>24482.7</v>
      </c>
      <c r="P846">
        <v>0</v>
      </c>
      <c r="Q846" s="2">
        <f t="shared" si="98"/>
        <v>14.391669817631831</v>
      </c>
      <c r="R846" s="2">
        <f t="shared" si="92"/>
        <v>17.802492655827347</v>
      </c>
      <c r="S846">
        <f t="shared" ca="1" si="93"/>
        <v>720</v>
      </c>
      <c r="T846" s="2">
        <f t="shared" ca="1" si="94"/>
        <v>24</v>
      </c>
      <c r="U846" s="2" t="str">
        <f t="shared" ca="1" si="95"/>
        <v>13-24</v>
      </c>
      <c r="V846">
        <f t="shared" si="96"/>
        <v>4690.7000000000007</v>
      </c>
      <c r="W846" t="str">
        <f t="shared" si="97"/>
        <v>Profit</v>
      </c>
    </row>
    <row r="847" spans="1:23">
      <c r="A847" t="s">
        <v>1736</v>
      </c>
      <c r="B847" s="1">
        <v>44552</v>
      </c>
      <c r="C847" t="s">
        <v>1737</v>
      </c>
      <c r="D847" t="s">
        <v>53</v>
      </c>
      <c r="E847">
        <v>36585</v>
      </c>
      <c r="F847">
        <v>18.5</v>
      </c>
      <c r="G847">
        <v>60</v>
      </c>
      <c r="H847" t="s">
        <v>315</v>
      </c>
      <c r="I847" t="s">
        <v>27</v>
      </c>
      <c r="J847" t="s">
        <v>28</v>
      </c>
      <c r="K847">
        <v>117234</v>
      </c>
      <c r="L847" t="s">
        <v>33</v>
      </c>
      <c r="M847">
        <v>0.22</v>
      </c>
      <c r="N847">
        <v>0.63</v>
      </c>
      <c r="O847">
        <v>0</v>
      </c>
      <c r="P847">
        <v>0</v>
      </c>
      <c r="Q847" s="2">
        <f t="shared" si="98"/>
        <v>31.206817134960847</v>
      </c>
      <c r="R847" s="2">
        <f t="shared" si="92"/>
        <v>0</v>
      </c>
      <c r="S847">
        <f t="shared" ca="1" si="93"/>
        <v>1368</v>
      </c>
      <c r="T847" s="2">
        <f t="shared" ca="1" si="94"/>
        <v>45.6</v>
      </c>
      <c r="U847" s="2" t="str">
        <f t="shared" ca="1" si="95"/>
        <v>37-48</v>
      </c>
      <c r="V847">
        <f t="shared" si="96"/>
        <v>-36585</v>
      </c>
      <c r="W847" t="str">
        <f t="shared" si="97"/>
        <v>loss</v>
      </c>
    </row>
    <row r="848" spans="1:23">
      <c r="A848" t="s">
        <v>1738</v>
      </c>
      <c r="B848" s="1">
        <v>45204</v>
      </c>
      <c r="C848" t="s">
        <v>1739</v>
      </c>
      <c r="D848" t="s">
        <v>18</v>
      </c>
      <c r="E848">
        <v>31682</v>
      </c>
      <c r="F848">
        <v>7.3</v>
      </c>
      <c r="G848">
        <v>36</v>
      </c>
      <c r="H848" t="s">
        <v>26</v>
      </c>
      <c r="I848" t="s">
        <v>27</v>
      </c>
      <c r="J848" t="s">
        <v>21</v>
      </c>
      <c r="K848">
        <v>49738</v>
      </c>
      <c r="L848" t="s">
        <v>29</v>
      </c>
      <c r="M848">
        <v>0.16</v>
      </c>
      <c r="N848">
        <v>0.51</v>
      </c>
      <c r="O848">
        <v>11237.19</v>
      </c>
      <c r="P848">
        <v>0</v>
      </c>
      <c r="Q848" s="2">
        <f t="shared" si="98"/>
        <v>63.697776348063847</v>
      </c>
      <c r="R848" s="2">
        <f t="shared" si="92"/>
        <v>22.592766094334312</v>
      </c>
      <c r="S848">
        <f t="shared" ca="1" si="93"/>
        <v>716</v>
      </c>
      <c r="T848" s="2">
        <f t="shared" ca="1" si="94"/>
        <v>23.866666666666667</v>
      </c>
      <c r="U848" s="2" t="str">
        <f t="shared" ca="1" si="95"/>
        <v>13-24</v>
      </c>
      <c r="V848">
        <f t="shared" si="96"/>
        <v>-20444.809999999998</v>
      </c>
      <c r="W848" t="str">
        <f t="shared" si="97"/>
        <v>loss</v>
      </c>
    </row>
    <row r="849" spans="1:23">
      <c r="A849" t="s">
        <v>1740</v>
      </c>
      <c r="B849" s="1">
        <v>45084</v>
      </c>
      <c r="C849" t="s">
        <v>1741</v>
      </c>
      <c r="D849" t="s">
        <v>50</v>
      </c>
      <c r="E849">
        <v>19880</v>
      </c>
      <c r="F849">
        <v>5.8</v>
      </c>
      <c r="G849">
        <v>60</v>
      </c>
      <c r="H849" t="s">
        <v>26</v>
      </c>
      <c r="I849" t="s">
        <v>27</v>
      </c>
      <c r="J849" t="s">
        <v>47</v>
      </c>
      <c r="K849">
        <v>40703</v>
      </c>
      <c r="L849" t="s">
        <v>29</v>
      </c>
      <c r="M849">
        <v>0.34</v>
      </c>
      <c r="N849">
        <v>0.69</v>
      </c>
      <c r="O849">
        <v>5252.13</v>
      </c>
      <c r="P849">
        <v>0</v>
      </c>
      <c r="Q849" s="2">
        <f t="shared" si="98"/>
        <v>48.841608726629488</v>
      </c>
      <c r="R849" s="2">
        <f t="shared" si="92"/>
        <v>12.903545193229002</v>
      </c>
      <c r="S849">
        <f t="shared" ca="1" si="93"/>
        <v>836</v>
      </c>
      <c r="T849" s="2">
        <f t="shared" ca="1" si="94"/>
        <v>27.866666666666667</v>
      </c>
      <c r="U849" s="2" t="str">
        <f t="shared" ca="1" si="95"/>
        <v>25-36</v>
      </c>
      <c r="V849">
        <f t="shared" si="96"/>
        <v>-14627.869999999999</v>
      </c>
      <c r="W849" t="str">
        <f t="shared" si="97"/>
        <v>loss</v>
      </c>
    </row>
    <row r="850" spans="1:23">
      <c r="A850" t="s">
        <v>1742</v>
      </c>
      <c r="B850" s="1">
        <v>44323</v>
      </c>
      <c r="C850" t="s">
        <v>1743</v>
      </c>
      <c r="D850" t="s">
        <v>18</v>
      </c>
      <c r="E850">
        <v>39067</v>
      </c>
      <c r="F850">
        <v>16.3</v>
      </c>
      <c r="G850">
        <v>36</v>
      </c>
      <c r="H850" t="s">
        <v>19</v>
      </c>
      <c r="I850" t="s">
        <v>73</v>
      </c>
      <c r="J850" t="s">
        <v>32</v>
      </c>
      <c r="K850">
        <v>143776</v>
      </c>
      <c r="L850" t="s">
        <v>29</v>
      </c>
      <c r="M850">
        <v>0.22</v>
      </c>
      <c r="N850">
        <v>0.51</v>
      </c>
      <c r="O850">
        <v>45434.92</v>
      </c>
      <c r="P850">
        <v>0</v>
      </c>
      <c r="Q850" s="2">
        <f t="shared" si="98"/>
        <v>27.172128867126645</v>
      </c>
      <c r="R850" s="2">
        <f t="shared" si="92"/>
        <v>31.601185176941911</v>
      </c>
      <c r="S850">
        <f t="shared" ca="1" si="93"/>
        <v>1597</v>
      </c>
      <c r="T850" s="2">
        <f t="shared" ca="1" si="94"/>
        <v>53.233333333333334</v>
      </c>
      <c r="U850" s="2" t="str">
        <f t="shared" ca="1" si="95"/>
        <v>49+</v>
      </c>
      <c r="V850">
        <f t="shared" si="96"/>
        <v>6367.9199999999983</v>
      </c>
      <c r="W850" t="str">
        <f t="shared" si="97"/>
        <v>Profit</v>
      </c>
    </row>
    <row r="851" spans="1:23">
      <c r="A851" t="s">
        <v>1744</v>
      </c>
      <c r="B851" s="1">
        <v>45205</v>
      </c>
      <c r="C851" t="s">
        <v>1745</v>
      </c>
      <c r="D851" t="s">
        <v>46</v>
      </c>
      <c r="E851">
        <v>19073</v>
      </c>
      <c r="F851">
        <v>23.6</v>
      </c>
      <c r="G851">
        <v>36</v>
      </c>
      <c r="H851" t="s">
        <v>81</v>
      </c>
      <c r="I851" t="s">
        <v>27</v>
      </c>
      <c r="J851" t="s">
        <v>21</v>
      </c>
      <c r="K851">
        <v>79422</v>
      </c>
      <c r="L851" t="s">
        <v>29</v>
      </c>
      <c r="M851">
        <v>0.23</v>
      </c>
      <c r="N851">
        <v>0.93</v>
      </c>
      <c r="O851">
        <v>7593.57</v>
      </c>
      <c r="P851">
        <v>6148.31</v>
      </c>
      <c r="Q851" s="2">
        <f t="shared" si="98"/>
        <v>24.014756616554607</v>
      </c>
      <c r="R851" s="2">
        <f t="shared" si="92"/>
        <v>9.5610410213794665</v>
      </c>
      <c r="S851">
        <f t="shared" ca="1" si="93"/>
        <v>715</v>
      </c>
      <c r="T851" s="2">
        <f t="shared" ca="1" si="94"/>
        <v>23.833333333333332</v>
      </c>
      <c r="U851" s="2" t="str">
        <f t="shared" ca="1" si="95"/>
        <v>13-24</v>
      </c>
      <c r="V851">
        <f t="shared" si="96"/>
        <v>-11479.43</v>
      </c>
      <c r="W851" t="str">
        <f t="shared" si="97"/>
        <v>loss</v>
      </c>
    </row>
    <row r="852" spans="1:23">
      <c r="A852" t="s">
        <v>1746</v>
      </c>
      <c r="B852" s="1">
        <v>44800</v>
      </c>
      <c r="C852" t="s">
        <v>1747</v>
      </c>
      <c r="D852" t="s">
        <v>65</v>
      </c>
      <c r="E852">
        <v>37035</v>
      </c>
      <c r="F852">
        <v>21.9</v>
      </c>
      <c r="G852">
        <v>60</v>
      </c>
      <c r="H852" t="s">
        <v>26</v>
      </c>
      <c r="I852" t="s">
        <v>36</v>
      </c>
      <c r="J852" t="s">
        <v>37</v>
      </c>
      <c r="K852">
        <v>113106</v>
      </c>
      <c r="L852" t="s">
        <v>33</v>
      </c>
      <c r="M852">
        <v>0.13</v>
      </c>
      <c r="N852">
        <v>0.59</v>
      </c>
      <c r="O852">
        <v>13999.45</v>
      </c>
      <c r="P852">
        <v>0</v>
      </c>
      <c r="Q852" s="2">
        <f t="shared" si="98"/>
        <v>32.743621028062172</v>
      </c>
      <c r="R852" s="2">
        <f t="shared" si="92"/>
        <v>12.377283256414337</v>
      </c>
      <c r="S852">
        <f t="shared" ca="1" si="93"/>
        <v>1120</v>
      </c>
      <c r="T852" s="2">
        <f t="shared" ca="1" si="94"/>
        <v>37.333333333333336</v>
      </c>
      <c r="U852" s="2" t="str">
        <f t="shared" ca="1" si="95"/>
        <v>37-48</v>
      </c>
      <c r="V852">
        <f t="shared" si="96"/>
        <v>-23035.55</v>
      </c>
      <c r="W852" t="str">
        <f t="shared" si="97"/>
        <v>loss</v>
      </c>
    </row>
    <row r="853" spans="1:23">
      <c r="A853" t="s">
        <v>1748</v>
      </c>
      <c r="B853" s="1">
        <v>45210</v>
      </c>
      <c r="C853" t="s">
        <v>1749</v>
      </c>
      <c r="D853" t="s">
        <v>18</v>
      </c>
      <c r="E853">
        <v>38174</v>
      </c>
      <c r="F853">
        <v>18.5</v>
      </c>
      <c r="G853">
        <v>36</v>
      </c>
      <c r="H853" t="s">
        <v>81</v>
      </c>
      <c r="I853" t="s">
        <v>20</v>
      </c>
      <c r="J853" t="s">
        <v>32</v>
      </c>
      <c r="K853">
        <v>91899</v>
      </c>
      <c r="L853" t="s">
        <v>22</v>
      </c>
      <c r="M853">
        <v>0.24</v>
      </c>
      <c r="N853">
        <v>0.86</v>
      </c>
      <c r="O853">
        <v>14725.52</v>
      </c>
      <c r="P853">
        <v>11118.32</v>
      </c>
      <c r="Q853" s="2">
        <f t="shared" si="98"/>
        <v>41.539080947561999</v>
      </c>
      <c r="R853" s="2">
        <f t="shared" si="92"/>
        <v>16.023591116334238</v>
      </c>
      <c r="S853">
        <f t="shared" ca="1" si="93"/>
        <v>710</v>
      </c>
      <c r="T853" s="2">
        <f t="shared" ca="1" si="94"/>
        <v>23.666666666666668</v>
      </c>
      <c r="U853" s="2" t="str">
        <f t="shared" ca="1" si="95"/>
        <v>13-24</v>
      </c>
      <c r="V853">
        <f t="shared" si="96"/>
        <v>-23448.48</v>
      </c>
      <c r="W853" t="str">
        <f t="shared" si="97"/>
        <v>loss</v>
      </c>
    </row>
    <row r="854" spans="1:23">
      <c r="A854" t="s">
        <v>1750</v>
      </c>
      <c r="B854" s="1">
        <v>44247</v>
      </c>
      <c r="C854" t="s">
        <v>1751</v>
      </c>
      <c r="D854" t="s">
        <v>65</v>
      </c>
      <c r="E854">
        <v>25837</v>
      </c>
      <c r="F854">
        <v>7.8</v>
      </c>
      <c r="G854">
        <v>60</v>
      </c>
      <c r="H854" t="s">
        <v>26</v>
      </c>
      <c r="I854" t="s">
        <v>57</v>
      </c>
      <c r="J854" t="s">
        <v>47</v>
      </c>
      <c r="K854">
        <v>42392</v>
      </c>
      <c r="L854" t="s">
        <v>33</v>
      </c>
      <c r="M854">
        <v>0.44</v>
      </c>
      <c r="N854">
        <v>0.85</v>
      </c>
      <c r="O854">
        <v>10999.75</v>
      </c>
      <c r="P854">
        <v>0</v>
      </c>
      <c r="Q854" s="2">
        <f t="shared" si="98"/>
        <v>60.947820343461032</v>
      </c>
      <c r="R854" s="2">
        <f t="shared" si="92"/>
        <v>25.947702396678618</v>
      </c>
      <c r="S854">
        <f t="shared" ca="1" si="93"/>
        <v>1673</v>
      </c>
      <c r="T854" s="2">
        <f t="shared" ca="1" si="94"/>
        <v>55.766666666666666</v>
      </c>
      <c r="U854" s="2" t="str">
        <f t="shared" ca="1" si="95"/>
        <v>49+</v>
      </c>
      <c r="V854">
        <f t="shared" si="96"/>
        <v>-14837.25</v>
      </c>
      <c r="W854" t="str">
        <f t="shared" si="97"/>
        <v>loss</v>
      </c>
    </row>
    <row r="855" spans="1:23">
      <c r="A855" t="s">
        <v>1752</v>
      </c>
      <c r="B855" s="1">
        <v>45249</v>
      </c>
      <c r="C855" t="s">
        <v>1753</v>
      </c>
      <c r="D855" t="s">
        <v>18</v>
      </c>
      <c r="E855">
        <v>18826</v>
      </c>
      <c r="F855">
        <v>10.1</v>
      </c>
      <c r="G855">
        <v>36</v>
      </c>
      <c r="H855" t="s">
        <v>26</v>
      </c>
      <c r="I855" t="s">
        <v>73</v>
      </c>
      <c r="J855" t="s">
        <v>47</v>
      </c>
      <c r="K855">
        <v>74724</v>
      </c>
      <c r="L855" t="s">
        <v>22</v>
      </c>
      <c r="M855">
        <v>0.19</v>
      </c>
      <c r="N855">
        <v>0.6</v>
      </c>
      <c r="O855">
        <v>8590.41</v>
      </c>
      <c r="P855">
        <v>0</v>
      </c>
      <c r="Q855" s="2">
        <f t="shared" si="98"/>
        <v>25.19404742786789</v>
      </c>
      <c r="R855" s="2">
        <f t="shared" si="92"/>
        <v>11.496185964348804</v>
      </c>
      <c r="S855">
        <f t="shared" ca="1" si="93"/>
        <v>671</v>
      </c>
      <c r="T855" s="2">
        <f t="shared" ca="1" si="94"/>
        <v>22.366666666666667</v>
      </c>
      <c r="U855" s="2" t="str">
        <f t="shared" ca="1" si="95"/>
        <v>13-24</v>
      </c>
      <c r="V855">
        <f t="shared" si="96"/>
        <v>-10235.59</v>
      </c>
      <c r="W855" t="str">
        <f t="shared" si="97"/>
        <v>loss</v>
      </c>
    </row>
    <row r="856" spans="1:23">
      <c r="A856" t="s">
        <v>1754</v>
      </c>
      <c r="B856" s="1">
        <v>44975</v>
      </c>
      <c r="C856" t="s">
        <v>1755</v>
      </c>
      <c r="D856" t="s">
        <v>46</v>
      </c>
      <c r="E856">
        <v>25981</v>
      </c>
      <c r="F856">
        <v>22.5</v>
      </c>
      <c r="G856">
        <v>60</v>
      </c>
      <c r="H856" t="s">
        <v>26</v>
      </c>
      <c r="I856" t="s">
        <v>41</v>
      </c>
      <c r="J856" t="s">
        <v>28</v>
      </c>
      <c r="K856">
        <v>62299</v>
      </c>
      <c r="L856" t="s">
        <v>29</v>
      </c>
      <c r="M856">
        <v>0.38</v>
      </c>
      <c r="N856">
        <v>0.78</v>
      </c>
      <c r="O856">
        <v>10820.79</v>
      </c>
      <c r="P856">
        <v>0</v>
      </c>
      <c r="Q856" s="2">
        <f t="shared" si="98"/>
        <v>41.703719160821201</v>
      </c>
      <c r="R856" s="2">
        <f t="shared" si="92"/>
        <v>17.369123099889244</v>
      </c>
      <c r="S856">
        <f t="shared" ca="1" si="93"/>
        <v>945</v>
      </c>
      <c r="T856" s="2">
        <f t="shared" ca="1" si="94"/>
        <v>31.5</v>
      </c>
      <c r="U856" s="2" t="str">
        <f t="shared" ca="1" si="95"/>
        <v>25-36</v>
      </c>
      <c r="V856">
        <f t="shared" si="96"/>
        <v>-15160.21</v>
      </c>
      <c r="W856" t="str">
        <f t="shared" si="97"/>
        <v>loss</v>
      </c>
    </row>
    <row r="857" spans="1:23">
      <c r="A857" t="s">
        <v>1756</v>
      </c>
      <c r="B857" s="1">
        <v>45010</v>
      </c>
      <c r="C857" t="s">
        <v>1757</v>
      </c>
      <c r="D857" t="s">
        <v>53</v>
      </c>
      <c r="E857">
        <v>11382</v>
      </c>
      <c r="F857">
        <v>8.6999999999999993</v>
      </c>
      <c r="G857">
        <v>36</v>
      </c>
      <c r="H857" t="s">
        <v>19</v>
      </c>
      <c r="I857" t="s">
        <v>20</v>
      </c>
      <c r="J857" t="s">
        <v>21</v>
      </c>
      <c r="K857">
        <v>45641</v>
      </c>
      <c r="L857" t="s">
        <v>22</v>
      </c>
      <c r="M857">
        <v>0.35</v>
      </c>
      <c r="N857">
        <v>0.52</v>
      </c>
      <c r="O857">
        <v>12372.23</v>
      </c>
      <c r="P857">
        <v>0</v>
      </c>
      <c r="Q857" s="2">
        <f t="shared" si="98"/>
        <v>24.938103897811178</v>
      </c>
      <c r="R857" s="2">
        <f t="shared" si="92"/>
        <v>27.107710172870881</v>
      </c>
      <c r="S857">
        <f t="shared" ca="1" si="93"/>
        <v>910</v>
      </c>
      <c r="T857" s="2">
        <f t="shared" ca="1" si="94"/>
        <v>30.333333333333332</v>
      </c>
      <c r="U857" s="2" t="str">
        <f t="shared" ca="1" si="95"/>
        <v>25-36</v>
      </c>
      <c r="V857">
        <f t="shared" si="96"/>
        <v>990.22999999999956</v>
      </c>
      <c r="W857" t="str">
        <f t="shared" si="97"/>
        <v>Profit</v>
      </c>
    </row>
    <row r="858" spans="1:23">
      <c r="A858" t="s">
        <v>1758</v>
      </c>
      <c r="B858" s="1">
        <v>44616</v>
      </c>
      <c r="C858" t="s">
        <v>1759</v>
      </c>
      <c r="D858" t="s">
        <v>50</v>
      </c>
      <c r="E858">
        <v>5437</v>
      </c>
      <c r="F858">
        <v>10.6</v>
      </c>
      <c r="G858">
        <v>36</v>
      </c>
      <c r="H858" t="s">
        <v>19</v>
      </c>
      <c r="I858" t="s">
        <v>20</v>
      </c>
      <c r="J858" t="s">
        <v>37</v>
      </c>
      <c r="K858">
        <v>109534</v>
      </c>
      <c r="L858" t="s">
        <v>29</v>
      </c>
      <c r="M858">
        <v>0.45</v>
      </c>
      <c r="N858">
        <v>0.72</v>
      </c>
      <c r="O858">
        <v>6013.32</v>
      </c>
      <c r="P858">
        <v>0</v>
      </c>
      <c r="Q858" s="2">
        <f t="shared" si="98"/>
        <v>4.9637555462230907</v>
      </c>
      <c r="R858" s="2">
        <f t="shared" si="92"/>
        <v>5.4899118082056715</v>
      </c>
      <c r="S858">
        <f t="shared" ca="1" si="93"/>
        <v>1304</v>
      </c>
      <c r="T858" s="2">
        <f t="shared" ca="1" si="94"/>
        <v>43.466666666666669</v>
      </c>
      <c r="U858" s="2" t="str">
        <f t="shared" ca="1" si="95"/>
        <v>37-48</v>
      </c>
      <c r="V858">
        <f t="shared" si="96"/>
        <v>576.31999999999971</v>
      </c>
      <c r="W858" t="str">
        <f t="shared" si="97"/>
        <v>Profit</v>
      </c>
    </row>
    <row r="859" spans="1:23">
      <c r="A859" t="s">
        <v>1760</v>
      </c>
      <c r="B859" s="1">
        <v>45179</v>
      </c>
      <c r="C859" t="s">
        <v>1761</v>
      </c>
      <c r="D859" t="s">
        <v>40</v>
      </c>
      <c r="E859">
        <v>6435</v>
      </c>
      <c r="F859">
        <v>7.6</v>
      </c>
      <c r="G859">
        <v>60</v>
      </c>
      <c r="H859" t="s">
        <v>19</v>
      </c>
      <c r="I859" t="s">
        <v>20</v>
      </c>
      <c r="J859" t="s">
        <v>32</v>
      </c>
      <c r="K859">
        <v>36305</v>
      </c>
      <c r="L859" t="s">
        <v>33</v>
      </c>
      <c r="M859">
        <v>0.15</v>
      </c>
      <c r="N859">
        <v>0.51</v>
      </c>
      <c r="O859">
        <v>6924.06</v>
      </c>
      <c r="P859">
        <v>0</v>
      </c>
      <c r="Q859" s="2">
        <f t="shared" si="98"/>
        <v>17.72483129045586</v>
      </c>
      <c r="R859" s="2">
        <f t="shared" si="92"/>
        <v>19.071918468530509</v>
      </c>
      <c r="S859">
        <f t="shared" ca="1" si="93"/>
        <v>741</v>
      </c>
      <c r="T859" s="2">
        <f t="shared" ca="1" si="94"/>
        <v>24.7</v>
      </c>
      <c r="U859" s="2" t="str">
        <f t="shared" ca="1" si="95"/>
        <v>25-36</v>
      </c>
      <c r="V859">
        <f t="shared" si="96"/>
        <v>489.0600000000004</v>
      </c>
      <c r="W859" t="str">
        <f t="shared" si="97"/>
        <v>Profit</v>
      </c>
    </row>
    <row r="860" spans="1:23">
      <c r="A860" t="s">
        <v>1762</v>
      </c>
      <c r="B860" s="1">
        <v>45021</v>
      </c>
      <c r="C860" t="s">
        <v>1763</v>
      </c>
      <c r="D860" t="s">
        <v>72</v>
      </c>
      <c r="E860">
        <v>25819</v>
      </c>
      <c r="F860">
        <v>18.5</v>
      </c>
      <c r="G860">
        <v>36</v>
      </c>
      <c r="H860" t="s">
        <v>19</v>
      </c>
      <c r="I860" t="s">
        <v>20</v>
      </c>
      <c r="J860" t="s">
        <v>47</v>
      </c>
      <c r="K860">
        <v>128262</v>
      </c>
      <c r="L860" t="s">
        <v>22</v>
      </c>
      <c r="M860">
        <v>0.49</v>
      </c>
      <c r="N860">
        <v>0.91</v>
      </c>
      <c r="O860">
        <v>30595.52</v>
      </c>
      <c r="P860">
        <v>0</v>
      </c>
      <c r="Q860" s="2">
        <f t="shared" si="98"/>
        <v>20.129890380627156</v>
      </c>
      <c r="R860" s="2">
        <f t="shared" si="92"/>
        <v>23.853923999313906</v>
      </c>
      <c r="S860">
        <f t="shared" ca="1" si="93"/>
        <v>899</v>
      </c>
      <c r="T860" s="2">
        <f t="shared" ca="1" si="94"/>
        <v>29.966666666666665</v>
      </c>
      <c r="U860" s="2" t="str">
        <f t="shared" ca="1" si="95"/>
        <v>25-36</v>
      </c>
      <c r="V860">
        <f t="shared" si="96"/>
        <v>4776.5200000000004</v>
      </c>
      <c r="W860" t="str">
        <f t="shared" si="97"/>
        <v>Profit</v>
      </c>
    </row>
    <row r="861" spans="1:23">
      <c r="A861" t="s">
        <v>1764</v>
      </c>
      <c r="B861" s="1">
        <v>45221</v>
      </c>
      <c r="C861" t="s">
        <v>1765</v>
      </c>
      <c r="D861" t="s">
        <v>72</v>
      </c>
      <c r="E861">
        <v>37875</v>
      </c>
      <c r="F861">
        <v>23.9</v>
      </c>
      <c r="G861">
        <v>36</v>
      </c>
      <c r="H861" t="s">
        <v>26</v>
      </c>
      <c r="I861" t="s">
        <v>36</v>
      </c>
      <c r="J861" t="s">
        <v>32</v>
      </c>
      <c r="K861">
        <v>48782</v>
      </c>
      <c r="L861" t="s">
        <v>33</v>
      </c>
      <c r="M861">
        <v>0.33</v>
      </c>
      <c r="N861">
        <v>0.94</v>
      </c>
      <c r="O861">
        <v>9719.5400000000009</v>
      </c>
      <c r="P861">
        <v>0</v>
      </c>
      <c r="Q861" s="2">
        <f t="shared" si="98"/>
        <v>77.641343118363324</v>
      </c>
      <c r="R861" s="2">
        <f t="shared" si="92"/>
        <v>19.924439342380388</v>
      </c>
      <c r="S861">
        <f t="shared" ca="1" si="93"/>
        <v>699</v>
      </c>
      <c r="T861" s="2">
        <f t="shared" ca="1" si="94"/>
        <v>23.3</v>
      </c>
      <c r="U861" s="2" t="str">
        <f t="shared" ca="1" si="95"/>
        <v>13-24</v>
      </c>
      <c r="V861">
        <f t="shared" si="96"/>
        <v>-28155.46</v>
      </c>
      <c r="W861" t="str">
        <f t="shared" si="97"/>
        <v>loss</v>
      </c>
    </row>
    <row r="862" spans="1:23">
      <c r="A862" t="s">
        <v>1766</v>
      </c>
      <c r="B862" s="1">
        <v>44763</v>
      </c>
      <c r="C862" t="s">
        <v>1767</v>
      </c>
      <c r="D862" t="s">
        <v>50</v>
      </c>
      <c r="E862">
        <v>32982</v>
      </c>
      <c r="F862">
        <v>10.4</v>
      </c>
      <c r="G862">
        <v>36</v>
      </c>
      <c r="H862" t="s">
        <v>26</v>
      </c>
      <c r="I862" t="s">
        <v>27</v>
      </c>
      <c r="J862" t="s">
        <v>37</v>
      </c>
      <c r="K862">
        <v>108257</v>
      </c>
      <c r="L862" t="s">
        <v>29</v>
      </c>
      <c r="M862">
        <v>0.5</v>
      </c>
      <c r="N862">
        <v>0.6</v>
      </c>
      <c r="O862">
        <v>5386.12</v>
      </c>
      <c r="P862">
        <v>0</v>
      </c>
      <c r="Q862" s="2">
        <f t="shared" si="98"/>
        <v>30.466390164146429</v>
      </c>
      <c r="R862" s="2">
        <f t="shared" si="92"/>
        <v>4.9753087560157772</v>
      </c>
      <c r="S862">
        <f t="shared" ca="1" si="93"/>
        <v>1157</v>
      </c>
      <c r="T862" s="2">
        <f t="shared" ca="1" si="94"/>
        <v>38.56666666666667</v>
      </c>
      <c r="U862" s="2" t="str">
        <f t="shared" ca="1" si="95"/>
        <v>37-48</v>
      </c>
      <c r="V862">
        <f t="shared" si="96"/>
        <v>-27595.88</v>
      </c>
      <c r="W862" t="str">
        <f t="shared" si="97"/>
        <v>loss</v>
      </c>
    </row>
    <row r="863" spans="1:23">
      <c r="A863" t="s">
        <v>1768</v>
      </c>
      <c r="B863" s="1">
        <v>44567</v>
      </c>
      <c r="C863" t="s">
        <v>1769</v>
      </c>
      <c r="D863" t="s">
        <v>18</v>
      </c>
      <c r="E863">
        <v>34328</v>
      </c>
      <c r="F863">
        <v>14.5</v>
      </c>
      <c r="G863">
        <v>36</v>
      </c>
      <c r="H863" t="s">
        <v>81</v>
      </c>
      <c r="I863" t="s">
        <v>27</v>
      </c>
      <c r="J863" t="s">
        <v>32</v>
      </c>
      <c r="K863">
        <v>135299</v>
      </c>
      <c r="L863" t="s">
        <v>33</v>
      </c>
      <c r="M863">
        <v>0.46</v>
      </c>
      <c r="N863">
        <v>0.59</v>
      </c>
      <c r="O863">
        <v>7246.51</v>
      </c>
      <c r="P863">
        <v>14471.77</v>
      </c>
      <c r="Q863" s="2">
        <f t="shared" si="98"/>
        <v>25.371953968617657</v>
      </c>
      <c r="R863" s="2">
        <f t="shared" si="92"/>
        <v>5.3559228080030152</v>
      </c>
      <c r="S863">
        <f t="shared" ca="1" si="93"/>
        <v>1353</v>
      </c>
      <c r="T863" s="2">
        <f t="shared" ca="1" si="94"/>
        <v>45.1</v>
      </c>
      <c r="U863" s="2" t="str">
        <f t="shared" ca="1" si="95"/>
        <v>37-48</v>
      </c>
      <c r="V863">
        <f t="shared" si="96"/>
        <v>-27081.489999999998</v>
      </c>
      <c r="W863" t="str">
        <f t="shared" si="97"/>
        <v>loss</v>
      </c>
    </row>
    <row r="864" spans="1:23">
      <c r="A864" t="s">
        <v>1770</v>
      </c>
      <c r="B864" s="1">
        <v>45132</v>
      </c>
      <c r="C864" t="s">
        <v>1771</v>
      </c>
      <c r="D864" t="s">
        <v>40</v>
      </c>
      <c r="E864">
        <v>13329</v>
      </c>
      <c r="F864">
        <v>17.7</v>
      </c>
      <c r="G864">
        <v>36</v>
      </c>
      <c r="H864" t="s">
        <v>19</v>
      </c>
      <c r="I864" t="s">
        <v>73</v>
      </c>
      <c r="J864" t="s">
        <v>21</v>
      </c>
      <c r="K864">
        <v>107963</v>
      </c>
      <c r="L864" t="s">
        <v>29</v>
      </c>
      <c r="M864">
        <v>0.19</v>
      </c>
      <c r="N864">
        <v>0.84</v>
      </c>
      <c r="O864">
        <v>15688.23</v>
      </c>
      <c r="P864">
        <v>0</v>
      </c>
      <c r="Q864" s="2">
        <f t="shared" si="98"/>
        <v>12.345896279280865</v>
      </c>
      <c r="R864" s="2">
        <f t="shared" si="92"/>
        <v>14.531117141983826</v>
      </c>
      <c r="S864">
        <f t="shared" ca="1" si="93"/>
        <v>788</v>
      </c>
      <c r="T864" s="2">
        <f t="shared" ca="1" si="94"/>
        <v>26.266666666666666</v>
      </c>
      <c r="U864" s="2" t="str">
        <f t="shared" ca="1" si="95"/>
        <v>25-36</v>
      </c>
      <c r="V864">
        <f t="shared" si="96"/>
        <v>2359.2299999999996</v>
      </c>
      <c r="W864" t="str">
        <f t="shared" si="97"/>
        <v>Profit</v>
      </c>
    </row>
    <row r="865" spans="1:23">
      <c r="A865" t="s">
        <v>1772</v>
      </c>
      <c r="B865" s="1">
        <v>44857</v>
      </c>
      <c r="C865" t="s">
        <v>1773</v>
      </c>
      <c r="D865" t="s">
        <v>46</v>
      </c>
      <c r="E865">
        <v>26169</v>
      </c>
      <c r="F865">
        <v>25</v>
      </c>
      <c r="G865">
        <v>36</v>
      </c>
      <c r="H865" t="s">
        <v>19</v>
      </c>
      <c r="I865" t="s">
        <v>84</v>
      </c>
      <c r="J865" t="s">
        <v>28</v>
      </c>
      <c r="K865">
        <v>142086</v>
      </c>
      <c r="L865" t="s">
        <v>29</v>
      </c>
      <c r="M865">
        <v>0.12</v>
      </c>
      <c r="N865">
        <v>0.61</v>
      </c>
      <c r="O865">
        <v>32711.25</v>
      </c>
      <c r="P865">
        <v>0</v>
      </c>
      <c r="Q865" s="2">
        <f t="shared" si="98"/>
        <v>18.417718846332505</v>
      </c>
      <c r="R865" s="2">
        <f t="shared" si="92"/>
        <v>23.022148557915628</v>
      </c>
      <c r="S865">
        <f t="shared" ca="1" si="93"/>
        <v>1063</v>
      </c>
      <c r="T865" s="2">
        <f t="shared" ca="1" si="94"/>
        <v>35.43333333333333</v>
      </c>
      <c r="U865" s="2" t="str">
        <f t="shared" ca="1" si="95"/>
        <v>25-36</v>
      </c>
      <c r="V865">
        <f t="shared" si="96"/>
        <v>6542.25</v>
      </c>
      <c r="W865" t="str">
        <f t="shared" si="97"/>
        <v>Profit</v>
      </c>
    </row>
    <row r="866" spans="1:23">
      <c r="A866" t="s">
        <v>1774</v>
      </c>
      <c r="B866" s="1">
        <v>45165</v>
      </c>
      <c r="C866" t="s">
        <v>1775</v>
      </c>
      <c r="D866" t="s">
        <v>56</v>
      </c>
      <c r="E866">
        <v>22932</v>
      </c>
      <c r="F866">
        <v>7.1</v>
      </c>
      <c r="G866">
        <v>60</v>
      </c>
      <c r="H866" t="s">
        <v>19</v>
      </c>
      <c r="I866" t="s">
        <v>20</v>
      </c>
      <c r="J866" t="s">
        <v>32</v>
      </c>
      <c r="K866">
        <v>50566</v>
      </c>
      <c r="L866" t="s">
        <v>29</v>
      </c>
      <c r="M866">
        <v>0.2</v>
      </c>
      <c r="N866">
        <v>0.9</v>
      </c>
      <c r="O866">
        <v>24560.17</v>
      </c>
      <c r="P866">
        <v>0</v>
      </c>
      <c r="Q866" s="2">
        <f t="shared" si="98"/>
        <v>45.35063085867975</v>
      </c>
      <c r="R866" s="2">
        <f t="shared" si="92"/>
        <v>48.57052169441917</v>
      </c>
      <c r="S866">
        <f t="shared" ca="1" si="93"/>
        <v>755</v>
      </c>
      <c r="T866" s="2">
        <f t="shared" ca="1" si="94"/>
        <v>25.166666666666668</v>
      </c>
      <c r="U866" s="2" t="str">
        <f t="shared" ca="1" si="95"/>
        <v>25-36</v>
      </c>
      <c r="V866">
        <f t="shared" si="96"/>
        <v>1628.1699999999983</v>
      </c>
      <c r="W866" t="str">
        <f t="shared" si="97"/>
        <v>Profit</v>
      </c>
    </row>
    <row r="867" spans="1:23">
      <c r="A867" t="s">
        <v>1776</v>
      </c>
      <c r="B867" s="1">
        <v>44398</v>
      </c>
      <c r="C867" t="s">
        <v>1777</v>
      </c>
      <c r="D867" t="s">
        <v>18</v>
      </c>
      <c r="E867">
        <v>35594</v>
      </c>
      <c r="F867">
        <v>15</v>
      </c>
      <c r="G867">
        <v>60</v>
      </c>
      <c r="H867" t="s">
        <v>19</v>
      </c>
      <c r="I867" t="s">
        <v>57</v>
      </c>
      <c r="J867" t="s">
        <v>28</v>
      </c>
      <c r="K867">
        <v>97766</v>
      </c>
      <c r="L867" t="s">
        <v>33</v>
      </c>
      <c r="M867">
        <v>0.31</v>
      </c>
      <c r="N867">
        <v>0.76</v>
      </c>
      <c r="O867">
        <v>40933.1</v>
      </c>
      <c r="P867">
        <v>0</v>
      </c>
      <c r="Q867" s="2">
        <f t="shared" si="98"/>
        <v>36.407339975042447</v>
      </c>
      <c r="R867" s="2">
        <f t="shared" si="92"/>
        <v>41.868440971298817</v>
      </c>
      <c r="S867">
        <f t="shared" ca="1" si="93"/>
        <v>1522</v>
      </c>
      <c r="T867" s="2">
        <f t="shared" ca="1" si="94"/>
        <v>50.733333333333334</v>
      </c>
      <c r="U867" s="2" t="str">
        <f t="shared" ca="1" si="95"/>
        <v>49+</v>
      </c>
      <c r="V867">
        <f t="shared" si="96"/>
        <v>5339.0999999999985</v>
      </c>
      <c r="W867" t="str">
        <f t="shared" si="97"/>
        <v>Profit</v>
      </c>
    </row>
    <row r="868" spans="1:23">
      <c r="A868" t="s">
        <v>1778</v>
      </c>
      <c r="B868" s="1">
        <v>44509</v>
      </c>
      <c r="C868" t="s">
        <v>1779</v>
      </c>
      <c r="D868" t="s">
        <v>53</v>
      </c>
      <c r="E868">
        <v>12421</v>
      </c>
      <c r="F868">
        <v>12.7</v>
      </c>
      <c r="G868">
        <v>60</v>
      </c>
      <c r="H868" t="s">
        <v>19</v>
      </c>
      <c r="I868" t="s">
        <v>73</v>
      </c>
      <c r="J868" t="s">
        <v>37</v>
      </c>
      <c r="K868">
        <v>36511</v>
      </c>
      <c r="L868" t="s">
        <v>33</v>
      </c>
      <c r="M868">
        <v>0.17</v>
      </c>
      <c r="N868">
        <v>0.66</v>
      </c>
      <c r="O868">
        <v>13998.47</v>
      </c>
      <c r="P868">
        <v>0</v>
      </c>
      <c r="Q868" s="2">
        <f t="shared" si="98"/>
        <v>34.019884418394462</v>
      </c>
      <c r="R868" s="2">
        <f t="shared" si="92"/>
        <v>38.340417956232365</v>
      </c>
      <c r="S868">
        <f t="shared" ca="1" si="93"/>
        <v>1411</v>
      </c>
      <c r="T868" s="2">
        <f t="shared" ca="1" si="94"/>
        <v>47.033333333333331</v>
      </c>
      <c r="U868" s="2" t="str">
        <f t="shared" ca="1" si="95"/>
        <v>37-48</v>
      </c>
      <c r="V868">
        <f t="shared" si="96"/>
        <v>1577.4699999999993</v>
      </c>
      <c r="W868" t="str">
        <f t="shared" si="97"/>
        <v>Profit</v>
      </c>
    </row>
    <row r="869" spans="1:23">
      <c r="A869" t="s">
        <v>1780</v>
      </c>
      <c r="B869" s="1">
        <v>44313</v>
      </c>
      <c r="C869" t="s">
        <v>1781</v>
      </c>
      <c r="D869" t="s">
        <v>65</v>
      </c>
      <c r="E869">
        <v>8629</v>
      </c>
      <c r="F869">
        <v>22.3</v>
      </c>
      <c r="G869">
        <v>36</v>
      </c>
      <c r="H869" t="s">
        <v>26</v>
      </c>
      <c r="I869" t="s">
        <v>20</v>
      </c>
      <c r="J869" t="s">
        <v>28</v>
      </c>
      <c r="K869">
        <v>144816</v>
      </c>
      <c r="L869" t="s">
        <v>22</v>
      </c>
      <c r="M869">
        <v>0.17</v>
      </c>
      <c r="N869">
        <v>0.87</v>
      </c>
      <c r="O869">
        <v>510.03</v>
      </c>
      <c r="P869">
        <v>0</v>
      </c>
      <c r="Q869" s="2">
        <f t="shared" si="98"/>
        <v>5.9585957352778696</v>
      </c>
      <c r="R869" s="2">
        <f t="shared" si="92"/>
        <v>0.35219174676831289</v>
      </c>
      <c r="S869">
        <f t="shared" ca="1" si="93"/>
        <v>1607</v>
      </c>
      <c r="T869" s="2">
        <f t="shared" ca="1" si="94"/>
        <v>53.56666666666667</v>
      </c>
      <c r="U869" s="2" t="str">
        <f t="shared" ca="1" si="95"/>
        <v>49+</v>
      </c>
      <c r="V869">
        <f t="shared" si="96"/>
        <v>-8118.97</v>
      </c>
      <c r="W869" t="str">
        <f t="shared" si="97"/>
        <v>loss</v>
      </c>
    </row>
    <row r="870" spans="1:23">
      <c r="A870" t="s">
        <v>1782</v>
      </c>
      <c r="B870" s="1">
        <v>45133</v>
      </c>
      <c r="C870" t="s">
        <v>1783</v>
      </c>
      <c r="D870" t="s">
        <v>76</v>
      </c>
      <c r="E870">
        <v>9325</v>
      </c>
      <c r="F870">
        <v>14.5</v>
      </c>
      <c r="G870">
        <v>60</v>
      </c>
      <c r="H870" t="s">
        <v>19</v>
      </c>
      <c r="I870" t="s">
        <v>57</v>
      </c>
      <c r="J870" t="s">
        <v>32</v>
      </c>
      <c r="K870">
        <v>137765</v>
      </c>
      <c r="L870" t="s">
        <v>22</v>
      </c>
      <c r="M870">
        <v>0.28999999999999998</v>
      </c>
      <c r="N870">
        <v>0.72</v>
      </c>
      <c r="O870">
        <v>10677.12</v>
      </c>
      <c r="P870">
        <v>0</v>
      </c>
      <c r="Q870" s="2">
        <f t="shared" si="98"/>
        <v>6.7687729103908829</v>
      </c>
      <c r="R870" s="2">
        <f t="shared" si="92"/>
        <v>7.7502413530287084</v>
      </c>
      <c r="S870">
        <f t="shared" ca="1" si="93"/>
        <v>787</v>
      </c>
      <c r="T870" s="2">
        <f t="shared" ca="1" si="94"/>
        <v>26.233333333333334</v>
      </c>
      <c r="U870" s="2" t="str">
        <f t="shared" ca="1" si="95"/>
        <v>25-36</v>
      </c>
      <c r="V870">
        <f t="shared" si="96"/>
        <v>1352.1200000000008</v>
      </c>
      <c r="W870" t="str">
        <f t="shared" si="97"/>
        <v>Profit</v>
      </c>
    </row>
    <row r="871" spans="1:23">
      <c r="A871" t="s">
        <v>1784</v>
      </c>
      <c r="B871" s="1">
        <v>44771</v>
      </c>
      <c r="C871" t="s">
        <v>1785</v>
      </c>
      <c r="D871" t="s">
        <v>18</v>
      </c>
      <c r="E871">
        <v>29495</v>
      </c>
      <c r="F871">
        <v>7.2</v>
      </c>
      <c r="G871">
        <v>36</v>
      </c>
      <c r="H871" t="s">
        <v>26</v>
      </c>
      <c r="I871" t="s">
        <v>57</v>
      </c>
      <c r="J871" t="s">
        <v>32</v>
      </c>
      <c r="K871">
        <v>148360</v>
      </c>
      <c r="L871" t="s">
        <v>33</v>
      </c>
      <c r="M871">
        <v>0.11</v>
      </c>
      <c r="N871">
        <v>0.91</v>
      </c>
      <c r="O871">
        <v>8429.58</v>
      </c>
      <c r="P871">
        <v>0</v>
      </c>
      <c r="Q871" s="2">
        <f t="shared" si="98"/>
        <v>19.880695605284444</v>
      </c>
      <c r="R871" s="2">
        <f t="shared" si="92"/>
        <v>5.6818414667026156</v>
      </c>
      <c r="S871">
        <f t="shared" ca="1" si="93"/>
        <v>1149</v>
      </c>
      <c r="T871" s="2">
        <f t="shared" ca="1" si="94"/>
        <v>38.299999999999997</v>
      </c>
      <c r="U871" s="2" t="str">
        <f t="shared" ca="1" si="95"/>
        <v>37-48</v>
      </c>
      <c r="V871">
        <f t="shared" si="96"/>
        <v>-21065.42</v>
      </c>
      <c r="W871" t="str">
        <f t="shared" si="97"/>
        <v>loss</v>
      </c>
    </row>
    <row r="872" spans="1:23">
      <c r="A872" t="s">
        <v>1786</v>
      </c>
      <c r="B872" s="1">
        <v>44440</v>
      </c>
      <c r="C872" t="s">
        <v>1787</v>
      </c>
      <c r="D872" t="s">
        <v>76</v>
      </c>
      <c r="E872">
        <v>32750</v>
      </c>
      <c r="F872">
        <v>17.7</v>
      </c>
      <c r="G872">
        <v>36</v>
      </c>
      <c r="H872" t="s">
        <v>19</v>
      </c>
      <c r="I872" t="s">
        <v>20</v>
      </c>
      <c r="J872" t="s">
        <v>47</v>
      </c>
      <c r="K872">
        <v>56177</v>
      </c>
      <c r="L872" t="s">
        <v>33</v>
      </c>
      <c r="M872">
        <v>0.15</v>
      </c>
      <c r="N872">
        <v>0.92</v>
      </c>
      <c r="O872">
        <v>38546.75</v>
      </c>
      <c r="P872">
        <v>0</v>
      </c>
      <c r="Q872" s="2">
        <f t="shared" si="98"/>
        <v>58.297879915267814</v>
      </c>
      <c r="R872" s="2">
        <f t="shared" si="92"/>
        <v>68.616604660270212</v>
      </c>
      <c r="S872">
        <f t="shared" ca="1" si="93"/>
        <v>1480</v>
      </c>
      <c r="T872" s="2">
        <f t="shared" ca="1" si="94"/>
        <v>49.333333333333336</v>
      </c>
      <c r="U872" s="2" t="str">
        <f t="shared" ca="1" si="95"/>
        <v>49+</v>
      </c>
      <c r="V872">
        <f t="shared" si="96"/>
        <v>5796.75</v>
      </c>
      <c r="W872" t="str">
        <f t="shared" si="97"/>
        <v>Profit</v>
      </c>
    </row>
    <row r="873" spans="1:23">
      <c r="A873" t="s">
        <v>1788</v>
      </c>
      <c r="B873" s="1">
        <v>44733</v>
      </c>
      <c r="C873" t="s">
        <v>1789</v>
      </c>
      <c r="D873" t="s">
        <v>18</v>
      </c>
      <c r="E873">
        <v>30619</v>
      </c>
      <c r="F873">
        <v>20.399999999999999</v>
      </c>
      <c r="G873">
        <v>36</v>
      </c>
      <c r="H873" t="s">
        <v>81</v>
      </c>
      <c r="I873" t="s">
        <v>20</v>
      </c>
      <c r="J873" t="s">
        <v>32</v>
      </c>
      <c r="K873">
        <v>34765</v>
      </c>
      <c r="L873" t="s">
        <v>33</v>
      </c>
      <c r="M873">
        <v>0.27</v>
      </c>
      <c r="N873">
        <v>0.56999999999999995</v>
      </c>
      <c r="O873">
        <v>7701.21</v>
      </c>
      <c r="P873">
        <v>8440.1</v>
      </c>
      <c r="Q873" s="2">
        <f t="shared" si="98"/>
        <v>88.074212570113616</v>
      </c>
      <c r="R873" s="2">
        <f t="shared" si="92"/>
        <v>22.152193297857039</v>
      </c>
      <c r="S873">
        <f t="shared" ca="1" si="93"/>
        <v>1187</v>
      </c>
      <c r="T873" s="2">
        <f t="shared" ca="1" si="94"/>
        <v>39.56666666666667</v>
      </c>
      <c r="U873" s="2" t="str">
        <f t="shared" ca="1" si="95"/>
        <v>37-48</v>
      </c>
      <c r="V873">
        <f t="shared" si="96"/>
        <v>-22917.79</v>
      </c>
      <c r="W873" t="str">
        <f t="shared" si="97"/>
        <v>loss</v>
      </c>
    </row>
    <row r="874" spans="1:23">
      <c r="A874" t="s">
        <v>1790</v>
      </c>
      <c r="B874" s="1">
        <v>44271</v>
      </c>
      <c r="C874" t="s">
        <v>1791</v>
      </c>
      <c r="D874" t="s">
        <v>50</v>
      </c>
      <c r="E874">
        <v>9264</v>
      </c>
      <c r="F874">
        <v>5.0999999999999996</v>
      </c>
      <c r="G874">
        <v>36</v>
      </c>
      <c r="H874" t="s">
        <v>26</v>
      </c>
      <c r="I874" t="s">
        <v>27</v>
      </c>
      <c r="J874" t="s">
        <v>28</v>
      </c>
      <c r="K874">
        <v>50354</v>
      </c>
      <c r="L874" t="s">
        <v>33</v>
      </c>
      <c r="M874">
        <v>0.13</v>
      </c>
      <c r="N874">
        <v>0.5</v>
      </c>
      <c r="O874">
        <v>2652.86</v>
      </c>
      <c r="P874">
        <v>0</v>
      </c>
      <c r="Q874" s="2">
        <f t="shared" si="98"/>
        <v>18.397743972673471</v>
      </c>
      <c r="R874" s="2">
        <f t="shared" si="92"/>
        <v>5.2684195893077019</v>
      </c>
      <c r="S874">
        <f t="shared" ca="1" si="93"/>
        <v>1649</v>
      </c>
      <c r="T874" s="2">
        <f t="shared" ca="1" si="94"/>
        <v>54.966666666666669</v>
      </c>
      <c r="U874" s="2" t="str">
        <f t="shared" ca="1" si="95"/>
        <v>49+</v>
      </c>
      <c r="V874">
        <f t="shared" si="96"/>
        <v>-6611.1399999999994</v>
      </c>
      <c r="W874" t="str">
        <f t="shared" si="97"/>
        <v>loss</v>
      </c>
    </row>
    <row r="875" spans="1:23">
      <c r="A875" t="s">
        <v>1792</v>
      </c>
      <c r="B875" s="1">
        <v>44582</v>
      </c>
      <c r="C875" t="s">
        <v>1793</v>
      </c>
      <c r="D875" t="s">
        <v>76</v>
      </c>
      <c r="E875">
        <v>13686</v>
      </c>
      <c r="F875">
        <v>22.2</v>
      </c>
      <c r="G875">
        <v>60</v>
      </c>
      <c r="H875" t="s">
        <v>60</v>
      </c>
      <c r="I875" t="s">
        <v>20</v>
      </c>
      <c r="J875" t="s">
        <v>47</v>
      </c>
      <c r="K875">
        <v>53929</v>
      </c>
      <c r="L875" t="s">
        <v>29</v>
      </c>
      <c r="M875">
        <v>0.26</v>
      </c>
      <c r="N875">
        <v>0.94</v>
      </c>
      <c r="O875">
        <v>0</v>
      </c>
      <c r="P875">
        <v>0</v>
      </c>
      <c r="Q875" s="2">
        <f t="shared" si="98"/>
        <v>25.377811567060395</v>
      </c>
      <c r="R875" s="2">
        <f t="shared" si="92"/>
        <v>0</v>
      </c>
      <c r="S875">
        <f t="shared" ca="1" si="93"/>
        <v>1338</v>
      </c>
      <c r="T875" s="2">
        <f t="shared" ca="1" si="94"/>
        <v>44.6</v>
      </c>
      <c r="U875" s="2" t="str">
        <f t="shared" ca="1" si="95"/>
        <v>37-48</v>
      </c>
      <c r="V875">
        <f t="shared" si="96"/>
        <v>-13686</v>
      </c>
      <c r="W875" t="str">
        <f t="shared" si="97"/>
        <v>loss</v>
      </c>
    </row>
    <row r="876" spans="1:23">
      <c r="A876" t="s">
        <v>1794</v>
      </c>
      <c r="B876" s="1">
        <v>44671</v>
      </c>
      <c r="C876" t="s">
        <v>1795</v>
      </c>
      <c r="D876" t="s">
        <v>18</v>
      </c>
      <c r="E876">
        <v>25226</v>
      </c>
      <c r="F876">
        <v>8.6999999999999993</v>
      </c>
      <c r="G876">
        <v>36</v>
      </c>
      <c r="H876" t="s">
        <v>81</v>
      </c>
      <c r="I876" t="s">
        <v>36</v>
      </c>
      <c r="J876" t="s">
        <v>32</v>
      </c>
      <c r="K876">
        <v>58820</v>
      </c>
      <c r="L876" t="s">
        <v>29</v>
      </c>
      <c r="M876">
        <v>0.28999999999999998</v>
      </c>
      <c r="N876">
        <v>0.91</v>
      </c>
      <c r="O876">
        <v>9893.8700000000008</v>
      </c>
      <c r="P876">
        <v>7297.15</v>
      </c>
      <c r="Q876" s="2">
        <f t="shared" si="98"/>
        <v>42.886773206392384</v>
      </c>
      <c r="R876" s="2">
        <f t="shared" si="92"/>
        <v>16.820588235294117</v>
      </c>
      <c r="S876">
        <f t="shared" ca="1" si="93"/>
        <v>1249</v>
      </c>
      <c r="T876" s="2">
        <f t="shared" ca="1" si="94"/>
        <v>41.633333333333333</v>
      </c>
      <c r="U876" s="2" t="str">
        <f t="shared" ca="1" si="95"/>
        <v>37-48</v>
      </c>
      <c r="V876">
        <f t="shared" si="96"/>
        <v>-15332.13</v>
      </c>
      <c r="W876" t="str">
        <f t="shared" si="97"/>
        <v>loss</v>
      </c>
    </row>
    <row r="877" spans="1:23">
      <c r="A877" t="s">
        <v>1796</v>
      </c>
      <c r="B877" s="1">
        <v>44614</v>
      </c>
      <c r="C877" t="s">
        <v>1797</v>
      </c>
      <c r="D877" t="s">
        <v>72</v>
      </c>
      <c r="E877">
        <v>7721</v>
      </c>
      <c r="F877">
        <v>16</v>
      </c>
      <c r="G877">
        <v>60</v>
      </c>
      <c r="H877" t="s">
        <v>81</v>
      </c>
      <c r="I877" t="s">
        <v>20</v>
      </c>
      <c r="J877" t="s">
        <v>32</v>
      </c>
      <c r="K877">
        <v>141576</v>
      </c>
      <c r="L877" t="s">
        <v>29</v>
      </c>
      <c r="M877">
        <v>0.28000000000000003</v>
      </c>
      <c r="N877">
        <v>0.52</v>
      </c>
      <c r="O877">
        <v>2883.3</v>
      </c>
      <c r="P877">
        <v>822.57</v>
      </c>
      <c r="Q877" s="2">
        <f t="shared" si="98"/>
        <v>5.4536079561507602</v>
      </c>
      <c r="R877" s="2">
        <f t="shared" si="92"/>
        <v>2.0365739955924735</v>
      </c>
      <c r="S877">
        <f t="shared" ca="1" si="93"/>
        <v>1306</v>
      </c>
      <c r="T877" s="2">
        <f t="shared" ca="1" si="94"/>
        <v>43.533333333333331</v>
      </c>
      <c r="U877" s="2" t="str">
        <f t="shared" ca="1" si="95"/>
        <v>37-48</v>
      </c>
      <c r="V877">
        <f t="shared" si="96"/>
        <v>-4837.7</v>
      </c>
      <c r="W877" t="str">
        <f t="shared" si="97"/>
        <v>loss</v>
      </c>
    </row>
    <row r="878" spans="1:23">
      <c r="A878" t="s">
        <v>1798</v>
      </c>
      <c r="B878" s="1">
        <v>44543</v>
      </c>
      <c r="C878" t="s">
        <v>1799</v>
      </c>
      <c r="D878" t="s">
        <v>76</v>
      </c>
      <c r="E878">
        <v>21609</v>
      </c>
      <c r="F878">
        <v>13.3</v>
      </c>
      <c r="G878">
        <v>36</v>
      </c>
      <c r="H878" t="s">
        <v>81</v>
      </c>
      <c r="I878" t="s">
        <v>84</v>
      </c>
      <c r="J878" t="s">
        <v>37</v>
      </c>
      <c r="K878">
        <v>59523</v>
      </c>
      <c r="L878" t="s">
        <v>33</v>
      </c>
      <c r="M878">
        <v>0.45</v>
      </c>
      <c r="N878">
        <v>0.87</v>
      </c>
      <c r="O878">
        <v>3209.24</v>
      </c>
      <c r="P878">
        <v>5044.0600000000004</v>
      </c>
      <c r="Q878" s="2">
        <f t="shared" si="98"/>
        <v>36.303613729146718</v>
      </c>
      <c r="R878" s="2">
        <f t="shared" si="92"/>
        <v>5.3915965257127496</v>
      </c>
      <c r="S878">
        <f t="shared" ca="1" si="93"/>
        <v>1377</v>
      </c>
      <c r="T878" s="2">
        <f t="shared" ca="1" si="94"/>
        <v>45.9</v>
      </c>
      <c r="U878" s="2" t="str">
        <f t="shared" ca="1" si="95"/>
        <v>37-48</v>
      </c>
      <c r="V878">
        <f t="shared" si="96"/>
        <v>-18399.760000000002</v>
      </c>
      <c r="W878" t="str">
        <f t="shared" si="97"/>
        <v>loss</v>
      </c>
    </row>
    <row r="879" spans="1:23">
      <c r="A879" t="s">
        <v>1800</v>
      </c>
      <c r="B879" s="1">
        <v>44836</v>
      </c>
      <c r="C879" t="s">
        <v>1801</v>
      </c>
      <c r="D879" t="s">
        <v>18</v>
      </c>
      <c r="E879">
        <v>8373</v>
      </c>
      <c r="F879">
        <v>19.399999999999999</v>
      </c>
      <c r="G879">
        <v>60</v>
      </c>
      <c r="H879" t="s">
        <v>26</v>
      </c>
      <c r="I879" t="s">
        <v>36</v>
      </c>
      <c r="J879" t="s">
        <v>47</v>
      </c>
      <c r="K879">
        <v>101088</v>
      </c>
      <c r="L879" t="s">
        <v>29</v>
      </c>
      <c r="M879">
        <v>0.31</v>
      </c>
      <c r="N879">
        <v>0.71</v>
      </c>
      <c r="O879">
        <v>1808.54</v>
      </c>
      <c r="P879">
        <v>0</v>
      </c>
      <c r="Q879" s="2">
        <f t="shared" si="98"/>
        <v>8.2828822412155745</v>
      </c>
      <c r="R879" s="2">
        <f t="shared" si="92"/>
        <v>1.7890748654637543</v>
      </c>
      <c r="S879">
        <f t="shared" ca="1" si="93"/>
        <v>1084</v>
      </c>
      <c r="T879" s="2">
        <f t="shared" ca="1" si="94"/>
        <v>36.133333333333333</v>
      </c>
      <c r="U879" s="2" t="str">
        <f t="shared" ca="1" si="95"/>
        <v>37-48</v>
      </c>
      <c r="V879">
        <f t="shared" si="96"/>
        <v>-6564.46</v>
      </c>
      <c r="W879" t="str">
        <f t="shared" si="97"/>
        <v>loss</v>
      </c>
    </row>
    <row r="880" spans="1:23">
      <c r="A880" t="s">
        <v>1802</v>
      </c>
      <c r="B880" s="1">
        <v>45135</v>
      </c>
      <c r="C880" t="s">
        <v>1803</v>
      </c>
      <c r="D880" t="s">
        <v>56</v>
      </c>
      <c r="E880">
        <v>39675</v>
      </c>
      <c r="F880">
        <v>12.4</v>
      </c>
      <c r="G880">
        <v>60</v>
      </c>
      <c r="H880" t="s">
        <v>19</v>
      </c>
      <c r="I880" t="s">
        <v>36</v>
      </c>
      <c r="J880" t="s">
        <v>37</v>
      </c>
      <c r="K880">
        <v>96163</v>
      </c>
      <c r="L880" t="s">
        <v>29</v>
      </c>
      <c r="M880">
        <v>0.28999999999999998</v>
      </c>
      <c r="N880">
        <v>0.62</v>
      </c>
      <c r="O880">
        <v>44594.7</v>
      </c>
      <c r="P880">
        <v>0</v>
      </c>
      <c r="Q880" s="2">
        <f t="shared" si="98"/>
        <v>41.258072231523556</v>
      </c>
      <c r="R880" s="2">
        <f t="shared" si="92"/>
        <v>46.374073188232479</v>
      </c>
      <c r="S880">
        <f t="shared" ca="1" si="93"/>
        <v>785</v>
      </c>
      <c r="T880" s="2">
        <f t="shared" ca="1" si="94"/>
        <v>26.166666666666668</v>
      </c>
      <c r="U880" s="2" t="str">
        <f t="shared" ca="1" si="95"/>
        <v>25-36</v>
      </c>
      <c r="V880">
        <f t="shared" si="96"/>
        <v>4919.6999999999971</v>
      </c>
      <c r="W880" t="str">
        <f t="shared" si="97"/>
        <v>Profit</v>
      </c>
    </row>
    <row r="881" spans="1:23">
      <c r="A881" t="s">
        <v>1804</v>
      </c>
      <c r="B881" s="1">
        <v>45151</v>
      </c>
      <c r="C881" t="s">
        <v>1805</v>
      </c>
      <c r="D881" t="s">
        <v>65</v>
      </c>
      <c r="E881">
        <v>29937</v>
      </c>
      <c r="F881">
        <v>22.4</v>
      </c>
      <c r="G881">
        <v>60</v>
      </c>
      <c r="H881" t="s">
        <v>19</v>
      </c>
      <c r="I881" t="s">
        <v>84</v>
      </c>
      <c r="J881" t="s">
        <v>37</v>
      </c>
      <c r="K881">
        <v>107525</v>
      </c>
      <c r="L881" t="s">
        <v>22</v>
      </c>
      <c r="M881">
        <v>0.26</v>
      </c>
      <c r="N881">
        <v>0.9</v>
      </c>
      <c r="O881">
        <v>36642.89</v>
      </c>
      <c r="P881">
        <v>0</v>
      </c>
      <c r="Q881" s="2">
        <f t="shared" si="98"/>
        <v>27.841897233201578</v>
      </c>
      <c r="R881" s="2">
        <f t="shared" si="92"/>
        <v>34.078484073471287</v>
      </c>
      <c r="S881">
        <f t="shared" ca="1" si="93"/>
        <v>769</v>
      </c>
      <c r="T881" s="2">
        <f t="shared" ca="1" si="94"/>
        <v>25.633333333333333</v>
      </c>
      <c r="U881" s="2" t="str">
        <f t="shared" ca="1" si="95"/>
        <v>25-36</v>
      </c>
      <c r="V881">
        <f t="shared" si="96"/>
        <v>6705.8899999999994</v>
      </c>
      <c r="W881" t="str">
        <f t="shared" si="97"/>
        <v>Profit</v>
      </c>
    </row>
    <row r="882" spans="1:23">
      <c r="A882" t="s">
        <v>1806</v>
      </c>
      <c r="B882" s="1">
        <v>45072</v>
      </c>
      <c r="C882" t="s">
        <v>1807</v>
      </c>
      <c r="D882" t="s">
        <v>56</v>
      </c>
      <c r="E882">
        <v>6656</v>
      </c>
      <c r="F882">
        <v>19.600000000000001</v>
      </c>
      <c r="G882">
        <v>60</v>
      </c>
      <c r="H882" t="s">
        <v>19</v>
      </c>
      <c r="I882" t="s">
        <v>57</v>
      </c>
      <c r="J882" t="s">
        <v>37</v>
      </c>
      <c r="K882">
        <v>43780</v>
      </c>
      <c r="L882" t="s">
        <v>22</v>
      </c>
      <c r="M882">
        <v>0.43</v>
      </c>
      <c r="N882">
        <v>0.59</v>
      </c>
      <c r="O882">
        <v>7960.58</v>
      </c>
      <c r="P882">
        <v>0</v>
      </c>
      <c r="Q882" s="2">
        <f t="shared" si="98"/>
        <v>15.203289173138421</v>
      </c>
      <c r="R882" s="2">
        <f t="shared" si="92"/>
        <v>18.183142987665601</v>
      </c>
      <c r="S882">
        <f t="shared" ca="1" si="93"/>
        <v>848</v>
      </c>
      <c r="T882" s="2">
        <f t="shared" ca="1" si="94"/>
        <v>28.266666666666666</v>
      </c>
      <c r="U882" s="2" t="str">
        <f t="shared" ca="1" si="95"/>
        <v>25-36</v>
      </c>
      <c r="V882">
        <f t="shared" si="96"/>
        <v>1304.58</v>
      </c>
      <c r="W882" t="str">
        <f t="shared" si="97"/>
        <v>Profit</v>
      </c>
    </row>
    <row r="883" spans="1:23">
      <c r="A883" t="s">
        <v>1808</v>
      </c>
      <c r="B883" s="1">
        <v>44959</v>
      </c>
      <c r="C883" t="s">
        <v>1809</v>
      </c>
      <c r="D883" t="s">
        <v>40</v>
      </c>
      <c r="E883">
        <v>9984</v>
      </c>
      <c r="F883">
        <v>18</v>
      </c>
      <c r="G883">
        <v>60</v>
      </c>
      <c r="H883" t="s">
        <v>26</v>
      </c>
      <c r="I883" t="s">
        <v>57</v>
      </c>
      <c r="J883" t="s">
        <v>21</v>
      </c>
      <c r="K883">
        <v>36589</v>
      </c>
      <c r="L883" t="s">
        <v>29</v>
      </c>
      <c r="M883">
        <v>0.46</v>
      </c>
      <c r="N883">
        <v>0.93</v>
      </c>
      <c r="O883">
        <v>2403.9499999999998</v>
      </c>
      <c r="P883">
        <v>0</v>
      </c>
      <c r="Q883" s="2">
        <f t="shared" si="98"/>
        <v>27.286889502309435</v>
      </c>
      <c r="R883" s="2">
        <f t="shared" si="92"/>
        <v>6.5701440323594511</v>
      </c>
      <c r="S883">
        <f t="shared" ca="1" si="93"/>
        <v>961</v>
      </c>
      <c r="T883" s="2">
        <f t="shared" ca="1" si="94"/>
        <v>32.033333333333331</v>
      </c>
      <c r="U883" s="2" t="str">
        <f t="shared" ca="1" si="95"/>
        <v>25-36</v>
      </c>
      <c r="V883">
        <f t="shared" si="96"/>
        <v>-7580.05</v>
      </c>
      <c r="W883" t="str">
        <f t="shared" si="97"/>
        <v>loss</v>
      </c>
    </row>
    <row r="884" spans="1:23">
      <c r="A884" t="s">
        <v>1810</v>
      </c>
      <c r="B884" s="1">
        <v>44860</v>
      </c>
      <c r="C884" t="s">
        <v>1811</v>
      </c>
      <c r="D884" t="s">
        <v>18</v>
      </c>
      <c r="E884">
        <v>30984</v>
      </c>
      <c r="F884">
        <v>20.9</v>
      </c>
      <c r="G884">
        <v>60</v>
      </c>
      <c r="H884" t="s">
        <v>19</v>
      </c>
      <c r="I884" t="s">
        <v>57</v>
      </c>
      <c r="J884" t="s">
        <v>37</v>
      </c>
      <c r="K884">
        <v>64812</v>
      </c>
      <c r="L884" t="s">
        <v>29</v>
      </c>
      <c r="M884">
        <v>0.44</v>
      </c>
      <c r="N884">
        <v>0.59</v>
      </c>
      <c r="O884">
        <v>37459.660000000003</v>
      </c>
      <c r="P884">
        <v>0</v>
      </c>
      <c r="Q884" s="2">
        <f t="shared" si="98"/>
        <v>47.805961858915012</v>
      </c>
      <c r="R884" s="2">
        <f t="shared" si="92"/>
        <v>57.797414059124861</v>
      </c>
      <c r="S884">
        <f t="shared" ca="1" si="93"/>
        <v>1060</v>
      </c>
      <c r="T884" s="2">
        <f t="shared" ca="1" si="94"/>
        <v>35.333333333333336</v>
      </c>
      <c r="U884" s="2" t="str">
        <f t="shared" ca="1" si="95"/>
        <v>25-36</v>
      </c>
      <c r="V884">
        <f t="shared" si="96"/>
        <v>6475.6600000000035</v>
      </c>
      <c r="W884" t="str">
        <f t="shared" si="97"/>
        <v>Profit</v>
      </c>
    </row>
    <row r="885" spans="1:23">
      <c r="A885" t="s">
        <v>1812</v>
      </c>
      <c r="B885" s="1">
        <v>44221</v>
      </c>
      <c r="C885" t="s">
        <v>1813</v>
      </c>
      <c r="D885" t="s">
        <v>25</v>
      </c>
      <c r="E885">
        <v>9286</v>
      </c>
      <c r="F885">
        <v>20.100000000000001</v>
      </c>
      <c r="G885">
        <v>36</v>
      </c>
      <c r="H885" t="s">
        <v>81</v>
      </c>
      <c r="I885" t="s">
        <v>20</v>
      </c>
      <c r="J885" t="s">
        <v>28</v>
      </c>
      <c r="K885">
        <v>123664</v>
      </c>
      <c r="L885" t="s">
        <v>29</v>
      </c>
      <c r="M885">
        <v>0.37</v>
      </c>
      <c r="N885">
        <v>0.78</v>
      </c>
      <c r="O885">
        <v>1932.97</v>
      </c>
      <c r="P885">
        <v>2167.4899999999998</v>
      </c>
      <c r="Q885" s="2">
        <f t="shared" si="98"/>
        <v>7.5090567990684436</v>
      </c>
      <c r="R885" s="2">
        <f t="shared" si="92"/>
        <v>1.5630822227972569</v>
      </c>
      <c r="S885">
        <f t="shared" ca="1" si="93"/>
        <v>1699</v>
      </c>
      <c r="T885" s="2">
        <f t="shared" ca="1" si="94"/>
        <v>56.633333333333333</v>
      </c>
      <c r="U885" s="2" t="str">
        <f t="shared" ca="1" si="95"/>
        <v>49+</v>
      </c>
      <c r="V885">
        <f t="shared" si="96"/>
        <v>-7353.03</v>
      </c>
      <c r="W885" t="str">
        <f t="shared" si="97"/>
        <v>loss</v>
      </c>
    </row>
    <row r="886" spans="1:23">
      <c r="A886" t="s">
        <v>1814</v>
      </c>
      <c r="B886" s="1">
        <v>44906</v>
      </c>
      <c r="C886" t="s">
        <v>1815</v>
      </c>
      <c r="D886" t="s">
        <v>53</v>
      </c>
      <c r="E886">
        <v>6901</v>
      </c>
      <c r="F886">
        <v>5.7</v>
      </c>
      <c r="G886">
        <v>60</v>
      </c>
      <c r="H886" t="s">
        <v>60</v>
      </c>
      <c r="I886" t="s">
        <v>20</v>
      </c>
      <c r="J886" t="s">
        <v>32</v>
      </c>
      <c r="K886">
        <v>75939</v>
      </c>
      <c r="L886" t="s">
        <v>33</v>
      </c>
      <c r="M886">
        <v>0.15</v>
      </c>
      <c r="N886">
        <v>0.6</v>
      </c>
      <c r="O886">
        <v>0</v>
      </c>
      <c r="P886">
        <v>0</v>
      </c>
      <c r="Q886" s="2">
        <f t="shared" si="98"/>
        <v>9.0875571182133026</v>
      </c>
      <c r="R886" s="2">
        <f t="shared" si="92"/>
        <v>0</v>
      </c>
      <c r="S886">
        <f t="shared" ca="1" si="93"/>
        <v>1014</v>
      </c>
      <c r="T886" s="2">
        <f t="shared" ca="1" si="94"/>
        <v>33.799999999999997</v>
      </c>
      <c r="U886" s="2" t="str">
        <f t="shared" ca="1" si="95"/>
        <v>25-36</v>
      </c>
      <c r="V886">
        <f t="shared" si="96"/>
        <v>-6901</v>
      </c>
      <c r="W886" t="str">
        <f t="shared" si="97"/>
        <v>loss</v>
      </c>
    </row>
    <row r="887" spans="1:23">
      <c r="A887" t="s">
        <v>1816</v>
      </c>
      <c r="B887" s="1">
        <v>44373</v>
      </c>
      <c r="C887" t="s">
        <v>1817</v>
      </c>
      <c r="D887" t="s">
        <v>56</v>
      </c>
      <c r="E887">
        <v>32552</v>
      </c>
      <c r="F887">
        <v>12.9</v>
      </c>
      <c r="G887">
        <v>36</v>
      </c>
      <c r="H887" t="s">
        <v>19</v>
      </c>
      <c r="I887" t="s">
        <v>84</v>
      </c>
      <c r="J887" t="s">
        <v>21</v>
      </c>
      <c r="K887">
        <v>81493</v>
      </c>
      <c r="L887" t="s">
        <v>22</v>
      </c>
      <c r="M887">
        <v>0.21</v>
      </c>
      <c r="N887">
        <v>0.75</v>
      </c>
      <c r="O887">
        <v>36751.21</v>
      </c>
      <c r="P887">
        <v>0</v>
      </c>
      <c r="Q887" s="2">
        <f t="shared" si="98"/>
        <v>39.944535113445326</v>
      </c>
      <c r="R887" s="2">
        <f t="shared" si="92"/>
        <v>45.09738259727829</v>
      </c>
      <c r="S887">
        <f t="shared" ca="1" si="93"/>
        <v>1547</v>
      </c>
      <c r="T887" s="2">
        <f t="shared" ca="1" si="94"/>
        <v>51.56666666666667</v>
      </c>
      <c r="U887" s="2" t="str">
        <f t="shared" ca="1" si="95"/>
        <v>49+</v>
      </c>
      <c r="V887">
        <f t="shared" si="96"/>
        <v>4199.2099999999991</v>
      </c>
      <c r="W887" t="str">
        <f t="shared" si="97"/>
        <v>Profit</v>
      </c>
    </row>
    <row r="888" spans="1:23">
      <c r="A888" t="s">
        <v>1818</v>
      </c>
      <c r="B888" s="1">
        <v>44481</v>
      </c>
      <c r="C888" t="s">
        <v>1819</v>
      </c>
      <c r="D888" t="s">
        <v>76</v>
      </c>
      <c r="E888">
        <v>26709</v>
      </c>
      <c r="F888">
        <v>23.6</v>
      </c>
      <c r="G888">
        <v>60</v>
      </c>
      <c r="H888" t="s">
        <v>19</v>
      </c>
      <c r="I888" t="s">
        <v>73</v>
      </c>
      <c r="J888" t="s">
        <v>37</v>
      </c>
      <c r="K888">
        <v>134188</v>
      </c>
      <c r="L888" t="s">
        <v>22</v>
      </c>
      <c r="M888">
        <v>0.12</v>
      </c>
      <c r="N888">
        <v>0.81</v>
      </c>
      <c r="O888">
        <v>33012.32</v>
      </c>
      <c r="P888">
        <v>0</v>
      </c>
      <c r="Q888" s="2">
        <f t="shared" si="98"/>
        <v>19.904164306793454</v>
      </c>
      <c r="R888" s="2">
        <f t="shared" si="92"/>
        <v>24.601544102304228</v>
      </c>
      <c r="S888">
        <f t="shared" ca="1" si="93"/>
        <v>1439</v>
      </c>
      <c r="T888" s="2">
        <f t="shared" ca="1" si="94"/>
        <v>47.966666666666669</v>
      </c>
      <c r="U888" s="2" t="str">
        <f t="shared" ca="1" si="95"/>
        <v>37-48</v>
      </c>
      <c r="V888">
        <f t="shared" si="96"/>
        <v>6303.32</v>
      </c>
      <c r="W888" t="str">
        <f t="shared" si="97"/>
        <v>Profit</v>
      </c>
    </row>
    <row r="889" spans="1:23">
      <c r="A889" t="s">
        <v>1820</v>
      </c>
      <c r="B889" s="1">
        <v>44259</v>
      </c>
      <c r="C889" t="s">
        <v>1821</v>
      </c>
      <c r="D889" t="s">
        <v>50</v>
      </c>
      <c r="E889">
        <v>32055</v>
      </c>
      <c r="F889">
        <v>7.5</v>
      </c>
      <c r="G889">
        <v>36</v>
      </c>
      <c r="H889" t="s">
        <v>60</v>
      </c>
      <c r="I889" t="s">
        <v>73</v>
      </c>
      <c r="J889" t="s">
        <v>32</v>
      </c>
      <c r="K889">
        <v>123326</v>
      </c>
      <c r="L889" t="s">
        <v>22</v>
      </c>
      <c r="M889">
        <v>0.47</v>
      </c>
      <c r="N889">
        <v>0.59</v>
      </c>
      <c r="O889">
        <v>0</v>
      </c>
      <c r="P889">
        <v>0</v>
      </c>
      <c r="Q889" s="2">
        <f t="shared" si="98"/>
        <v>25.99208601592527</v>
      </c>
      <c r="R889" s="2">
        <f t="shared" si="92"/>
        <v>0</v>
      </c>
      <c r="S889">
        <f t="shared" ca="1" si="93"/>
        <v>1661</v>
      </c>
      <c r="T889" s="2">
        <f t="shared" ca="1" si="94"/>
        <v>55.366666666666667</v>
      </c>
      <c r="U889" s="2" t="str">
        <f t="shared" ca="1" si="95"/>
        <v>49+</v>
      </c>
      <c r="V889">
        <f t="shared" si="96"/>
        <v>-32055</v>
      </c>
      <c r="W889" t="str">
        <f t="shared" si="97"/>
        <v>loss</v>
      </c>
    </row>
    <row r="890" spans="1:23">
      <c r="A890" t="s">
        <v>1822</v>
      </c>
      <c r="B890" s="1">
        <v>45199</v>
      </c>
      <c r="C890" t="s">
        <v>1823</v>
      </c>
      <c r="D890" t="s">
        <v>53</v>
      </c>
      <c r="E890">
        <v>38685</v>
      </c>
      <c r="F890">
        <v>19.7</v>
      </c>
      <c r="G890">
        <v>60</v>
      </c>
      <c r="H890" t="s">
        <v>19</v>
      </c>
      <c r="I890" t="s">
        <v>36</v>
      </c>
      <c r="J890" t="s">
        <v>47</v>
      </c>
      <c r="K890">
        <v>70953</v>
      </c>
      <c r="L890" t="s">
        <v>29</v>
      </c>
      <c r="M890">
        <v>0.36</v>
      </c>
      <c r="N890">
        <v>0.73</v>
      </c>
      <c r="O890">
        <v>46305.94</v>
      </c>
      <c r="P890">
        <v>0</v>
      </c>
      <c r="Q890" s="2">
        <f t="shared" si="98"/>
        <v>54.52200752610883</v>
      </c>
      <c r="R890" s="2">
        <f t="shared" si="92"/>
        <v>65.2628359618339</v>
      </c>
      <c r="S890">
        <f t="shared" ca="1" si="93"/>
        <v>721</v>
      </c>
      <c r="T890" s="2">
        <f t="shared" ca="1" si="94"/>
        <v>24.033333333333335</v>
      </c>
      <c r="U890" s="2" t="str">
        <f t="shared" ca="1" si="95"/>
        <v>25-36</v>
      </c>
      <c r="V890">
        <f t="shared" si="96"/>
        <v>7620.9400000000023</v>
      </c>
      <c r="W890" t="str">
        <f t="shared" si="97"/>
        <v>Profit</v>
      </c>
    </row>
    <row r="891" spans="1:23">
      <c r="A891" t="s">
        <v>1824</v>
      </c>
      <c r="B891" s="1">
        <v>44858</v>
      </c>
      <c r="C891" t="s">
        <v>1825</v>
      </c>
      <c r="D891" t="s">
        <v>25</v>
      </c>
      <c r="E891">
        <v>9429</v>
      </c>
      <c r="F891">
        <v>24.5</v>
      </c>
      <c r="G891">
        <v>60</v>
      </c>
      <c r="H891" t="s">
        <v>26</v>
      </c>
      <c r="I891" t="s">
        <v>27</v>
      </c>
      <c r="J891" t="s">
        <v>47</v>
      </c>
      <c r="K891">
        <v>95785</v>
      </c>
      <c r="L891" t="s">
        <v>33</v>
      </c>
      <c r="M891">
        <v>0.4</v>
      </c>
      <c r="N891">
        <v>0.71</v>
      </c>
      <c r="O891">
        <v>3859.51</v>
      </c>
      <c r="P891">
        <v>0</v>
      </c>
      <c r="Q891" s="2">
        <f t="shared" si="98"/>
        <v>9.843921282037897</v>
      </c>
      <c r="R891" s="2">
        <f t="shared" si="92"/>
        <v>4.0293469749960851</v>
      </c>
      <c r="S891">
        <f t="shared" ca="1" si="93"/>
        <v>1062</v>
      </c>
      <c r="T891" s="2">
        <f t="shared" ca="1" si="94"/>
        <v>35.4</v>
      </c>
      <c r="U891" s="2" t="str">
        <f t="shared" ca="1" si="95"/>
        <v>25-36</v>
      </c>
      <c r="V891">
        <f t="shared" si="96"/>
        <v>-5569.49</v>
      </c>
      <c r="W891" t="str">
        <f t="shared" si="97"/>
        <v>loss</v>
      </c>
    </row>
    <row r="892" spans="1:23">
      <c r="A892" t="s">
        <v>1826</v>
      </c>
      <c r="B892" s="1">
        <v>44862</v>
      </c>
      <c r="C892" t="s">
        <v>1827</v>
      </c>
      <c r="D892" t="s">
        <v>46</v>
      </c>
      <c r="E892">
        <v>15716</v>
      </c>
      <c r="F892">
        <v>6</v>
      </c>
      <c r="G892">
        <v>36</v>
      </c>
      <c r="H892" t="s">
        <v>19</v>
      </c>
      <c r="I892" t="s">
        <v>27</v>
      </c>
      <c r="J892" t="s">
        <v>32</v>
      </c>
      <c r="K892">
        <v>49309</v>
      </c>
      <c r="L892" t="s">
        <v>22</v>
      </c>
      <c r="M892">
        <v>0.22</v>
      </c>
      <c r="N892">
        <v>0.53</v>
      </c>
      <c r="O892">
        <v>16658.96</v>
      </c>
      <c r="P892">
        <v>0</v>
      </c>
      <c r="Q892" s="2">
        <f t="shared" si="98"/>
        <v>31.872477640998603</v>
      </c>
      <c r="R892" s="2">
        <f t="shared" si="92"/>
        <v>33.784826299458516</v>
      </c>
      <c r="S892">
        <f t="shared" ca="1" si="93"/>
        <v>1058</v>
      </c>
      <c r="T892" s="2">
        <f t="shared" ca="1" si="94"/>
        <v>35.266666666666666</v>
      </c>
      <c r="U892" s="2" t="str">
        <f t="shared" ca="1" si="95"/>
        <v>25-36</v>
      </c>
      <c r="V892">
        <f t="shared" si="96"/>
        <v>942.95999999999913</v>
      </c>
      <c r="W892" t="str">
        <f t="shared" si="97"/>
        <v>Profit</v>
      </c>
    </row>
    <row r="893" spans="1:23">
      <c r="A893" t="s">
        <v>1828</v>
      </c>
      <c r="B893" s="1">
        <v>44352</v>
      </c>
      <c r="C893" t="s">
        <v>1829</v>
      </c>
      <c r="D893" t="s">
        <v>18</v>
      </c>
      <c r="E893">
        <v>12138</v>
      </c>
      <c r="F893">
        <v>18.600000000000001</v>
      </c>
      <c r="G893">
        <v>60</v>
      </c>
      <c r="H893" t="s">
        <v>26</v>
      </c>
      <c r="I893" t="s">
        <v>84</v>
      </c>
      <c r="J893" t="s">
        <v>28</v>
      </c>
      <c r="K893">
        <v>84195</v>
      </c>
      <c r="L893" t="s">
        <v>22</v>
      </c>
      <c r="M893">
        <v>0.44</v>
      </c>
      <c r="N893">
        <v>0.87</v>
      </c>
      <c r="O893">
        <v>3469.25</v>
      </c>
      <c r="P893">
        <v>0</v>
      </c>
      <c r="Q893" s="2">
        <f t="shared" si="98"/>
        <v>14.416533048280778</v>
      </c>
      <c r="R893" s="2">
        <f t="shared" si="92"/>
        <v>4.1204940910980463</v>
      </c>
      <c r="S893">
        <f t="shared" ca="1" si="93"/>
        <v>1568</v>
      </c>
      <c r="T893" s="2">
        <f t="shared" ca="1" si="94"/>
        <v>52.266666666666666</v>
      </c>
      <c r="U893" s="2" t="str">
        <f t="shared" ca="1" si="95"/>
        <v>49+</v>
      </c>
      <c r="V893">
        <f t="shared" si="96"/>
        <v>-8668.75</v>
      </c>
      <c r="W893" t="str">
        <f t="shared" si="97"/>
        <v>loss</v>
      </c>
    </row>
    <row r="894" spans="1:23">
      <c r="A894" t="s">
        <v>1830</v>
      </c>
      <c r="B894" s="1">
        <v>45269</v>
      </c>
      <c r="C894" t="s">
        <v>1831</v>
      </c>
      <c r="D894" t="s">
        <v>50</v>
      </c>
      <c r="E894">
        <v>36298</v>
      </c>
      <c r="F894">
        <v>14.4</v>
      </c>
      <c r="G894">
        <v>60</v>
      </c>
      <c r="H894" t="s">
        <v>19</v>
      </c>
      <c r="I894" t="s">
        <v>20</v>
      </c>
      <c r="J894" t="s">
        <v>32</v>
      </c>
      <c r="K894">
        <v>145662</v>
      </c>
      <c r="L894" t="s">
        <v>33</v>
      </c>
      <c r="M894">
        <v>0.2</v>
      </c>
      <c r="N894">
        <v>0.65</v>
      </c>
      <c r="O894">
        <v>41524.910000000003</v>
      </c>
      <c r="P894">
        <v>0</v>
      </c>
      <c r="Q894" s="2">
        <f t="shared" si="98"/>
        <v>24.919333800167511</v>
      </c>
      <c r="R894" s="2">
        <f t="shared" si="92"/>
        <v>28.507716494349939</v>
      </c>
      <c r="S894">
        <f t="shared" ca="1" si="93"/>
        <v>651</v>
      </c>
      <c r="T894" s="2">
        <f t="shared" ca="1" si="94"/>
        <v>21.7</v>
      </c>
      <c r="U894" s="2" t="str">
        <f t="shared" ca="1" si="95"/>
        <v>13-24</v>
      </c>
      <c r="V894">
        <f t="shared" si="96"/>
        <v>5226.9100000000035</v>
      </c>
      <c r="W894" t="str">
        <f t="shared" si="97"/>
        <v>Profit</v>
      </c>
    </row>
    <row r="895" spans="1:23">
      <c r="A895" t="s">
        <v>1832</v>
      </c>
      <c r="B895" s="1">
        <v>45163</v>
      </c>
      <c r="C895" t="s">
        <v>1833</v>
      </c>
      <c r="D895" t="s">
        <v>18</v>
      </c>
      <c r="E895">
        <v>24429</v>
      </c>
      <c r="F895">
        <v>16.600000000000001</v>
      </c>
      <c r="G895">
        <v>60</v>
      </c>
      <c r="H895" t="s">
        <v>81</v>
      </c>
      <c r="I895" t="s">
        <v>57</v>
      </c>
      <c r="J895" t="s">
        <v>32</v>
      </c>
      <c r="K895">
        <v>55901</v>
      </c>
      <c r="L895" t="s">
        <v>29</v>
      </c>
      <c r="M895">
        <v>0.1</v>
      </c>
      <c r="N895">
        <v>0.76</v>
      </c>
      <c r="O895">
        <v>6635.65</v>
      </c>
      <c r="P895">
        <v>6328.17</v>
      </c>
      <c r="Q895" s="2">
        <f t="shared" si="98"/>
        <v>43.700470474589004</v>
      </c>
      <c r="R895" s="2">
        <f t="shared" si="92"/>
        <v>11.870360100892649</v>
      </c>
      <c r="S895">
        <f t="shared" ca="1" si="93"/>
        <v>757</v>
      </c>
      <c r="T895" s="2">
        <f t="shared" ca="1" si="94"/>
        <v>25.233333333333334</v>
      </c>
      <c r="U895" s="2" t="str">
        <f t="shared" ca="1" si="95"/>
        <v>25-36</v>
      </c>
      <c r="V895">
        <f t="shared" si="96"/>
        <v>-17793.349999999999</v>
      </c>
      <c r="W895" t="str">
        <f t="shared" si="97"/>
        <v>loss</v>
      </c>
    </row>
    <row r="896" spans="1:23">
      <c r="A896" t="s">
        <v>1834</v>
      </c>
      <c r="B896" s="1">
        <v>45045</v>
      </c>
      <c r="C896" t="s">
        <v>1835</v>
      </c>
      <c r="D896" t="s">
        <v>40</v>
      </c>
      <c r="E896">
        <v>6772</v>
      </c>
      <c r="F896">
        <v>6.7</v>
      </c>
      <c r="G896">
        <v>36</v>
      </c>
      <c r="H896" t="s">
        <v>26</v>
      </c>
      <c r="I896" t="s">
        <v>41</v>
      </c>
      <c r="J896" t="s">
        <v>21</v>
      </c>
      <c r="K896">
        <v>53576</v>
      </c>
      <c r="L896" t="s">
        <v>29</v>
      </c>
      <c r="M896">
        <v>0.25</v>
      </c>
      <c r="N896">
        <v>0.73</v>
      </c>
      <c r="O896">
        <v>2938.07</v>
      </c>
      <c r="P896">
        <v>0</v>
      </c>
      <c r="Q896" s="2">
        <f t="shared" si="98"/>
        <v>12.639988054352697</v>
      </c>
      <c r="R896" s="2">
        <f t="shared" si="92"/>
        <v>5.4839293713603112</v>
      </c>
      <c r="S896">
        <f t="shared" ca="1" si="93"/>
        <v>875</v>
      </c>
      <c r="T896" s="2">
        <f t="shared" ca="1" si="94"/>
        <v>29.166666666666668</v>
      </c>
      <c r="U896" s="2" t="str">
        <f t="shared" ca="1" si="95"/>
        <v>25-36</v>
      </c>
      <c r="V896">
        <f t="shared" si="96"/>
        <v>-3833.93</v>
      </c>
      <c r="W896" t="str">
        <f t="shared" si="97"/>
        <v>loss</v>
      </c>
    </row>
    <row r="897" spans="1:23">
      <c r="A897" t="s">
        <v>1836</v>
      </c>
      <c r="B897" s="1">
        <v>44885</v>
      </c>
      <c r="C897" t="s">
        <v>1837</v>
      </c>
      <c r="D897" t="s">
        <v>25</v>
      </c>
      <c r="E897">
        <v>36732</v>
      </c>
      <c r="F897">
        <v>5.9</v>
      </c>
      <c r="G897">
        <v>60</v>
      </c>
      <c r="H897" t="s">
        <v>19</v>
      </c>
      <c r="I897" t="s">
        <v>36</v>
      </c>
      <c r="J897" t="s">
        <v>47</v>
      </c>
      <c r="K897">
        <v>61508</v>
      </c>
      <c r="L897" t="s">
        <v>22</v>
      </c>
      <c r="M897">
        <v>0.33</v>
      </c>
      <c r="N897">
        <v>0.73</v>
      </c>
      <c r="O897">
        <v>38899.19</v>
      </c>
      <c r="P897">
        <v>0</v>
      </c>
      <c r="Q897" s="2">
        <f t="shared" si="98"/>
        <v>59.719060935162901</v>
      </c>
      <c r="R897" s="2">
        <f t="shared" si="92"/>
        <v>63.242488781947074</v>
      </c>
      <c r="S897">
        <f t="shared" ca="1" si="93"/>
        <v>1035</v>
      </c>
      <c r="T897" s="2">
        <f t="shared" ca="1" si="94"/>
        <v>34.5</v>
      </c>
      <c r="U897" s="2" t="str">
        <f t="shared" ca="1" si="95"/>
        <v>25-36</v>
      </c>
      <c r="V897">
        <f t="shared" si="96"/>
        <v>2167.1900000000023</v>
      </c>
      <c r="W897" t="str">
        <f t="shared" si="97"/>
        <v>Profit</v>
      </c>
    </row>
    <row r="898" spans="1:23">
      <c r="A898" t="s">
        <v>1838</v>
      </c>
      <c r="B898" s="1">
        <v>44344</v>
      </c>
      <c r="C898" t="s">
        <v>1839</v>
      </c>
      <c r="D898" t="s">
        <v>18</v>
      </c>
      <c r="E898">
        <v>18347</v>
      </c>
      <c r="F898">
        <v>18.3</v>
      </c>
      <c r="G898">
        <v>36</v>
      </c>
      <c r="H898" t="s">
        <v>19</v>
      </c>
      <c r="I898" t="s">
        <v>36</v>
      </c>
      <c r="J898" t="s">
        <v>47</v>
      </c>
      <c r="K898">
        <v>104711</v>
      </c>
      <c r="L898" t="s">
        <v>22</v>
      </c>
      <c r="M898">
        <v>0.28999999999999998</v>
      </c>
      <c r="N898">
        <v>0.55000000000000004</v>
      </c>
      <c r="O898">
        <v>21704.5</v>
      </c>
      <c r="P898">
        <v>0</v>
      </c>
      <c r="Q898" s="2">
        <f t="shared" si="98"/>
        <v>17.521559339515427</v>
      </c>
      <c r="R898" s="2">
        <f t="shared" ref="R898:R961" si="99">O898/K898*100</f>
        <v>20.728003743637249</v>
      </c>
      <c r="S898">
        <f t="shared" ref="S898:S961" ca="1" si="100">_xlfn.DAYS(TODAY(),B898)</f>
        <v>1576</v>
      </c>
      <c r="T898" s="2">
        <f t="shared" ref="T898:T961" ca="1" si="101">S898/30</f>
        <v>52.533333333333331</v>
      </c>
      <c r="U898" s="2" t="str">
        <f t="shared" ref="U898:U961" ca="1" si="102">IF(T898&lt;=12,"0-12",
 IF(T898&lt;=24,"13-24",
 IF(T898&lt;=36,"25-36",
 IF(T898&lt;=48,"37-48",
 "49+"))))</f>
        <v>49+</v>
      </c>
      <c r="V898">
        <f t="shared" ref="V898:V961" si="103">O898-E898</f>
        <v>3357.5</v>
      </c>
      <c r="W898" t="str">
        <f t="shared" ref="W898:W961" si="104">IF(V898&gt;=0,"Profit","loss")</f>
        <v>Profit</v>
      </c>
    </row>
    <row r="899" spans="1:23">
      <c r="A899" t="s">
        <v>1840</v>
      </c>
      <c r="B899" s="1">
        <v>44538</v>
      </c>
      <c r="C899" t="s">
        <v>1841</v>
      </c>
      <c r="D899" t="s">
        <v>76</v>
      </c>
      <c r="E899">
        <v>17920</v>
      </c>
      <c r="F899">
        <v>21.5</v>
      </c>
      <c r="G899">
        <v>60</v>
      </c>
      <c r="H899" t="s">
        <v>19</v>
      </c>
      <c r="I899" t="s">
        <v>73</v>
      </c>
      <c r="J899" t="s">
        <v>37</v>
      </c>
      <c r="K899">
        <v>55464</v>
      </c>
      <c r="L899" t="s">
        <v>33</v>
      </c>
      <c r="M899">
        <v>0.44</v>
      </c>
      <c r="N899">
        <v>0.69</v>
      </c>
      <c r="O899">
        <v>21772.799999999999</v>
      </c>
      <c r="P899">
        <v>0</v>
      </c>
      <c r="Q899" s="2">
        <f t="shared" ref="Q899:Q962" si="105">E899/K899*100</f>
        <v>32.309245636809464</v>
      </c>
      <c r="R899" s="2">
        <f t="shared" si="99"/>
        <v>39.255733448723497</v>
      </c>
      <c r="S899">
        <f t="shared" ca="1" si="100"/>
        <v>1382</v>
      </c>
      <c r="T899" s="2">
        <f t="shared" ca="1" si="101"/>
        <v>46.06666666666667</v>
      </c>
      <c r="U899" s="2" t="str">
        <f t="shared" ca="1" si="102"/>
        <v>37-48</v>
      </c>
      <c r="V899">
        <f t="shared" si="103"/>
        <v>3852.7999999999993</v>
      </c>
      <c r="W899" t="str">
        <f t="shared" si="104"/>
        <v>Profit</v>
      </c>
    </row>
    <row r="900" spans="1:23">
      <c r="A900" t="s">
        <v>1842</v>
      </c>
      <c r="B900" s="1">
        <v>44672</v>
      </c>
      <c r="C900" t="s">
        <v>1843</v>
      </c>
      <c r="D900" t="s">
        <v>40</v>
      </c>
      <c r="E900">
        <v>32822</v>
      </c>
      <c r="F900">
        <v>20.6</v>
      </c>
      <c r="G900">
        <v>60</v>
      </c>
      <c r="H900" t="s">
        <v>60</v>
      </c>
      <c r="I900" t="s">
        <v>84</v>
      </c>
      <c r="J900" t="s">
        <v>32</v>
      </c>
      <c r="K900">
        <v>90281</v>
      </c>
      <c r="L900" t="s">
        <v>22</v>
      </c>
      <c r="M900">
        <v>0.14000000000000001</v>
      </c>
      <c r="N900">
        <v>0.7</v>
      </c>
      <c r="O900">
        <v>0</v>
      </c>
      <c r="P900">
        <v>0</v>
      </c>
      <c r="Q900" s="2">
        <f t="shared" si="105"/>
        <v>36.355379315692119</v>
      </c>
      <c r="R900" s="2">
        <f t="shared" si="99"/>
        <v>0</v>
      </c>
      <c r="S900">
        <f t="shared" ca="1" si="100"/>
        <v>1248</v>
      </c>
      <c r="T900" s="2">
        <f t="shared" ca="1" si="101"/>
        <v>41.6</v>
      </c>
      <c r="U900" s="2" t="str">
        <f t="shared" ca="1" si="102"/>
        <v>37-48</v>
      </c>
      <c r="V900">
        <f t="shared" si="103"/>
        <v>-32822</v>
      </c>
      <c r="W900" t="str">
        <f t="shared" si="104"/>
        <v>loss</v>
      </c>
    </row>
    <row r="901" spans="1:23">
      <c r="A901" t="s">
        <v>1844</v>
      </c>
      <c r="B901" s="1">
        <v>45283</v>
      </c>
      <c r="C901" t="s">
        <v>1845</v>
      </c>
      <c r="D901" t="s">
        <v>72</v>
      </c>
      <c r="E901">
        <v>24563</v>
      </c>
      <c r="F901">
        <v>15.9</v>
      </c>
      <c r="G901">
        <v>36</v>
      </c>
      <c r="H901" t="s">
        <v>26</v>
      </c>
      <c r="I901" t="s">
        <v>20</v>
      </c>
      <c r="J901" t="s">
        <v>32</v>
      </c>
      <c r="K901">
        <v>46260</v>
      </c>
      <c r="L901" t="s">
        <v>33</v>
      </c>
      <c r="M901">
        <v>0.32</v>
      </c>
      <c r="N901">
        <v>0.83</v>
      </c>
      <c r="O901">
        <v>10136.36</v>
      </c>
      <c r="P901">
        <v>0</v>
      </c>
      <c r="Q901" s="2">
        <f t="shared" si="105"/>
        <v>53.097708603545179</v>
      </c>
      <c r="R901" s="2">
        <f t="shared" si="99"/>
        <v>21.911716385646347</v>
      </c>
      <c r="S901">
        <f t="shared" ca="1" si="100"/>
        <v>637</v>
      </c>
      <c r="T901" s="2">
        <f t="shared" ca="1" si="101"/>
        <v>21.233333333333334</v>
      </c>
      <c r="U901" s="2" t="str">
        <f t="shared" ca="1" si="102"/>
        <v>13-24</v>
      </c>
      <c r="V901">
        <f t="shared" si="103"/>
        <v>-14426.64</v>
      </c>
      <c r="W901" t="str">
        <f t="shared" si="104"/>
        <v>loss</v>
      </c>
    </row>
    <row r="902" spans="1:23">
      <c r="A902" t="s">
        <v>1846</v>
      </c>
      <c r="B902" s="1">
        <v>44757</v>
      </c>
      <c r="C902" t="s">
        <v>1847</v>
      </c>
      <c r="D902" t="s">
        <v>46</v>
      </c>
      <c r="E902">
        <v>8967</v>
      </c>
      <c r="F902">
        <v>7</v>
      </c>
      <c r="G902">
        <v>60</v>
      </c>
      <c r="H902" t="s">
        <v>19</v>
      </c>
      <c r="I902" t="s">
        <v>20</v>
      </c>
      <c r="J902" t="s">
        <v>28</v>
      </c>
      <c r="K902">
        <v>65440</v>
      </c>
      <c r="L902" t="s">
        <v>22</v>
      </c>
      <c r="M902">
        <v>0.31</v>
      </c>
      <c r="N902">
        <v>0.88</v>
      </c>
      <c r="O902">
        <v>9594.69</v>
      </c>
      <c r="P902">
        <v>0</v>
      </c>
      <c r="Q902" s="2">
        <f t="shared" si="105"/>
        <v>13.70262836185819</v>
      </c>
      <c r="R902" s="2">
        <f t="shared" si="99"/>
        <v>14.661812347188267</v>
      </c>
      <c r="S902">
        <f t="shared" ca="1" si="100"/>
        <v>1163</v>
      </c>
      <c r="T902" s="2">
        <f t="shared" ca="1" si="101"/>
        <v>38.766666666666666</v>
      </c>
      <c r="U902" s="2" t="str">
        <f t="shared" ca="1" si="102"/>
        <v>37-48</v>
      </c>
      <c r="V902">
        <f t="shared" si="103"/>
        <v>627.69000000000051</v>
      </c>
      <c r="W902" t="str">
        <f t="shared" si="104"/>
        <v>Profit</v>
      </c>
    </row>
    <row r="903" spans="1:23">
      <c r="A903" t="s">
        <v>1848</v>
      </c>
      <c r="B903" s="1">
        <v>44523</v>
      </c>
      <c r="C903" t="s">
        <v>1849</v>
      </c>
      <c r="D903" t="s">
        <v>25</v>
      </c>
      <c r="E903">
        <v>12871</v>
      </c>
      <c r="F903">
        <v>18.8</v>
      </c>
      <c r="G903">
        <v>60</v>
      </c>
      <c r="H903" t="s">
        <v>19</v>
      </c>
      <c r="I903" t="s">
        <v>57</v>
      </c>
      <c r="J903" t="s">
        <v>47</v>
      </c>
      <c r="K903">
        <v>125082</v>
      </c>
      <c r="L903" t="s">
        <v>22</v>
      </c>
      <c r="M903">
        <v>0.21</v>
      </c>
      <c r="N903">
        <v>0.75</v>
      </c>
      <c r="O903">
        <v>15290.75</v>
      </c>
      <c r="P903">
        <v>0</v>
      </c>
      <c r="Q903" s="2">
        <f t="shared" si="105"/>
        <v>10.29004972737884</v>
      </c>
      <c r="R903" s="2">
        <f t="shared" si="99"/>
        <v>12.224580675077149</v>
      </c>
      <c r="S903">
        <f t="shared" ca="1" si="100"/>
        <v>1397</v>
      </c>
      <c r="T903" s="2">
        <f t="shared" ca="1" si="101"/>
        <v>46.56666666666667</v>
      </c>
      <c r="U903" s="2" t="str">
        <f t="shared" ca="1" si="102"/>
        <v>37-48</v>
      </c>
      <c r="V903">
        <f t="shared" si="103"/>
        <v>2419.75</v>
      </c>
      <c r="W903" t="str">
        <f t="shared" si="104"/>
        <v>Profit</v>
      </c>
    </row>
    <row r="904" spans="1:23">
      <c r="A904" t="s">
        <v>1850</v>
      </c>
      <c r="B904" s="1">
        <v>45186</v>
      </c>
      <c r="C904" t="s">
        <v>1851</v>
      </c>
      <c r="D904" t="s">
        <v>65</v>
      </c>
      <c r="E904">
        <v>29763</v>
      </c>
      <c r="F904">
        <v>9.8000000000000007</v>
      </c>
      <c r="G904">
        <v>36</v>
      </c>
      <c r="H904" t="s">
        <v>19</v>
      </c>
      <c r="I904" t="s">
        <v>73</v>
      </c>
      <c r="J904" t="s">
        <v>28</v>
      </c>
      <c r="K904">
        <v>135583</v>
      </c>
      <c r="L904" t="s">
        <v>22</v>
      </c>
      <c r="M904">
        <v>0.43</v>
      </c>
      <c r="N904">
        <v>0.54</v>
      </c>
      <c r="O904">
        <v>32679.77</v>
      </c>
      <c r="P904">
        <v>0</v>
      </c>
      <c r="Q904" s="2">
        <f t="shared" si="105"/>
        <v>21.951867121984321</v>
      </c>
      <c r="R904" s="2">
        <f t="shared" si="99"/>
        <v>24.10314714971641</v>
      </c>
      <c r="S904">
        <f t="shared" ca="1" si="100"/>
        <v>734</v>
      </c>
      <c r="T904" s="2">
        <f t="shared" ca="1" si="101"/>
        <v>24.466666666666665</v>
      </c>
      <c r="U904" s="2" t="str">
        <f t="shared" ca="1" si="102"/>
        <v>25-36</v>
      </c>
      <c r="V904">
        <f t="shared" si="103"/>
        <v>2916.7700000000004</v>
      </c>
      <c r="W904" t="str">
        <f t="shared" si="104"/>
        <v>Profit</v>
      </c>
    </row>
    <row r="905" spans="1:23">
      <c r="A905" t="s">
        <v>1852</v>
      </c>
      <c r="B905" s="1">
        <v>44411</v>
      </c>
      <c r="C905" t="s">
        <v>1853</v>
      </c>
      <c r="D905" t="s">
        <v>50</v>
      </c>
      <c r="E905">
        <v>12916</v>
      </c>
      <c r="F905">
        <v>23.2</v>
      </c>
      <c r="G905">
        <v>60</v>
      </c>
      <c r="H905" t="s">
        <v>26</v>
      </c>
      <c r="I905" t="s">
        <v>57</v>
      </c>
      <c r="J905" t="s">
        <v>21</v>
      </c>
      <c r="K905">
        <v>86683</v>
      </c>
      <c r="L905" t="s">
        <v>29</v>
      </c>
      <c r="M905">
        <v>0.4</v>
      </c>
      <c r="N905">
        <v>0.61</v>
      </c>
      <c r="O905">
        <v>1414.24</v>
      </c>
      <c r="P905">
        <v>0</v>
      </c>
      <c r="Q905" s="2">
        <f t="shared" si="105"/>
        <v>14.900268795496233</v>
      </c>
      <c r="R905" s="2">
        <f t="shared" si="99"/>
        <v>1.6315079081250072</v>
      </c>
      <c r="S905">
        <f t="shared" ca="1" si="100"/>
        <v>1509</v>
      </c>
      <c r="T905" s="2">
        <f t="shared" ca="1" si="101"/>
        <v>50.3</v>
      </c>
      <c r="U905" s="2" t="str">
        <f t="shared" ca="1" si="102"/>
        <v>49+</v>
      </c>
      <c r="V905">
        <f t="shared" si="103"/>
        <v>-11501.76</v>
      </c>
      <c r="W905" t="str">
        <f t="shared" si="104"/>
        <v>loss</v>
      </c>
    </row>
    <row r="906" spans="1:23">
      <c r="A906" t="s">
        <v>1854</v>
      </c>
      <c r="B906" s="1">
        <v>44631</v>
      </c>
      <c r="C906" t="s">
        <v>1855</v>
      </c>
      <c r="D906" t="s">
        <v>56</v>
      </c>
      <c r="E906">
        <v>9734</v>
      </c>
      <c r="F906">
        <v>21.8</v>
      </c>
      <c r="G906">
        <v>36</v>
      </c>
      <c r="H906" t="s">
        <v>26</v>
      </c>
      <c r="I906" t="s">
        <v>57</v>
      </c>
      <c r="J906" t="s">
        <v>37</v>
      </c>
      <c r="K906">
        <v>71430</v>
      </c>
      <c r="L906" t="s">
        <v>33</v>
      </c>
      <c r="M906">
        <v>0.39</v>
      </c>
      <c r="N906">
        <v>0.56999999999999995</v>
      </c>
      <c r="O906">
        <v>3613.86</v>
      </c>
      <c r="P906">
        <v>0</v>
      </c>
      <c r="Q906" s="2">
        <f t="shared" si="105"/>
        <v>13.627327453450929</v>
      </c>
      <c r="R906" s="2">
        <f t="shared" si="99"/>
        <v>5.0593028139437211</v>
      </c>
      <c r="S906">
        <f t="shared" ca="1" si="100"/>
        <v>1289</v>
      </c>
      <c r="T906" s="2">
        <f t="shared" ca="1" si="101"/>
        <v>42.966666666666669</v>
      </c>
      <c r="U906" s="2" t="str">
        <f t="shared" ca="1" si="102"/>
        <v>37-48</v>
      </c>
      <c r="V906">
        <f t="shared" si="103"/>
        <v>-6120.1399999999994</v>
      </c>
      <c r="W906" t="str">
        <f t="shared" si="104"/>
        <v>loss</v>
      </c>
    </row>
    <row r="907" spans="1:23">
      <c r="A907" t="s">
        <v>1856</v>
      </c>
      <c r="B907" s="1">
        <v>45148</v>
      </c>
      <c r="C907" t="s">
        <v>1857</v>
      </c>
      <c r="D907" t="s">
        <v>18</v>
      </c>
      <c r="E907">
        <v>34613</v>
      </c>
      <c r="F907">
        <v>19.2</v>
      </c>
      <c r="G907">
        <v>36</v>
      </c>
      <c r="H907" t="s">
        <v>19</v>
      </c>
      <c r="I907" t="s">
        <v>20</v>
      </c>
      <c r="J907" t="s">
        <v>28</v>
      </c>
      <c r="K907">
        <v>31987</v>
      </c>
      <c r="L907" t="s">
        <v>33</v>
      </c>
      <c r="M907">
        <v>0.45</v>
      </c>
      <c r="N907">
        <v>0.56000000000000005</v>
      </c>
      <c r="O907">
        <v>41258.699999999997</v>
      </c>
      <c r="P907">
        <v>0</v>
      </c>
      <c r="Q907" s="2">
        <f t="shared" si="105"/>
        <v>108.20958514396473</v>
      </c>
      <c r="R907" s="2">
        <f t="shared" si="99"/>
        <v>128.98583799668614</v>
      </c>
      <c r="S907">
        <f t="shared" ca="1" si="100"/>
        <v>772</v>
      </c>
      <c r="T907" s="2">
        <f t="shared" ca="1" si="101"/>
        <v>25.733333333333334</v>
      </c>
      <c r="U907" s="2" t="str">
        <f t="shared" ca="1" si="102"/>
        <v>25-36</v>
      </c>
      <c r="V907">
        <f t="shared" si="103"/>
        <v>6645.6999999999971</v>
      </c>
      <c r="W907" t="str">
        <f t="shared" si="104"/>
        <v>Profit</v>
      </c>
    </row>
    <row r="908" spans="1:23">
      <c r="A908" t="s">
        <v>1858</v>
      </c>
      <c r="B908" s="1">
        <v>44919</v>
      </c>
      <c r="C908" t="s">
        <v>1859</v>
      </c>
      <c r="D908" t="s">
        <v>50</v>
      </c>
      <c r="E908">
        <v>29179</v>
      </c>
      <c r="F908">
        <v>24</v>
      </c>
      <c r="G908">
        <v>36</v>
      </c>
      <c r="H908" t="s">
        <v>26</v>
      </c>
      <c r="I908" t="s">
        <v>73</v>
      </c>
      <c r="J908" t="s">
        <v>47</v>
      </c>
      <c r="K908">
        <v>144778</v>
      </c>
      <c r="L908" t="s">
        <v>29</v>
      </c>
      <c r="M908">
        <v>0.39</v>
      </c>
      <c r="N908">
        <v>0.66</v>
      </c>
      <c r="O908">
        <v>7176.47</v>
      </c>
      <c r="P908">
        <v>0</v>
      </c>
      <c r="Q908" s="2">
        <f t="shared" si="105"/>
        <v>20.154305212117862</v>
      </c>
      <c r="R908" s="2">
        <f t="shared" si="99"/>
        <v>4.9568788075536343</v>
      </c>
      <c r="S908">
        <f t="shared" ca="1" si="100"/>
        <v>1001</v>
      </c>
      <c r="T908" s="2">
        <f t="shared" ca="1" si="101"/>
        <v>33.366666666666667</v>
      </c>
      <c r="U908" s="2" t="str">
        <f t="shared" ca="1" si="102"/>
        <v>25-36</v>
      </c>
      <c r="V908">
        <f t="shared" si="103"/>
        <v>-22002.53</v>
      </c>
      <c r="W908" t="str">
        <f t="shared" si="104"/>
        <v>loss</v>
      </c>
    </row>
    <row r="909" spans="1:23">
      <c r="A909" t="s">
        <v>1860</v>
      </c>
      <c r="B909" s="1">
        <v>44228</v>
      </c>
      <c r="C909" t="s">
        <v>1861</v>
      </c>
      <c r="D909" t="s">
        <v>50</v>
      </c>
      <c r="E909">
        <v>36262</v>
      </c>
      <c r="F909">
        <v>5.6</v>
      </c>
      <c r="G909">
        <v>60</v>
      </c>
      <c r="H909" t="s">
        <v>26</v>
      </c>
      <c r="I909" t="s">
        <v>84</v>
      </c>
      <c r="J909" t="s">
        <v>21</v>
      </c>
      <c r="K909">
        <v>55105</v>
      </c>
      <c r="L909" t="s">
        <v>29</v>
      </c>
      <c r="M909">
        <v>0.19</v>
      </c>
      <c r="N909">
        <v>0.6</v>
      </c>
      <c r="O909">
        <v>6621.15</v>
      </c>
      <c r="P909">
        <v>0</v>
      </c>
      <c r="Q909" s="2">
        <f t="shared" si="105"/>
        <v>65.805280827511112</v>
      </c>
      <c r="R909" s="2">
        <f t="shared" si="99"/>
        <v>12.015515833408946</v>
      </c>
      <c r="S909">
        <f t="shared" ca="1" si="100"/>
        <v>1692</v>
      </c>
      <c r="T909" s="2">
        <f t="shared" ca="1" si="101"/>
        <v>56.4</v>
      </c>
      <c r="U909" s="2" t="str">
        <f t="shared" ca="1" si="102"/>
        <v>49+</v>
      </c>
      <c r="V909">
        <f t="shared" si="103"/>
        <v>-29640.85</v>
      </c>
      <c r="W909" t="str">
        <f t="shared" si="104"/>
        <v>loss</v>
      </c>
    </row>
    <row r="910" spans="1:23">
      <c r="A910" t="s">
        <v>1862</v>
      </c>
      <c r="B910" s="1">
        <v>44866</v>
      </c>
      <c r="C910" t="s">
        <v>1863</v>
      </c>
      <c r="D910" t="s">
        <v>65</v>
      </c>
      <c r="E910">
        <v>13677</v>
      </c>
      <c r="F910">
        <v>19.7</v>
      </c>
      <c r="G910">
        <v>36</v>
      </c>
      <c r="H910" t="s">
        <v>60</v>
      </c>
      <c r="I910" t="s">
        <v>27</v>
      </c>
      <c r="J910" t="s">
        <v>32</v>
      </c>
      <c r="K910">
        <v>108484</v>
      </c>
      <c r="L910" t="s">
        <v>29</v>
      </c>
      <c r="M910">
        <v>0.38</v>
      </c>
      <c r="N910">
        <v>0.6</v>
      </c>
      <c r="O910">
        <v>0</v>
      </c>
      <c r="P910">
        <v>0</v>
      </c>
      <c r="Q910" s="2">
        <f t="shared" si="105"/>
        <v>12.607389108071237</v>
      </c>
      <c r="R910" s="2">
        <f t="shared" si="99"/>
        <v>0</v>
      </c>
      <c r="S910">
        <f t="shared" ca="1" si="100"/>
        <v>1054</v>
      </c>
      <c r="T910" s="2">
        <f t="shared" ca="1" si="101"/>
        <v>35.133333333333333</v>
      </c>
      <c r="U910" s="2" t="str">
        <f t="shared" ca="1" si="102"/>
        <v>25-36</v>
      </c>
      <c r="V910">
        <f t="shared" si="103"/>
        <v>-13677</v>
      </c>
      <c r="W910" t="str">
        <f t="shared" si="104"/>
        <v>loss</v>
      </c>
    </row>
    <row r="911" spans="1:23">
      <c r="A911" t="s">
        <v>1864</v>
      </c>
      <c r="B911" s="1">
        <v>44481</v>
      </c>
      <c r="C911" t="s">
        <v>1865</v>
      </c>
      <c r="D911" t="s">
        <v>65</v>
      </c>
      <c r="E911">
        <v>19268</v>
      </c>
      <c r="F911">
        <v>11.6</v>
      </c>
      <c r="G911">
        <v>36</v>
      </c>
      <c r="H911" t="s">
        <v>81</v>
      </c>
      <c r="I911" t="s">
        <v>20</v>
      </c>
      <c r="J911" t="s">
        <v>21</v>
      </c>
      <c r="K911">
        <v>148747</v>
      </c>
      <c r="L911" t="s">
        <v>33</v>
      </c>
      <c r="M911">
        <v>0.22</v>
      </c>
      <c r="N911">
        <v>0.52</v>
      </c>
      <c r="O911">
        <v>2215.9299999999998</v>
      </c>
      <c r="P911">
        <v>9626.5400000000009</v>
      </c>
      <c r="Q911" s="2">
        <f t="shared" si="105"/>
        <v>12.953538558760849</v>
      </c>
      <c r="R911" s="2">
        <f t="shared" si="99"/>
        <v>1.4897308853287796</v>
      </c>
      <c r="S911">
        <f t="shared" ca="1" si="100"/>
        <v>1439</v>
      </c>
      <c r="T911" s="2">
        <f t="shared" ca="1" si="101"/>
        <v>47.966666666666669</v>
      </c>
      <c r="U911" s="2" t="str">
        <f t="shared" ca="1" si="102"/>
        <v>37-48</v>
      </c>
      <c r="V911">
        <f t="shared" si="103"/>
        <v>-17052.07</v>
      </c>
      <c r="W911" t="str">
        <f t="shared" si="104"/>
        <v>loss</v>
      </c>
    </row>
    <row r="912" spans="1:23">
      <c r="A912" t="s">
        <v>1866</v>
      </c>
      <c r="B912" s="1">
        <v>44625</v>
      </c>
      <c r="C912" t="s">
        <v>1867</v>
      </c>
      <c r="D912" t="s">
        <v>40</v>
      </c>
      <c r="E912">
        <v>13330</v>
      </c>
      <c r="F912">
        <v>23.1</v>
      </c>
      <c r="G912">
        <v>60</v>
      </c>
      <c r="H912" t="s">
        <v>26</v>
      </c>
      <c r="I912" t="s">
        <v>73</v>
      </c>
      <c r="J912" t="s">
        <v>28</v>
      </c>
      <c r="K912">
        <v>43026</v>
      </c>
      <c r="L912" t="s">
        <v>22</v>
      </c>
      <c r="M912">
        <v>0.2</v>
      </c>
      <c r="N912">
        <v>0.51</v>
      </c>
      <c r="O912">
        <v>3589.27</v>
      </c>
      <c r="P912">
        <v>0</v>
      </c>
      <c r="Q912" s="2">
        <f t="shared" si="105"/>
        <v>30.981267140798586</v>
      </c>
      <c r="R912" s="2">
        <f t="shared" si="99"/>
        <v>8.3420954771533502</v>
      </c>
      <c r="S912">
        <f t="shared" ca="1" si="100"/>
        <v>1295</v>
      </c>
      <c r="T912" s="2">
        <f t="shared" ca="1" si="101"/>
        <v>43.166666666666664</v>
      </c>
      <c r="U912" s="2" t="str">
        <f t="shared" ca="1" si="102"/>
        <v>37-48</v>
      </c>
      <c r="V912">
        <f t="shared" si="103"/>
        <v>-9740.73</v>
      </c>
      <c r="W912" t="str">
        <f t="shared" si="104"/>
        <v>loss</v>
      </c>
    </row>
    <row r="913" spans="1:23">
      <c r="A913" t="s">
        <v>1868</v>
      </c>
      <c r="B913" s="1">
        <v>44482</v>
      </c>
      <c r="C913" t="s">
        <v>1869</v>
      </c>
      <c r="D913" t="s">
        <v>25</v>
      </c>
      <c r="E913">
        <v>21733</v>
      </c>
      <c r="F913">
        <v>10.3</v>
      </c>
      <c r="G913">
        <v>36</v>
      </c>
      <c r="H913" t="s">
        <v>26</v>
      </c>
      <c r="I913" t="s">
        <v>27</v>
      </c>
      <c r="J913" t="s">
        <v>47</v>
      </c>
      <c r="K913">
        <v>98309</v>
      </c>
      <c r="L913" t="s">
        <v>29</v>
      </c>
      <c r="M913">
        <v>0.13</v>
      </c>
      <c r="N913">
        <v>0.55000000000000004</v>
      </c>
      <c r="O913">
        <v>4562.7700000000004</v>
      </c>
      <c r="P913">
        <v>0</v>
      </c>
      <c r="Q913" s="2">
        <f t="shared" si="105"/>
        <v>22.106826435016121</v>
      </c>
      <c r="R913" s="2">
        <f t="shared" si="99"/>
        <v>4.6412535983480661</v>
      </c>
      <c r="S913">
        <f t="shared" ca="1" si="100"/>
        <v>1438</v>
      </c>
      <c r="T913" s="2">
        <f t="shared" ca="1" si="101"/>
        <v>47.93333333333333</v>
      </c>
      <c r="U913" s="2" t="str">
        <f t="shared" ca="1" si="102"/>
        <v>37-48</v>
      </c>
      <c r="V913">
        <f t="shared" si="103"/>
        <v>-17170.23</v>
      </c>
      <c r="W913" t="str">
        <f t="shared" si="104"/>
        <v>loss</v>
      </c>
    </row>
    <row r="914" spans="1:23">
      <c r="A914" t="s">
        <v>1870</v>
      </c>
      <c r="B914" s="1">
        <v>45239</v>
      </c>
      <c r="C914" t="s">
        <v>1871</v>
      </c>
      <c r="D914" t="s">
        <v>76</v>
      </c>
      <c r="E914">
        <v>38947</v>
      </c>
      <c r="F914">
        <v>19.5</v>
      </c>
      <c r="G914">
        <v>60</v>
      </c>
      <c r="H914" t="s">
        <v>19</v>
      </c>
      <c r="I914" t="s">
        <v>73</v>
      </c>
      <c r="J914" t="s">
        <v>28</v>
      </c>
      <c r="K914">
        <v>75927</v>
      </c>
      <c r="L914" t="s">
        <v>29</v>
      </c>
      <c r="M914">
        <v>0.4</v>
      </c>
      <c r="N914">
        <v>0.57999999999999996</v>
      </c>
      <c r="O914">
        <v>46541.66</v>
      </c>
      <c r="P914">
        <v>0</v>
      </c>
      <c r="Q914" s="2">
        <f t="shared" si="105"/>
        <v>51.295323139331195</v>
      </c>
      <c r="R914" s="2">
        <f t="shared" si="99"/>
        <v>61.297904566228091</v>
      </c>
      <c r="S914">
        <f t="shared" ca="1" si="100"/>
        <v>681</v>
      </c>
      <c r="T914" s="2">
        <f t="shared" ca="1" si="101"/>
        <v>22.7</v>
      </c>
      <c r="U914" s="2" t="str">
        <f t="shared" ca="1" si="102"/>
        <v>13-24</v>
      </c>
      <c r="V914">
        <f t="shared" si="103"/>
        <v>7594.6600000000035</v>
      </c>
      <c r="W914" t="str">
        <f t="shared" si="104"/>
        <v>Profit</v>
      </c>
    </row>
    <row r="915" spans="1:23">
      <c r="A915" t="s">
        <v>1872</v>
      </c>
      <c r="B915" s="1">
        <v>44214</v>
      </c>
      <c r="C915" t="s">
        <v>1873</v>
      </c>
      <c r="D915" t="s">
        <v>46</v>
      </c>
      <c r="E915">
        <v>28286</v>
      </c>
      <c r="F915">
        <v>22.6</v>
      </c>
      <c r="G915">
        <v>60</v>
      </c>
      <c r="H915" t="s">
        <v>26</v>
      </c>
      <c r="I915" t="s">
        <v>57</v>
      </c>
      <c r="J915" t="s">
        <v>32</v>
      </c>
      <c r="K915">
        <v>105414</v>
      </c>
      <c r="L915" t="s">
        <v>29</v>
      </c>
      <c r="M915">
        <v>0.38</v>
      </c>
      <c r="N915">
        <v>0.69</v>
      </c>
      <c r="O915">
        <v>4615.7299999999996</v>
      </c>
      <c r="P915">
        <v>0</v>
      </c>
      <c r="Q915" s="2">
        <f t="shared" si="105"/>
        <v>26.833247955679511</v>
      </c>
      <c r="R915" s="2">
        <f t="shared" si="99"/>
        <v>4.3786688675128538</v>
      </c>
      <c r="S915">
        <f t="shared" ca="1" si="100"/>
        <v>1706</v>
      </c>
      <c r="T915" s="2">
        <f t="shared" ca="1" si="101"/>
        <v>56.866666666666667</v>
      </c>
      <c r="U915" s="2" t="str">
        <f t="shared" ca="1" si="102"/>
        <v>49+</v>
      </c>
      <c r="V915">
        <f t="shared" si="103"/>
        <v>-23670.27</v>
      </c>
      <c r="W915" t="str">
        <f t="shared" si="104"/>
        <v>loss</v>
      </c>
    </row>
    <row r="916" spans="1:23">
      <c r="A916" t="s">
        <v>1874</v>
      </c>
      <c r="B916" s="1">
        <v>44965</v>
      </c>
      <c r="C916" t="s">
        <v>1875</v>
      </c>
      <c r="D916" t="s">
        <v>65</v>
      </c>
      <c r="E916">
        <v>7610</v>
      </c>
      <c r="F916">
        <v>5.8</v>
      </c>
      <c r="G916">
        <v>60</v>
      </c>
      <c r="H916" t="s">
        <v>19</v>
      </c>
      <c r="I916" t="s">
        <v>73</v>
      </c>
      <c r="J916" t="s">
        <v>32</v>
      </c>
      <c r="K916">
        <v>87535</v>
      </c>
      <c r="L916" t="s">
        <v>22</v>
      </c>
      <c r="M916">
        <v>0.19</v>
      </c>
      <c r="N916">
        <v>0.73</v>
      </c>
      <c r="O916">
        <v>8051.38</v>
      </c>
      <c r="P916">
        <v>0</v>
      </c>
      <c r="Q916" s="2">
        <f t="shared" si="105"/>
        <v>8.6936653909864638</v>
      </c>
      <c r="R916" s="2">
        <f t="shared" si="99"/>
        <v>9.1978979836636778</v>
      </c>
      <c r="S916">
        <f t="shared" ca="1" si="100"/>
        <v>955</v>
      </c>
      <c r="T916" s="2">
        <f t="shared" ca="1" si="101"/>
        <v>31.833333333333332</v>
      </c>
      <c r="U916" s="2" t="str">
        <f t="shared" ca="1" si="102"/>
        <v>25-36</v>
      </c>
      <c r="V916">
        <f t="shared" si="103"/>
        <v>441.38000000000011</v>
      </c>
      <c r="W916" t="str">
        <f t="shared" si="104"/>
        <v>Profit</v>
      </c>
    </row>
    <row r="917" spans="1:23">
      <c r="A917" t="s">
        <v>1876</v>
      </c>
      <c r="B917" s="1">
        <v>44786</v>
      </c>
      <c r="C917" t="s">
        <v>1877</v>
      </c>
      <c r="D917" t="s">
        <v>65</v>
      </c>
      <c r="E917">
        <v>7430</v>
      </c>
      <c r="F917">
        <v>13</v>
      </c>
      <c r="G917">
        <v>60</v>
      </c>
      <c r="H917" t="s">
        <v>19</v>
      </c>
      <c r="I917" t="s">
        <v>41</v>
      </c>
      <c r="J917" t="s">
        <v>47</v>
      </c>
      <c r="K917">
        <v>72946</v>
      </c>
      <c r="L917" t="s">
        <v>22</v>
      </c>
      <c r="M917">
        <v>0.4</v>
      </c>
      <c r="N917">
        <v>0.56000000000000005</v>
      </c>
      <c r="O917">
        <v>8395.9</v>
      </c>
      <c r="P917">
        <v>0</v>
      </c>
      <c r="Q917" s="2">
        <f t="shared" si="105"/>
        <v>10.185616757601514</v>
      </c>
      <c r="R917" s="2">
        <f t="shared" si="99"/>
        <v>11.50974693608971</v>
      </c>
      <c r="S917">
        <f t="shared" ca="1" si="100"/>
        <v>1134</v>
      </c>
      <c r="T917" s="2">
        <f t="shared" ca="1" si="101"/>
        <v>37.799999999999997</v>
      </c>
      <c r="U917" s="2" t="str">
        <f t="shared" ca="1" si="102"/>
        <v>37-48</v>
      </c>
      <c r="V917">
        <f t="shared" si="103"/>
        <v>965.89999999999964</v>
      </c>
      <c r="W917" t="str">
        <f t="shared" si="104"/>
        <v>Profit</v>
      </c>
    </row>
    <row r="918" spans="1:23">
      <c r="A918" t="s">
        <v>1878</v>
      </c>
      <c r="B918" s="1">
        <v>45206</v>
      </c>
      <c r="C918" t="s">
        <v>1879</v>
      </c>
      <c r="D918" t="s">
        <v>56</v>
      </c>
      <c r="E918">
        <v>14828</v>
      </c>
      <c r="F918">
        <v>20.2</v>
      </c>
      <c r="G918">
        <v>36</v>
      </c>
      <c r="H918" t="s">
        <v>19</v>
      </c>
      <c r="I918" t="s">
        <v>20</v>
      </c>
      <c r="J918" t="s">
        <v>37</v>
      </c>
      <c r="K918">
        <v>86561</v>
      </c>
      <c r="L918" t="s">
        <v>29</v>
      </c>
      <c r="M918">
        <v>0.47</v>
      </c>
      <c r="N918">
        <v>0.69</v>
      </c>
      <c r="O918">
        <v>17823.259999999998</v>
      </c>
      <c r="P918">
        <v>0</v>
      </c>
      <c r="Q918" s="2">
        <f t="shared" si="105"/>
        <v>17.13011633414586</v>
      </c>
      <c r="R918" s="2">
        <f t="shared" si="99"/>
        <v>20.590404454662028</v>
      </c>
      <c r="S918">
        <f t="shared" ca="1" si="100"/>
        <v>714</v>
      </c>
      <c r="T918" s="2">
        <f t="shared" ca="1" si="101"/>
        <v>23.8</v>
      </c>
      <c r="U918" s="2" t="str">
        <f t="shared" ca="1" si="102"/>
        <v>13-24</v>
      </c>
      <c r="V918">
        <f t="shared" si="103"/>
        <v>2995.2599999999984</v>
      </c>
      <c r="W918" t="str">
        <f t="shared" si="104"/>
        <v>Profit</v>
      </c>
    </row>
    <row r="919" spans="1:23">
      <c r="A919" t="s">
        <v>1880</v>
      </c>
      <c r="B919" s="1">
        <v>44390</v>
      </c>
      <c r="C919" t="s">
        <v>1881</v>
      </c>
      <c r="D919" t="s">
        <v>72</v>
      </c>
      <c r="E919">
        <v>32497</v>
      </c>
      <c r="F919">
        <v>14.1</v>
      </c>
      <c r="G919">
        <v>36</v>
      </c>
      <c r="H919" t="s">
        <v>26</v>
      </c>
      <c r="I919" t="s">
        <v>57</v>
      </c>
      <c r="J919" t="s">
        <v>21</v>
      </c>
      <c r="K919">
        <v>40377</v>
      </c>
      <c r="L919" t="s">
        <v>22</v>
      </c>
      <c r="M919">
        <v>0.14000000000000001</v>
      </c>
      <c r="N919">
        <v>0.65</v>
      </c>
      <c r="O919">
        <v>11783.49</v>
      </c>
      <c r="P919">
        <v>0</v>
      </c>
      <c r="Q919" s="2">
        <f t="shared" si="105"/>
        <v>80.483938876092822</v>
      </c>
      <c r="R919" s="2">
        <f t="shared" si="99"/>
        <v>29.183668920424992</v>
      </c>
      <c r="S919">
        <f t="shared" ca="1" si="100"/>
        <v>1530</v>
      </c>
      <c r="T919" s="2">
        <f t="shared" ca="1" si="101"/>
        <v>51</v>
      </c>
      <c r="U919" s="2" t="str">
        <f t="shared" ca="1" si="102"/>
        <v>49+</v>
      </c>
      <c r="V919">
        <f t="shared" si="103"/>
        <v>-20713.510000000002</v>
      </c>
      <c r="W919" t="str">
        <f t="shared" si="104"/>
        <v>loss</v>
      </c>
    </row>
    <row r="920" spans="1:23">
      <c r="A920" t="s">
        <v>1882</v>
      </c>
      <c r="B920" s="1">
        <v>44698</v>
      </c>
      <c r="C920" t="s">
        <v>1883</v>
      </c>
      <c r="D920" t="s">
        <v>65</v>
      </c>
      <c r="E920">
        <v>37618</v>
      </c>
      <c r="F920">
        <v>10.3</v>
      </c>
      <c r="G920">
        <v>36</v>
      </c>
      <c r="H920" t="s">
        <v>19</v>
      </c>
      <c r="I920" t="s">
        <v>57</v>
      </c>
      <c r="J920" t="s">
        <v>21</v>
      </c>
      <c r="K920">
        <v>83592</v>
      </c>
      <c r="L920" t="s">
        <v>29</v>
      </c>
      <c r="M920">
        <v>0.19</v>
      </c>
      <c r="N920">
        <v>0.57999999999999996</v>
      </c>
      <c r="O920">
        <v>41492.65</v>
      </c>
      <c r="P920">
        <v>0</v>
      </c>
      <c r="Q920" s="2">
        <f t="shared" si="105"/>
        <v>45.001914058761606</v>
      </c>
      <c r="R920" s="2">
        <f t="shared" si="99"/>
        <v>49.637106421667148</v>
      </c>
      <c r="S920">
        <f t="shared" ca="1" si="100"/>
        <v>1222</v>
      </c>
      <c r="T920" s="2">
        <f t="shared" ca="1" si="101"/>
        <v>40.733333333333334</v>
      </c>
      <c r="U920" s="2" t="str">
        <f t="shared" ca="1" si="102"/>
        <v>37-48</v>
      </c>
      <c r="V920">
        <f t="shared" si="103"/>
        <v>3874.6500000000015</v>
      </c>
      <c r="W920" t="str">
        <f t="shared" si="104"/>
        <v>Profit</v>
      </c>
    </row>
    <row r="921" spans="1:23">
      <c r="A921" t="s">
        <v>1884</v>
      </c>
      <c r="B921" s="1">
        <v>45184</v>
      </c>
      <c r="C921" t="s">
        <v>1885</v>
      </c>
      <c r="D921" t="s">
        <v>72</v>
      </c>
      <c r="E921">
        <v>27526</v>
      </c>
      <c r="F921">
        <v>9.4</v>
      </c>
      <c r="G921">
        <v>36</v>
      </c>
      <c r="H921" t="s">
        <v>19</v>
      </c>
      <c r="I921" t="s">
        <v>73</v>
      </c>
      <c r="J921" t="s">
        <v>32</v>
      </c>
      <c r="K921">
        <v>37347</v>
      </c>
      <c r="L921" t="s">
        <v>22</v>
      </c>
      <c r="M921">
        <v>0.4</v>
      </c>
      <c r="N921">
        <v>0.5</v>
      </c>
      <c r="O921">
        <v>30113.439999999999</v>
      </c>
      <c r="P921">
        <v>0</v>
      </c>
      <c r="Q921" s="2">
        <f t="shared" si="105"/>
        <v>73.703376442552283</v>
      </c>
      <c r="R921" s="2">
        <f t="shared" si="99"/>
        <v>80.631483117787241</v>
      </c>
      <c r="S921">
        <f t="shared" ca="1" si="100"/>
        <v>736</v>
      </c>
      <c r="T921" s="2">
        <f t="shared" ca="1" si="101"/>
        <v>24.533333333333335</v>
      </c>
      <c r="U921" s="2" t="str">
        <f t="shared" ca="1" si="102"/>
        <v>25-36</v>
      </c>
      <c r="V921">
        <f t="shared" si="103"/>
        <v>2587.4399999999987</v>
      </c>
      <c r="W921" t="str">
        <f t="shared" si="104"/>
        <v>Profit</v>
      </c>
    </row>
    <row r="922" spans="1:23">
      <c r="A922" t="s">
        <v>1886</v>
      </c>
      <c r="B922" s="1">
        <v>44310</v>
      </c>
      <c r="C922" t="s">
        <v>1887</v>
      </c>
      <c r="D922" t="s">
        <v>40</v>
      </c>
      <c r="E922">
        <v>31158</v>
      </c>
      <c r="F922">
        <v>7.6</v>
      </c>
      <c r="G922">
        <v>36</v>
      </c>
      <c r="H922" t="s">
        <v>19</v>
      </c>
      <c r="I922" t="s">
        <v>20</v>
      </c>
      <c r="J922" t="s">
        <v>28</v>
      </c>
      <c r="K922">
        <v>63776</v>
      </c>
      <c r="L922" t="s">
        <v>33</v>
      </c>
      <c r="M922">
        <v>0.21</v>
      </c>
      <c r="N922">
        <v>0.71</v>
      </c>
      <c r="O922">
        <v>33526.01</v>
      </c>
      <c r="P922">
        <v>0</v>
      </c>
      <c r="Q922" s="2">
        <f t="shared" si="105"/>
        <v>48.855368790767692</v>
      </c>
      <c r="R922" s="2">
        <f t="shared" si="99"/>
        <v>52.568379954841951</v>
      </c>
      <c r="S922">
        <f t="shared" ca="1" si="100"/>
        <v>1610</v>
      </c>
      <c r="T922" s="2">
        <f t="shared" ca="1" si="101"/>
        <v>53.666666666666664</v>
      </c>
      <c r="U922" s="2" t="str">
        <f t="shared" ca="1" si="102"/>
        <v>49+</v>
      </c>
      <c r="V922">
        <f t="shared" si="103"/>
        <v>2368.010000000002</v>
      </c>
      <c r="W922" t="str">
        <f t="shared" si="104"/>
        <v>Profit</v>
      </c>
    </row>
    <row r="923" spans="1:23">
      <c r="A923" t="s">
        <v>1888</v>
      </c>
      <c r="B923" s="1">
        <v>45143</v>
      </c>
      <c r="C923" t="s">
        <v>1889</v>
      </c>
      <c r="D923" t="s">
        <v>76</v>
      </c>
      <c r="E923">
        <v>26032</v>
      </c>
      <c r="F923">
        <v>22.1</v>
      </c>
      <c r="G923">
        <v>60</v>
      </c>
      <c r="H923" t="s">
        <v>19</v>
      </c>
      <c r="I923" t="s">
        <v>20</v>
      </c>
      <c r="J923" t="s">
        <v>28</v>
      </c>
      <c r="K923">
        <v>33783</v>
      </c>
      <c r="L923" t="s">
        <v>33</v>
      </c>
      <c r="M923">
        <v>0.35</v>
      </c>
      <c r="N923">
        <v>0.81</v>
      </c>
      <c r="O923">
        <v>31785.07</v>
      </c>
      <c r="P923">
        <v>0</v>
      </c>
      <c r="Q923" s="2">
        <f t="shared" si="105"/>
        <v>77.056507710978892</v>
      </c>
      <c r="R923" s="2">
        <f t="shared" si="99"/>
        <v>94.085989994967875</v>
      </c>
      <c r="S923">
        <f t="shared" ca="1" si="100"/>
        <v>777</v>
      </c>
      <c r="T923" s="2">
        <f t="shared" ca="1" si="101"/>
        <v>25.9</v>
      </c>
      <c r="U923" s="2" t="str">
        <f t="shared" ca="1" si="102"/>
        <v>25-36</v>
      </c>
      <c r="V923">
        <f t="shared" si="103"/>
        <v>5753.07</v>
      </c>
      <c r="W923" t="str">
        <f t="shared" si="104"/>
        <v>Profit</v>
      </c>
    </row>
    <row r="924" spans="1:23">
      <c r="A924" t="s">
        <v>1890</v>
      </c>
      <c r="B924" s="1">
        <v>45027</v>
      </c>
      <c r="C924" t="s">
        <v>1891</v>
      </c>
      <c r="D924" t="s">
        <v>50</v>
      </c>
      <c r="E924">
        <v>38846</v>
      </c>
      <c r="F924">
        <v>16.5</v>
      </c>
      <c r="G924">
        <v>36</v>
      </c>
      <c r="H924" t="s">
        <v>19</v>
      </c>
      <c r="I924" t="s">
        <v>57</v>
      </c>
      <c r="J924" t="s">
        <v>37</v>
      </c>
      <c r="K924">
        <v>85798</v>
      </c>
      <c r="L924" t="s">
        <v>22</v>
      </c>
      <c r="M924">
        <v>0.13</v>
      </c>
      <c r="N924">
        <v>0.6</v>
      </c>
      <c r="O924">
        <v>45255.59</v>
      </c>
      <c r="P924">
        <v>0</v>
      </c>
      <c r="Q924" s="2">
        <f t="shared" si="105"/>
        <v>45.276113662323134</v>
      </c>
      <c r="R924" s="2">
        <f t="shared" si="99"/>
        <v>52.746672416606444</v>
      </c>
      <c r="S924">
        <f t="shared" ca="1" si="100"/>
        <v>893</v>
      </c>
      <c r="T924" s="2">
        <f t="shared" ca="1" si="101"/>
        <v>29.766666666666666</v>
      </c>
      <c r="U924" s="2" t="str">
        <f t="shared" ca="1" si="102"/>
        <v>25-36</v>
      </c>
      <c r="V924">
        <f t="shared" si="103"/>
        <v>6409.5899999999965</v>
      </c>
      <c r="W924" t="str">
        <f t="shared" si="104"/>
        <v>Profit</v>
      </c>
    </row>
    <row r="925" spans="1:23">
      <c r="A925" t="s">
        <v>1892</v>
      </c>
      <c r="B925" s="1">
        <v>45121</v>
      </c>
      <c r="C925" t="s">
        <v>1893</v>
      </c>
      <c r="D925" t="s">
        <v>65</v>
      </c>
      <c r="E925">
        <v>30794</v>
      </c>
      <c r="F925">
        <v>6.5</v>
      </c>
      <c r="G925">
        <v>36</v>
      </c>
      <c r="H925" t="s">
        <v>26</v>
      </c>
      <c r="I925" t="s">
        <v>36</v>
      </c>
      <c r="J925" t="s">
        <v>28</v>
      </c>
      <c r="K925">
        <v>34298</v>
      </c>
      <c r="L925" t="s">
        <v>33</v>
      </c>
      <c r="M925">
        <v>0.28000000000000003</v>
      </c>
      <c r="N925">
        <v>0.56000000000000005</v>
      </c>
      <c r="O925">
        <v>12202.69</v>
      </c>
      <c r="P925">
        <v>0</v>
      </c>
      <c r="Q925" s="2">
        <f t="shared" si="105"/>
        <v>89.783660854860329</v>
      </c>
      <c r="R925" s="2">
        <f t="shared" si="99"/>
        <v>35.578430229167886</v>
      </c>
      <c r="S925">
        <f t="shared" ca="1" si="100"/>
        <v>799</v>
      </c>
      <c r="T925" s="2">
        <f t="shared" ca="1" si="101"/>
        <v>26.633333333333333</v>
      </c>
      <c r="U925" s="2" t="str">
        <f t="shared" ca="1" si="102"/>
        <v>25-36</v>
      </c>
      <c r="V925">
        <f t="shared" si="103"/>
        <v>-18591.309999999998</v>
      </c>
      <c r="W925" t="str">
        <f t="shared" si="104"/>
        <v>loss</v>
      </c>
    </row>
    <row r="926" spans="1:23">
      <c r="A926" t="s">
        <v>1894</v>
      </c>
      <c r="B926" s="1">
        <v>44251</v>
      </c>
      <c r="C926" t="s">
        <v>1895</v>
      </c>
      <c r="D926" t="s">
        <v>18</v>
      </c>
      <c r="E926">
        <v>6448</v>
      </c>
      <c r="F926">
        <v>12.7</v>
      </c>
      <c r="G926">
        <v>36</v>
      </c>
      <c r="H926" t="s">
        <v>26</v>
      </c>
      <c r="I926" t="s">
        <v>27</v>
      </c>
      <c r="J926" t="s">
        <v>21</v>
      </c>
      <c r="K926">
        <v>100204</v>
      </c>
      <c r="L926" t="s">
        <v>33</v>
      </c>
      <c r="M926">
        <v>0.4</v>
      </c>
      <c r="N926">
        <v>0.9</v>
      </c>
      <c r="O926">
        <v>1032.68</v>
      </c>
      <c r="P926">
        <v>0</v>
      </c>
      <c r="Q926" s="2">
        <f t="shared" si="105"/>
        <v>6.4348728593668909</v>
      </c>
      <c r="R926" s="2">
        <f t="shared" si="99"/>
        <v>1.0305776216518303</v>
      </c>
      <c r="S926">
        <f t="shared" ca="1" si="100"/>
        <v>1669</v>
      </c>
      <c r="T926" s="2">
        <f t="shared" ca="1" si="101"/>
        <v>55.633333333333333</v>
      </c>
      <c r="U926" s="2" t="str">
        <f t="shared" ca="1" si="102"/>
        <v>49+</v>
      </c>
      <c r="V926">
        <f t="shared" si="103"/>
        <v>-5415.32</v>
      </c>
      <c r="W926" t="str">
        <f t="shared" si="104"/>
        <v>loss</v>
      </c>
    </row>
    <row r="927" spans="1:23">
      <c r="A927" t="s">
        <v>1896</v>
      </c>
      <c r="B927" s="1">
        <v>44996</v>
      </c>
      <c r="C927" t="s">
        <v>1897</v>
      </c>
      <c r="D927" t="s">
        <v>72</v>
      </c>
      <c r="E927">
        <v>29861</v>
      </c>
      <c r="F927">
        <v>12.4</v>
      </c>
      <c r="G927">
        <v>60</v>
      </c>
      <c r="H927" t="s">
        <v>19</v>
      </c>
      <c r="I927" t="s">
        <v>27</v>
      </c>
      <c r="J927" t="s">
        <v>28</v>
      </c>
      <c r="K927">
        <v>116207</v>
      </c>
      <c r="L927" t="s">
        <v>33</v>
      </c>
      <c r="M927">
        <v>0.37</v>
      </c>
      <c r="N927">
        <v>0.62</v>
      </c>
      <c r="O927">
        <v>33563.760000000002</v>
      </c>
      <c r="P927">
        <v>0</v>
      </c>
      <c r="Q927" s="2">
        <f t="shared" si="105"/>
        <v>25.69638662042734</v>
      </c>
      <c r="R927" s="2">
        <f t="shared" si="99"/>
        <v>28.882735119226901</v>
      </c>
      <c r="S927">
        <f t="shared" ca="1" si="100"/>
        <v>924</v>
      </c>
      <c r="T927" s="2">
        <f t="shared" ca="1" si="101"/>
        <v>30.8</v>
      </c>
      <c r="U927" s="2" t="str">
        <f t="shared" ca="1" si="102"/>
        <v>25-36</v>
      </c>
      <c r="V927">
        <f t="shared" si="103"/>
        <v>3702.760000000002</v>
      </c>
      <c r="W927" t="str">
        <f t="shared" si="104"/>
        <v>Profit</v>
      </c>
    </row>
    <row r="928" spans="1:23">
      <c r="A928" t="s">
        <v>1898</v>
      </c>
      <c r="B928" s="1">
        <v>44974</v>
      </c>
      <c r="C928" t="s">
        <v>1899</v>
      </c>
      <c r="D928" t="s">
        <v>56</v>
      </c>
      <c r="E928">
        <v>29141</v>
      </c>
      <c r="F928">
        <v>8.6</v>
      </c>
      <c r="G928">
        <v>60</v>
      </c>
      <c r="H928" t="s">
        <v>81</v>
      </c>
      <c r="I928" t="s">
        <v>84</v>
      </c>
      <c r="J928" t="s">
        <v>37</v>
      </c>
      <c r="K928">
        <v>130356</v>
      </c>
      <c r="L928" t="s">
        <v>29</v>
      </c>
      <c r="M928">
        <v>0.43</v>
      </c>
      <c r="N928">
        <v>0.6</v>
      </c>
      <c r="O928">
        <v>3346.38</v>
      </c>
      <c r="P928">
        <v>13855.54</v>
      </c>
      <c r="Q928" s="2">
        <f t="shared" si="105"/>
        <v>22.354935714504894</v>
      </c>
      <c r="R928" s="2">
        <f t="shared" si="99"/>
        <v>2.5671085335542672</v>
      </c>
      <c r="S928">
        <f t="shared" ca="1" si="100"/>
        <v>946</v>
      </c>
      <c r="T928" s="2">
        <f t="shared" ca="1" si="101"/>
        <v>31.533333333333335</v>
      </c>
      <c r="U928" s="2" t="str">
        <f t="shared" ca="1" si="102"/>
        <v>25-36</v>
      </c>
      <c r="V928">
        <f t="shared" si="103"/>
        <v>-25794.62</v>
      </c>
      <c r="W928" t="str">
        <f t="shared" si="104"/>
        <v>loss</v>
      </c>
    </row>
    <row r="929" spans="1:23">
      <c r="A929" t="s">
        <v>1900</v>
      </c>
      <c r="B929" s="1">
        <v>44358</v>
      </c>
      <c r="C929" t="s">
        <v>1901</v>
      </c>
      <c r="D929" t="s">
        <v>46</v>
      </c>
      <c r="E929">
        <v>10074</v>
      </c>
      <c r="F929">
        <v>13.7</v>
      </c>
      <c r="G929">
        <v>36</v>
      </c>
      <c r="H929" t="s">
        <v>26</v>
      </c>
      <c r="I929" t="s">
        <v>20</v>
      </c>
      <c r="J929" t="s">
        <v>21</v>
      </c>
      <c r="K929">
        <v>85161</v>
      </c>
      <c r="L929" t="s">
        <v>22</v>
      </c>
      <c r="M929">
        <v>0.45</v>
      </c>
      <c r="N929">
        <v>0.89</v>
      </c>
      <c r="O929">
        <v>4351.3500000000004</v>
      </c>
      <c r="P929">
        <v>0</v>
      </c>
      <c r="Q929" s="2">
        <f t="shared" si="105"/>
        <v>11.829358509176737</v>
      </c>
      <c r="R929" s="2">
        <f t="shared" si="99"/>
        <v>5.1095571916722449</v>
      </c>
      <c r="S929">
        <f t="shared" ca="1" si="100"/>
        <v>1562</v>
      </c>
      <c r="T929" s="2">
        <f t="shared" ca="1" si="101"/>
        <v>52.06666666666667</v>
      </c>
      <c r="U929" s="2" t="str">
        <f t="shared" ca="1" si="102"/>
        <v>49+</v>
      </c>
      <c r="V929">
        <f t="shared" si="103"/>
        <v>-5722.65</v>
      </c>
      <c r="W929" t="str">
        <f t="shared" si="104"/>
        <v>loss</v>
      </c>
    </row>
    <row r="930" spans="1:23">
      <c r="A930" t="s">
        <v>1902</v>
      </c>
      <c r="B930" s="1">
        <v>44283</v>
      </c>
      <c r="C930" t="s">
        <v>1903</v>
      </c>
      <c r="D930" t="s">
        <v>56</v>
      </c>
      <c r="E930">
        <v>7406</v>
      </c>
      <c r="F930">
        <v>11.6</v>
      </c>
      <c r="G930">
        <v>60</v>
      </c>
      <c r="H930" t="s">
        <v>19</v>
      </c>
      <c r="I930" t="s">
        <v>84</v>
      </c>
      <c r="J930" t="s">
        <v>28</v>
      </c>
      <c r="K930">
        <v>90652</v>
      </c>
      <c r="L930" t="s">
        <v>22</v>
      </c>
      <c r="M930">
        <v>0.41</v>
      </c>
      <c r="N930">
        <v>0.87</v>
      </c>
      <c r="O930">
        <v>8265.1</v>
      </c>
      <c r="P930">
        <v>0</v>
      </c>
      <c r="Q930" s="2">
        <f t="shared" si="105"/>
        <v>8.1697039226933761</v>
      </c>
      <c r="R930" s="2">
        <f t="shared" si="99"/>
        <v>9.1173939902042971</v>
      </c>
      <c r="S930">
        <f t="shared" ca="1" si="100"/>
        <v>1637</v>
      </c>
      <c r="T930" s="2">
        <f t="shared" ca="1" si="101"/>
        <v>54.56666666666667</v>
      </c>
      <c r="U930" s="2" t="str">
        <f t="shared" ca="1" si="102"/>
        <v>49+</v>
      </c>
      <c r="V930">
        <f t="shared" si="103"/>
        <v>859.10000000000036</v>
      </c>
      <c r="W930" t="str">
        <f t="shared" si="104"/>
        <v>Profit</v>
      </c>
    </row>
    <row r="931" spans="1:23">
      <c r="A931" t="s">
        <v>1904</v>
      </c>
      <c r="B931" s="1">
        <v>44251</v>
      </c>
      <c r="C931" t="s">
        <v>1905</v>
      </c>
      <c r="D931" t="s">
        <v>65</v>
      </c>
      <c r="E931">
        <v>32823</v>
      </c>
      <c r="F931">
        <v>11.8</v>
      </c>
      <c r="G931">
        <v>36</v>
      </c>
      <c r="H931" t="s">
        <v>26</v>
      </c>
      <c r="I931" t="s">
        <v>73</v>
      </c>
      <c r="J931" t="s">
        <v>21</v>
      </c>
      <c r="K931">
        <v>64484</v>
      </c>
      <c r="L931" t="s">
        <v>22</v>
      </c>
      <c r="M931">
        <v>0.37</v>
      </c>
      <c r="N931">
        <v>0.7</v>
      </c>
      <c r="O931">
        <v>1788.26</v>
      </c>
      <c r="P931">
        <v>0</v>
      </c>
      <c r="Q931" s="2">
        <f t="shared" si="105"/>
        <v>50.900998697351284</v>
      </c>
      <c r="R931" s="2">
        <f t="shared" si="99"/>
        <v>2.7731840456547361</v>
      </c>
      <c r="S931">
        <f t="shared" ca="1" si="100"/>
        <v>1669</v>
      </c>
      <c r="T931" s="2">
        <f t="shared" ca="1" si="101"/>
        <v>55.633333333333333</v>
      </c>
      <c r="U931" s="2" t="str">
        <f t="shared" ca="1" si="102"/>
        <v>49+</v>
      </c>
      <c r="V931">
        <f t="shared" si="103"/>
        <v>-31034.74</v>
      </c>
      <c r="W931" t="str">
        <f t="shared" si="104"/>
        <v>loss</v>
      </c>
    </row>
    <row r="932" spans="1:23">
      <c r="A932" t="s">
        <v>1906</v>
      </c>
      <c r="B932" s="1">
        <v>45228</v>
      </c>
      <c r="C932" t="s">
        <v>1907</v>
      </c>
      <c r="D932" t="s">
        <v>25</v>
      </c>
      <c r="E932">
        <v>24291</v>
      </c>
      <c r="F932">
        <v>19.8</v>
      </c>
      <c r="G932">
        <v>36</v>
      </c>
      <c r="H932" t="s">
        <v>60</v>
      </c>
      <c r="I932" t="s">
        <v>57</v>
      </c>
      <c r="J932" t="s">
        <v>32</v>
      </c>
      <c r="K932">
        <v>128614</v>
      </c>
      <c r="L932" t="s">
        <v>33</v>
      </c>
      <c r="M932">
        <v>0.11</v>
      </c>
      <c r="N932">
        <v>0.72</v>
      </c>
      <c r="O932">
        <v>0</v>
      </c>
      <c r="P932">
        <v>0</v>
      </c>
      <c r="Q932" s="2">
        <f t="shared" si="105"/>
        <v>18.886746388418057</v>
      </c>
      <c r="R932" s="2">
        <f t="shared" si="99"/>
        <v>0</v>
      </c>
      <c r="S932">
        <f t="shared" ca="1" si="100"/>
        <v>692</v>
      </c>
      <c r="T932" s="2">
        <f t="shared" ca="1" si="101"/>
        <v>23.066666666666666</v>
      </c>
      <c r="U932" s="2" t="str">
        <f t="shared" ca="1" si="102"/>
        <v>13-24</v>
      </c>
      <c r="V932">
        <f t="shared" si="103"/>
        <v>-24291</v>
      </c>
      <c r="W932" t="str">
        <f t="shared" si="104"/>
        <v>loss</v>
      </c>
    </row>
    <row r="933" spans="1:23">
      <c r="A933" t="s">
        <v>1908</v>
      </c>
      <c r="B933" s="1">
        <v>45029</v>
      </c>
      <c r="C933" t="s">
        <v>1909</v>
      </c>
      <c r="D933" t="s">
        <v>50</v>
      </c>
      <c r="E933">
        <v>33003</v>
      </c>
      <c r="F933">
        <v>9.5</v>
      </c>
      <c r="G933">
        <v>60</v>
      </c>
      <c r="H933" t="s">
        <v>19</v>
      </c>
      <c r="I933" t="s">
        <v>84</v>
      </c>
      <c r="J933" t="s">
        <v>32</v>
      </c>
      <c r="K933">
        <v>142695</v>
      </c>
      <c r="L933" t="s">
        <v>29</v>
      </c>
      <c r="M933">
        <v>0.31</v>
      </c>
      <c r="N933">
        <v>0.6</v>
      </c>
      <c r="O933">
        <v>36138.28</v>
      </c>
      <c r="P933">
        <v>0</v>
      </c>
      <c r="Q933" s="2">
        <f t="shared" si="105"/>
        <v>23.128350678019551</v>
      </c>
      <c r="R933" s="2">
        <f t="shared" si="99"/>
        <v>25.325540488454397</v>
      </c>
      <c r="S933">
        <f t="shared" ca="1" si="100"/>
        <v>891</v>
      </c>
      <c r="T933" s="2">
        <f t="shared" ca="1" si="101"/>
        <v>29.7</v>
      </c>
      <c r="U933" s="2" t="str">
        <f t="shared" ca="1" si="102"/>
        <v>25-36</v>
      </c>
      <c r="V933">
        <f t="shared" si="103"/>
        <v>3135.2799999999988</v>
      </c>
      <c r="W933" t="str">
        <f t="shared" si="104"/>
        <v>Profit</v>
      </c>
    </row>
    <row r="934" spans="1:23">
      <c r="A934" t="s">
        <v>1910</v>
      </c>
      <c r="B934" s="1">
        <v>44509</v>
      </c>
      <c r="C934" t="s">
        <v>1911</v>
      </c>
      <c r="D934" t="s">
        <v>76</v>
      </c>
      <c r="E934">
        <v>35406</v>
      </c>
      <c r="F934">
        <v>17.8</v>
      </c>
      <c r="G934">
        <v>60</v>
      </c>
      <c r="H934" t="s">
        <v>19</v>
      </c>
      <c r="I934" t="s">
        <v>84</v>
      </c>
      <c r="J934" t="s">
        <v>32</v>
      </c>
      <c r="K934">
        <v>50922</v>
      </c>
      <c r="L934" t="s">
        <v>22</v>
      </c>
      <c r="M934">
        <v>0.12</v>
      </c>
      <c r="N934">
        <v>0.54</v>
      </c>
      <c r="O934">
        <v>41708.269999999997</v>
      </c>
      <c r="P934">
        <v>0</v>
      </c>
      <c r="Q934" s="2">
        <f t="shared" si="105"/>
        <v>69.529869211735601</v>
      </c>
      <c r="R934" s="2">
        <f t="shared" si="99"/>
        <v>81.906189859000037</v>
      </c>
      <c r="S934">
        <f t="shared" ca="1" si="100"/>
        <v>1411</v>
      </c>
      <c r="T934" s="2">
        <f t="shared" ca="1" si="101"/>
        <v>47.033333333333331</v>
      </c>
      <c r="U934" s="2" t="str">
        <f t="shared" ca="1" si="102"/>
        <v>37-48</v>
      </c>
      <c r="V934">
        <f t="shared" si="103"/>
        <v>6302.2699999999968</v>
      </c>
      <c r="W934" t="str">
        <f t="shared" si="104"/>
        <v>Profit</v>
      </c>
    </row>
    <row r="935" spans="1:23">
      <c r="A935" t="s">
        <v>1912</v>
      </c>
      <c r="B935" s="1">
        <v>44955</v>
      </c>
      <c r="C935" t="s">
        <v>1913</v>
      </c>
      <c r="D935" t="s">
        <v>18</v>
      </c>
      <c r="E935">
        <v>24312</v>
      </c>
      <c r="F935">
        <v>16.399999999999999</v>
      </c>
      <c r="G935">
        <v>36</v>
      </c>
      <c r="H935" t="s">
        <v>81</v>
      </c>
      <c r="I935" t="s">
        <v>84</v>
      </c>
      <c r="J935" t="s">
        <v>28</v>
      </c>
      <c r="K935">
        <v>64028</v>
      </c>
      <c r="L935" t="s">
        <v>33</v>
      </c>
      <c r="M935">
        <v>0.42</v>
      </c>
      <c r="N935">
        <v>0.76</v>
      </c>
      <c r="O935">
        <v>9266.1200000000008</v>
      </c>
      <c r="P935">
        <v>2516.62</v>
      </c>
      <c r="Q935" s="2">
        <f t="shared" si="105"/>
        <v>37.970887736615232</v>
      </c>
      <c r="R935" s="2">
        <f t="shared" si="99"/>
        <v>14.471981008308866</v>
      </c>
      <c r="S935">
        <f t="shared" ca="1" si="100"/>
        <v>965</v>
      </c>
      <c r="T935" s="2">
        <f t="shared" ca="1" si="101"/>
        <v>32.166666666666664</v>
      </c>
      <c r="U935" s="2" t="str">
        <f t="shared" ca="1" si="102"/>
        <v>25-36</v>
      </c>
      <c r="V935">
        <f t="shared" si="103"/>
        <v>-15045.88</v>
      </c>
      <c r="W935" t="str">
        <f t="shared" si="104"/>
        <v>loss</v>
      </c>
    </row>
    <row r="936" spans="1:23">
      <c r="A936" t="s">
        <v>1914</v>
      </c>
      <c r="B936" s="1">
        <v>44639</v>
      </c>
      <c r="C936" t="s">
        <v>1915</v>
      </c>
      <c r="D936" t="s">
        <v>25</v>
      </c>
      <c r="E936">
        <v>2382</v>
      </c>
      <c r="F936">
        <v>16.399999999999999</v>
      </c>
      <c r="G936">
        <v>36</v>
      </c>
      <c r="H936" t="s">
        <v>26</v>
      </c>
      <c r="I936" t="s">
        <v>20</v>
      </c>
      <c r="J936" t="s">
        <v>37</v>
      </c>
      <c r="K936">
        <v>141461</v>
      </c>
      <c r="L936" t="s">
        <v>29</v>
      </c>
      <c r="M936">
        <v>0.23</v>
      </c>
      <c r="N936">
        <v>0.54</v>
      </c>
      <c r="O936">
        <v>791.85</v>
      </c>
      <c r="P936">
        <v>0</v>
      </c>
      <c r="Q936" s="2">
        <f t="shared" si="105"/>
        <v>1.6838563278924932</v>
      </c>
      <c r="R936" s="2">
        <f t="shared" si="99"/>
        <v>0.55976558910229668</v>
      </c>
      <c r="S936">
        <f t="shared" ca="1" si="100"/>
        <v>1281</v>
      </c>
      <c r="T936" s="2">
        <f t="shared" ca="1" si="101"/>
        <v>42.7</v>
      </c>
      <c r="U936" s="2" t="str">
        <f t="shared" ca="1" si="102"/>
        <v>37-48</v>
      </c>
      <c r="V936">
        <f t="shared" si="103"/>
        <v>-1590.15</v>
      </c>
      <c r="W936" t="str">
        <f t="shared" si="104"/>
        <v>loss</v>
      </c>
    </row>
    <row r="937" spans="1:23">
      <c r="A937" t="s">
        <v>1916</v>
      </c>
      <c r="B937" s="1">
        <v>44524</v>
      </c>
      <c r="C937" t="s">
        <v>1917</v>
      </c>
      <c r="D937" t="s">
        <v>56</v>
      </c>
      <c r="E937">
        <v>35171</v>
      </c>
      <c r="F937">
        <v>18.3</v>
      </c>
      <c r="G937">
        <v>60</v>
      </c>
      <c r="H937" t="s">
        <v>19</v>
      </c>
      <c r="I937" t="s">
        <v>41</v>
      </c>
      <c r="J937" t="s">
        <v>21</v>
      </c>
      <c r="K937">
        <v>50316</v>
      </c>
      <c r="L937" t="s">
        <v>29</v>
      </c>
      <c r="M937">
        <v>0.32</v>
      </c>
      <c r="N937">
        <v>0.7</v>
      </c>
      <c r="O937">
        <v>41607.29</v>
      </c>
      <c r="P937">
        <v>0</v>
      </c>
      <c r="Q937" s="2">
        <f t="shared" si="105"/>
        <v>69.900230542968444</v>
      </c>
      <c r="R937" s="2">
        <f t="shared" si="99"/>
        <v>82.691966770013508</v>
      </c>
      <c r="S937">
        <f t="shared" ca="1" si="100"/>
        <v>1396</v>
      </c>
      <c r="T937" s="2">
        <f t="shared" ca="1" si="101"/>
        <v>46.533333333333331</v>
      </c>
      <c r="U937" s="2" t="str">
        <f t="shared" ca="1" si="102"/>
        <v>37-48</v>
      </c>
      <c r="V937">
        <f t="shared" si="103"/>
        <v>6436.2900000000009</v>
      </c>
      <c r="W937" t="str">
        <f t="shared" si="104"/>
        <v>Profit</v>
      </c>
    </row>
    <row r="938" spans="1:23">
      <c r="A938" t="s">
        <v>1918</v>
      </c>
      <c r="B938" s="1">
        <v>45274</v>
      </c>
      <c r="C938" t="s">
        <v>1919</v>
      </c>
      <c r="D938" t="s">
        <v>72</v>
      </c>
      <c r="E938">
        <v>4292</v>
      </c>
      <c r="F938">
        <v>16</v>
      </c>
      <c r="G938">
        <v>36</v>
      </c>
      <c r="H938" t="s">
        <v>26</v>
      </c>
      <c r="I938" t="s">
        <v>36</v>
      </c>
      <c r="J938" t="s">
        <v>47</v>
      </c>
      <c r="K938">
        <v>106996</v>
      </c>
      <c r="L938" t="s">
        <v>22</v>
      </c>
      <c r="M938">
        <v>0.21</v>
      </c>
      <c r="N938">
        <v>0.92</v>
      </c>
      <c r="O938">
        <v>836.21</v>
      </c>
      <c r="P938">
        <v>0</v>
      </c>
      <c r="Q938" s="2">
        <f t="shared" si="105"/>
        <v>4.0113649108377887</v>
      </c>
      <c r="R938" s="2">
        <f t="shared" si="99"/>
        <v>0.78153388911735033</v>
      </c>
      <c r="S938">
        <f t="shared" ca="1" si="100"/>
        <v>646</v>
      </c>
      <c r="T938" s="2">
        <f t="shared" ca="1" si="101"/>
        <v>21.533333333333335</v>
      </c>
      <c r="U938" s="2" t="str">
        <f t="shared" ca="1" si="102"/>
        <v>13-24</v>
      </c>
      <c r="V938">
        <f t="shared" si="103"/>
        <v>-3455.79</v>
      </c>
      <c r="W938" t="str">
        <f t="shared" si="104"/>
        <v>loss</v>
      </c>
    </row>
    <row r="939" spans="1:23">
      <c r="A939" t="s">
        <v>1920</v>
      </c>
      <c r="B939" s="1">
        <v>44957</v>
      </c>
      <c r="C939" t="s">
        <v>1921</v>
      </c>
      <c r="D939" t="s">
        <v>72</v>
      </c>
      <c r="E939">
        <v>34187</v>
      </c>
      <c r="F939">
        <v>22.6</v>
      </c>
      <c r="G939">
        <v>60</v>
      </c>
      <c r="H939" t="s">
        <v>19</v>
      </c>
      <c r="I939" t="s">
        <v>57</v>
      </c>
      <c r="J939" t="s">
        <v>32</v>
      </c>
      <c r="K939">
        <v>46968</v>
      </c>
      <c r="L939" t="s">
        <v>22</v>
      </c>
      <c r="M939">
        <v>0.41</v>
      </c>
      <c r="N939">
        <v>0.93</v>
      </c>
      <c r="O939">
        <v>41913.26</v>
      </c>
      <c r="P939">
        <v>0</v>
      </c>
      <c r="Q939" s="2">
        <f t="shared" si="105"/>
        <v>72.787855561233187</v>
      </c>
      <c r="R939" s="2">
        <f t="shared" si="99"/>
        <v>89.237906659853522</v>
      </c>
      <c r="S939">
        <f t="shared" ca="1" si="100"/>
        <v>963</v>
      </c>
      <c r="T939" s="2">
        <f t="shared" ca="1" si="101"/>
        <v>32.1</v>
      </c>
      <c r="U939" s="2" t="str">
        <f t="shared" ca="1" si="102"/>
        <v>25-36</v>
      </c>
      <c r="V939">
        <f t="shared" si="103"/>
        <v>7726.260000000002</v>
      </c>
      <c r="W939" t="str">
        <f t="shared" si="104"/>
        <v>Profit</v>
      </c>
    </row>
    <row r="940" spans="1:23">
      <c r="A940" t="s">
        <v>1922</v>
      </c>
      <c r="B940" s="1">
        <v>44775</v>
      </c>
      <c r="C940" t="s">
        <v>1923</v>
      </c>
      <c r="D940" t="s">
        <v>25</v>
      </c>
      <c r="E940">
        <v>13411</v>
      </c>
      <c r="F940">
        <v>18.5</v>
      </c>
      <c r="G940">
        <v>36</v>
      </c>
      <c r="H940" t="s">
        <v>81</v>
      </c>
      <c r="I940" t="s">
        <v>20</v>
      </c>
      <c r="J940" t="s">
        <v>32</v>
      </c>
      <c r="K940">
        <v>60266</v>
      </c>
      <c r="L940" t="s">
        <v>33</v>
      </c>
      <c r="M940">
        <v>0.45</v>
      </c>
      <c r="N940">
        <v>0.61</v>
      </c>
      <c r="O940">
        <v>2332.75</v>
      </c>
      <c r="P940">
        <v>2064.9299999999998</v>
      </c>
      <c r="Q940" s="2">
        <f t="shared" si="105"/>
        <v>22.253011648358942</v>
      </c>
      <c r="R940" s="2">
        <f t="shared" si="99"/>
        <v>3.8707563136760359</v>
      </c>
      <c r="S940">
        <f t="shared" ca="1" si="100"/>
        <v>1145</v>
      </c>
      <c r="T940" s="2">
        <f t="shared" ca="1" si="101"/>
        <v>38.166666666666664</v>
      </c>
      <c r="U940" s="2" t="str">
        <f t="shared" ca="1" si="102"/>
        <v>37-48</v>
      </c>
      <c r="V940">
        <f t="shared" si="103"/>
        <v>-11078.25</v>
      </c>
      <c r="W940" t="str">
        <f t="shared" si="104"/>
        <v>loss</v>
      </c>
    </row>
    <row r="941" spans="1:23">
      <c r="A941" t="s">
        <v>1924</v>
      </c>
      <c r="B941" s="1">
        <v>45271</v>
      </c>
      <c r="C941" t="s">
        <v>1925</v>
      </c>
      <c r="D941" t="s">
        <v>72</v>
      </c>
      <c r="E941">
        <v>38285</v>
      </c>
      <c r="F941">
        <v>15.9</v>
      </c>
      <c r="G941">
        <v>60</v>
      </c>
      <c r="H941" t="s">
        <v>19</v>
      </c>
      <c r="I941" t="s">
        <v>20</v>
      </c>
      <c r="J941" t="s">
        <v>47</v>
      </c>
      <c r="K941">
        <v>125745</v>
      </c>
      <c r="L941" t="s">
        <v>22</v>
      </c>
      <c r="M941">
        <v>0.26</v>
      </c>
      <c r="N941">
        <v>0.78</v>
      </c>
      <c r="O941">
        <v>44372.32</v>
      </c>
      <c r="P941">
        <v>0</v>
      </c>
      <c r="Q941" s="2">
        <f t="shared" si="105"/>
        <v>30.446538629766589</v>
      </c>
      <c r="R941" s="2">
        <f t="shared" si="99"/>
        <v>35.287542248200729</v>
      </c>
      <c r="S941">
        <f t="shared" ca="1" si="100"/>
        <v>649</v>
      </c>
      <c r="T941" s="2">
        <f t="shared" ca="1" si="101"/>
        <v>21.633333333333333</v>
      </c>
      <c r="U941" s="2" t="str">
        <f t="shared" ca="1" si="102"/>
        <v>13-24</v>
      </c>
      <c r="V941">
        <f t="shared" si="103"/>
        <v>6087.32</v>
      </c>
      <c r="W941" t="str">
        <f t="shared" si="104"/>
        <v>Profit</v>
      </c>
    </row>
    <row r="942" spans="1:23">
      <c r="A942" t="s">
        <v>1926</v>
      </c>
      <c r="B942" s="1">
        <v>45203</v>
      </c>
      <c r="C942" t="s">
        <v>1927</v>
      </c>
      <c r="D942" t="s">
        <v>56</v>
      </c>
      <c r="E942">
        <v>16422</v>
      </c>
      <c r="F942">
        <v>21.6</v>
      </c>
      <c r="G942">
        <v>36</v>
      </c>
      <c r="H942" t="s">
        <v>19</v>
      </c>
      <c r="I942" t="s">
        <v>41</v>
      </c>
      <c r="J942" t="s">
        <v>47</v>
      </c>
      <c r="K942">
        <v>54000</v>
      </c>
      <c r="L942" t="s">
        <v>33</v>
      </c>
      <c r="M942">
        <v>0.45</v>
      </c>
      <c r="N942">
        <v>0.71</v>
      </c>
      <c r="O942">
        <v>19969.150000000001</v>
      </c>
      <c r="P942">
        <v>0</v>
      </c>
      <c r="Q942" s="2">
        <f t="shared" si="105"/>
        <v>30.411111111111111</v>
      </c>
      <c r="R942" s="2">
        <f t="shared" si="99"/>
        <v>36.97990740740741</v>
      </c>
      <c r="S942">
        <f t="shared" ca="1" si="100"/>
        <v>717</v>
      </c>
      <c r="T942" s="2">
        <f t="shared" ca="1" si="101"/>
        <v>23.9</v>
      </c>
      <c r="U942" s="2" t="str">
        <f t="shared" ca="1" si="102"/>
        <v>13-24</v>
      </c>
      <c r="V942">
        <f t="shared" si="103"/>
        <v>3547.1500000000015</v>
      </c>
      <c r="W942" t="str">
        <f t="shared" si="104"/>
        <v>Profit</v>
      </c>
    </row>
    <row r="943" spans="1:23">
      <c r="A943" t="s">
        <v>1928</v>
      </c>
      <c r="B943" s="1">
        <v>44292</v>
      </c>
      <c r="C943" t="s">
        <v>1929</v>
      </c>
      <c r="D943" t="s">
        <v>25</v>
      </c>
      <c r="E943">
        <v>33371</v>
      </c>
      <c r="F943">
        <v>17.100000000000001</v>
      </c>
      <c r="G943">
        <v>36</v>
      </c>
      <c r="H943" t="s">
        <v>26</v>
      </c>
      <c r="I943" t="s">
        <v>73</v>
      </c>
      <c r="J943" t="s">
        <v>28</v>
      </c>
      <c r="K943">
        <v>44011</v>
      </c>
      <c r="L943" t="s">
        <v>29</v>
      </c>
      <c r="M943">
        <v>0.21</v>
      </c>
      <c r="N943">
        <v>0.89</v>
      </c>
      <c r="O943">
        <v>1803.79</v>
      </c>
      <c r="P943">
        <v>0</v>
      </c>
      <c r="Q943" s="2">
        <f t="shared" si="105"/>
        <v>75.824225761741388</v>
      </c>
      <c r="R943" s="2">
        <f t="shared" si="99"/>
        <v>4.0984981027470404</v>
      </c>
      <c r="S943">
        <f t="shared" ca="1" si="100"/>
        <v>1628</v>
      </c>
      <c r="T943" s="2">
        <f t="shared" ca="1" si="101"/>
        <v>54.266666666666666</v>
      </c>
      <c r="U943" s="2" t="str">
        <f t="shared" ca="1" si="102"/>
        <v>49+</v>
      </c>
      <c r="V943">
        <f t="shared" si="103"/>
        <v>-31567.21</v>
      </c>
      <c r="W943" t="str">
        <f t="shared" si="104"/>
        <v>loss</v>
      </c>
    </row>
    <row r="944" spans="1:23">
      <c r="A944" t="s">
        <v>1930</v>
      </c>
      <c r="B944" s="1">
        <v>45010</v>
      </c>
      <c r="C944" t="s">
        <v>1931</v>
      </c>
      <c r="D944" t="s">
        <v>56</v>
      </c>
      <c r="E944">
        <v>6693</v>
      </c>
      <c r="F944">
        <v>10.8</v>
      </c>
      <c r="G944">
        <v>60</v>
      </c>
      <c r="H944" t="s">
        <v>19</v>
      </c>
      <c r="I944" t="s">
        <v>57</v>
      </c>
      <c r="J944" t="s">
        <v>21</v>
      </c>
      <c r="K944">
        <v>32866</v>
      </c>
      <c r="L944" t="s">
        <v>29</v>
      </c>
      <c r="M944">
        <v>0.31</v>
      </c>
      <c r="N944">
        <v>0.62</v>
      </c>
      <c r="O944">
        <v>7415.84</v>
      </c>
      <c r="P944">
        <v>0</v>
      </c>
      <c r="Q944" s="2">
        <f t="shared" si="105"/>
        <v>20.364510436317168</v>
      </c>
      <c r="R944" s="2">
        <f t="shared" si="99"/>
        <v>22.563865392807156</v>
      </c>
      <c r="S944">
        <f t="shared" ca="1" si="100"/>
        <v>910</v>
      </c>
      <c r="T944" s="2">
        <f t="shared" ca="1" si="101"/>
        <v>30.333333333333332</v>
      </c>
      <c r="U944" s="2" t="str">
        <f t="shared" ca="1" si="102"/>
        <v>25-36</v>
      </c>
      <c r="V944">
        <f t="shared" si="103"/>
        <v>722.84000000000015</v>
      </c>
      <c r="W944" t="str">
        <f t="shared" si="104"/>
        <v>Profit</v>
      </c>
    </row>
    <row r="945" spans="1:23">
      <c r="A945" t="s">
        <v>1932</v>
      </c>
      <c r="B945" s="1">
        <v>44687</v>
      </c>
      <c r="C945" t="s">
        <v>1933</v>
      </c>
      <c r="D945" t="s">
        <v>18</v>
      </c>
      <c r="E945">
        <v>34535</v>
      </c>
      <c r="F945">
        <v>9.1</v>
      </c>
      <c r="G945">
        <v>36</v>
      </c>
      <c r="H945" t="s">
        <v>19</v>
      </c>
      <c r="I945" t="s">
        <v>57</v>
      </c>
      <c r="J945" t="s">
        <v>32</v>
      </c>
      <c r="K945">
        <v>142669</v>
      </c>
      <c r="L945" t="s">
        <v>29</v>
      </c>
      <c r="M945">
        <v>0.44</v>
      </c>
      <c r="N945">
        <v>0.5</v>
      </c>
      <c r="O945">
        <v>37677.68</v>
      </c>
      <c r="P945">
        <v>0</v>
      </c>
      <c r="Q945" s="2">
        <f t="shared" si="105"/>
        <v>24.206379802199496</v>
      </c>
      <c r="R945" s="2">
        <f t="shared" si="99"/>
        <v>26.409156859584073</v>
      </c>
      <c r="S945">
        <f t="shared" ca="1" si="100"/>
        <v>1233</v>
      </c>
      <c r="T945" s="2">
        <f t="shared" ca="1" si="101"/>
        <v>41.1</v>
      </c>
      <c r="U945" s="2" t="str">
        <f t="shared" ca="1" si="102"/>
        <v>37-48</v>
      </c>
      <c r="V945">
        <f t="shared" si="103"/>
        <v>3142.6800000000003</v>
      </c>
      <c r="W945" t="str">
        <f t="shared" si="104"/>
        <v>Profit</v>
      </c>
    </row>
    <row r="946" spans="1:23">
      <c r="A946" t="s">
        <v>1934</v>
      </c>
      <c r="B946" s="1">
        <v>44648</v>
      </c>
      <c r="C946" t="s">
        <v>1935</v>
      </c>
      <c r="D946" t="s">
        <v>50</v>
      </c>
      <c r="E946">
        <v>15818</v>
      </c>
      <c r="F946">
        <v>8</v>
      </c>
      <c r="G946">
        <v>36</v>
      </c>
      <c r="H946" t="s">
        <v>26</v>
      </c>
      <c r="I946" t="s">
        <v>57</v>
      </c>
      <c r="J946" t="s">
        <v>37</v>
      </c>
      <c r="K946">
        <v>35898</v>
      </c>
      <c r="L946" t="s">
        <v>29</v>
      </c>
      <c r="M946">
        <v>0.23</v>
      </c>
      <c r="N946">
        <v>0.56999999999999995</v>
      </c>
      <c r="O946">
        <v>2467.0100000000002</v>
      </c>
      <c r="P946">
        <v>0</v>
      </c>
      <c r="Q946" s="2">
        <f t="shared" si="105"/>
        <v>44.063736141289205</v>
      </c>
      <c r="R946" s="2">
        <f t="shared" si="99"/>
        <v>6.8722770070756045</v>
      </c>
      <c r="S946">
        <f t="shared" ca="1" si="100"/>
        <v>1272</v>
      </c>
      <c r="T946" s="2">
        <f t="shared" ca="1" si="101"/>
        <v>42.4</v>
      </c>
      <c r="U946" s="2" t="str">
        <f t="shared" ca="1" si="102"/>
        <v>37-48</v>
      </c>
      <c r="V946">
        <f t="shared" si="103"/>
        <v>-13350.99</v>
      </c>
      <c r="W946" t="str">
        <f t="shared" si="104"/>
        <v>loss</v>
      </c>
    </row>
    <row r="947" spans="1:23">
      <c r="A947" t="s">
        <v>1936</v>
      </c>
      <c r="B947" s="1">
        <v>44361</v>
      </c>
      <c r="C947" t="s">
        <v>1937</v>
      </c>
      <c r="D947" t="s">
        <v>46</v>
      </c>
      <c r="E947">
        <v>32238</v>
      </c>
      <c r="F947">
        <v>23</v>
      </c>
      <c r="G947">
        <v>60</v>
      </c>
      <c r="H947" t="s">
        <v>26</v>
      </c>
      <c r="I947" t="s">
        <v>27</v>
      </c>
      <c r="J947" t="s">
        <v>28</v>
      </c>
      <c r="K947">
        <v>48395</v>
      </c>
      <c r="L947" t="s">
        <v>22</v>
      </c>
      <c r="M947">
        <v>0.48</v>
      </c>
      <c r="N947">
        <v>0.66</v>
      </c>
      <c r="O947">
        <v>3609.94</v>
      </c>
      <c r="P947">
        <v>0</v>
      </c>
      <c r="Q947" s="2">
        <f t="shared" si="105"/>
        <v>66.614319661122011</v>
      </c>
      <c r="R947" s="2">
        <f t="shared" si="99"/>
        <v>7.4593243103626401</v>
      </c>
      <c r="S947">
        <f t="shared" ca="1" si="100"/>
        <v>1559</v>
      </c>
      <c r="T947" s="2">
        <f t="shared" ca="1" si="101"/>
        <v>51.966666666666669</v>
      </c>
      <c r="U947" s="2" t="str">
        <f t="shared" ca="1" si="102"/>
        <v>49+</v>
      </c>
      <c r="V947">
        <f t="shared" si="103"/>
        <v>-28628.06</v>
      </c>
      <c r="W947" t="str">
        <f t="shared" si="104"/>
        <v>loss</v>
      </c>
    </row>
    <row r="948" spans="1:23">
      <c r="A948" t="s">
        <v>1938</v>
      </c>
      <c r="B948" s="1">
        <v>44378</v>
      </c>
      <c r="C948" t="s">
        <v>1939</v>
      </c>
      <c r="D948" t="s">
        <v>18</v>
      </c>
      <c r="E948">
        <v>31874</v>
      </c>
      <c r="F948">
        <v>19.2</v>
      </c>
      <c r="G948">
        <v>36</v>
      </c>
      <c r="H948" t="s">
        <v>19</v>
      </c>
      <c r="I948" t="s">
        <v>57</v>
      </c>
      <c r="J948" t="s">
        <v>28</v>
      </c>
      <c r="K948">
        <v>69019</v>
      </c>
      <c r="L948" t="s">
        <v>22</v>
      </c>
      <c r="M948">
        <v>0.15</v>
      </c>
      <c r="N948">
        <v>0.64</v>
      </c>
      <c r="O948">
        <v>37993.81</v>
      </c>
      <c r="P948">
        <v>0</v>
      </c>
      <c r="Q948" s="2">
        <f t="shared" si="105"/>
        <v>46.181486257407379</v>
      </c>
      <c r="R948" s="2">
        <f t="shared" si="99"/>
        <v>55.048334516582386</v>
      </c>
      <c r="S948">
        <f t="shared" ca="1" si="100"/>
        <v>1542</v>
      </c>
      <c r="T948" s="2">
        <f t="shared" ca="1" si="101"/>
        <v>51.4</v>
      </c>
      <c r="U948" s="2" t="str">
        <f t="shared" ca="1" si="102"/>
        <v>49+</v>
      </c>
      <c r="V948">
        <f t="shared" si="103"/>
        <v>6119.8099999999977</v>
      </c>
      <c r="W948" t="str">
        <f t="shared" si="104"/>
        <v>Profit</v>
      </c>
    </row>
    <row r="949" spans="1:23">
      <c r="A949" t="s">
        <v>1940</v>
      </c>
      <c r="B949" s="1">
        <v>44665</v>
      </c>
      <c r="C949" t="s">
        <v>1941</v>
      </c>
      <c r="D949" t="s">
        <v>18</v>
      </c>
      <c r="E949">
        <v>27715</v>
      </c>
      <c r="F949">
        <v>23.7</v>
      </c>
      <c r="G949">
        <v>36</v>
      </c>
      <c r="H949" t="s">
        <v>26</v>
      </c>
      <c r="I949" t="s">
        <v>41</v>
      </c>
      <c r="J949" t="s">
        <v>37</v>
      </c>
      <c r="K949">
        <v>133243</v>
      </c>
      <c r="L949" t="s">
        <v>33</v>
      </c>
      <c r="M949">
        <v>0.11</v>
      </c>
      <c r="N949">
        <v>0.86</v>
      </c>
      <c r="O949">
        <v>9020.5300000000007</v>
      </c>
      <c r="P949">
        <v>0</v>
      </c>
      <c r="Q949" s="2">
        <f t="shared" si="105"/>
        <v>20.800342231862086</v>
      </c>
      <c r="R949" s="2">
        <f t="shared" si="99"/>
        <v>6.7699841642712952</v>
      </c>
      <c r="S949">
        <f t="shared" ca="1" si="100"/>
        <v>1255</v>
      </c>
      <c r="T949" s="2">
        <f t="shared" ca="1" si="101"/>
        <v>41.833333333333336</v>
      </c>
      <c r="U949" s="2" t="str">
        <f t="shared" ca="1" si="102"/>
        <v>37-48</v>
      </c>
      <c r="V949">
        <f t="shared" si="103"/>
        <v>-18694.47</v>
      </c>
      <c r="W949" t="str">
        <f t="shared" si="104"/>
        <v>loss</v>
      </c>
    </row>
    <row r="950" spans="1:23">
      <c r="A950" t="s">
        <v>1942</v>
      </c>
      <c r="B950" s="1">
        <v>45106</v>
      </c>
      <c r="C950" t="s">
        <v>1943</v>
      </c>
      <c r="D950" t="s">
        <v>72</v>
      </c>
      <c r="E950">
        <v>28605</v>
      </c>
      <c r="F950">
        <v>17.100000000000001</v>
      </c>
      <c r="G950">
        <v>36</v>
      </c>
      <c r="H950" t="s">
        <v>19</v>
      </c>
      <c r="I950" t="s">
        <v>27</v>
      </c>
      <c r="J950" t="s">
        <v>37</v>
      </c>
      <c r="K950">
        <v>34006</v>
      </c>
      <c r="L950" t="s">
        <v>33</v>
      </c>
      <c r="M950">
        <v>0.46</v>
      </c>
      <c r="N950">
        <v>0.81</v>
      </c>
      <c r="O950">
        <v>33496.46</v>
      </c>
      <c r="P950">
        <v>0</v>
      </c>
      <c r="Q950" s="2">
        <f t="shared" si="105"/>
        <v>84.117508674939714</v>
      </c>
      <c r="R950" s="2">
        <f t="shared" si="99"/>
        <v>98.501617361642062</v>
      </c>
      <c r="S950">
        <f t="shared" ca="1" si="100"/>
        <v>814</v>
      </c>
      <c r="T950" s="2">
        <f t="shared" ca="1" si="101"/>
        <v>27.133333333333333</v>
      </c>
      <c r="U950" s="2" t="str">
        <f t="shared" ca="1" si="102"/>
        <v>25-36</v>
      </c>
      <c r="V950">
        <f t="shared" si="103"/>
        <v>4891.4599999999991</v>
      </c>
      <c r="W950" t="str">
        <f t="shared" si="104"/>
        <v>Profit</v>
      </c>
    </row>
    <row r="951" spans="1:23">
      <c r="A951" t="s">
        <v>1944</v>
      </c>
      <c r="B951" s="1">
        <v>44931</v>
      </c>
      <c r="C951" t="s">
        <v>1945</v>
      </c>
      <c r="D951" t="s">
        <v>65</v>
      </c>
      <c r="E951">
        <v>35317</v>
      </c>
      <c r="F951">
        <v>14.5</v>
      </c>
      <c r="G951">
        <v>60</v>
      </c>
      <c r="H951" t="s">
        <v>19</v>
      </c>
      <c r="I951" t="s">
        <v>84</v>
      </c>
      <c r="J951" t="s">
        <v>37</v>
      </c>
      <c r="K951">
        <v>64393</v>
      </c>
      <c r="L951" t="s">
        <v>33</v>
      </c>
      <c r="M951">
        <v>0.13</v>
      </c>
      <c r="N951">
        <v>0.63</v>
      </c>
      <c r="O951">
        <v>40437.97</v>
      </c>
      <c r="P951">
        <v>0</v>
      </c>
      <c r="Q951" s="2">
        <f t="shared" si="105"/>
        <v>54.846023636109521</v>
      </c>
      <c r="R951" s="2">
        <f t="shared" si="99"/>
        <v>62.798704828164553</v>
      </c>
      <c r="S951">
        <f t="shared" ca="1" si="100"/>
        <v>989</v>
      </c>
      <c r="T951" s="2">
        <f t="shared" ca="1" si="101"/>
        <v>32.966666666666669</v>
      </c>
      <c r="U951" s="2" t="str">
        <f t="shared" ca="1" si="102"/>
        <v>25-36</v>
      </c>
      <c r="V951">
        <f t="shared" si="103"/>
        <v>5120.9700000000012</v>
      </c>
      <c r="W951" t="str">
        <f t="shared" si="104"/>
        <v>Profit</v>
      </c>
    </row>
    <row r="952" spans="1:23">
      <c r="A952" t="s">
        <v>1946</v>
      </c>
      <c r="B952" s="1">
        <v>45019</v>
      </c>
      <c r="C952" t="s">
        <v>1947</v>
      </c>
      <c r="D952" t="s">
        <v>53</v>
      </c>
      <c r="E952">
        <v>32174</v>
      </c>
      <c r="F952">
        <v>6.2</v>
      </c>
      <c r="G952">
        <v>60</v>
      </c>
      <c r="H952" t="s">
        <v>19</v>
      </c>
      <c r="I952" t="s">
        <v>57</v>
      </c>
      <c r="J952" t="s">
        <v>47</v>
      </c>
      <c r="K952">
        <v>40956</v>
      </c>
      <c r="L952" t="s">
        <v>33</v>
      </c>
      <c r="M952">
        <v>0.5</v>
      </c>
      <c r="N952">
        <v>0.71</v>
      </c>
      <c r="O952">
        <v>34168.79</v>
      </c>
      <c r="P952">
        <v>0</v>
      </c>
      <c r="Q952" s="2">
        <f t="shared" si="105"/>
        <v>78.55747631604649</v>
      </c>
      <c r="R952" s="2">
        <f t="shared" si="99"/>
        <v>83.428044730930765</v>
      </c>
      <c r="S952">
        <f t="shared" ca="1" si="100"/>
        <v>901</v>
      </c>
      <c r="T952" s="2">
        <f t="shared" ca="1" si="101"/>
        <v>30.033333333333335</v>
      </c>
      <c r="U952" s="2" t="str">
        <f t="shared" ca="1" si="102"/>
        <v>25-36</v>
      </c>
      <c r="V952">
        <f t="shared" si="103"/>
        <v>1994.7900000000009</v>
      </c>
      <c r="W952" t="str">
        <f t="shared" si="104"/>
        <v>Profit</v>
      </c>
    </row>
    <row r="953" spans="1:23">
      <c r="A953" t="s">
        <v>1948</v>
      </c>
      <c r="B953" s="1">
        <v>45140</v>
      </c>
      <c r="C953" t="s">
        <v>1949</v>
      </c>
      <c r="D953" t="s">
        <v>72</v>
      </c>
      <c r="E953">
        <v>10956</v>
      </c>
      <c r="F953">
        <v>18.399999999999999</v>
      </c>
      <c r="G953">
        <v>60</v>
      </c>
      <c r="H953" t="s">
        <v>19</v>
      </c>
      <c r="I953" t="s">
        <v>20</v>
      </c>
      <c r="J953" t="s">
        <v>32</v>
      </c>
      <c r="K953">
        <v>80042</v>
      </c>
      <c r="L953" t="s">
        <v>33</v>
      </c>
      <c r="M953">
        <v>0.48</v>
      </c>
      <c r="N953">
        <v>0.54</v>
      </c>
      <c r="O953">
        <v>12971.9</v>
      </c>
      <c r="P953">
        <v>0</v>
      </c>
      <c r="Q953" s="2">
        <f t="shared" si="105"/>
        <v>13.687813897703705</v>
      </c>
      <c r="R953" s="2">
        <f t="shared" si="99"/>
        <v>16.206366657504809</v>
      </c>
      <c r="S953">
        <f t="shared" ca="1" si="100"/>
        <v>780</v>
      </c>
      <c r="T953" s="2">
        <f t="shared" ca="1" si="101"/>
        <v>26</v>
      </c>
      <c r="U953" s="2" t="str">
        <f t="shared" ca="1" si="102"/>
        <v>25-36</v>
      </c>
      <c r="V953">
        <f t="shared" si="103"/>
        <v>2015.8999999999996</v>
      </c>
      <c r="W953" t="str">
        <f t="shared" si="104"/>
        <v>Profit</v>
      </c>
    </row>
    <row r="954" spans="1:23">
      <c r="A954" t="s">
        <v>1950</v>
      </c>
      <c r="B954" s="1">
        <v>44203</v>
      </c>
      <c r="C954" t="s">
        <v>1951</v>
      </c>
      <c r="D954" t="s">
        <v>65</v>
      </c>
      <c r="E954">
        <v>39908</v>
      </c>
      <c r="F954">
        <v>16.600000000000001</v>
      </c>
      <c r="G954">
        <v>36</v>
      </c>
      <c r="H954" t="s">
        <v>26</v>
      </c>
      <c r="I954" t="s">
        <v>73</v>
      </c>
      <c r="J954" t="s">
        <v>47</v>
      </c>
      <c r="K954">
        <v>126199</v>
      </c>
      <c r="L954" t="s">
        <v>29</v>
      </c>
      <c r="M954">
        <v>0.15</v>
      </c>
      <c r="N954">
        <v>0.9</v>
      </c>
      <c r="O954">
        <v>4986.33</v>
      </c>
      <c r="P954">
        <v>0</v>
      </c>
      <c r="Q954" s="2">
        <f t="shared" si="105"/>
        <v>31.623071498189368</v>
      </c>
      <c r="R954" s="2">
        <f t="shared" si="99"/>
        <v>3.9511644307799583</v>
      </c>
      <c r="S954">
        <f t="shared" ca="1" si="100"/>
        <v>1717</v>
      </c>
      <c r="T954" s="2">
        <f t="shared" ca="1" si="101"/>
        <v>57.233333333333334</v>
      </c>
      <c r="U954" s="2" t="str">
        <f t="shared" ca="1" si="102"/>
        <v>49+</v>
      </c>
      <c r="V954">
        <f t="shared" si="103"/>
        <v>-34921.67</v>
      </c>
      <c r="W954" t="str">
        <f t="shared" si="104"/>
        <v>loss</v>
      </c>
    </row>
    <row r="955" spans="1:23">
      <c r="A955" t="s">
        <v>1952</v>
      </c>
      <c r="B955" s="1">
        <v>44526</v>
      </c>
      <c r="C955" t="s">
        <v>1953</v>
      </c>
      <c r="D955" t="s">
        <v>56</v>
      </c>
      <c r="E955">
        <v>11837</v>
      </c>
      <c r="F955">
        <v>24.8</v>
      </c>
      <c r="G955">
        <v>36</v>
      </c>
      <c r="H955" t="s">
        <v>19</v>
      </c>
      <c r="I955" t="s">
        <v>57</v>
      </c>
      <c r="J955" t="s">
        <v>32</v>
      </c>
      <c r="K955">
        <v>36078</v>
      </c>
      <c r="L955" t="s">
        <v>29</v>
      </c>
      <c r="M955">
        <v>0.32</v>
      </c>
      <c r="N955">
        <v>0.92</v>
      </c>
      <c r="O955">
        <v>14772.58</v>
      </c>
      <c r="P955">
        <v>0</v>
      </c>
      <c r="Q955" s="2">
        <f t="shared" si="105"/>
        <v>32.809468374078385</v>
      </c>
      <c r="R955" s="2">
        <f t="shared" si="99"/>
        <v>40.946227617938909</v>
      </c>
      <c r="S955">
        <f t="shared" ca="1" si="100"/>
        <v>1394</v>
      </c>
      <c r="T955" s="2">
        <f t="shared" ca="1" si="101"/>
        <v>46.466666666666669</v>
      </c>
      <c r="U955" s="2" t="str">
        <f t="shared" ca="1" si="102"/>
        <v>37-48</v>
      </c>
      <c r="V955">
        <f t="shared" si="103"/>
        <v>2935.58</v>
      </c>
      <c r="W955" t="str">
        <f t="shared" si="104"/>
        <v>Profit</v>
      </c>
    </row>
    <row r="956" spans="1:23">
      <c r="A956" t="s">
        <v>1954</v>
      </c>
      <c r="B956" s="1">
        <v>44971</v>
      </c>
      <c r="C956" t="s">
        <v>1955</v>
      </c>
      <c r="D956" t="s">
        <v>53</v>
      </c>
      <c r="E956">
        <v>4716</v>
      </c>
      <c r="F956">
        <v>9.8000000000000007</v>
      </c>
      <c r="G956">
        <v>36</v>
      </c>
      <c r="H956" t="s">
        <v>26</v>
      </c>
      <c r="I956" t="s">
        <v>20</v>
      </c>
      <c r="J956" t="s">
        <v>47</v>
      </c>
      <c r="K956">
        <v>59631</v>
      </c>
      <c r="L956" t="s">
        <v>29</v>
      </c>
      <c r="M956">
        <v>0.17</v>
      </c>
      <c r="N956">
        <v>0.94</v>
      </c>
      <c r="O956">
        <v>1357.66</v>
      </c>
      <c r="P956">
        <v>0</v>
      </c>
      <c r="Q956" s="2">
        <f t="shared" si="105"/>
        <v>7.9086381244654627</v>
      </c>
      <c r="R956" s="2">
        <f t="shared" si="99"/>
        <v>2.2767687947544064</v>
      </c>
      <c r="S956">
        <f t="shared" ca="1" si="100"/>
        <v>949</v>
      </c>
      <c r="T956" s="2">
        <f t="shared" ca="1" si="101"/>
        <v>31.633333333333333</v>
      </c>
      <c r="U956" s="2" t="str">
        <f t="shared" ca="1" si="102"/>
        <v>25-36</v>
      </c>
      <c r="V956">
        <f t="shared" si="103"/>
        <v>-3358.34</v>
      </c>
      <c r="W956" t="str">
        <f t="shared" si="104"/>
        <v>loss</v>
      </c>
    </row>
    <row r="957" spans="1:23">
      <c r="A957" t="s">
        <v>1956</v>
      </c>
      <c r="B957" s="1">
        <v>44347</v>
      </c>
      <c r="C957" t="s">
        <v>1957</v>
      </c>
      <c r="D957" t="s">
        <v>72</v>
      </c>
      <c r="E957">
        <v>5481</v>
      </c>
      <c r="F957">
        <v>15.6</v>
      </c>
      <c r="G957">
        <v>36</v>
      </c>
      <c r="H957" t="s">
        <v>19</v>
      </c>
      <c r="I957" t="s">
        <v>36</v>
      </c>
      <c r="J957" t="s">
        <v>21</v>
      </c>
      <c r="K957">
        <v>125676</v>
      </c>
      <c r="L957" t="s">
        <v>33</v>
      </c>
      <c r="M957">
        <v>0.27</v>
      </c>
      <c r="N957">
        <v>0.89</v>
      </c>
      <c r="O957">
        <v>6336.04</v>
      </c>
      <c r="P957">
        <v>0</v>
      </c>
      <c r="Q957" s="2">
        <f t="shared" si="105"/>
        <v>4.361214551704383</v>
      </c>
      <c r="R957" s="2">
        <f t="shared" si="99"/>
        <v>5.0415672045577518</v>
      </c>
      <c r="S957">
        <f t="shared" ca="1" si="100"/>
        <v>1573</v>
      </c>
      <c r="T957" s="2">
        <f t="shared" ca="1" si="101"/>
        <v>52.43333333333333</v>
      </c>
      <c r="U957" s="2" t="str">
        <f t="shared" ca="1" si="102"/>
        <v>49+</v>
      </c>
      <c r="V957">
        <f t="shared" si="103"/>
        <v>855.04</v>
      </c>
      <c r="W957" t="str">
        <f t="shared" si="104"/>
        <v>Profit</v>
      </c>
    </row>
    <row r="958" spans="1:23">
      <c r="A958" t="s">
        <v>1958</v>
      </c>
      <c r="B958" s="1">
        <v>44343</v>
      </c>
      <c r="C958" t="s">
        <v>1959</v>
      </c>
      <c r="D958" t="s">
        <v>53</v>
      </c>
      <c r="E958">
        <v>25282</v>
      </c>
      <c r="F958">
        <v>18</v>
      </c>
      <c r="G958">
        <v>60</v>
      </c>
      <c r="H958" t="s">
        <v>60</v>
      </c>
      <c r="I958" t="s">
        <v>57</v>
      </c>
      <c r="J958" t="s">
        <v>32</v>
      </c>
      <c r="K958">
        <v>92901</v>
      </c>
      <c r="L958" t="s">
        <v>29</v>
      </c>
      <c r="M958">
        <v>0.12</v>
      </c>
      <c r="N958">
        <v>0.57999999999999996</v>
      </c>
      <c r="O958">
        <v>0</v>
      </c>
      <c r="P958">
        <v>0</v>
      </c>
      <c r="Q958" s="2">
        <f t="shared" si="105"/>
        <v>27.213915888957064</v>
      </c>
      <c r="R958" s="2">
        <f t="shared" si="99"/>
        <v>0</v>
      </c>
      <c r="S958">
        <f t="shared" ca="1" si="100"/>
        <v>1577</v>
      </c>
      <c r="T958" s="2">
        <f t="shared" ca="1" si="101"/>
        <v>52.56666666666667</v>
      </c>
      <c r="U958" s="2" t="str">
        <f t="shared" ca="1" si="102"/>
        <v>49+</v>
      </c>
      <c r="V958">
        <f t="shared" si="103"/>
        <v>-25282</v>
      </c>
      <c r="W958" t="str">
        <f t="shared" si="104"/>
        <v>loss</v>
      </c>
    </row>
    <row r="959" spans="1:23">
      <c r="A959" t="s">
        <v>1960</v>
      </c>
      <c r="B959" s="1">
        <v>45111</v>
      </c>
      <c r="C959" t="s">
        <v>1961</v>
      </c>
      <c r="D959" t="s">
        <v>53</v>
      </c>
      <c r="E959">
        <v>7548</v>
      </c>
      <c r="F959">
        <v>17.899999999999999</v>
      </c>
      <c r="G959">
        <v>36</v>
      </c>
      <c r="H959" t="s">
        <v>26</v>
      </c>
      <c r="I959" t="s">
        <v>20</v>
      </c>
      <c r="J959" t="s">
        <v>28</v>
      </c>
      <c r="K959">
        <v>137227</v>
      </c>
      <c r="L959" t="s">
        <v>29</v>
      </c>
      <c r="M959">
        <v>0.19</v>
      </c>
      <c r="N959">
        <v>0.52</v>
      </c>
      <c r="O959">
        <v>2381.79</v>
      </c>
      <c r="P959">
        <v>0</v>
      </c>
      <c r="Q959" s="2">
        <f t="shared" si="105"/>
        <v>5.5003752905769279</v>
      </c>
      <c r="R959" s="2">
        <f t="shared" si="99"/>
        <v>1.7356569771254926</v>
      </c>
      <c r="S959">
        <f t="shared" ca="1" si="100"/>
        <v>809</v>
      </c>
      <c r="T959" s="2">
        <f t="shared" ca="1" si="101"/>
        <v>26.966666666666665</v>
      </c>
      <c r="U959" s="2" t="str">
        <f t="shared" ca="1" si="102"/>
        <v>25-36</v>
      </c>
      <c r="V959">
        <f t="shared" si="103"/>
        <v>-5166.21</v>
      </c>
      <c r="W959" t="str">
        <f t="shared" si="104"/>
        <v>loss</v>
      </c>
    </row>
    <row r="960" spans="1:23">
      <c r="A960" t="s">
        <v>1962</v>
      </c>
      <c r="B960" s="1">
        <v>44896</v>
      </c>
      <c r="C960" t="s">
        <v>1963</v>
      </c>
      <c r="D960" t="s">
        <v>40</v>
      </c>
      <c r="E960">
        <v>38605</v>
      </c>
      <c r="F960">
        <v>16.2</v>
      </c>
      <c r="G960">
        <v>36</v>
      </c>
      <c r="H960" t="s">
        <v>26</v>
      </c>
      <c r="I960" t="s">
        <v>20</v>
      </c>
      <c r="J960" t="s">
        <v>32</v>
      </c>
      <c r="K960">
        <v>99497</v>
      </c>
      <c r="L960" t="s">
        <v>29</v>
      </c>
      <c r="M960">
        <v>0.25</v>
      </c>
      <c r="N960">
        <v>0.76</v>
      </c>
      <c r="O960">
        <v>7107.9</v>
      </c>
      <c r="P960">
        <v>0</v>
      </c>
      <c r="Q960" s="2">
        <f t="shared" si="105"/>
        <v>38.80016482909032</v>
      </c>
      <c r="R960" s="2">
        <f t="shared" si="99"/>
        <v>7.1438334824165546</v>
      </c>
      <c r="S960">
        <f t="shared" ca="1" si="100"/>
        <v>1024</v>
      </c>
      <c r="T960" s="2">
        <f t="shared" ca="1" si="101"/>
        <v>34.133333333333333</v>
      </c>
      <c r="U960" s="2" t="str">
        <f t="shared" ca="1" si="102"/>
        <v>25-36</v>
      </c>
      <c r="V960">
        <f t="shared" si="103"/>
        <v>-31497.1</v>
      </c>
      <c r="W960" t="str">
        <f t="shared" si="104"/>
        <v>loss</v>
      </c>
    </row>
    <row r="961" spans="1:23">
      <c r="A961" t="s">
        <v>1964</v>
      </c>
      <c r="B961" s="1">
        <v>44278</v>
      </c>
      <c r="C961" t="s">
        <v>1965</v>
      </c>
      <c r="D961" t="s">
        <v>50</v>
      </c>
      <c r="E961">
        <v>8758</v>
      </c>
      <c r="F961">
        <v>20.5</v>
      </c>
      <c r="G961">
        <v>36</v>
      </c>
      <c r="H961" t="s">
        <v>19</v>
      </c>
      <c r="I961" t="s">
        <v>57</v>
      </c>
      <c r="J961" t="s">
        <v>32</v>
      </c>
      <c r="K961">
        <v>124813</v>
      </c>
      <c r="L961" t="s">
        <v>29</v>
      </c>
      <c r="M961">
        <v>0.28000000000000003</v>
      </c>
      <c r="N961">
        <v>0.91</v>
      </c>
      <c r="O961">
        <v>10553.39</v>
      </c>
      <c r="P961">
        <v>0</v>
      </c>
      <c r="Q961" s="2">
        <f t="shared" si="105"/>
        <v>7.0168972783283792</v>
      </c>
      <c r="R961" s="2">
        <f t="shared" si="99"/>
        <v>8.4553612203856954</v>
      </c>
      <c r="S961">
        <f t="shared" ca="1" si="100"/>
        <v>1642</v>
      </c>
      <c r="T961" s="2">
        <f t="shared" ca="1" si="101"/>
        <v>54.733333333333334</v>
      </c>
      <c r="U961" s="2" t="str">
        <f t="shared" ca="1" si="102"/>
        <v>49+</v>
      </c>
      <c r="V961">
        <f t="shared" si="103"/>
        <v>1795.3899999999994</v>
      </c>
      <c r="W961" t="str">
        <f t="shared" si="104"/>
        <v>Profit</v>
      </c>
    </row>
    <row r="962" spans="1:23">
      <c r="A962" t="s">
        <v>1966</v>
      </c>
      <c r="B962" s="1">
        <v>44710</v>
      </c>
      <c r="C962" t="s">
        <v>1967</v>
      </c>
      <c r="D962" t="s">
        <v>40</v>
      </c>
      <c r="E962">
        <v>24177</v>
      </c>
      <c r="F962">
        <v>9.1</v>
      </c>
      <c r="G962">
        <v>60</v>
      </c>
      <c r="H962" t="s">
        <v>19</v>
      </c>
      <c r="I962" t="s">
        <v>41</v>
      </c>
      <c r="J962" t="s">
        <v>32</v>
      </c>
      <c r="K962">
        <v>147192</v>
      </c>
      <c r="L962" t="s">
        <v>22</v>
      </c>
      <c r="M962">
        <v>0.49</v>
      </c>
      <c r="N962">
        <v>0.57999999999999996</v>
      </c>
      <c r="O962">
        <v>26377.11</v>
      </c>
      <c r="P962">
        <v>0</v>
      </c>
      <c r="Q962" s="2">
        <f t="shared" si="105"/>
        <v>16.425485080710907</v>
      </c>
      <c r="R962" s="2">
        <f t="shared" ref="R962:R1001" si="106">O962/K962*100</f>
        <v>17.920206261209849</v>
      </c>
      <c r="S962">
        <f t="shared" ref="S962:S1001" ca="1" si="107">_xlfn.DAYS(TODAY(),B962)</f>
        <v>1210</v>
      </c>
      <c r="T962" s="2">
        <f t="shared" ref="T962:T1001" ca="1" si="108">S962/30</f>
        <v>40.333333333333336</v>
      </c>
      <c r="U962" s="2" t="str">
        <f t="shared" ref="U962:U1001" ca="1" si="109">IF(T962&lt;=12,"0-12",
 IF(T962&lt;=24,"13-24",
 IF(T962&lt;=36,"25-36",
 IF(T962&lt;=48,"37-48",
 "49+"))))</f>
        <v>37-48</v>
      </c>
      <c r="V962">
        <f t="shared" ref="V962:V1001" si="110">O962-E962</f>
        <v>2200.1100000000006</v>
      </c>
      <c r="W962" t="str">
        <f t="shared" ref="W962:W1001" si="111">IF(V962&gt;=0,"Profit","loss")</f>
        <v>Profit</v>
      </c>
    </row>
    <row r="963" spans="1:23">
      <c r="A963" t="s">
        <v>1968</v>
      </c>
      <c r="B963" s="1">
        <v>45011</v>
      </c>
      <c r="C963" t="s">
        <v>1969</v>
      </c>
      <c r="D963" t="s">
        <v>65</v>
      </c>
      <c r="E963">
        <v>25022</v>
      </c>
      <c r="F963">
        <v>19.5</v>
      </c>
      <c r="G963">
        <v>36</v>
      </c>
      <c r="H963" t="s">
        <v>19</v>
      </c>
      <c r="I963" t="s">
        <v>57</v>
      </c>
      <c r="J963" t="s">
        <v>21</v>
      </c>
      <c r="K963">
        <v>71574</v>
      </c>
      <c r="L963" t="s">
        <v>33</v>
      </c>
      <c r="M963">
        <v>0.42</v>
      </c>
      <c r="N963">
        <v>0.5</v>
      </c>
      <c r="O963">
        <v>29901.29</v>
      </c>
      <c r="P963">
        <v>0</v>
      </c>
      <c r="Q963" s="2">
        <f t="shared" ref="Q963:Q1001" si="112">E963/K963*100</f>
        <v>34.959622209182108</v>
      </c>
      <c r="R963" s="2">
        <f t="shared" si="106"/>
        <v>41.776748539972616</v>
      </c>
      <c r="S963">
        <f t="shared" ca="1" si="107"/>
        <v>909</v>
      </c>
      <c r="T963" s="2">
        <f t="shared" ca="1" si="108"/>
        <v>30.3</v>
      </c>
      <c r="U963" s="2" t="str">
        <f t="shared" ca="1" si="109"/>
        <v>25-36</v>
      </c>
      <c r="V963">
        <f t="shared" si="110"/>
        <v>4879.2900000000009</v>
      </c>
      <c r="W963" t="str">
        <f t="shared" si="111"/>
        <v>Profit</v>
      </c>
    </row>
    <row r="964" spans="1:23">
      <c r="A964" t="s">
        <v>1970</v>
      </c>
      <c r="B964" s="1">
        <v>44905</v>
      </c>
      <c r="C964" t="s">
        <v>1971</v>
      </c>
      <c r="D964" t="s">
        <v>76</v>
      </c>
      <c r="E964">
        <v>6542</v>
      </c>
      <c r="F964">
        <v>17.399999999999999</v>
      </c>
      <c r="G964">
        <v>36</v>
      </c>
      <c r="H964" t="s">
        <v>81</v>
      </c>
      <c r="I964" t="s">
        <v>57</v>
      </c>
      <c r="J964" t="s">
        <v>47</v>
      </c>
      <c r="K964">
        <v>148494</v>
      </c>
      <c r="L964" t="s">
        <v>33</v>
      </c>
      <c r="M964">
        <v>0.39</v>
      </c>
      <c r="N964">
        <v>0.86</v>
      </c>
      <c r="O964">
        <v>723.02</v>
      </c>
      <c r="P964">
        <v>1622.45</v>
      </c>
      <c r="Q964" s="2">
        <f t="shared" si="112"/>
        <v>4.4055652080218728</v>
      </c>
      <c r="R964" s="2">
        <f t="shared" si="106"/>
        <v>0.48690182768327339</v>
      </c>
      <c r="S964">
        <f t="shared" ca="1" si="107"/>
        <v>1015</v>
      </c>
      <c r="T964" s="2">
        <f t="shared" ca="1" si="108"/>
        <v>33.833333333333336</v>
      </c>
      <c r="U964" s="2" t="str">
        <f t="shared" ca="1" si="109"/>
        <v>25-36</v>
      </c>
      <c r="V964">
        <f t="shared" si="110"/>
        <v>-5818.98</v>
      </c>
      <c r="W964" t="str">
        <f t="shared" si="111"/>
        <v>loss</v>
      </c>
    </row>
    <row r="965" spans="1:23">
      <c r="A965" t="s">
        <v>1972</v>
      </c>
      <c r="B965" s="1">
        <v>44942</v>
      </c>
      <c r="C965" t="s">
        <v>1973</v>
      </c>
      <c r="D965" t="s">
        <v>25</v>
      </c>
      <c r="E965">
        <v>26476</v>
      </c>
      <c r="F965">
        <v>22.9</v>
      </c>
      <c r="G965">
        <v>36</v>
      </c>
      <c r="H965" t="s">
        <v>19</v>
      </c>
      <c r="I965" t="s">
        <v>27</v>
      </c>
      <c r="J965" t="s">
        <v>28</v>
      </c>
      <c r="K965">
        <v>61417</v>
      </c>
      <c r="L965" t="s">
        <v>22</v>
      </c>
      <c r="M965">
        <v>0.31</v>
      </c>
      <c r="N965">
        <v>0.53</v>
      </c>
      <c r="O965">
        <v>32539</v>
      </c>
      <c r="P965">
        <v>0</v>
      </c>
      <c r="Q965" s="2">
        <f t="shared" si="112"/>
        <v>43.108585570770309</v>
      </c>
      <c r="R965" s="2">
        <f t="shared" si="106"/>
        <v>52.980445153621957</v>
      </c>
      <c r="S965">
        <f t="shared" ca="1" si="107"/>
        <v>978</v>
      </c>
      <c r="T965" s="2">
        <f t="shared" ca="1" si="108"/>
        <v>32.6</v>
      </c>
      <c r="U965" s="2" t="str">
        <f t="shared" ca="1" si="109"/>
        <v>25-36</v>
      </c>
      <c r="V965">
        <f t="shared" si="110"/>
        <v>6063</v>
      </c>
      <c r="W965" t="str">
        <f t="shared" si="111"/>
        <v>Profit</v>
      </c>
    </row>
    <row r="966" spans="1:23">
      <c r="A966" t="s">
        <v>1974</v>
      </c>
      <c r="B966" s="1">
        <v>45219</v>
      </c>
      <c r="C966" t="s">
        <v>1975</v>
      </c>
      <c r="D966" t="s">
        <v>46</v>
      </c>
      <c r="E966">
        <v>31784</v>
      </c>
      <c r="F966">
        <v>21.9</v>
      </c>
      <c r="G966">
        <v>36</v>
      </c>
      <c r="H966" t="s">
        <v>26</v>
      </c>
      <c r="I966" t="s">
        <v>57</v>
      </c>
      <c r="J966" t="s">
        <v>47</v>
      </c>
      <c r="K966">
        <v>118020</v>
      </c>
      <c r="L966" t="s">
        <v>29</v>
      </c>
      <c r="M966">
        <v>0.44</v>
      </c>
      <c r="N966">
        <v>0.69</v>
      </c>
      <c r="O966">
        <v>2122.0300000000002</v>
      </c>
      <c r="P966">
        <v>0</v>
      </c>
      <c r="Q966" s="2">
        <f t="shared" si="112"/>
        <v>26.931028639213693</v>
      </c>
      <c r="R966" s="2">
        <f t="shared" si="106"/>
        <v>1.7980257583460433</v>
      </c>
      <c r="S966">
        <f t="shared" ca="1" si="107"/>
        <v>701</v>
      </c>
      <c r="T966" s="2">
        <f t="shared" ca="1" si="108"/>
        <v>23.366666666666667</v>
      </c>
      <c r="U966" s="2" t="str">
        <f t="shared" ca="1" si="109"/>
        <v>13-24</v>
      </c>
      <c r="V966">
        <f t="shared" si="110"/>
        <v>-29661.97</v>
      </c>
      <c r="W966" t="str">
        <f t="shared" si="111"/>
        <v>loss</v>
      </c>
    </row>
    <row r="967" spans="1:23">
      <c r="A967" t="s">
        <v>1976</v>
      </c>
      <c r="B967" s="1">
        <v>44903</v>
      </c>
      <c r="C967" t="s">
        <v>1977</v>
      </c>
      <c r="D967" t="s">
        <v>76</v>
      </c>
      <c r="E967">
        <v>23740</v>
      </c>
      <c r="F967">
        <v>11.3</v>
      </c>
      <c r="G967">
        <v>36</v>
      </c>
      <c r="H967" t="s">
        <v>26</v>
      </c>
      <c r="I967" t="s">
        <v>20</v>
      </c>
      <c r="J967" t="s">
        <v>47</v>
      </c>
      <c r="K967">
        <v>113639</v>
      </c>
      <c r="L967" t="s">
        <v>29</v>
      </c>
      <c r="M967">
        <v>0.24</v>
      </c>
      <c r="N967">
        <v>0.81</v>
      </c>
      <c r="O967">
        <v>1468.47</v>
      </c>
      <c r="P967">
        <v>0</v>
      </c>
      <c r="Q967" s="2">
        <f t="shared" si="112"/>
        <v>20.89071533540422</v>
      </c>
      <c r="R967" s="2">
        <f t="shared" si="106"/>
        <v>1.2922236204120066</v>
      </c>
      <c r="S967">
        <f t="shared" ca="1" si="107"/>
        <v>1017</v>
      </c>
      <c r="T967" s="2">
        <f t="shared" ca="1" si="108"/>
        <v>33.9</v>
      </c>
      <c r="U967" s="2" t="str">
        <f t="shared" ca="1" si="109"/>
        <v>25-36</v>
      </c>
      <c r="V967">
        <f t="shared" si="110"/>
        <v>-22271.53</v>
      </c>
      <c r="W967" t="str">
        <f t="shared" si="111"/>
        <v>loss</v>
      </c>
    </row>
    <row r="968" spans="1:23">
      <c r="A968" t="s">
        <v>1978</v>
      </c>
      <c r="B968" s="1">
        <v>44667</v>
      </c>
      <c r="C968" t="s">
        <v>1979</v>
      </c>
      <c r="D968" t="s">
        <v>25</v>
      </c>
      <c r="E968">
        <v>25817</v>
      </c>
      <c r="F968">
        <v>10.5</v>
      </c>
      <c r="G968">
        <v>60</v>
      </c>
      <c r="H968" t="s">
        <v>19</v>
      </c>
      <c r="I968" t="s">
        <v>20</v>
      </c>
      <c r="J968" t="s">
        <v>37</v>
      </c>
      <c r="K968">
        <v>95006</v>
      </c>
      <c r="L968" t="s">
        <v>29</v>
      </c>
      <c r="M968">
        <v>0.38</v>
      </c>
      <c r="N968">
        <v>0.61</v>
      </c>
      <c r="O968">
        <v>28527.78</v>
      </c>
      <c r="P968">
        <v>0</v>
      </c>
      <c r="Q968" s="2">
        <f t="shared" si="112"/>
        <v>27.174073216428436</v>
      </c>
      <c r="R968" s="2">
        <f t="shared" si="106"/>
        <v>30.027345641327912</v>
      </c>
      <c r="S968">
        <f t="shared" ca="1" si="107"/>
        <v>1253</v>
      </c>
      <c r="T968" s="2">
        <f t="shared" ca="1" si="108"/>
        <v>41.766666666666666</v>
      </c>
      <c r="U968" s="2" t="str">
        <f t="shared" ca="1" si="109"/>
        <v>37-48</v>
      </c>
      <c r="V968">
        <f t="shared" si="110"/>
        <v>2710.7799999999988</v>
      </c>
      <c r="W968" t="str">
        <f t="shared" si="111"/>
        <v>Profit</v>
      </c>
    </row>
    <row r="969" spans="1:23">
      <c r="A969" t="s">
        <v>1980</v>
      </c>
      <c r="B969" s="1">
        <v>44592</v>
      </c>
      <c r="C969" t="s">
        <v>1981</v>
      </c>
      <c r="D969" t="s">
        <v>65</v>
      </c>
      <c r="E969">
        <v>17052</v>
      </c>
      <c r="F969">
        <v>24.6</v>
      </c>
      <c r="G969">
        <v>36</v>
      </c>
      <c r="H969" t="s">
        <v>26</v>
      </c>
      <c r="I969" t="s">
        <v>57</v>
      </c>
      <c r="J969" t="s">
        <v>21</v>
      </c>
      <c r="K969">
        <v>124881</v>
      </c>
      <c r="L969" t="s">
        <v>33</v>
      </c>
      <c r="M969">
        <v>0.5</v>
      </c>
      <c r="N969">
        <v>0.54</v>
      </c>
      <c r="O969">
        <v>6524.2</v>
      </c>
      <c r="P969">
        <v>0</v>
      </c>
      <c r="Q969" s="2">
        <f t="shared" si="112"/>
        <v>13.654599178417854</v>
      </c>
      <c r="R969" s="2">
        <f t="shared" si="106"/>
        <v>5.2243335655544083</v>
      </c>
      <c r="S969">
        <f t="shared" ca="1" si="107"/>
        <v>1328</v>
      </c>
      <c r="T969" s="2">
        <f t="shared" ca="1" si="108"/>
        <v>44.266666666666666</v>
      </c>
      <c r="U969" s="2" t="str">
        <f t="shared" ca="1" si="109"/>
        <v>37-48</v>
      </c>
      <c r="V969">
        <f t="shared" si="110"/>
        <v>-10527.8</v>
      </c>
      <c r="W969" t="str">
        <f t="shared" si="111"/>
        <v>loss</v>
      </c>
    </row>
    <row r="970" spans="1:23">
      <c r="A970" t="s">
        <v>1982</v>
      </c>
      <c r="B970" s="1">
        <v>44457</v>
      </c>
      <c r="C970" t="s">
        <v>1983</v>
      </c>
      <c r="D970" t="s">
        <v>65</v>
      </c>
      <c r="E970">
        <v>36153</v>
      </c>
      <c r="F970">
        <v>15.5</v>
      </c>
      <c r="G970">
        <v>36</v>
      </c>
      <c r="H970" t="s">
        <v>26</v>
      </c>
      <c r="I970" t="s">
        <v>20</v>
      </c>
      <c r="J970" t="s">
        <v>37</v>
      </c>
      <c r="K970">
        <v>141862</v>
      </c>
      <c r="L970" t="s">
        <v>33</v>
      </c>
      <c r="M970">
        <v>0.23</v>
      </c>
      <c r="N970">
        <v>0.85</v>
      </c>
      <c r="O970">
        <v>6981.3</v>
      </c>
      <c r="P970">
        <v>0</v>
      </c>
      <c r="Q970" s="2">
        <f t="shared" si="112"/>
        <v>25.484625904047597</v>
      </c>
      <c r="R970" s="2">
        <f t="shared" si="106"/>
        <v>4.9211910166217878</v>
      </c>
      <c r="S970">
        <f t="shared" ca="1" si="107"/>
        <v>1463</v>
      </c>
      <c r="T970" s="2">
        <f t="shared" ca="1" si="108"/>
        <v>48.766666666666666</v>
      </c>
      <c r="U970" s="2" t="str">
        <f t="shared" ca="1" si="109"/>
        <v>49+</v>
      </c>
      <c r="V970">
        <f t="shared" si="110"/>
        <v>-29171.7</v>
      </c>
      <c r="W970" t="str">
        <f t="shared" si="111"/>
        <v>loss</v>
      </c>
    </row>
    <row r="971" spans="1:23">
      <c r="A971" t="s">
        <v>1984</v>
      </c>
      <c r="B971" s="1">
        <v>45001</v>
      </c>
      <c r="C971" t="s">
        <v>1985</v>
      </c>
      <c r="D971" t="s">
        <v>56</v>
      </c>
      <c r="E971">
        <v>1671</v>
      </c>
      <c r="F971">
        <v>23.1</v>
      </c>
      <c r="G971">
        <v>36</v>
      </c>
      <c r="H971" t="s">
        <v>26</v>
      </c>
      <c r="I971" t="s">
        <v>20</v>
      </c>
      <c r="J971" t="s">
        <v>21</v>
      </c>
      <c r="K971">
        <v>69454</v>
      </c>
      <c r="L971" t="s">
        <v>33</v>
      </c>
      <c r="M971">
        <v>0.37</v>
      </c>
      <c r="N971">
        <v>0.78</v>
      </c>
      <c r="O971">
        <v>682.33</v>
      </c>
      <c r="P971">
        <v>0</v>
      </c>
      <c r="Q971" s="2">
        <f t="shared" si="112"/>
        <v>2.4059089469289026</v>
      </c>
      <c r="R971" s="2">
        <f t="shared" si="106"/>
        <v>0.98242001900538489</v>
      </c>
      <c r="S971">
        <f t="shared" ca="1" si="107"/>
        <v>919</v>
      </c>
      <c r="T971" s="2">
        <f t="shared" ca="1" si="108"/>
        <v>30.633333333333333</v>
      </c>
      <c r="U971" s="2" t="str">
        <f t="shared" ca="1" si="109"/>
        <v>25-36</v>
      </c>
      <c r="V971">
        <f t="shared" si="110"/>
        <v>-988.67</v>
      </c>
      <c r="W971" t="str">
        <f t="shared" si="111"/>
        <v>loss</v>
      </c>
    </row>
    <row r="972" spans="1:23">
      <c r="A972" t="s">
        <v>1986</v>
      </c>
      <c r="B972" s="1">
        <v>45130</v>
      </c>
      <c r="C972" t="s">
        <v>1987</v>
      </c>
      <c r="D972" t="s">
        <v>46</v>
      </c>
      <c r="E972">
        <v>1163</v>
      </c>
      <c r="F972">
        <v>8.3000000000000007</v>
      </c>
      <c r="G972">
        <v>36</v>
      </c>
      <c r="H972" t="s">
        <v>19</v>
      </c>
      <c r="I972" t="s">
        <v>84</v>
      </c>
      <c r="J972" t="s">
        <v>47</v>
      </c>
      <c r="K972">
        <v>31587</v>
      </c>
      <c r="L972" t="s">
        <v>33</v>
      </c>
      <c r="M972">
        <v>0.44</v>
      </c>
      <c r="N972">
        <v>0.94</v>
      </c>
      <c r="O972">
        <v>1259.53</v>
      </c>
      <c r="P972">
        <v>0</v>
      </c>
      <c r="Q972" s="2">
        <f t="shared" si="112"/>
        <v>3.68189445024852</v>
      </c>
      <c r="R972" s="2">
        <f t="shared" si="106"/>
        <v>3.9874948554785199</v>
      </c>
      <c r="S972">
        <f t="shared" ca="1" si="107"/>
        <v>790</v>
      </c>
      <c r="T972" s="2">
        <f t="shared" ca="1" si="108"/>
        <v>26.333333333333332</v>
      </c>
      <c r="U972" s="2" t="str">
        <f t="shared" ca="1" si="109"/>
        <v>25-36</v>
      </c>
      <c r="V972">
        <f t="shared" si="110"/>
        <v>96.529999999999973</v>
      </c>
      <c r="W972" t="str">
        <f t="shared" si="111"/>
        <v>Profit</v>
      </c>
    </row>
    <row r="973" spans="1:23">
      <c r="A973" t="s">
        <v>1988</v>
      </c>
      <c r="B973" s="1">
        <v>45101</v>
      </c>
      <c r="C973" t="s">
        <v>1989</v>
      </c>
      <c r="D973" t="s">
        <v>50</v>
      </c>
      <c r="E973">
        <v>5795</v>
      </c>
      <c r="F973">
        <v>17.899999999999999</v>
      </c>
      <c r="G973">
        <v>36</v>
      </c>
      <c r="H973" t="s">
        <v>19</v>
      </c>
      <c r="I973" t="s">
        <v>20</v>
      </c>
      <c r="J973" t="s">
        <v>47</v>
      </c>
      <c r="K973">
        <v>138107</v>
      </c>
      <c r="L973" t="s">
        <v>33</v>
      </c>
      <c r="M973">
        <v>0.47</v>
      </c>
      <c r="N973">
        <v>0.65</v>
      </c>
      <c r="O973">
        <v>6832.3</v>
      </c>
      <c r="P973">
        <v>0</v>
      </c>
      <c r="Q973" s="2">
        <f t="shared" si="112"/>
        <v>4.196021925029144</v>
      </c>
      <c r="R973" s="2">
        <f t="shared" si="106"/>
        <v>4.947106229228063</v>
      </c>
      <c r="S973">
        <f t="shared" ca="1" si="107"/>
        <v>819</v>
      </c>
      <c r="T973" s="2">
        <f t="shared" ca="1" si="108"/>
        <v>27.3</v>
      </c>
      <c r="U973" s="2" t="str">
        <f t="shared" ca="1" si="109"/>
        <v>25-36</v>
      </c>
      <c r="V973">
        <f t="shared" si="110"/>
        <v>1037.3000000000002</v>
      </c>
      <c r="W973" t="str">
        <f t="shared" si="111"/>
        <v>Profit</v>
      </c>
    </row>
    <row r="974" spans="1:23">
      <c r="A974" t="s">
        <v>1990</v>
      </c>
      <c r="B974" s="1">
        <v>45273</v>
      </c>
      <c r="C974" t="s">
        <v>1991</v>
      </c>
      <c r="D974" t="s">
        <v>53</v>
      </c>
      <c r="E974">
        <v>11634</v>
      </c>
      <c r="F974">
        <v>21.2</v>
      </c>
      <c r="G974">
        <v>36</v>
      </c>
      <c r="H974" t="s">
        <v>19</v>
      </c>
      <c r="I974" t="s">
        <v>27</v>
      </c>
      <c r="J974" t="s">
        <v>21</v>
      </c>
      <c r="K974">
        <v>145584</v>
      </c>
      <c r="L974" t="s">
        <v>22</v>
      </c>
      <c r="M974">
        <v>0.39</v>
      </c>
      <c r="N974">
        <v>0.53</v>
      </c>
      <c r="O974">
        <v>14100.41</v>
      </c>
      <c r="P974">
        <v>0</v>
      </c>
      <c r="Q974" s="2">
        <f t="shared" si="112"/>
        <v>7.9912627761292443</v>
      </c>
      <c r="R974" s="2">
        <f t="shared" si="106"/>
        <v>9.685411858445983</v>
      </c>
      <c r="S974">
        <f t="shared" ca="1" si="107"/>
        <v>647</v>
      </c>
      <c r="T974" s="2">
        <f t="shared" ca="1" si="108"/>
        <v>21.566666666666666</v>
      </c>
      <c r="U974" s="2" t="str">
        <f t="shared" ca="1" si="109"/>
        <v>13-24</v>
      </c>
      <c r="V974">
        <f t="shared" si="110"/>
        <v>2466.41</v>
      </c>
      <c r="W974" t="str">
        <f t="shared" si="111"/>
        <v>Profit</v>
      </c>
    </row>
    <row r="975" spans="1:23">
      <c r="A975" t="s">
        <v>1992</v>
      </c>
      <c r="B975" s="1">
        <v>45136</v>
      </c>
      <c r="C975" t="s">
        <v>1993</v>
      </c>
      <c r="D975" t="s">
        <v>40</v>
      </c>
      <c r="E975">
        <v>5798</v>
      </c>
      <c r="F975">
        <v>23.9</v>
      </c>
      <c r="G975">
        <v>36</v>
      </c>
      <c r="H975" t="s">
        <v>26</v>
      </c>
      <c r="I975" t="s">
        <v>84</v>
      </c>
      <c r="J975" t="s">
        <v>47</v>
      </c>
      <c r="K975">
        <v>84710</v>
      </c>
      <c r="L975" t="s">
        <v>33</v>
      </c>
      <c r="M975">
        <v>0.21</v>
      </c>
      <c r="N975">
        <v>0.83</v>
      </c>
      <c r="O975">
        <v>1416.33</v>
      </c>
      <c r="P975">
        <v>0</v>
      </c>
      <c r="Q975" s="2">
        <f t="shared" si="112"/>
        <v>6.8445283909809946</v>
      </c>
      <c r="R975" s="2">
        <f t="shared" si="106"/>
        <v>1.671974973438791</v>
      </c>
      <c r="S975">
        <f t="shared" ca="1" si="107"/>
        <v>784</v>
      </c>
      <c r="T975" s="2">
        <f t="shared" ca="1" si="108"/>
        <v>26.133333333333333</v>
      </c>
      <c r="U975" s="2" t="str">
        <f t="shared" ca="1" si="109"/>
        <v>25-36</v>
      </c>
      <c r="V975">
        <f t="shared" si="110"/>
        <v>-4381.67</v>
      </c>
      <c r="W975" t="str">
        <f t="shared" si="111"/>
        <v>loss</v>
      </c>
    </row>
    <row r="976" spans="1:23">
      <c r="A976" t="s">
        <v>1994</v>
      </c>
      <c r="B976" s="1">
        <v>45050</v>
      </c>
      <c r="C976" t="s">
        <v>1995</v>
      </c>
      <c r="D976" t="s">
        <v>40</v>
      </c>
      <c r="E976">
        <v>23420</v>
      </c>
      <c r="F976">
        <v>11.7</v>
      </c>
      <c r="G976">
        <v>36</v>
      </c>
      <c r="H976" t="s">
        <v>26</v>
      </c>
      <c r="I976" t="s">
        <v>73</v>
      </c>
      <c r="J976" t="s">
        <v>47</v>
      </c>
      <c r="K976">
        <v>116567</v>
      </c>
      <c r="L976" t="s">
        <v>29</v>
      </c>
      <c r="M976">
        <v>0.23</v>
      </c>
      <c r="N976">
        <v>0.73</v>
      </c>
      <c r="O976">
        <v>5945.15</v>
      </c>
      <c r="P976">
        <v>0</v>
      </c>
      <c r="Q976" s="2">
        <f t="shared" si="112"/>
        <v>20.091449552617807</v>
      </c>
      <c r="R976" s="2">
        <f t="shared" si="106"/>
        <v>5.1001998850446517</v>
      </c>
      <c r="S976">
        <f t="shared" ca="1" si="107"/>
        <v>870</v>
      </c>
      <c r="T976" s="2">
        <f t="shared" ca="1" si="108"/>
        <v>29</v>
      </c>
      <c r="U976" s="2" t="str">
        <f t="shared" ca="1" si="109"/>
        <v>25-36</v>
      </c>
      <c r="V976">
        <f t="shared" si="110"/>
        <v>-17474.849999999999</v>
      </c>
      <c r="W976" t="str">
        <f t="shared" si="111"/>
        <v>loss</v>
      </c>
    </row>
    <row r="977" spans="1:23">
      <c r="A977" t="s">
        <v>1996</v>
      </c>
      <c r="B977" s="1">
        <v>44789</v>
      </c>
      <c r="C977" t="s">
        <v>1997</v>
      </c>
      <c r="D977" t="s">
        <v>65</v>
      </c>
      <c r="E977">
        <v>30300</v>
      </c>
      <c r="F977">
        <v>19.5</v>
      </c>
      <c r="G977">
        <v>36</v>
      </c>
      <c r="H977" t="s">
        <v>19</v>
      </c>
      <c r="I977" t="s">
        <v>57</v>
      </c>
      <c r="J977" t="s">
        <v>28</v>
      </c>
      <c r="K977">
        <v>121748</v>
      </c>
      <c r="L977" t="s">
        <v>33</v>
      </c>
      <c r="M977">
        <v>0.11</v>
      </c>
      <c r="N977">
        <v>0.6</v>
      </c>
      <c r="O977">
        <v>36208.5</v>
      </c>
      <c r="P977">
        <v>0</v>
      </c>
      <c r="Q977" s="2">
        <f t="shared" si="112"/>
        <v>24.887472484147583</v>
      </c>
      <c r="R977" s="2">
        <f t="shared" si="106"/>
        <v>29.740529618556362</v>
      </c>
      <c r="S977">
        <f t="shared" ca="1" si="107"/>
        <v>1131</v>
      </c>
      <c r="T977" s="2">
        <f t="shared" ca="1" si="108"/>
        <v>37.700000000000003</v>
      </c>
      <c r="U977" s="2" t="str">
        <f t="shared" ca="1" si="109"/>
        <v>37-48</v>
      </c>
      <c r="V977">
        <f t="shared" si="110"/>
        <v>5908.5</v>
      </c>
      <c r="W977" t="str">
        <f t="shared" si="111"/>
        <v>Profit</v>
      </c>
    </row>
    <row r="978" spans="1:23">
      <c r="A978" t="s">
        <v>1998</v>
      </c>
      <c r="B978" s="1">
        <v>44910</v>
      </c>
      <c r="C978" t="s">
        <v>1999</v>
      </c>
      <c r="D978" t="s">
        <v>40</v>
      </c>
      <c r="E978">
        <v>25345</v>
      </c>
      <c r="F978">
        <v>15.8</v>
      </c>
      <c r="G978">
        <v>36</v>
      </c>
      <c r="H978" t="s">
        <v>81</v>
      </c>
      <c r="I978" t="s">
        <v>20</v>
      </c>
      <c r="J978" t="s">
        <v>37</v>
      </c>
      <c r="K978">
        <v>105886</v>
      </c>
      <c r="L978" t="s">
        <v>22</v>
      </c>
      <c r="M978">
        <v>0.4</v>
      </c>
      <c r="N978">
        <v>0.85</v>
      </c>
      <c r="O978">
        <v>6434.2</v>
      </c>
      <c r="P978">
        <v>4640.18</v>
      </c>
      <c r="Q978" s="2">
        <f t="shared" si="112"/>
        <v>23.936119978089643</v>
      </c>
      <c r="R978" s="2">
        <f t="shared" si="106"/>
        <v>6.0765351415673452</v>
      </c>
      <c r="S978">
        <f t="shared" ca="1" si="107"/>
        <v>1010</v>
      </c>
      <c r="T978" s="2">
        <f t="shared" ca="1" si="108"/>
        <v>33.666666666666664</v>
      </c>
      <c r="U978" s="2" t="str">
        <f t="shared" ca="1" si="109"/>
        <v>25-36</v>
      </c>
      <c r="V978">
        <f t="shared" si="110"/>
        <v>-18910.8</v>
      </c>
      <c r="W978" t="str">
        <f t="shared" si="111"/>
        <v>loss</v>
      </c>
    </row>
    <row r="979" spans="1:23">
      <c r="A979" t="s">
        <v>2000</v>
      </c>
      <c r="B979" s="1">
        <v>44828</v>
      </c>
      <c r="C979" t="s">
        <v>2001</v>
      </c>
      <c r="D979" t="s">
        <v>65</v>
      </c>
      <c r="E979">
        <v>11749</v>
      </c>
      <c r="F979">
        <v>6.2</v>
      </c>
      <c r="G979">
        <v>60</v>
      </c>
      <c r="H979" t="s">
        <v>19</v>
      </c>
      <c r="I979" t="s">
        <v>27</v>
      </c>
      <c r="J979" t="s">
        <v>37</v>
      </c>
      <c r="K979">
        <v>48816</v>
      </c>
      <c r="L979" t="s">
        <v>29</v>
      </c>
      <c r="M979">
        <v>0.12</v>
      </c>
      <c r="N979">
        <v>0.59</v>
      </c>
      <c r="O979">
        <v>12477.44</v>
      </c>
      <c r="P979">
        <v>0</v>
      </c>
      <c r="Q979" s="2">
        <f t="shared" si="112"/>
        <v>24.067928548017044</v>
      </c>
      <c r="R979" s="2">
        <f t="shared" si="106"/>
        <v>25.560144215011469</v>
      </c>
      <c r="S979">
        <f t="shared" ca="1" si="107"/>
        <v>1092</v>
      </c>
      <c r="T979" s="2">
        <f t="shared" ca="1" si="108"/>
        <v>36.4</v>
      </c>
      <c r="U979" s="2" t="str">
        <f t="shared" ca="1" si="109"/>
        <v>37-48</v>
      </c>
      <c r="V979">
        <f t="shared" si="110"/>
        <v>728.44000000000051</v>
      </c>
      <c r="W979" t="str">
        <f t="shared" si="111"/>
        <v>Profit</v>
      </c>
    </row>
    <row r="980" spans="1:23">
      <c r="A980" t="s">
        <v>2002</v>
      </c>
      <c r="B980" s="1">
        <v>44255</v>
      </c>
      <c r="C980" t="s">
        <v>2003</v>
      </c>
      <c r="D980" t="s">
        <v>53</v>
      </c>
      <c r="E980">
        <v>39595</v>
      </c>
      <c r="F980">
        <v>18.8</v>
      </c>
      <c r="G980">
        <v>60</v>
      </c>
      <c r="H980" t="s">
        <v>81</v>
      </c>
      <c r="I980" t="s">
        <v>73</v>
      </c>
      <c r="J980" t="s">
        <v>37</v>
      </c>
      <c r="K980">
        <v>115824</v>
      </c>
      <c r="L980" t="s">
        <v>22</v>
      </c>
      <c r="M980">
        <v>0.45</v>
      </c>
      <c r="N980">
        <v>0.62</v>
      </c>
      <c r="O980">
        <v>12429.24</v>
      </c>
      <c r="P980">
        <v>11066.94</v>
      </c>
      <c r="Q980" s="2">
        <f t="shared" si="112"/>
        <v>34.185488327117</v>
      </c>
      <c r="R980" s="2">
        <f t="shared" si="106"/>
        <v>10.731143804392872</v>
      </c>
      <c r="S980">
        <f t="shared" ca="1" si="107"/>
        <v>1665</v>
      </c>
      <c r="T980" s="2">
        <f t="shared" ca="1" si="108"/>
        <v>55.5</v>
      </c>
      <c r="U980" s="2" t="str">
        <f t="shared" ca="1" si="109"/>
        <v>49+</v>
      </c>
      <c r="V980">
        <f t="shared" si="110"/>
        <v>-27165.760000000002</v>
      </c>
      <c r="W980" t="str">
        <f t="shared" si="111"/>
        <v>loss</v>
      </c>
    </row>
    <row r="981" spans="1:23">
      <c r="A981" t="s">
        <v>2004</v>
      </c>
      <c r="B981" s="1">
        <v>44324</v>
      </c>
      <c r="C981" t="s">
        <v>2005</v>
      </c>
      <c r="D981" t="s">
        <v>65</v>
      </c>
      <c r="E981">
        <v>26121</v>
      </c>
      <c r="F981">
        <v>18.8</v>
      </c>
      <c r="G981">
        <v>60</v>
      </c>
      <c r="H981" t="s">
        <v>315</v>
      </c>
      <c r="I981" t="s">
        <v>27</v>
      </c>
      <c r="J981" t="s">
        <v>32</v>
      </c>
      <c r="K981">
        <v>59432</v>
      </c>
      <c r="L981" t="s">
        <v>29</v>
      </c>
      <c r="M981">
        <v>0.15</v>
      </c>
      <c r="N981">
        <v>0.54</v>
      </c>
      <c r="O981">
        <v>0</v>
      </c>
      <c r="P981">
        <v>0</v>
      </c>
      <c r="Q981" s="2">
        <f t="shared" si="112"/>
        <v>43.951070130569391</v>
      </c>
      <c r="R981" s="2">
        <f t="shared" si="106"/>
        <v>0</v>
      </c>
      <c r="S981">
        <f t="shared" ca="1" si="107"/>
        <v>1596</v>
      </c>
      <c r="T981" s="2">
        <f t="shared" ca="1" si="108"/>
        <v>53.2</v>
      </c>
      <c r="U981" s="2" t="str">
        <f t="shared" ca="1" si="109"/>
        <v>49+</v>
      </c>
      <c r="V981">
        <f t="shared" si="110"/>
        <v>-26121</v>
      </c>
      <c r="W981" t="str">
        <f t="shared" si="111"/>
        <v>loss</v>
      </c>
    </row>
    <row r="982" spans="1:23">
      <c r="A982" t="s">
        <v>2006</v>
      </c>
      <c r="B982" s="1">
        <v>44932</v>
      </c>
      <c r="C982" t="s">
        <v>2007</v>
      </c>
      <c r="D982" t="s">
        <v>56</v>
      </c>
      <c r="E982">
        <v>38487</v>
      </c>
      <c r="F982">
        <v>23.6</v>
      </c>
      <c r="G982">
        <v>60</v>
      </c>
      <c r="H982" t="s">
        <v>81</v>
      </c>
      <c r="I982" t="s">
        <v>20</v>
      </c>
      <c r="J982" t="s">
        <v>28</v>
      </c>
      <c r="K982">
        <v>139758</v>
      </c>
      <c r="L982" t="s">
        <v>33</v>
      </c>
      <c r="M982">
        <v>0.17</v>
      </c>
      <c r="N982">
        <v>0.68</v>
      </c>
      <c r="O982">
        <v>7006.59</v>
      </c>
      <c r="P982">
        <v>17357.919999999998</v>
      </c>
      <c r="Q982" s="2">
        <f t="shared" si="112"/>
        <v>27.538316232344478</v>
      </c>
      <c r="R982" s="2">
        <f t="shared" si="106"/>
        <v>5.0133731163868971</v>
      </c>
      <c r="S982">
        <f t="shared" ca="1" si="107"/>
        <v>988</v>
      </c>
      <c r="T982" s="2">
        <f t="shared" ca="1" si="108"/>
        <v>32.93333333333333</v>
      </c>
      <c r="U982" s="2" t="str">
        <f t="shared" ca="1" si="109"/>
        <v>25-36</v>
      </c>
      <c r="V982">
        <f t="shared" si="110"/>
        <v>-31480.41</v>
      </c>
      <c r="W982" t="str">
        <f t="shared" si="111"/>
        <v>loss</v>
      </c>
    </row>
    <row r="983" spans="1:23">
      <c r="A983" t="s">
        <v>2008</v>
      </c>
      <c r="B983" s="1">
        <v>44917</v>
      </c>
      <c r="C983" t="s">
        <v>2009</v>
      </c>
      <c r="D983" t="s">
        <v>50</v>
      </c>
      <c r="E983">
        <v>29411</v>
      </c>
      <c r="F983">
        <v>14.9</v>
      </c>
      <c r="G983">
        <v>36</v>
      </c>
      <c r="H983" t="s">
        <v>26</v>
      </c>
      <c r="I983" t="s">
        <v>36</v>
      </c>
      <c r="J983" t="s">
        <v>37</v>
      </c>
      <c r="K983">
        <v>78617</v>
      </c>
      <c r="L983" t="s">
        <v>22</v>
      </c>
      <c r="M983">
        <v>0.28999999999999998</v>
      </c>
      <c r="N983">
        <v>0.69</v>
      </c>
      <c r="O983">
        <v>3079.75</v>
      </c>
      <c r="P983">
        <v>0</v>
      </c>
      <c r="Q983" s="2">
        <f t="shared" si="112"/>
        <v>37.410483737614001</v>
      </c>
      <c r="R983" s="2">
        <f t="shared" si="106"/>
        <v>3.9174097205439025</v>
      </c>
      <c r="S983">
        <f t="shared" ca="1" si="107"/>
        <v>1003</v>
      </c>
      <c r="T983" s="2">
        <f t="shared" ca="1" si="108"/>
        <v>33.43333333333333</v>
      </c>
      <c r="U983" s="2" t="str">
        <f t="shared" ca="1" si="109"/>
        <v>25-36</v>
      </c>
      <c r="V983">
        <f t="shared" si="110"/>
        <v>-26331.25</v>
      </c>
      <c r="W983" t="str">
        <f t="shared" si="111"/>
        <v>loss</v>
      </c>
    </row>
    <row r="984" spans="1:23">
      <c r="A984" t="s">
        <v>2010</v>
      </c>
      <c r="B984" s="1">
        <v>44722</v>
      </c>
      <c r="C984" t="s">
        <v>2011</v>
      </c>
      <c r="D984" t="s">
        <v>18</v>
      </c>
      <c r="E984">
        <v>34361</v>
      </c>
      <c r="F984">
        <v>9.6</v>
      </c>
      <c r="G984">
        <v>60</v>
      </c>
      <c r="H984" t="s">
        <v>19</v>
      </c>
      <c r="I984" t="s">
        <v>20</v>
      </c>
      <c r="J984" t="s">
        <v>37</v>
      </c>
      <c r="K984">
        <v>102373</v>
      </c>
      <c r="L984" t="s">
        <v>29</v>
      </c>
      <c r="M984">
        <v>0.4</v>
      </c>
      <c r="N984">
        <v>0.73</v>
      </c>
      <c r="O984">
        <v>37659.660000000003</v>
      </c>
      <c r="P984">
        <v>0</v>
      </c>
      <c r="Q984" s="2">
        <f t="shared" si="112"/>
        <v>33.564514080861166</v>
      </c>
      <c r="R984" s="2">
        <f t="shared" si="106"/>
        <v>36.78671133990408</v>
      </c>
      <c r="S984">
        <f t="shared" ca="1" si="107"/>
        <v>1198</v>
      </c>
      <c r="T984" s="2">
        <f t="shared" ca="1" si="108"/>
        <v>39.93333333333333</v>
      </c>
      <c r="U984" s="2" t="str">
        <f t="shared" ca="1" si="109"/>
        <v>37-48</v>
      </c>
      <c r="V984">
        <f t="shared" si="110"/>
        <v>3298.6600000000035</v>
      </c>
      <c r="W984" t="str">
        <f t="shared" si="111"/>
        <v>Profit</v>
      </c>
    </row>
    <row r="985" spans="1:23">
      <c r="A985" t="s">
        <v>2012</v>
      </c>
      <c r="B985" s="1">
        <v>44717</v>
      </c>
      <c r="C985" t="s">
        <v>2013</v>
      </c>
      <c r="D985" t="s">
        <v>72</v>
      </c>
      <c r="E985">
        <v>22223</v>
      </c>
      <c r="F985">
        <v>5.9</v>
      </c>
      <c r="G985">
        <v>60</v>
      </c>
      <c r="H985" t="s">
        <v>19</v>
      </c>
      <c r="I985" t="s">
        <v>57</v>
      </c>
      <c r="J985" t="s">
        <v>28</v>
      </c>
      <c r="K985">
        <v>64217</v>
      </c>
      <c r="L985" t="s">
        <v>33</v>
      </c>
      <c r="M985">
        <v>0.16</v>
      </c>
      <c r="N985">
        <v>0.82</v>
      </c>
      <c r="O985">
        <v>23534.16</v>
      </c>
      <c r="P985">
        <v>0</v>
      </c>
      <c r="Q985" s="2">
        <f t="shared" si="112"/>
        <v>34.606101188158902</v>
      </c>
      <c r="R985" s="2">
        <f t="shared" si="106"/>
        <v>36.647865829920427</v>
      </c>
      <c r="S985">
        <f t="shared" ca="1" si="107"/>
        <v>1203</v>
      </c>
      <c r="T985" s="2">
        <f t="shared" ca="1" si="108"/>
        <v>40.1</v>
      </c>
      <c r="U985" s="2" t="str">
        <f t="shared" ca="1" si="109"/>
        <v>37-48</v>
      </c>
      <c r="V985">
        <f t="shared" si="110"/>
        <v>1311.1599999999999</v>
      </c>
      <c r="W985" t="str">
        <f t="shared" si="111"/>
        <v>Profit</v>
      </c>
    </row>
    <row r="986" spans="1:23">
      <c r="A986" t="s">
        <v>2014</v>
      </c>
      <c r="B986" s="1">
        <v>44748</v>
      </c>
      <c r="C986" t="s">
        <v>2015</v>
      </c>
      <c r="D986" t="s">
        <v>50</v>
      </c>
      <c r="E986">
        <v>8394</v>
      </c>
      <c r="F986">
        <v>13.3</v>
      </c>
      <c r="G986">
        <v>36</v>
      </c>
      <c r="H986" t="s">
        <v>26</v>
      </c>
      <c r="I986" t="s">
        <v>57</v>
      </c>
      <c r="J986" t="s">
        <v>47</v>
      </c>
      <c r="K986">
        <v>50884</v>
      </c>
      <c r="L986" t="s">
        <v>29</v>
      </c>
      <c r="M986">
        <v>0.28000000000000003</v>
      </c>
      <c r="N986">
        <v>0.91</v>
      </c>
      <c r="O986">
        <v>2520.1</v>
      </c>
      <c r="P986">
        <v>0</v>
      </c>
      <c r="Q986" s="2">
        <f t="shared" si="112"/>
        <v>16.496344626994734</v>
      </c>
      <c r="R986" s="2">
        <f t="shared" si="106"/>
        <v>4.9526373712758431</v>
      </c>
      <c r="S986">
        <f t="shared" ca="1" si="107"/>
        <v>1172</v>
      </c>
      <c r="T986" s="2">
        <f t="shared" ca="1" si="108"/>
        <v>39.06666666666667</v>
      </c>
      <c r="U986" s="2" t="str">
        <f t="shared" ca="1" si="109"/>
        <v>37-48</v>
      </c>
      <c r="V986">
        <f t="shared" si="110"/>
        <v>-5873.9</v>
      </c>
      <c r="W986" t="str">
        <f t="shared" si="111"/>
        <v>loss</v>
      </c>
    </row>
    <row r="987" spans="1:23">
      <c r="A987" t="s">
        <v>2016</v>
      </c>
      <c r="B987" s="1">
        <v>44433</v>
      </c>
      <c r="C987" t="s">
        <v>2017</v>
      </c>
      <c r="D987" t="s">
        <v>50</v>
      </c>
      <c r="E987">
        <v>15056</v>
      </c>
      <c r="F987">
        <v>11</v>
      </c>
      <c r="G987">
        <v>60</v>
      </c>
      <c r="H987" t="s">
        <v>19</v>
      </c>
      <c r="I987" t="s">
        <v>20</v>
      </c>
      <c r="J987" t="s">
        <v>37</v>
      </c>
      <c r="K987">
        <v>35454</v>
      </c>
      <c r="L987" t="s">
        <v>22</v>
      </c>
      <c r="M987">
        <v>0.28999999999999998</v>
      </c>
      <c r="N987">
        <v>0.56000000000000005</v>
      </c>
      <c r="O987">
        <v>16712.16</v>
      </c>
      <c r="P987">
        <v>0</v>
      </c>
      <c r="Q987" s="2">
        <f t="shared" si="112"/>
        <v>42.466294353246461</v>
      </c>
      <c r="R987" s="2">
        <f t="shared" si="106"/>
        <v>47.137586732103571</v>
      </c>
      <c r="S987">
        <f t="shared" ca="1" si="107"/>
        <v>1487</v>
      </c>
      <c r="T987" s="2">
        <f t="shared" ca="1" si="108"/>
        <v>49.56666666666667</v>
      </c>
      <c r="U987" s="2" t="str">
        <f t="shared" ca="1" si="109"/>
        <v>49+</v>
      </c>
      <c r="V987">
        <f t="shared" si="110"/>
        <v>1656.1599999999999</v>
      </c>
      <c r="W987" t="str">
        <f t="shared" si="111"/>
        <v>Profit</v>
      </c>
    </row>
    <row r="988" spans="1:23">
      <c r="A988" t="s">
        <v>2018</v>
      </c>
      <c r="B988" s="1">
        <v>44690</v>
      </c>
      <c r="C988" t="s">
        <v>2019</v>
      </c>
      <c r="D988" t="s">
        <v>76</v>
      </c>
      <c r="E988">
        <v>29380</v>
      </c>
      <c r="F988">
        <v>20.2</v>
      </c>
      <c r="G988">
        <v>60</v>
      </c>
      <c r="H988" t="s">
        <v>19</v>
      </c>
      <c r="I988" t="s">
        <v>73</v>
      </c>
      <c r="J988" t="s">
        <v>47</v>
      </c>
      <c r="K988">
        <v>104960</v>
      </c>
      <c r="L988" t="s">
        <v>22</v>
      </c>
      <c r="M988">
        <v>0.18</v>
      </c>
      <c r="N988">
        <v>0.52</v>
      </c>
      <c r="O988">
        <v>35314.76</v>
      </c>
      <c r="P988">
        <v>0</v>
      </c>
      <c r="Q988" s="2">
        <f t="shared" si="112"/>
        <v>27.991615853658537</v>
      </c>
      <c r="R988" s="2">
        <f t="shared" si="106"/>
        <v>33.645922256097563</v>
      </c>
      <c r="S988">
        <f t="shared" ca="1" si="107"/>
        <v>1230</v>
      </c>
      <c r="T988" s="2">
        <f t="shared" ca="1" si="108"/>
        <v>41</v>
      </c>
      <c r="U988" s="2" t="str">
        <f t="shared" ca="1" si="109"/>
        <v>37-48</v>
      </c>
      <c r="V988">
        <f t="shared" si="110"/>
        <v>5934.760000000002</v>
      </c>
      <c r="W988" t="str">
        <f t="shared" si="111"/>
        <v>Profit</v>
      </c>
    </row>
    <row r="989" spans="1:23">
      <c r="A989" t="s">
        <v>2020</v>
      </c>
      <c r="B989" s="1">
        <v>44200</v>
      </c>
      <c r="C989" t="s">
        <v>2021</v>
      </c>
      <c r="D989" t="s">
        <v>46</v>
      </c>
      <c r="E989">
        <v>27035</v>
      </c>
      <c r="F989">
        <v>12.1</v>
      </c>
      <c r="G989">
        <v>36</v>
      </c>
      <c r="H989" t="s">
        <v>26</v>
      </c>
      <c r="I989" t="s">
        <v>27</v>
      </c>
      <c r="J989" t="s">
        <v>37</v>
      </c>
      <c r="K989">
        <v>132421</v>
      </c>
      <c r="L989" t="s">
        <v>22</v>
      </c>
      <c r="M989">
        <v>0.15</v>
      </c>
      <c r="N989">
        <v>0.51</v>
      </c>
      <c r="O989">
        <v>5329.68</v>
      </c>
      <c r="P989">
        <v>0</v>
      </c>
      <c r="Q989" s="2">
        <f t="shared" si="112"/>
        <v>20.41594611126634</v>
      </c>
      <c r="R989" s="2">
        <f t="shared" si="106"/>
        <v>4.0247996918917694</v>
      </c>
      <c r="S989">
        <f t="shared" ca="1" si="107"/>
        <v>1720</v>
      </c>
      <c r="T989" s="2">
        <f t="shared" ca="1" si="108"/>
        <v>57.333333333333336</v>
      </c>
      <c r="U989" s="2" t="str">
        <f t="shared" ca="1" si="109"/>
        <v>49+</v>
      </c>
      <c r="V989">
        <f t="shared" si="110"/>
        <v>-21705.32</v>
      </c>
      <c r="W989" t="str">
        <f t="shared" si="111"/>
        <v>loss</v>
      </c>
    </row>
    <row r="990" spans="1:23">
      <c r="A990" t="s">
        <v>2022</v>
      </c>
      <c r="B990" s="1">
        <v>44862</v>
      </c>
      <c r="C990" t="s">
        <v>2023</v>
      </c>
      <c r="D990" t="s">
        <v>46</v>
      </c>
      <c r="E990">
        <v>31620</v>
      </c>
      <c r="F990">
        <v>24</v>
      </c>
      <c r="G990">
        <v>36</v>
      </c>
      <c r="H990" t="s">
        <v>19</v>
      </c>
      <c r="I990" t="s">
        <v>84</v>
      </c>
      <c r="J990" t="s">
        <v>21</v>
      </c>
      <c r="K990">
        <v>137173</v>
      </c>
      <c r="L990" t="s">
        <v>22</v>
      </c>
      <c r="M990">
        <v>0.43</v>
      </c>
      <c r="N990">
        <v>0.56000000000000005</v>
      </c>
      <c r="O990">
        <v>39208.800000000003</v>
      </c>
      <c r="P990">
        <v>0</v>
      </c>
      <c r="Q990" s="2">
        <f t="shared" si="112"/>
        <v>23.051183541950675</v>
      </c>
      <c r="R990" s="2">
        <f t="shared" si="106"/>
        <v>28.583467592018842</v>
      </c>
      <c r="S990">
        <f t="shared" ca="1" si="107"/>
        <v>1058</v>
      </c>
      <c r="T990" s="2">
        <f t="shared" ca="1" si="108"/>
        <v>35.266666666666666</v>
      </c>
      <c r="U990" s="2" t="str">
        <f t="shared" ca="1" si="109"/>
        <v>25-36</v>
      </c>
      <c r="V990">
        <f t="shared" si="110"/>
        <v>7588.8000000000029</v>
      </c>
      <c r="W990" t="str">
        <f t="shared" si="111"/>
        <v>Profit</v>
      </c>
    </row>
    <row r="991" spans="1:23">
      <c r="A991" t="s">
        <v>2024</v>
      </c>
      <c r="B991" s="1">
        <v>44638</v>
      </c>
      <c r="C991" t="s">
        <v>2025</v>
      </c>
      <c r="D991" t="s">
        <v>25</v>
      </c>
      <c r="E991">
        <v>20877</v>
      </c>
      <c r="F991">
        <v>24.2</v>
      </c>
      <c r="G991">
        <v>36</v>
      </c>
      <c r="H991" t="s">
        <v>81</v>
      </c>
      <c r="I991" t="s">
        <v>84</v>
      </c>
      <c r="J991" t="s">
        <v>32</v>
      </c>
      <c r="K991">
        <v>73618</v>
      </c>
      <c r="L991" t="s">
        <v>33</v>
      </c>
      <c r="M991">
        <v>0.3</v>
      </c>
      <c r="N991">
        <v>0.8</v>
      </c>
      <c r="O991">
        <v>4859.07</v>
      </c>
      <c r="P991">
        <v>9308.75</v>
      </c>
      <c r="Q991" s="2">
        <f t="shared" si="112"/>
        <v>28.358553614605125</v>
      </c>
      <c r="R991" s="2">
        <f t="shared" si="106"/>
        <v>6.6003830584911301</v>
      </c>
      <c r="S991">
        <f t="shared" ca="1" si="107"/>
        <v>1282</v>
      </c>
      <c r="T991" s="2">
        <f t="shared" ca="1" si="108"/>
        <v>42.733333333333334</v>
      </c>
      <c r="U991" s="2" t="str">
        <f t="shared" ca="1" si="109"/>
        <v>37-48</v>
      </c>
      <c r="V991">
        <f t="shared" si="110"/>
        <v>-16017.93</v>
      </c>
      <c r="W991" t="str">
        <f t="shared" si="111"/>
        <v>loss</v>
      </c>
    </row>
    <row r="992" spans="1:23">
      <c r="A992" t="s">
        <v>2026</v>
      </c>
      <c r="B992" s="1">
        <v>44225</v>
      </c>
      <c r="C992" t="s">
        <v>2027</v>
      </c>
      <c r="D992" t="s">
        <v>72</v>
      </c>
      <c r="E992">
        <v>31911</v>
      </c>
      <c r="F992">
        <v>17.399999999999999</v>
      </c>
      <c r="G992">
        <v>60</v>
      </c>
      <c r="H992" t="s">
        <v>26</v>
      </c>
      <c r="I992" t="s">
        <v>73</v>
      </c>
      <c r="J992" t="s">
        <v>37</v>
      </c>
      <c r="K992">
        <v>113948</v>
      </c>
      <c r="L992" t="s">
        <v>29</v>
      </c>
      <c r="M992">
        <v>0.11</v>
      </c>
      <c r="N992">
        <v>0.83</v>
      </c>
      <c r="O992">
        <v>10885.67</v>
      </c>
      <c r="P992">
        <v>0</v>
      </c>
      <c r="Q992" s="2">
        <f t="shared" si="112"/>
        <v>28.004879418682204</v>
      </c>
      <c r="R992" s="2">
        <f t="shared" si="106"/>
        <v>9.5531909291957735</v>
      </c>
      <c r="S992">
        <f t="shared" ca="1" si="107"/>
        <v>1695</v>
      </c>
      <c r="T992" s="2">
        <f t="shared" ca="1" si="108"/>
        <v>56.5</v>
      </c>
      <c r="U992" s="2" t="str">
        <f t="shared" ca="1" si="109"/>
        <v>49+</v>
      </c>
      <c r="V992">
        <f t="shared" si="110"/>
        <v>-21025.33</v>
      </c>
      <c r="W992" t="str">
        <f t="shared" si="111"/>
        <v>loss</v>
      </c>
    </row>
    <row r="993" spans="1:23">
      <c r="A993" t="s">
        <v>2028</v>
      </c>
      <c r="B993" s="1">
        <v>44806</v>
      </c>
      <c r="C993" t="s">
        <v>2029</v>
      </c>
      <c r="D993" t="s">
        <v>53</v>
      </c>
      <c r="E993">
        <v>33784</v>
      </c>
      <c r="F993">
        <v>23.6</v>
      </c>
      <c r="G993">
        <v>60</v>
      </c>
      <c r="H993" t="s">
        <v>26</v>
      </c>
      <c r="I993" t="s">
        <v>27</v>
      </c>
      <c r="J993" t="s">
        <v>21</v>
      </c>
      <c r="K993">
        <v>92671</v>
      </c>
      <c r="L993" t="s">
        <v>33</v>
      </c>
      <c r="M993">
        <v>0.42</v>
      </c>
      <c r="N993">
        <v>0.85</v>
      </c>
      <c r="O993">
        <v>9201.2900000000009</v>
      </c>
      <c r="P993">
        <v>0</v>
      </c>
      <c r="Q993" s="2">
        <f t="shared" si="112"/>
        <v>36.455849186908523</v>
      </c>
      <c r="R993" s="2">
        <f t="shared" si="106"/>
        <v>9.9289853352181385</v>
      </c>
      <c r="S993">
        <f t="shared" ca="1" si="107"/>
        <v>1114</v>
      </c>
      <c r="T993" s="2">
        <f t="shared" ca="1" si="108"/>
        <v>37.133333333333333</v>
      </c>
      <c r="U993" s="2" t="str">
        <f t="shared" ca="1" si="109"/>
        <v>37-48</v>
      </c>
      <c r="V993">
        <f t="shared" si="110"/>
        <v>-24582.71</v>
      </c>
      <c r="W993" t="str">
        <f t="shared" si="111"/>
        <v>loss</v>
      </c>
    </row>
    <row r="994" spans="1:23">
      <c r="A994" t="s">
        <v>2030</v>
      </c>
      <c r="B994" s="1">
        <v>45001</v>
      </c>
      <c r="C994" t="s">
        <v>2031</v>
      </c>
      <c r="D994" t="s">
        <v>18</v>
      </c>
      <c r="E994">
        <v>4191</v>
      </c>
      <c r="F994">
        <v>20.2</v>
      </c>
      <c r="G994">
        <v>36</v>
      </c>
      <c r="H994" t="s">
        <v>26</v>
      </c>
      <c r="I994" t="s">
        <v>20</v>
      </c>
      <c r="J994" t="s">
        <v>28</v>
      </c>
      <c r="K994">
        <v>77111</v>
      </c>
      <c r="L994" t="s">
        <v>22</v>
      </c>
      <c r="M994">
        <v>0.49</v>
      </c>
      <c r="N994">
        <v>0.61</v>
      </c>
      <c r="O994">
        <v>1379.36</v>
      </c>
      <c r="P994">
        <v>0</v>
      </c>
      <c r="Q994" s="2">
        <f t="shared" si="112"/>
        <v>5.4350222406660524</v>
      </c>
      <c r="R994" s="2">
        <f t="shared" si="106"/>
        <v>1.7887979665676752</v>
      </c>
      <c r="S994">
        <f t="shared" ca="1" si="107"/>
        <v>919</v>
      </c>
      <c r="T994" s="2">
        <f t="shared" ca="1" si="108"/>
        <v>30.633333333333333</v>
      </c>
      <c r="U994" s="2" t="str">
        <f t="shared" ca="1" si="109"/>
        <v>25-36</v>
      </c>
      <c r="V994">
        <f t="shared" si="110"/>
        <v>-2811.6400000000003</v>
      </c>
      <c r="W994" t="str">
        <f t="shared" si="111"/>
        <v>loss</v>
      </c>
    </row>
    <row r="995" spans="1:23">
      <c r="A995" t="s">
        <v>2032</v>
      </c>
      <c r="B995" s="1">
        <v>44271</v>
      </c>
      <c r="C995" t="s">
        <v>2033</v>
      </c>
      <c r="D995" t="s">
        <v>18</v>
      </c>
      <c r="E995">
        <v>34160</v>
      </c>
      <c r="F995">
        <v>15.9</v>
      </c>
      <c r="G995">
        <v>36</v>
      </c>
      <c r="H995" t="s">
        <v>81</v>
      </c>
      <c r="I995" t="s">
        <v>73</v>
      </c>
      <c r="J995" t="s">
        <v>21</v>
      </c>
      <c r="K995">
        <v>69613</v>
      </c>
      <c r="L995" t="s">
        <v>29</v>
      </c>
      <c r="M995">
        <v>0.34</v>
      </c>
      <c r="N995">
        <v>0.64</v>
      </c>
      <c r="O995">
        <v>8992.9599999999991</v>
      </c>
      <c r="P995">
        <v>10741.33</v>
      </c>
      <c r="Q995" s="2">
        <f t="shared" si="112"/>
        <v>49.071294154827406</v>
      </c>
      <c r="R995" s="2">
        <f t="shared" si="106"/>
        <v>12.91850660077859</v>
      </c>
      <c r="S995">
        <f t="shared" ca="1" si="107"/>
        <v>1649</v>
      </c>
      <c r="T995" s="2">
        <f t="shared" ca="1" si="108"/>
        <v>54.966666666666669</v>
      </c>
      <c r="U995" s="2" t="str">
        <f t="shared" ca="1" si="109"/>
        <v>49+</v>
      </c>
      <c r="V995">
        <f t="shared" si="110"/>
        <v>-25167.040000000001</v>
      </c>
      <c r="W995" t="str">
        <f t="shared" si="111"/>
        <v>loss</v>
      </c>
    </row>
    <row r="996" spans="1:23">
      <c r="A996" t="s">
        <v>2034</v>
      </c>
      <c r="B996" s="1">
        <v>45034</v>
      </c>
      <c r="C996" t="s">
        <v>2035</v>
      </c>
      <c r="D996" t="s">
        <v>46</v>
      </c>
      <c r="E996">
        <v>26000</v>
      </c>
      <c r="F996">
        <v>8.6</v>
      </c>
      <c r="G996">
        <v>60</v>
      </c>
      <c r="H996" t="s">
        <v>26</v>
      </c>
      <c r="I996" t="s">
        <v>20</v>
      </c>
      <c r="J996" t="s">
        <v>28</v>
      </c>
      <c r="K996">
        <v>115678</v>
      </c>
      <c r="L996" t="s">
        <v>22</v>
      </c>
      <c r="M996">
        <v>0.3</v>
      </c>
      <c r="N996">
        <v>0.72</v>
      </c>
      <c r="O996">
        <v>9955.6200000000008</v>
      </c>
      <c r="P996">
        <v>0</v>
      </c>
      <c r="Q996" s="2">
        <f t="shared" si="112"/>
        <v>22.476183889762964</v>
      </c>
      <c r="R996" s="2">
        <f t="shared" si="106"/>
        <v>8.6063209944846903</v>
      </c>
      <c r="S996">
        <f t="shared" ca="1" si="107"/>
        <v>886</v>
      </c>
      <c r="T996" s="2">
        <f t="shared" ca="1" si="108"/>
        <v>29.533333333333335</v>
      </c>
      <c r="U996" s="2" t="str">
        <f t="shared" ca="1" si="109"/>
        <v>25-36</v>
      </c>
      <c r="V996">
        <f t="shared" si="110"/>
        <v>-16044.38</v>
      </c>
      <c r="W996" t="str">
        <f t="shared" si="111"/>
        <v>loss</v>
      </c>
    </row>
    <row r="997" spans="1:23">
      <c r="A997" t="s">
        <v>2036</v>
      </c>
      <c r="B997" s="1">
        <v>44324</v>
      </c>
      <c r="C997" t="s">
        <v>2037</v>
      </c>
      <c r="D997" t="s">
        <v>50</v>
      </c>
      <c r="E997">
        <v>4631</v>
      </c>
      <c r="F997">
        <v>14.2</v>
      </c>
      <c r="G997">
        <v>36</v>
      </c>
      <c r="H997" t="s">
        <v>26</v>
      </c>
      <c r="I997" t="s">
        <v>57</v>
      </c>
      <c r="J997" t="s">
        <v>37</v>
      </c>
      <c r="K997">
        <v>132928</v>
      </c>
      <c r="L997" t="s">
        <v>33</v>
      </c>
      <c r="M997">
        <v>0.45</v>
      </c>
      <c r="N997">
        <v>0.53</v>
      </c>
      <c r="O997">
        <v>1702.69</v>
      </c>
      <c r="P997">
        <v>0</v>
      </c>
      <c r="Q997" s="2">
        <f t="shared" si="112"/>
        <v>3.4838408762638418</v>
      </c>
      <c r="R997" s="2">
        <f t="shared" si="106"/>
        <v>1.2809114708714493</v>
      </c>
      <c r="S997">
        <f t="shared" ca="1" si="107"/>
        <v>1596</v>
      </c>
      <c r="T997" s="2">
        <f t="shared" ca="1" si="108"/>
        <v>53.2</v>
      </c>
      <c r="U997" s="2" t="str">
        <f t="shared" ca="1" si="109"/>
        <v>49+</v>
      </c>
      <c r="V997">
        <f t="shared" si="110"/>
        <v>-2928.31</v>
      </c>
      <c r="W997" t="str">
        <f t="shared" si="111"/>
        <v>loss</v>
      </c>
    </row>
    <row r="998" spans="1:23">
      <c r="A998" t="s">
        <v>2038</v>
      </c>
      <c r="B998" s="1">
        <v>44238</v>
      </c>
      <c r="C998" t="s">
        <v>2039</v>
      </c>
      <c r="D998" t="s">
        <v>56</v>
      </c>
      <c r="E998">
        <v>7172</v>
      </c>
      <c r="F998">
        <v>16.2</v>
      </c>
      <c r="G998">
        <v>60</v>
      </c>
      <c r="H998" t="s">
        <v>19</v>
      </c>
      <c r="I998" t="s">
        <v>57</v>
      </c>
      <c r="J998" t="s">
        <v>28</v>
      </c>
      <c r="K998">
        <v>89993</v>
      </c>
      <c r="L998" t="s">
        <v>33</v>
      </c>
      <c r="M998">
        <v>0.48</v>
      </c>
      <c r="N998">
        <v>0.78</v>
      </c>
      <c r="O998">
        <v>8333.86</v>
      </c>
      <c r="P998">
        <v>0</v>
      </c>
      <c r="Q998" s="2">
        <f t="shared" si="112"/>
        <v>7.9695087395686333</v>
      </c>
      <c r="R998" s="2">
        <f t="shared" si="106"/>
        <v>9.2605647105886018</v>
      </c>
      <c r="S998">
        <f t="shared" ca="1" si="107"/>
        <v>1682</v>
      </c>
      <c r="T998" s="2">
        <f t="shared" ca="1" si="108"/>
        <v>56.06666666666667</v>
      </c>
      <c r="U998" s="2" t="str">
        <f t="shared" ca="1" si="109"/>
        <v>49+</v>
      </c>
      <c r="V998">
        <f t="shared" si="110"/>
        <v>1161.8600000000006</v>
      </c>
      <c r="W998" t="str">
        <f t="shared" si="111"/>
        <v>Profit</v>
      </c>
    </row>
    <row r="999" spans="1:23">
      <c r="A999" t="s">
        <v>2040</v>
      </c>
      <c r="B999" s="1">
        <v>44237</v>
      </c>
      <c r="C999" t="s">
        <v>2041</v>
      </c>
      <c r="D999" t="s">
        <v>25</v>
      </c>
      <c r="E999">
        <v>24561</v>
      </c>
      <c r="F999">
        <v>22.3</v>
      </c>
      <c r="G999">
        <v>36</v>
      </c>
      <c r="H999" t="s">
        <v>81</v>
      </c>
      <c r="I999" t="s">
        <v>57</v>
      </c>
      <c r="J999" t="s">
        <v>21</v>
      </c>
      <c r="K999">
        <v>38848</v>
      </c>
      <c r="L999" t="s">
        <v>33</v>
      </c>
      <c r="M999">
        <v>0.4</v>
      </c>
      <c r="N999">
        <v>0.94</v>
      </c>
      <c r="O999">
        <v>6392.17</v>
      </c>
      <c r="P999">
        <v>9431.07</v>
      </c>
      <c r="Q999" s="2">
        <f t="shared" si="112"/>
        <v>63.22333196046128</v>
      </c>
      <c r="R999" s="2">
        <f t="shared" si="106"/>
        <v>16.454309102141682</v>
      </c>
      <c r="S999">
        <f t="shared" ca="1" si="107"/>
        <v>1683</v>
      </c>
      <c r="T999" s="2">
        <f t="shared" ca="1" si="108"/>
        <v>56.1</v>
      </c>
      <c r="U999" s="2" t="str">
        <f t="shared" ca="1" si="109"/>
        <v>49+</v>
      </c>
      <c r="V999">
        <f t="shared" si="110"/>
        <v>-18168.830000000002</v>
      </c>
      <c r="W999" t="str">
        <f t="shared" si="111"/>
        <v>loss</v>
      </c>
    </row>
    <row r="1000" spans="1:23">
      <c r="A1000" t="s">
        <v>2042</v>
      </c>
      <c r="B1000" s="1">
        <v>45130</v>
      </c>
      <c r="C1000" t="s">
        <v>2043</v>
      </c>
      <c r="D1000" t="s">
        <v>65</v>
      </c>
      <c r="E1000">
        <v>25817</v>
      </c>
      <c r="F1000">
        <v>14.6</v>
      </c>
      <c r="G1000">
        <v>36</v>
      </c>
      <c r="H1000" t="s">
        <v>26</v>
      </c>
      <c r="I1000" t="s">
        <v>73</v>
      </c>
      <c r="J1000" t="s">
        <v>32</v>
      </c>
      <c r="K1000">
        <v>144853</v>
      </c>
      <c r="L1000" t="s">
        <v>29</v>
      </c>
      <c r="M1000">
        <v>0.28000000000000003</v>
      </c>
      <c r="N1000">
        <v>0.66</v>
      </c>
      <c r="O1000">
        <v>9178.11</v>
      </c>
      <c r="P1000">
        <v>0</v>
      </c>
      <c r="Q1000" s="2">
        <f t="shared" si="112"/>
        <v>17.8228963155751</v>
      </c>
      <c r="R1000" s="2">
        <f t="shared" si="106"/>
        <v>6.3361545843027072</v>
      </c>
      <c r="S1000">
        <f t="shared" ca="1" si="107"/>
        <v>790</v>
      </c>
      <c r="T1000" s="2">
        <f t="shared" ca="1" si="108"/>
        <v>26.333333333333332</v>
      </c>
      <c r="U1000" s="2" t="str">
        <f t="shared" ca="1" si="109"/>
        <v>25-36</v>
      </c>
      <c r="V1000">
        <f t="shared" si="110"/>
        <v>-16638.89</v>
      </c>
      <c r="W1000" t="str">
        <f t="shared" si="111"/>
        <v>loss</v>
      </c>
    </row>
    <row r="1001" spans="1:23">
      <c r="A1001" t="s">
        <v>2044</v>
      </c>
      <c r="B1001" s="1">
        <v>44230</v>
      </c>
      <c r="C1001" t="s">
        <v>2045</v>
      </c>
      <c r="D1001" t="s">
        <v>25</v>
      </c>
      <c r="E1001">
        <v>21281</v>
      </c>
      <c r="F1001">
        <v>23</v>
      </c>
      <c r="G1001">
        <v>60</v>
      </c>
      <c r="H1001" t="s">
        <v>19</v>
      </c>
      <c r="I1001" t="s">
        <v>36</v>
      </c>
      <c r="J1001" t="s">
        <v>47</v>
      </c>
      <c r="K1001">
        <v>108672</v>
      </c>
      <c r="L1001" t="s">
        <v>29</v>
      </c>
      <c r="M1001">
        <v>0.34</v>
      </c>
      <c r="N1001">
        <v>0.84</v>
      </c>
      <c r="O1001">
        <v>26175.63</v>
      </c>
      <c r="P1001">
        <v>0</v>
      </c>
      <c r="Q1001" s="2">
        <f t="shared" si="112"/>
        <v>19.582781213191993</v>
      </c>
      <c r="R1001" s="2">
        <f t="shared" si="106"/>
        <v>24.08682089222615</v>
      </c>
      <c r="S1001">
        <f t="shared" ca="1" si="107"/>
        <v>1690</v>
      </c>
      <c r="T1001" s="2">
        <f t="shared" ca="1" si="108"/>
        <v>56.333333333333336</v>
      </c>
      <c r="U1001" s="2" t="str">
        <f t="shared" ca="1" si="109"/>
        <v>49+</v>
      </c>
      <c r="V1001">
        <f t="shared" si="110"/>
        <v>4894.630000000001</v>
      </c>
      <c r="W1001" t="str">
        <f t="shared" si="111"/>
        <v>Profit</v>
      </c>
    </row>
  </sheetData>
  <phoneticPr fontId="18" type="noConversion"/>
  <conditionalFormatting sqref="A2:A1001">
    <cfRule type="duplicateValues" dxfId="3" priority="1"/>
  </conditionalFormatting>
  <conditionalFormatting sqref="E140">
    <cfRule type="duplicateValues" dxfId="2" priority="2"/>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932C6-D335-4BD6-9FBC-66F02A5415A0}">
  <dimension ref="A3:C30"/>
  <sheetViews>
    <sheetView topLeftCell="A8" workbookViewId="0">
      <selection activeCell="B24" sqref="B24"/>
    </sheetView>
  </sheetViews>
  <sheetFormatPr defaultRowHeight="15"/>
  <cols>
    <col min="1" max="1" width="19" bestFit="1" customWidth="1"/>
    <col min="2" max="2" width="19.5703125" bestFit="1" customWidth="1"/>
    <col min="3" max="3" width="22.140625" bestFit="1" customWidth="1"/>
    <col min="4" max="4" width="9.5703125" bestFit="1" customWidth="1"/>
    <col min="5" max="5" width="14.7109375" bestFit="1" customWidth="1"/>
    <col min="6" max="6" width="16.85546875" bestFit="1" customWidth="1"/>
    <col min="7" max="7" width="11.28515625" bestFit="1" customWidth="1"/>
    <col min="8" max="661" width="10.42578125" bestFit="1" customWidth="1"/>
    <col min="662" max="662" width="11.28515625" bestFit="1" customWidth="1"/>
  </cols>
  <sheetData>
    <row r="3" spans="1:3">
      <c r="A3" s="3" t="s">
        <v>2057</v>
      </c>
      <c r="B3" t="s">
        <v>2053</v>
      </c>
      <c r="C3" t="s">
        <v>2055</v>
      </c>
    </row>
    <row r="4" spans="1:3">
      <c r="A4" s="4" t="s">
        <v>81</v>
      </c>
      <c r="B4">
        <v>2112176</v>
      </c>
      <c r="C4">
        <v>105</v>
      </c>
    </row>
    <row r="5" spans="1:3">
      <c r="A5" s="4" t="s">
        <v>26</v>
      </c>
      <c r="B5">
        <v>6467779</v>
      </c>
      <c r="C5">
        <v>310</v>
      </c>
    </row>
    <row r="6" spans="1:3">
      <c r="A6" s="4" t="s">
        <v>19</v>
      </c>
      <c r="B6">
        <v>11729795</v>
      </c>
      <c r="C6">
        <v>541</v>
      </c>
    </row>
    <row r="7" spans="1:3">
      <c r="A7" s="4" t="s">
        <v>315</v>
      </c>
      <c r="B7">
        <v>248118</v>
      </c>
      <c r="C7">
        <v>11</v>
      </c>
    </row>
    <row r="8" spans="1:3">
      <c r="A8" s="4" t="s">
        <v>60</v>
      </c>
      <c r="B8">
        <v>697676</v>
      </c>
      <c r="C8">
        <v>33</v>
      </c>
    </row>
    <row r="9" spans="1:3">
      <c r="A9" s="4" t="s">
        <v>2052</v>
      </c>
      <c r="B9">
        <v>21255544</v>
      </c>
      <c r="C9">
        <v>1000</v>
      </c>
    </row>
    <row r="13" spans="1:3">
      <c r="A13" s="3" t="s">
        <v>2056</v>
      </c>
      <c r="B13" t="s">
        <v>2053</v>
      </c>
      <c r="C13" t="s">
        <v>2055</v>
      </c>
    </row>
    <row r="14" spans="1:3">
      <c r="A14" s="4" t="s">
        <v>20</v>
      </c>
      <c r="B14">
        <v>5338618</v>
      </c>
      <c r="C14">
        <v>250</v>
      </c>
    </row>
    <row r="15" spans="1:3">
      <c r="A15" s="4" t="s">
        <v>57</v>
      </c>
      <c r="B15">
        <v>4482846</v>
      </c>
      <c r="C15">
        <v>206</v>
      </c>
    </row>
    <row r="16" spans="1:3">
      <c r="A16" s="4" t="s">
        <v>73</v>
      </c>
      <c r="B16">
        <v>3235951</v>
      </c>
      <c r="C16">
        <v>154</v>
      </c>
    </row>
    <row r="17" spans="1:3">
      <c r="A17" s="4" t="s">
        <v>27</v>
      </c>
      <c r="B17">
        <v>3264798</v>
      </c>
      <c r="C17">
        <v>159</v>
      </c>
    </row>
    <row r="18" spans="1:3">
      <c r="A18" s="4" t="s">
        <v>84</v>
      </c>
      <c r="B18">
        <v>2320669</v>
      </c>
      <c r="C18">
        <v>106</v>
      </c>
    </row>
    <row r="19" spans="1:3">
      <c r="A19" s="4" t="s">
        <v>36</v>
      </c>
      <c r="B19">
        <v>1605848</v>
      </c>
      <c r="C19">
        <v>81</v>
      </c>
    </row>
    <row r="20" spans="1:3">
      <c r="A20" s="4" t="s">
        <v>41</v>
      </c>
      <c r="B20">
        <v>1006814</v>
      </c>
      <c r="C20">
        <v>44</v>
      </c>
    </row>
    <row r="21" spans="1:3">
      <c r="A21" s="4" t="s">
        <v>2052</v>
      </c>
      <c r="B21">
        <v>21255544</v>
      </c>
      <c r="C21">
        <v>1000</v>
      </c>
    </row>
    <row r="24" spans="1:3">
      <c r="A24" s="3" t="s">
        <v>9</v>
      </c>
      <c r="B24" t="s">
        <v>2053</v>
      </c>
      <c r="C24" t="s">
        <v>2055</v>
      </c>
    </row>
    <row r="25" spans="1:3">
      <c r="A25" s="4" t="s">
        <v>28</v>
      </c>
      <c r="B25">
        <v>4212767</v>
      </c>
      <c r="C25">
        <v>191</v>
      </c>
    </row>
    <row r="26" spans="1:3">
      <c r="A26" s="4" t="s">
        <v>47</v>
      </c>
      <c r="B26">
        <v>3788403</v>
      </c>
      <c r="C26">
        <v>187</v>
      </c>
    </row>
    <row r="27" spans="1:3">
      <c r="A27" s="4" t="s">
        <v>32</v>
      </c>
      <c r="B27">
        <v>4371262</v>
      </c>
      <c r="C27">
        <v>197</v>
      </c>
    </row>
    <row r="28" spans="1:3">
      <c r="A28" s="4" t="s">
        <v>37</v>
      </c>
      <c r="B28">
        <v>4432165</v>
      </c>
      <c r="C28">
        <v>211</v>
      </c>
    </row>
    <row r="29" spans="1:3">
      <c r="A29" s="4" t="s">
        <v>21</v>
      </c>
      <c r="B29">
        <v>4450947</v>
      </c>
      <c r="C29">
        <v>214</v>
      </c>
    </row>
    <row r="30" spans="1:3">
      <c r="A30" s="4" t="s">
        <v>2052</v>
      </c>
      <c r="B30">
        <v>21255544</v>
      </c>
      <c r="C3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C7976-2FFB-4600-85D8-587DE4D2316D}">
  <dimension ref="A1:P51"/>
  <sheetViews>
    <sheetView showGridLines="0" topLeftCell="C12" zoomScaleNormal="100" workbookViewId="0">
      <selection activeCell="C3" sqref="C3:M3"/>
    </sheetView>
  </sheetViews>
  <sheetFormatPr defaultRowHeight="15"/>
  <cols>
    <col min="1" max="1" width="16.85546875" bestFit="1" customWidth="1"/>
    <col min="2" max="2" width="19.5703125" bestFit="1" customWidth="1"/>
    <col min="3" max="3" width="22.140625" bestFit="1" customWidth="1"/>
    <col min="4" max="4" width="20" bestFit="1" customWidth="1"/>
    <col min="9" max="9" width="12.5703125" bestFit="1" customWidth="1"/>
    <col min="10" max="10" width="19.5703125" bestFit="1" customWidth="1"/>
    <col min="11" max="12" width="22.140625" bestFit="1" customWidth="1"/>
    <col min="13" max="13" width="11.28515625" bestFit="1" customWidth="1"/>
    <col min="14" max="14" width="19.5703125" bestFit="1" customWidth="1"/>
    <col min="15" max="15" width="20" bestFit="1" customWidth="1"/>
  </cols>
  <sheetData>
    <row r="1" spans="1:13">
      <c r="A1" t="s">
        <v>2058</v>
      </c>
    </row>
    <row r="2" spans="1:13">
      <c r="C2" s="6"/>
      <c r="D2" s="6"/>
      <c r="E2" s="6"/>
      <c r="F2" s="6"/>
      <c r="G2" s="6"/>
      <c r="H2" s="6"/>
      <c r="I2" s="6"/>
      <c r="J2" s="6"/>
      <c r="K2" s="6"/>
      <c r="L2" s="6"/>
      <c r="M2" s="6"/>
    </row>
    <row r="3" spans="1:13" ht="28.5">
      <c r="C3" s="10" t="s">
        <v>2103</v>
      </c>
      <c r="D3" s="10"/>
      <c r="E3" s="10"/>
      <c r="F3" s="10"/>
      <c r="G3" s="10"/>
      <c r="H3" s="10"/>
      <c r="I3" s="10"/>
      <c r="J3" s="10"/>
      <c r="K3" s="10"/>
      <c r="L3" s="10"/>
      <c r="M3" s="10"/>
    </row>
    <row r="4" spans="1:13">
      <c r="C4" s="6"/>
      <c r="D4" s="5" t="s">
        <v>2059</v>
      </c>
      <c r="E4" s="5"/>
      <c r="F4" s="5"/>
      <c r="G4" s="5"/>
      <c r="H4" s="11" t="s">
        <v>2060</v>
      </c>
      <c r="I4" s="11"/>
      <c r="J4" s="11"/>
      <c r="K4" s="11"/>
      <c r="L4" s="6"/>
      <c r="M4" s="6"/>
    </row>
    <row r="5" spans="1:13">
      <c r="C5" s="6"/>
      <c r="D5" s="6"/>
      <c r="E5" s="6"/>
      <c r="F5" s="6"/>
      <c r="G5" s="6"/>
      <c r="H5" s="6"/>
      <c r="I5" s="6"/>
      <c r="J5" s="6"/>
      <c r="K5" s="6"/>
      <c r="L5" s="6"/>
      <c r="M5" s="6"/>
    </row>
    <row r="6" spans="1:13">
      <c r="C6" s="6"/>
      <c r="D6" s="6"/>
      <c r="E6" s="6"/>
      <c r="F6" s="6"/>
      <c r="G6" s="6"/>
      <c r="H6" s="6"/>
      <c r="I6" s="6"/>
      <c r="J6" s="6"/>
      <c r="K6" s="6"/>
      <c r="L6" s="6"/>
      <c r="M6" s="6"/>
    </row>
    <row r="7" spans="1:13">
      <c r="C7" s="6"/>
      <c r="D7" s="6"/>
      <c r="E7" s="6"/>
      <c r="F7" s="6"/>
      <c r="G7" s="6"/>
      <c r="H7" s="6"/>
      <c r="I7" s="6"/>
      <c r="J7" s="6"/>
      <c r="K7" s="6"/>
      <c r="L7" s="6"/>
      <c r="M7" s="6"/>
    </row>
    <row r="8" spans="1:13">
      <c r="C8" s="6"/>
      <c r="D8" s="6"/>
      <c r="E8" s="6"/>
      <c r="F8" s="6"/>
      <c r="G8" s="6"/>
      <c r="H8" s="6"/>
      <c r="I8" s="6"/>
      <c r="J8" s="6"/>
      <c r="K8" s="6"/>
      <c r="L8" s="6"/>
      <c r="M8" s="6"/>
    </row>
    <row r="9" spans="1:13">
      <c r="C9" s="6"/>
      <c r="D9" s="6"/>
      <c r="E9" s="6"/>
      <c r="F9" s="6"/>
      <c r="G9" s="6"/>
      <c r="H9" s="6"/>
      <c r="I9" s="6"/>
      <c r="J9" s="6"/>
      <c r="K9" s="6"/>
      <c r="L9" s="6"/>
      <c r="M9" s="6"/>
    </row>
    <row r="10" spans="1:13">
      <c r="C10" s="6"/>
      <c r="D10" s="6"/>
      <c r="E10" s="6"/>
      <c r="F10" s="6"/>
      <c r="G10" s="6"/>
      <c r="H10" s="6"/>
      <c r="I10" s="6"/>
      <c r="J10" s="6"/>
      <c r="K10" s="6"/>
      <c r="L10" s="6"/>
      <c r="M10" s="6"/>
    </row>
    <row r="11" spans="1:13">
      <c r="C11" s="6"/>
      <c r="D11" s="6"/>
      <c r="E11" s="6"/>
      <c r="F11" s="6"/>
      <c r="G11" s="6"/>
      <c r="H11" s="6"/>
      <c r="I11" s="6"/>
      <c r="J11" s="6"/>
      <c r="K11" s="6"/>
      <c r="L11" s="6"/>
      <c r="M11" s="6"/>
    </row>
    <row r="12" spans="1:13">
      <c r="C12" s="6"/>
      <c r="D12" s="6"/>
      <c r="E12" s="6"/>
      <c r="F12" s="6"/>
      <c r="G12" s="6"/>
      <c r="H12" s="6"/>
      <c r="I12" s="6"/>
      <c r="J12" s="6"/>
      <c r="K12" s="6"/>
      <c r="L12" s="6"/>
      <c r="M12" s="6"/>
    </row>
    <row r="13" spans="1:13">
      <c r="C13" s="6"/>
      <c r="D13" s="6"/>
      <c r="E13" s="6"/>
      <c r="F13" s="6"/>
      <c r="G13" s="6"/>
      <c r="H13" s="6"/>
      <c r="I13" s="6"/>
      <c r="J13" s="6"/>
      <c r="K13" s="6"/>
      <c r="L13" s="6"/>
      <c r="M13" s="6"/>
    </row>
    <row r="14" spans="1:13">
      <c r="C14" s="6"/>
      <c r="D14" s="6"/>
      <c r="E14" s="6"/>
      <c r="F14" s="6"/>
      <c r="G14" s="6"/>
      <c r="H14" s="6"/>
      <c r="I14" s="6"/>
      <c r="J14" s="6"/>
      <c r="K14" s="6"/>
      <c r="L14" s="6"/>
      <c r="M14" s="6"/>
    </row>
    <row r="15" spans="1:13">
      <c r="C15" s="6"/>
      <c r="D15" s="6"/>
      <c r="E15" s="6"/>
      <c r="F15" s="6"/>
      <c r="G15" s="6"/>
      <c r="H15" s="6"/>
      <c r="I15" s="6"/>
      <c r="J15" s="6"/>
      <c r="K15" s="6"/>
      <c r="L15" s="6"/>
      <c r="M15" s="6"/>
    </row>
    <row r="16" spans="1:13">
      <c r="C16" s="6"/>
      <c r="D16" s="6"/>
      <c r="E16" s="6"/>
      <c r="F16" s="6"/>
      <c r="G16" s="6"/>
      <c r="H16" s="6"/>
      <c r="I16" s="6"/>
      <c r="J16" s="6"/>
      <c r="K16" s="6"/>
      <c r="L16" s="6"/>
      <c r="M16" s="6"/>
    </row>
    <row r="17" spans="3:13">
      <c r="C17" s="6"/>
      <c r="D17" s="6"/>
      <c r="E17" s="6"/>
      <c r="F17" s="6"/>
      <c r="G17" s="6"/>
      <c r="H17" s="6"/>
      <c r="I17" s="6"/>
      <c r="J17" s="6"/>
      <c r="K17" s="6"/>
      <c r="L17" s="6"/>
      <c r="M17" s="6"/>
    </row>
    <row r="18" spans="3:13">
      <c r="C18" s="6"/>
      <c r="D18" s="6"/>
      <c r="E18" s="6"/>
      <c r="F18" s="6"/>
      <c r="G18" s="6"/>
      <c r="H18" s="6"/>
      <c r="I18" s="6"/>
      <c r="J18" s="6"/>
      <c r="K18" s="6"/>
      <c r="L18" s="6"/>
      <c r="M18" s="6"/>
    </row>
    <row r="19" spans="3:13">
      <c r="C19" s="6"/>
      <c r="D19" s="12" t="s">
        <v>2061</v>
      </c>
      <c r="E19" s="12"/>
      <c r="F19" s="12"/>
      <c r="G19" s="12"/>
      <c r="H19" s="12"/>
      <c r="I19" s="6"/>
      <c r="J19" s="6"/>
      <c r="K19" s="6"/>
      <c r="L19" s="6"/>
      <c r="M19" s="6"/>
    </row>
    <row r="20" spans="3:13">
      <c r="C20" s="6"/>
      <c r="D20" s="6"/>
      <c r="E20" s="6"/>
      <c r="F20" s="6"/>
      <c r="G20" s="6"/>
      <c r="H20" s="6"/>
      <c r="I20" s="6"/>
      <c r="J20" s="6"/>
      <c r="K20" s="6"/>
      <c r="L20" s="6"/>
      <c r="M20" s="6"/>
    </row>
    <row r="21" spans="3:13">
      <c r="C21" s="6"/>
      <c r="D21" s="6"/>
      <c r="E21" s="6"/>
      <c r="F21" s="6"/>
      <c r="G21" s="6"/>
      <c r="H21" s="6"/>
      <c r="I21" s="6"/>
      <c r="J21" s="6"/>
      <c r="K21" s="6"/>
      <c r="L21" s="6"/>
      <c r="M21" s="6"/>
    </row>
    <row r="22" spans="3:13">
      <c r="C22" s="6"/>
      <c r="D22" s="6"/>
      <c r="E22" s="6"/>
      <c r="F22" s="6"/>
      <c r="G22" s="6"/>
      <c r="H22" s="6"/>
      <c r="I22" s="6"/>
      <c r="J22" s="6"/>
      <c r="K22" s="6"/>
      <c r="L22" s="6"/>
      <c r="M22" s="6"/>
    </row>
    <row r="23" spans="3:13">
      <c r="C23" s="6"/>
      <c r="D23" s="6"/>
      <c r="E23" s="6"/>
      <c r="F23" s="6"/>
      <c r="G23" s="6"/>
      <c r="H23" s="6"/>
      <c r="I23" s="6"/>
      <c r="J23" s="6"/>
      <c r="K23" s="6"/>
      <c r="L23" s="6"/>
      <c r="M23" s="6"/>
    </row>
    <row r="24" spans="3:13">
      <c r="C24" s="6"/>
      <c r="D24" s="6"/>
      <c r="E24" s="6"/>
      <c r="F24" s="6"/>
      <c r="G24" s="6"/>
      <c r="H24" s="6"/>
      <c r="I24" s="6"/>
      <c r="J24" s="6"/>
      <c r="K24" s="6"/>
      <c r="L24" s="6"/>
      <c r="M24" s="6"/>
    </row>
    <row r="25" spans="3:13">
      <c r="C25" s="6"/>
      <c r="D25" s="6"/>
      <c r="E25" s="6"/>
      <c r="F25" s="6"/>
      <c r="G25" s="6"/>
      <c r="H25" s="6"/>
      <c r="I25" s="6"/>
      <c r="J25" s="6"/>
      <c r="K25" s="6"/>
      <c r="L25" s="6"/>
      <c r="M25" s="6"/>
    </row>
    <row r="26" spans="3:13">
      <c r="C26" s="6"/>
      <c r="D26" s="6"/>
      <c r="E26" s="6"/>
      <c r="F26" s="6"/>
      <c r="G26" s="6"/>
      <c r="H26" s="6"/>
      <c r="I26" s="6"/>
      <c r="J26" s="6"/>
      <c r="K26" s="6"/>
      <c r="L26" s="6"/>
      <c r="M26" s="6"/>
    </row>
    <row r="27" spans="3:13">
      <c r="C27" s="6"/>
      <c r="D27" s="6"/>
      <c r="E27" s="6"/>
      <c r="F27" s="6"/>
      <c r="G27" s="6"/>
      <c r="H27" s="6"/>
      <c r="I27" s="6"/>
      <c r="J27" s="6"/>
      <c r="K27" s="6"/>
      <c r="L27" s="6"/>
      <c r="M27" s="6"/>
    </row>
    <row r="28" spans="3:13">
      <c r="C28" s="6"/>
      <c r="D28" s="6"/>
      <c r="E28" s="6"/>
      <c r="F28" s="6"/>
      <c r="G28" s="6"/>
      <c r="H28" s="6"/>
      <c r="I28" s="6"/>
      <c r="J28" s="6"/>
      <c r="K28" s="6"/>
      <c r="L28" s="6"/>
      <c r="M28" s="6"/>
    </row>
    <row r="29" spans="3:13">
      <c r="C29" s="6"/>
      <c r="D29" s="6"/>
      <c r="E29" s="6"/>
      <c r="F29" s="6"/>
      <c r="G29" s="6"/>
      <c r="H29" s="6"/>
      <c r="I29" s="6"/>
      <c r="J29" s="6"/>
      <c r="K29" s="6"/>
      <c r="L29" s="6"/>
      <c r="M29" s="6"/>
    </row>
    <row r="30" spans="3:13">
      <c r="C30" s="6"/>
      <c r="D30" s="6"/>
      <c r="E30" s="6"/>
      <c r="F30" s="6"/>
      <c r="G30" s="6"/>
      <c r="H30" s="6"/>
      <c r="I30" s="6"/>
      <c r="J30" s="6"/>
      <c r="K30" s="6"/>
      <c r="L30" s="6"/>
      <c r="M30" s="6"/>
    </row>
    <row r="31" spans="3:13">
      <c r="C31" s="6"/>
      <c r="D31" s="6"/>
      <c r="E31" s="6"/>
      <c r="F31" s="6"/>
      <c r="G31" s="6"/>
      <c r="H31" s="6"/>
      <c r="I31" s="6"/>
      <c r="J31" s="6"/>
      <c r="K31" s="6"/>
      <c r="L31" s="6"/>
      <c r="M31" s="6"/>
    </row>
    <row r="32" spans="3:13">
      <c r="C32" s="6"/>
      <c r="D32" s="6"/>
      <c r="E32" s="6"/>
      <c r="F32" s="6"/>
      <c r="G32" s="6"/>
      <c r="H32" s="6"/>
      <c r="I32" s="6"/>
      <c r="J32" s="6"/>
      <c r="K32" s="6"/>
      <c r="L32" s="6"/>
      <c r="M32" s="6"/>
    </row>
    <row r="33" spans="1:16">
      <c r="C33" s="6"/>
      <c r="D33" s="6"/>
      <c r="E33" s="6"/>
      <c r="F33" s="6"/>
      <c r="G33" s="6"/>
      <c r="H33" s="6"/>
      <c r="I33" s="6"/>
      <c r="J33" s="6"/>
      <c r="K33" s="6"/>
      <c r="L33" s="6"/>
      <c r="M33" s="6"/>
    </row>
    <row r="34" spans="1:16">
      <c r="C34" s="6"/>
      <c r="D34" s="6"/>
      <c r="E34" s="6"/>
      <c r="F34" s="6"/>
      <c r="G34" s="6"/>
      <c r="H34" s="6"/>
      <c r="I34" s="6"/>
      <c r="J34" s="6"/>
      <c r="K34" s="6"/>
      <c r="L34" s="6"/>
      <c r="M34" s="6"/>
    </row>
    <row r="39" spans="1:16">
      <c r="A39" s="3" t="s">
        <v>2057</v>
      </c>
      <c r="B39" t="s">
        <v>2053</v>
      </c>
      <c r="C39" t="s">
        <v>2055</v>
      </c>
      <c r="I39" s="3" t="s">
        <v>2056</v>
      </c>
      <c r="J39" t="s">
        <v>2053</v>
      </c>
      <c r="K39" t="s">
        <v>2055</v>
      </c>
    </row>
    <row r="40" spans="1:16">
      <c r="A40" s="4" t="s">
        <v>81</v>
      </c>
      <c r="B40">
        <v>2112176</v>
      </c>
      <c r="C40">
        <v>105</v>
      </c>
      <c r="I40" s="4" t="s">
        <v>20</v>
      </c>
      <c r="J40">
        <v>5338618</v>
      </c>
      <c r="K40">
        <v>250</v>
      </c>
      <c r="M40" s="3" t="s">
        <v>3</v>
      </c>
      <c r="N40" t="s">
        <v>2053</v>
      </c>
    </row>
    <row r="41" spans="1:16">
      <c r="A41" s="4" t="s">
        <v>26</v>
      </c>
      <c r="B41">
        <v>6467779</v>
      </c>
      <c r="C41">
        <v>310</v>
      </c>
      <c r="I41" s="4" t="s">
        <v>57</v>
      </c>
      <c r="J41">
        <v>4482846</v>
      </c>
      <c r="K41">
        <v>206</v>
      </c>
      <c r="M41" s="4" t="s">
        <v>65</v>
      </c>
      <c r="N41">
        <v>2261248</v>
      </c>
      <c r="O41" s="4" t="s">
        <v>65</v>
      </c>
      <c r="P41">
        <v>2261248</v>
      </c>
    </row>
    <row r="42" spans="1:16">
      <c r="A42" s="4" t="s">
        <v>19</v>
      </c>
      <c r="B42">
        <v>11729795</v>
      </c>
      <c r="C42">
        <v>541</v>
      </c>
      <c r="I42" s="4" t="s">
        <v>73</v>
      </c>
      <c r="J42">
        <v>3235951</v>
      </c>
      <c r="K42">
        <v>154</v>
      </c>
      <c r="M42" s="4" t="s">
        <v>72</v>
      </c>
      <c r="N42">
        <v>1746490</v>
      </c>
      <c r="O42" s="4" t="s">
        <v>72</v>
      </c>
      <c r="P42">
        <v>1746490</v>
      </c>
    </row>
    <row r="43" spans="1:16">
      <c r="A43" s="4" t="s">
        <v>315</v>
      </c>
      <c r="B43">
        <v>248118</v>
      </c>
      <c r="C43">
        <v>11</v>
      </c>
      <c r="I43" s="4" t="s">
        <v>27</v>
      </c>
      <c r="J43">
        <v>3264798</v>
      </c>
      <c r="K43">
        <v>159</v>
      </c>
      <c r="M43" s="4" t="s">
        <v>53</v>
      </c>
      <c r="N43">
        <v>2310129</v>
      </c>
      <c r="O43" s="4" t="s">
        <v>53</v>
      </c>
      <c r="P43">
        <v>2310129</v>
      </c>
    </row>
    <row r="44" spans="1:16">
      <c r="A44" s="4" t="s">
        <v>60</v>
      </c>
      <c r="B44">
        <v>697676</v>
      </c>
      <c r="C44">
        <v>33</v>
      </c>
      <c r="I44" s="4" t="s">
        <v>84</v>
      </c>
      <c r="J44">
        <v>2320669</v>
      </c>
      <c r="K44">
        <v>106</v>
      </c>
      <c r="M44" s="4" t="s">
        <v>56</v>
      </c>
      <c r="N44">
        <v>2005298</v>
      </c>
      <c r="O44" s="4" t="s">
        <v>56</v>
      </c>
      <c r="P44">
        <v>2005298</v>
      </c>
    </row>
    <row r="45" spans="1:16">
      <c r="A45" s="4" t="s">
        <v>2052</v>
      </c>
      <c r="B45">
        <v>21255544</v>
      </c>
      <c r="C45">
        <v>1000</v>
      </c>
      <c r="I45" s="4" t="s">
        <v>36</v>
      </c>
      <c r="J45">
        <v>1605848</v>
      </c>
      <c r="K45">
        <v>81</v>
      </c>
      <c r="M45" s="4" t="s">
        <v>46</v>
      </c>
      <c r="N45">
        <v>2108219</v>
      </c>
      <c r="O45" s="4" t="s">
        <v>46</v>
      </c>
      <c r="P45">
        <v>2108219</v>
      </c>
    </row>
    <row r="46" spans="1:16">
      <c r="I46" s="4" t="s">
        <v>41</v>
      </c>
      <c r="J46">
        <v>1006814</v>
      </c>
      <c r="K46">
        <v>44</v>
      </c>
      <c r="M46" s="4" t="s">
        <v>50</v>
      </c>
      <c r="N46">
        <v>2199731</v>
      </c>
      <c r="O46" s="4" t="s">
        <v>50</v>
      </c>
      <c r="P46">
        <v>2199731</v>
      </c>
    </row>
    <row r="47" spans="1:16">
      <c r="I47" s="4" t="s">
        <v>2052</v>
      </c>
      <c r="J47">
        <v>21255544</v>
      </c>
      <c r="K47">
        <v>1000</v>
      </c>
      <c r="M47" s="4" t="s">
        <v>40</v>
      </c>
      <c r="N47">
        <v>1981495</v>
      </c>
      <c r="O47" s="4" t="s">
        <v>40</v>
      </c>
      <c r="P47">
        <v>1981495</v>
      </c>
    </row>
    <row r="48" spans="1:16">
      <c r="M48" s="4" t="s">
        <v>18</v>
      </c>
      <c r="N48">
        <v>2551617</v>
      </c>
      <c r="O48" s="4" t="s">
        <v>18</v>
      </c>
      <c r="P48">
        <v>2551617</v>
      </c>
    </row>
    <row r="49" spans="13:16">
      <c r="M49" s="4" t="s">
        <v>25</v>
      </c>
      <c r="N49">
        <v>2056686</v>
      </c>
      <c r="O49" s="4" t="s">
        <v>25</v>
      </c>
      <c r="P49">
        <v>2056686</v>
      </c>
    </row>
    <row r="50" spans="13:16">
      <c r="M50" s="4" t="s">
        <v>76</v>
      </c>
      <c r="N50">
        <v>2034631</v>
      </c>
      <c r="O50" s="4" t="s">
        <v>76</v>
      </c>
      <c r="P50">
        <v>2034631</v>
      </c>
    </row>
    <row r="51" spans="13:16">
      <c r="M51" s="4" t="s">
        <v>2052</v>
      </c>
      <c r="N51">
        <v>21255544</v>
      </c>
    </row>
  </sheetData>
  <mergeCells count="3">
    <mergeCell ref="C3:M3"/>
    <mergeCell ref="H4:K4"/>
    <mergeCell ref="D19:H19"/>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EC67D-DFE2-4AFE-B96E-37DB339724E9}">
  <dimension ref="A1:O45"/>
  <sheetViews>
    <sheetView topLeftCell="A32" workbookViewId="0">
      <selection activeCell="C40" sqref="C40"/>
    </sheetView>
  </sheetViews>
  <sheetFormatPr defaultRowHeight="15"/>
  <cols>
    <col min="2" max="2" width="22.140625" bestFit="1" customWidth="1"/>
    <col min="3" max="3" width="23.140625" bestFit="1" customWidth="1"/>
    <col min="4" max="4" width="21" bestFit="1" customWidth="1"/>
    <col min="5" max="5" width="22.85546875" bestFit="1" customWidth="1"/>
    <col min="6" max="6" width="24.7109375" bestFit="1" customWidth="1"/>
    <col min="7" max="7" width="13.5703125" bestFit="1" customWidth="1"/>
    <col min="8" max="8" width="11.42578125" bestFit="1" customWidth="1"/>
    <col min="9" max="9" width="17.28515625" bestFit="1" customWidth="1"/>
    <col min="10" max="10" width="19" bestFit="1" customWidth="1"/>
    <col min="11" max="11" width="23.140625" bestFit="1" customWidth="1"/>
    <col min="12" max="12" width="17.85546875" bestFit="1" customWidth="1"/>
    <col min="13" max="13" width="14.7109375" bestFit="1" customWidth="1"/>
  </cols>
  <sheetData>
    <row r="1" spans="1:15">
      <c r="A1" t="s">
        <v>2062</v>
      </c>
    </row>
    <row r="2" spans="1:15">
      <c r="B2" s="7" t="s">
        <v>2074</v>
      </c>
      <c r="C2" s="7" t="s">
        <v>2070</v>
      </c>
      <c r="D2" s="7" t="s">
        <v>2072</v>
      </c>
      <c r="E2" s="7" t="s">
        <v>2063</v>
      </c>
      <c r="F2" s="7" t="s">
        <v>2071</v>
      </c>
      <c r="G2" s="7" t="s">
        <v>2069</v>
      </c>
      <c r="H2" s="7" t="s">
        <v>2064</v>
      </c>
      <c r="I2" s="7" t="s">
        <v>2073</v>
      </c>
      <c r="J2" s="7" t="s">
        <v>2065</v>
      </c>
      <c r="K2" s="7" t="s">
        <v>2066</v>
      </c>
      <c r="L2" s="9" t="s">
        <v>2067</v>
      </c>
      <c r="M2" s="7" t="s">
        <v>2068</v>
      </c>
    </row>
    <row r="3" spans="1:15">
      <c r="B3" s="4" t="s">
        <v>28</v>
      </c>
      <c r="C3" s="2">
        <v>22056.37172774869</v>
      </c>
      <c r="D3" s="2">
        <v>-4680.5642931937155</v>
      </c>
      <c r="E3" s="2">
        <v>14.867015706806299</v>
      </c>
      <c r="F3" s="2">
        <v>47.434554973822003</v>
      </c>
      <c r="G3" s="2">
        <f>(191/1000)*100%</f>
        <v>0.191</v>
      </c>
      <c r="H3">
        <v>500</v>
      </c>
      <c r="I3" s="8">
        <f>(C3*E3)/100</f>
        <v>3279.1242491159815</v>
      </c>
      <c r="J3" s="2">
        <f>(C3*E3)/100</f>
        <v>3279.1242491159815</v>
      </c>
      <c r="K3" s="2">
        <f>(C3*G3)/100</f>
        <v>42.127669999999995</v>
      </c>
      <c r="L3" s="2">
        <f>J3+H3-K3</f>
        <v>3736.9965791159816</v>
      </c>
      <c r="M3" s="2">
        <f>(L3/C3)*100</f>
        <v>16.942934337720374</v>
      </c>
    </row>
    <row r="4" spans="1:15">
      <c r="B4" s="4" t="s">
        <v>47</v>
      </c>
      <c r="C4" s="2">
        <v>20258.839572192512</v>
      </c>
      <c r="D4" s="2">
        <v>-4965.793957219249</v>
      </c>
      <c r="E4" s="2">
        <v>15.377005347593583</v>
      </c>
      <c r="F4" s="2">
        <v>47.037433155080215</v>
      </c>
      <c r="G4" s="2">
        <f t="shared" ref="G4:G8" si="0">(191/1000)*100%</f>
        <v>0.191</v>
      </c>
      <c r="H4">
        <v>500</v>
      </c>
      <c r="I4" s="8">
        <f t="shared" ref="I4:I7" si="1">(C4*E4)/100</f>
        <v>3115.2028443764475</v>
      </c>
      <c r="J4" s="2">
        <f t="shared" ref="J4:J8" si="2">(C4*E4)/100</f>
        <v>3115.2028443764475</v>
      </c>
      <c r="K4" s="2">
        <f t="shared" ref="K4:K7" si="3">(C4*G4)/100</f>
        <v>38.694383582887696</v>
      </c>
      <c r="L4" s="2">
        <f t="shared" ref="L4:L7" si="4">J4+H4-K4</f>
        <v>3576.5084607935596</v>
      </c>
      <c r="M4" s="2">
        <f t="shared" ref="M4:M7" si="5">(L4/C4)*100</f>
        <v>17.654063788049889</v>
      </c>
    </row>
    <row r="5" spans="1:15">
      <c r="B5" s="4" t="s">
        <v>32</v>
      </c>
      <c r="C5" s="2">
        <v>22189.147208121827</v>
      </c>
      <c r="D5" s="2">
        <v>-7102.2138578680187</v>
      </c>
      <c r="E5" s="2">
        <v>15.123857868020302</v>
      </c>
      <c r="F5" s="2">
        <v>46.35532994923858</v>
      </c>
      <c r="G5" s="2">
        <f t="shared" si="0"/>
        <v>0.191</v>
      </c>
      <c r="H5">
        <v>500</v>
      </c>
      <c r="I5" s="8">
        <f t="shared" si="1"/>
        <v>3355.85508588214</v>
      </c>
      <c r="J5" s="2">
        <f t="shared" si="2"/>
        <v>3355.85508588214</v>
      </c>
      <c r="K5" s="2">
        <f t="shared" si="3"/>
        <v>42.381271167512686</v>
      </c>
      <c r="L5" s="2">
        <f t="shared" si="4"/>
        <v>3813.4738147146272</v>
      </c>
      <c r="M5" s="2">
        <f t="shared" si="5"/>
        <v>17.18621170496716</v>
      </c>
    </row>
    <row r="6" spans="1:15">
      <c r="B6" s="4" t="s">
        <v>37</v>
      </c>
      <c r="C6" s="2">
        <v>21005.521327014219</v>
      </c>
      <c r="D6" s="2">
        <v>-5475.3772511848383</v>
      </c>
      <c r="E6" s="2">
        <v>15.245971563981049</v>
      </c>
      <c r="F6" s="2">
        <v>48.056872037914694</v>
      </c>
      <c r="G6" s="2">
        <f t="shared" si="0"/>
        <v>0.191</v>
      </c>
      <c r="H6">
        <v>500</v>
      </c>
      <c r="I6" s="8">
        <f t="shared" si="1"/>
        <v>3202.4958083825627</v>
      </c>
      <c r="J6" s="2">
        <f t="shared" si="2"/>
        <v>3202.4958083825627</v>
      </c>
      <c r="K6" s="2">
        <f t="shared" si="3"/>
        <v>40.120545734597158</v>
      </c>
      <c r="L6" s="2">
        <f t="shared" si="4"/>
        <v>3662.3752626479654</v>
      </c>
      <c r="M6" s="2">
        <f t="shared" si="5"/>
        <v>17.435298108683241</v>
      </c>
    </row>
    <row r="7" spans="1:15">
      <c r="B7" s="4" t="s">
        <v>21</v>
      </c>
      <c r="C7" s="2">
        <v>20798.817757009347</v>
      </c>
      <c r="D7" s="2">
        <v>-5302.9201401869168</v>
      </c>
      <c r="E7" s="2">
        <v>14.81308411214953</v>
      </c>
      <c r="F7" s="2">
        <v>47.439252336448597</v>
      </c>
      <c r="G7" s="2">
        <f t="shared" si="0"/>
        <v>0.191</v>
      </c>
      <c r="H7">
        <v>500</v>
      </c>
      <c r="I7" s="8">
        <f t="shared" si="1"/>
        <v>3080.946368678487</v>
      </c>
      <c r="J7" s="2">
        <f t="shared" si="2"/>
        <v>3080.946368678487</v>
      </c>
      <c r="K7" s="2">
        <f t="shared" si="3"/>
        <v>39.725741915887852</v>
      </c>
      <c r="L7" s="2">
        <f t="shared" si="4"/>
        <v>3541.2206267625993</v>
      </c>
      <c r="M7" s="2">
        <f t="shared" si="5"/>
        <v>17.026066905024845</v>
      </c>
    </row>
    <row r="8" spans="1:15">
      <c r="B8" s="4" t="s">
        <v>2052</v>
      </c>
      <c r="C8" s="2">
        <f>SUM(C3:C7)</f>
        <v>106308.6975920866</v>
      </c>
      <c r="D8">
        <v>-5511.8568900000027</v>
      </c>
      <c r="E8" s="2">
        <v>15.081399999999991</v>
      </c>
      <c r="F8">
        <v>47.28</v>
      </c>
      <c r="G8" s="2">
        <f t="shared" si="0"/>
        <v>0.191</v>
      </c>
      <c r="H8">
        <f>SUM(H3:H7)</f>
        <v>2500</v>
      </c>
      <c r="I8" s="8">
        <f>(C8*E8)/100</f>
        <v>16032.839918652939</v>
      </c>
      <c r="J8" s="2">
        <f t="shared" si="2"/>
        <v>16032.839918652939</v>
      </c>
      <c r="K8" s="2">
        <f>(C8*G8)/100</f>
        <v>203.04961240088542</v>
      </c>
      <c r="L8" s="2">
        <f t="shared" ref="L8" si="6">C8+J8-H8-K8</f>
        <v>119638.48789833866</v>
      </c>
      <c r="M8" s="2">
        <f>SUM(M3:M7)</f>
        <v>86.244574844445509</v>
      </c>
      <c r="N8" s="2">
        <f>M8-100</f>
        <v>-13.755425155554491</v>
      </c>
      <c r="O8" s="2">
        <f>M3-N8</f>
        <v>30.698359493274864</v>
      </c>
    </row>
    <row r="10" spans="1:15">
      <c r="N10">
        <f>13.76/5</f>
        <v>2.7519999999999998</v>
      </c>
    </row>
    <row r="11" spans="1:15">
      <c r="B11" s="21" t="s">
        <v>2075</v>
      </c>
      <c r="N11" s="2">
        <f>M3+N10</f>
        <v>19.694934337720372</v>
      </c>
    </row>
    <row r="12" spans="1:15">
      <c r="B12" s="32" t="s">
        <v>2076</v>
      </c>
      <c r="C12" s="32">
        <v>200000</v>
      </c>
    </row>
    <row r="13" spans="1:15">
      <c r="B13" s="32" t="s">
        <v>2077</v>
      </c>
      <c r="C13" s="32">
        <v>15</v>
      </c>
    </row>
    <row r="14" spans="1:15">
      <c r="B14" s="32" t="s">
        <v>2078</v>
      </c>
      <c r="C14" s="32">
        <f>(C12*C13)/100</f>
        <v>30000</v>
      </c>
      <c r="K14" s="2"/>
    </row>
    <row r="15" spans="1:15">
      <c r="B15" s="13"/>
      <c r="C15" s="13"/>
      <c r="D15" s="13"/>
      <c r="E15" s="13"/>
      <c r="F15" s="13"/>
      <c r="G15" s="13"/>
      <c r="H15" s="13"/>
      <c r="I15" s="13"/>
      <c r="J15" s="13"/>
      <c r="K15" s="13"/>
      <c r="L15" s="13"/>
      <c r="M15" s="13"/>
    </row>
    <row r="16" spans="1:15">
      <c r="B16" s="13"/>
      <c r="C16" s="13"/>
      <c r="D16" s="13"/>
      <c r="E16" s="13"/>
      <c r="F16" s="13"/>
      <c r="G16" s="13"/>
      <c r="H16" s="13"/>
      <c r="I16" s="13"/>
      <c r="J16" s="13"/>
      <c r="K16" s="13"/>
      <c r="L16" s="14"/>
      <c r="M16" s="13"/>
    </row>
    <row r="17" spans="2:14">
      <c r="B17" s="30" t="s">
        <v>2099</v>
      </c>
      <c r="C17" s="30"/>
      <c r="D17" s="13"/>
      <c r="E17" s="13"/>
      <c r="F17" s="13"/>
      <c r="G17" s="15"/>
      <c r="H17" s="13"/>
      <c r="I17" s="16"/>
      <c r="J17" s="15"/>
      <c r="K17" s="15"/>
      <c r="L17" s="15"/>
      <c r="M17" s="15"/>
    </row>
    <row r="18" spans="2:14">
      <c r="B18" s="18" t="s">
        <v>2081</v>
      </c>
      <c r="C18" s="18">
        <v>20000</v>
      </c>
      <c r="D18" s="13"/>
      <c r="E18" s="13"/>
      <c r="F18" s="13"/>
      <c r="G18" s="15"/>
      <c r="H18" s="13"/>
      <c r="I18" s="16"/>
      <c r="J18" s="15"/>
      <c r="K18" s="15"/>
      <c r="L18" s="15"/>
      <c r="M18" s="15"/>
    </row>
    <row r="19" spans="2:14">
      <c r="B19" s="18" t="s">
        <v>2090</v>
      </c>
      <c r="C19" s="18">
        <v>0.19</v>
      </c>
      <c r="D19" s="13"/>
      <c r="E19" s="13"/>
      <c r="F19" s="13"/>
      <c r="G19" s="15"/>
      <c r="H19" s="13"/>
      <c r="I19" s="16"/>
      <c r="J19" s="15"/>
      <c r="K19" s="15"/>
      <c r="L19" s="15"/>
      <c r="M19" s="15"/>
    </row>
    <row r="20" spans="2:14">
      <c r="B20" s="18" t="s">
        <v>2091</v>
      </c>
      <c r="C20" s="18">
        <v>14</v>
      </c>
      <c r="D20" s="13"/>
      <c r="E20" s="13"/>
      <c r="F20" s="13"/>
      <c r="G20" s="15"/>
      <c r="H20" s="13"/>
      <c r="I20" s="16"/>
      <c r="J20" s="15"/>
      <c r="K20" s="15"/>
      <c r="L20" s="15"/>
      <c r="M20" s="15"/>
    </row>
    <row r="21" spans="2:14">
      <c r="B21" s="13"/>
      <c r="C21" s="13"/>
      <c r="D21" s="13"/>
      <c r="E21" s="13"/>
      <c r="F21" s="13"/>
      <c r="G21" s="15"/>
      <c r="H21" s="13"/>
      <c r="I21" s="16"/>
      <c r="J21" s="15"/>
      <c r="K21" s="15"/>
      <c r="L21" s="15"/>
      <c r="M21" s="15"/>
    </row>
    <row r="22" spans="2:14">
      <c r="B22" s="13"/>
      <c r="C22" s="13"/>
      <c r="D22" s="13"/>
      <c r="E22" s="13"/>
      <c r="F22" s="13"/>
      <c r="G22" s="15"/>
      <c r="H22" s="13"/>
      <c r="I22" s="16"/>
      <c r="J22" s="15"/>
      <c r="K22" s="15"/>
      <c r="L22" s="15"/>
      <c r="M22" s="15"/>
      <c r="N22" s="2"/>
    </row>
    <row r="23" spans="2:14" ht="15.75">
      <c r="B23" s="37" t="s">
        <v>2095</v>
      </c>
      <c r="C23" s="38"/>
      <c r="D23" s="39"/>
      <c r="E23" s="39"/>
      <c r="F23" s="40"/>
      <c r="G23" s="13"/>
      <c r="H23" s="13"/>
      <c r="I23" s="13"/>
      <c r="J23" s="13"/>
      <c r="K23" s="13"/>
      <c r="L23" s="13"/>
      <c r="M23" s="13"/>
      <c r="N23" s="2"/>
    </row>
    <row r="24" spans="2:14" ht="15.75">
      <c r="B24" s="41"/>
      <c r="C24" s="23"/>
      <c r="D24" s="27" t="s">
        <v>2097</v>
      </c>
      <c r="E24" s="27" t="s">
        <v>2089</v>
      </c>
      <c r="F24" s="42" t="s">
        <v>2092</v>
      </c>
      <c r="G24" s="13"/>
      <c r="H24" s="13"/>
      <c r="I24" s="13"/>
      <c r="J24" s="13"/>
      <c r="K24" s="17"/>
      <c r="L24" s="13"/>
      <c r="M24" s="13"/>
      <c r="N24" s="2"/>
    </row>
    <row r="25" spans="2:14" ht="45">
      <c r="B25" s="43"/>
      <c r="C25" s="25"/>
      <c r="D25" s="22"/>
      <c r="E25" s="29" t="s">
        <v>2100</v>
      </c>
      <c r="F25" s="44" t="s">
        <v>2101</v>
      </c>
      <c r="G25" s="13"/>
      <c r="H25" s="13"/>
      <c r="I25" s="13"/>
      <c r="J25" s="19"/>
      <c r="K25" s="15"/>
      <c r="L25" s="13"/>
      <c r="M25" s="13"/>
      <c r="N25" s="2"/>
    </row>
    <row r="26" spans="2:14">
      <c r="B26" s="45" t="s">
        <v>2096</v>
      </c>
      <c r="C26" s="26"/>
      <c r="D26" s="24"/>
      <c r="E26" s="24"/>
      <c r="F26" s="46"/>
      <c r="G26" s="13"/>
      <c r="H26" s="13"/>
      <c r="I26" s="13"/>
      <c r="J26" s="19"/>
      <c r="K26" s="15"/>
      <c r="L26" s="13"/>
      <c r="M26" s="13"/>
      <c r="N26" s="2"/>
    </row>
    <row r="27" spans="2:14">
      <c r="B27" s="43"/>
      <c r="C27" s="25" t="s">
        <v>2082</v>
      </c>
      <c r="D27" s="22" t="s">
        <v>2102</v>
      </c>
      <c r="E27" s="28" t="s">
        <v>2081</v>
      </c>
      <c r="F27" s="47" t="s">
        <v>2081</v>
      </c>
      <c r="G27" s="13"/>
      <c r="H27" s="13"/>
      <c r="I27" s="13"/>
      <c r="J27" s="20"/>
      <c r="K27" s="15"/>
      <c r="L27" s="13"/>
      <c r="M27" s="13"/>
      <c r="N27" s="2"/>
    </row>
    <row r="28" spans="2:14">
      <c r="B28" s="43"/>
      <c r="C28" s="25" t="s">
        <v>2083</v>
      </c>
      <c r="D28" s="22">
        <v>20000</v>
      </c>
      <c r="E28" s="28">
        <v>20000</v>
      </c>
      <c r="F28" s="47">
        <v>20000</v>
      </c>
      <c r="G28" s="13"/>
      <c r="H28" s="13"/>
      <c r="I28" s="13"/>
      <c r="J28" s="20"/>
      <c r="K28" s="15"/>
      <c r="L28" s="13"/>
      <c r="M28" s="13"/>
    </row>
    <row r="29" spans="2:14">
      <c r="B29" s="43"/>
      <c r="C29" s="25" t="s">
        <v>2084</v>
      </c>
      <c r="D29" s="22" t="s">
        <v>2079</v>
      </c>
      <c r="E29" s="28" t="s">
        <v>2090</v>
      </c>
      <c r="F29" s="47" t="s">
        <v>2093</v>
      </c>
      <c r="G29" s="13"/>
      <c r="H29" s="13"/>
      <c r="I29" s="13"/>
      <c r="J29" s="20"/>
      <c r="K29" s="15"/>
      <c r="L29" s="13"/>
      <c r="M29" s="13"/>
    </row>
    <row r="30" spans="2:14">
      <c r="B30" s="43"/>
      <c r="C30" s="25" t="s">
        <v>2085</v>
      </c>
      <c r="D30" s="22">
        <v>0.19</v>
      </c>
      <c r="E30" s="28">
        <v>0.14000000000000001</v>
      </c>
      <c r="F30" s="47">
        <v>0.34</v>
      </c>
      <c r="G30" s="13"/>
      <c r="H30" s="13"/>
      <c r="I30" s="13"/>
      <c r="J30" s="20"/>
      <c r="K30" s="15"/>
      <c r="L30" s="13"/>
      <c r="M30" s="13"/>
    </row>
    <row r="31" spans="2:14">
      <c r="B31" s="43"/>
      <c r="C31" s="25" t="s">
        <v>2086</v>
      </c>
      <c r="D31" s="22" t="s">
        <v>2080</v>
      </c>
      <c r="E31" s="28" t="s">
        <v>2091</v>
      </c>
      <c r="F31" s="47" t="s">
        <v>2094</v>
      </c>
      <c r="G31" s="13"/>
      <c r="H31" s="13"/>
      <c r="I31" s="13"/>
      <c r="J31" s="20"/>
      <c r="K31" s="15"/>
      <c r="L31" s="13"/>
      <c r="M31" s="13"/>
    </row>
    <row r="32" spans="2:14">
      <c r="B32" s="43"/>
      <c r="C32" s="25" t="s">
        <v>2087</v>
      </c>
      <c r="D32" s="22">
        <v>14</v>
      </c>
      <c r="E32" s="28">
        <v>24</v>
      </c>
      <c r="F32" s="47">
        <v>10</v>
      </c>
      <c r="G32" s="13"/>
      <c r="H32" s="13"/>
      <c r="I32" s="13"/>
      <c r="J32" s="13"/>
      <c r="K32" s="13"/>
      <c r="L32" s="13"/>
      <c r="M32" s="13"/>
    </row>
    <row r="33" spans="2:13">
      <c r="B33" s="45" t="s">
        <v>2098</v>
      </c>
      <c r="C33" s="26"/>
      <c r="D33" s="24"/>
      <c r="E33" s="24"/>
      <c r="F33" s="46"/>
      <c r="G33" s="13"/>
      <c r="H33" s="13"/>
      <c r="I33" s="13"/>
      <c r="J33" s="13"/>
      <c r="K33" s="15"/>
      <c r="L33" s="13"/>
      <c r="M33" s="13"/>
    </row>
    <row r="34" spans="2:13">
      <c r="B34" s="48"/>
      <c r="C34" s="49" t="s">
        <v>2088</v>
      </c>
      <c r="D34" s="31"/>
      <c r="E34" s="31"/>
      <c r="F34" s="50"/>
      <c r="G34" s="13"/>
      <c r="H34" s="13"/>
      <c r="I34" s="13"/>
      <c r="J34" s="13"/>
      <c r="K34" s="13"/>
      <c r="L34" s="13"/>
      <c r="M34" s="13"/>
    </row>
    <row r="35" spans="2:13">
      <c r="B35" s="13"/>
      <c r="C35" s="13"/>
      <c r="D35" s="13"/>
      <c r="E35" s="13"/>
      <c r="F35" s="13"/>
      <c r="G35" s="13"/>
      <c r="H35" s="13"/>
      <c r="I35" s="13"/>
      <c r="J35" s="13"/>
      <c r="K35" s="15"/>
      <c r="L35" s="13"/>
      <c r="M35" s="13"/>
    </row>
    <row r="36" spans="2:13" ht="21">
      <c r="B36" s="36" t="s">
        <v>2118</v>
      </c>
      <c r="C36" s="36"/>
      <c r="D36" s="36"/>
      <c r="E36" s="36"/>
      <c r="F36" s="36"/>
      <c r="G36" s="36"/>
      <c r="H36" s="13"/>
      <c r="I36" s="13"/>
      <c r="J36" s="13"/>
      <c r="K36" s="13"/>
      <c r="L36" s="13"/>
      <c r="M36" s="13"/>
    </row>
    <row r="37" spans="2:13">
      <c r="B37" s="32" t="s">
        <v>2105</v>
      </c>
      <c r="C37" s="32">
        <v>7</v>
      </c>
      <c r="D37" s="32">
        <v>8</v>
      </c>
      <c r="E37" s="32">
        <v>9</v>
      </c>
      <c r="F37" s="32">
        <v>10</v>
      </c>
      <c r="G37" s="32">
        <v>12</v>
      </c>
    </row>
    <row r="38" spans="2:13">
      <c r="B38" s="32" t="s">
        <v>2079</v>
      </c>
      <c r="C38" s="32"/>
      <c r="D38" s="32"/>
      <c r="E38" s="32"/>
      <c r="F38" s="32"/>
      <c r="G38" s="32"/>
    </row>
    <row r="39" spans="2:13">
      <c r="B39" s="32">
        <v>5</v>
      </c>
      <c r="C39" s="32">
        <f>(20000*C37)-(20000*B39)</f>
        <v>40000</v>
      </c>
      <c r="D39" s="32">
        <f>(200000*D37)-(200000*B39)</f>
        <v>600000</v>
      </c>
      <c r="E39" s="32">
        <f>(20000*E37)-(20000*B39)</f>
        <v>80000</v>
      </c>
      <c r="F39" s="32">
        <f>(20000*F37)-(20000*B39)</f>
        <v>100000</v>
      </c>
      <c r="G39" s="32">
        <f>(20000*G37)-(20000*B39)</f>
        <v>140000</v>
      </c>
    </row>
    <row r="40" spans="2:13">
      <c r="B40" s="32">
        <v>10</v>
      </c>
      <c r="C40" s="32">
        <f>(20000*C38)-(20000*C37)</f>
        <v>-140000</v>
      </c>
      <c r="D40" s="32">
        <f>(200000*D37)-(200000*B40)</f>
        <v>-400000</v>
      </c>
      <c r="E40" s="32">
        <f>(20000*E37)-(20000*B41)</f>
        <v>-120000</v>
      </c>
      <c r="F40" s="32">
        <f>(20000*F37)-(20000*B40)</f>
        <v>0</v>
      </c>
      <c r="G40" s="32">
        <f>(20000*G37)-(20000*B40)</f>
        <v>40000</v>
      </c>
    </row>
    <row r="41" spans="2:13">
      <c r="B41" s="32">
        <v>15</v>
      </c>
      <c r="C41" s="32">
        <f>(20000*C37)-(20000*B41)</f>
        <v>-160000</v>
      </c>
      <c r="D41" s="32">
        <f>(200000*D37)-(200000*B41)</f>
        <v>-1400000</v>
      </c>
      <c r="E41" s="32">
        <f>(20000*E37)-(20000*B42)</f>
        <v>-220000</v>
      </c>
      <c r="F41" s="32">
        <f>(20000*F37)-(20000*B41)</f>
        <v>-100000</v>
      </c>
      <c r="G41" s="32">
        <f>(20000*G37)-(20000*B41)</f>
        <v>-60000</v>
      </c>
    </row>
    <row r="42" spans="2:13">
      <c r="B42" s="32">
        <v>20</v>
      </c>
      <c r="C42" s="32">
        <f>(20000*C37)-(20000*B42)</f>
        <v>-260000</v>
      </c>
      <c r="D42" s="32">
        <f>(200000*D37)-(200000*B42)</f>
        <v>-2400000</v>
      </c>
      <c r="E42" s="32">
        <f>(20000*E37)-(20000*B42)</f>
        <v>-220000</v>
      </c>
      <c r="F42" s="32">
        <f>(20000*F37)-(20000*B42)</f>
        <v>-200000</v>
      </c>
      <c r="G42" s="32">
        <f>(20000*G37)-(20000*B42)</f>
        <v>-160000</v>
      </c>
    </row>
    <row r="45" spans="2:13">
      <c r="B45" s="7" t="s">
        <v>2142</v>
      </c>
      <c r="C45" s="7"/>
    </row>
  </sheetData>
  <scenarios current="0" show="0" sqref="I26">
    <scenario name="optimestic" locked="1" count="6" user="T Rajeshwari" comment="Created by T Rajeshwari on 20-09-2025_x000a_Modified by T Rajeshwari on 20-09-2025">
      <inputCells r="B18" val=" loan new amount"/>
      <inputCells r="C18" val="20000"/>
      <inputCells r="B19" val=" Average defalut rate "/>
      <inputCells r="C19" val="0.14"/>
      <inputCells r="B20" val="avarage intest rate"/>
      <inputCells r="C20" val="24"/>
    </scenario>
    <scenario name="pessimistic" locked="1" count="6" user="T Rajeshwari" comment="Created by T Rajeshwari on 20-09-2025">
      <inputCells r="B18" val=" loan new amount"/>
      <inputCells r="C18" val="20000"/>
      <inputCells r="B19" val=" average defalut rate "/>
      <inputCells r="C19" val="0.34"/>
      <inputCells r="B20" val=" average intest rate"/>
      <inputCells r="C20" val="10"/>
    </scenario>
  </scenarios>
  <mergeCells count="2">
    <mergeCell ref="B17:C17"/>
    <mergeCell ref="B36:G3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7F090-23ED-4885-B490-304F21638F6D}">
  <dimension ref="B2:U1003"/>
  <sheetViews>
    <sheetView topLeftCell="A41" workbookViewId="0">
      <selection activeCell="B55" sqref="B55"/>
    </sheetView>
  </sheetViews>
  <sheetFormatPr defaultRowHeight="15"/>
  <cols>
    <col min="1" max="1" width="9.7109375" bestFit="1" customWidth="1"/>
    <col min="2" max="2" width="12.42578125" bestFit="1" customWidth="1"/>
    <col min="3" max="3" width="13.85546875" bestFit="1" customWidth="1"/>
    <col min="4" max="4" width="10.5703125" bestFit="1" customWidth="1"/>
    <col min="5" max="5" width="15" bestFit="1" customWidth="1"/>
    <col min="6" max="6" width="14.7109375" bestFit="1" customWidth="1"/>
    <col min="7" max="7" width="16.7109375" bestFit="1" customWidth="1"/>
    <col min="8" max="9" width="16.85546875" bestFit="1" customWidth="1"/>
    <col min="10" max="10" width="10.85546875" bestFit="1" customWidth="1"/>
    <col min="11" max="11" width="19" bestFit="1" customWidth="1"/>
    <col min="12" max="12" width="14.42578125" bestFit="1" customWidth="1"/>
    <col min="13" max="13" width="6.140625" bestFit="1" customWidth="1"/>
    <col min="14" max="14" width="6.42578125" bestFit="1" customWidth="1"/>
    <col min="15" max="15" width="25.85546875" bestFit="1" customWidth="1"/>
    <col min="16" max="16" width="19.140625" bestFit="1" customWidth="1"/>
    <col min="17" max="17" width="16.85546875" bestFit="1" customWidth="1"/>
    <col min="18" max="18" width="10.28515625" bestFit="1" customWidth="1"/>
    <col min="19" max="19" width="19.140625" bestFit="1" customWidth="1"/>
    <col min="20" max="20" width="18" bestFit="1" customWidth="1"/>
    <col min="21" max="21" width="21.28515625" bestFit="1" customWidth="1"/>
    <col min="22" max="22" width="13" bestFit="1" customWidth="1"/>
    <col min="23" max="23" width="14.42578125" bestFit="1" customWidth="1"/>
  </cols>
  <sheetData>
    <row r="2" spans="2:21">
      <c r="B2" s="7" t="s">
        <v>2104</v>
      </c>
    </row>
    <row r="3" spans="2:21">
      <c r="B3" s="34" t="s">
        <v>2106</v>
      </c>
    </row>
    <row r="4" spans="2:21">
      <c r="B4" s="35" t="s">
        <v>2133</v>
      </c>
      <c r="Q4" s="2"/>
      <c r="R4" s="2"/>
      <c r="T4" s="2"/>
      <c r="U4" s="2"/>
    </row>
    <row r="5" spans="2:21">
      <c r="B5" s="35" t="s">
        <v>2134</v>
      </c>
      <c r="Q5" s="2"/>
      <c r="R5" s="2"/>
      <c r="T5" s="2"/>
      <c r="U5" s="2"/>
    </row>
    <row r="6" spans="2:21">
      <c r="B6" s="35" t="s">
        <v>2107</v>
      </c>
      <c r="Q6" s="2"/>
      <c r="R6" s="2"/>
      <c r="T6" s="2"/>
      <c r="U6" s="2"/>
    </row>
    <row r="7" spans="2:21">
      <c r="B7" s="35"/>
      <c r="Q7" s="2"/>
      <c r="R7" s="2"/>
      <c r="T7" s="2"/>
      <c r="U7" s="2"/>
    </row>
    <row r="8" spans="2:21">
      <c r="B8" s="35" t="s">
        <v>2122</v>
      </c>
      <c r="Q8" s="2"/>
      <c r="R8" s="2"/>
      <c r="T8" s="2"/>
      <c r="U8" s="2"/>
    </row>
    <row r="9" spans="2:21">
      <c r="B9" s="35"/>
      <c r="Q9" s="2"/>
      <c r="R9" s="2"/>
      <c r="T9" s="2"/>
      <c r="U9" s="2"/>
    </row>
    <row r="10" spans="2:21">
      <c r="B10" s="35" t="s">
        <v>2108</v>
      </c>
      <c r="Q10" s="2"/>
      <c r="R10" s="2"/>
      <c r="T10" s="2"/>
      <c r="U10" s="2"/>
    </row>
    <row r="11" spans="2:21">
      <c r="B11" s="35" t="s">
        <v>2109</v>
      </c>
      <c r="Q11" s="2"/>
      <c r="R11" s="2"/>
      <c r="T11" s="2"/>
      <c r="U11" s="2"/>
    </row>
    <row r="12" spans="2:21">
      <c r="Q12" s="2"/>
      <c r="R12" s="2"/>
      <c r="T12" s="2"/>
      <c r="U12" s="2"/>
    </row>
    <row r="13" spans="2:21">
      <c r="B13" s="34" t="s">
        <v>2110</v>
      </c>
      <c r="Q13" s="2"/>
      <c r="R13" s="2"/>
      <c r="T13" s="2"/>
      <c r="U13" s="2"/>
    </row>
    <row r="14" spans="2:21">
      <c r="B14" s="35" t="s">
        <v>2111</v>
      </c>
      <c r="Q14" s="2"/>
      <c r="R14" s="2"/>
      <c r="T14" s="2"/>
      <c r="U14" s="2"/>
    </row>
    <row r="15" spans="2:21">
      <c r="B15" s="35"/>
      <c r="Q15" s="2"/>
      <c r="R15" s="2"/>
      <c r="T15" s="2"/>
      <c r="U15" s="2"/>
    </row>
    <row r="16" spans="2:21">
      <c r="B16" s="35" t="s">
        <v>2124</v>
      </c>
      <c r="Q16" s="2"/>
      <c r="R16" s="2"/>
      <c r="T16" s="2"/>
      <c r="U16" s="2"/>
    </row>
    <row r="17" spans="2:21">
      <c r="B17" s="35"/>
      <c r="D17" t="s">
        <v>2126</v>
      </c>
      <c r="E17" t="s">
        <v>2123</v>
      </c>
      <c r="Q17" s="2"/>
      <c r="R17" s="2"/>
      <c r="T17" s="2"/>
      <c r="U17" s="2"/>
    </row>
    <row r="18" spans="2:21">
      <c r="D18" t="s">
        <v>2127</v>
      </c>
      <c r="E18" t="s">
        <v>2125</v>
      </c>
      <c r="Q18" s="2"/>
      <c r="R18" s="2"/>
      <c r="T18" s="2"/>
      <c r="U18" s="2"/>
    </row>
    <row r="19" spans="2:21">
      <c r="B19" s="35" t="s">
        <v>2112</v>
      </c>
      <c r="Q19" s="2"/>
      <c r="R19" s="2"/>
      <c r="T19" s="2"/>
      <c r="U19" s="2"/>
    </row>
    <row r="20" spans="2:21">
      <c r="B20" s="35" t="s">
        <v>2113</v>
      </c>
      <c r="Q20" s="2"/>
      <c r="R20" s="2"/>
      <c r="T20" s="2"/>
      <c r="U20" s="2"/>
    </row>
    <row r="21" spans="2:21">
      <c r="Q21" s="2"/>
      <c r="R21" s="2"/>
      <c r="T21" s="2"/>
      <c r="U21" s="2"/>
    </row>
    <row r="22" spans="2:21">
      <c r="B22" s="34" t="s">
        <v>2136</v>
      </c>
      <c r="Q22" s="2"/>
      <c r="R22" s="2"/>
      <c r="T22" s="2"/>
      <c r="U22" s="2"/>
    </row>
    <row r="23" spans="2:21">
      <c r="B23" s="35" t="s">
        <v>2128</v>
      </c>
      <c r="Q23" s="2"/>
      <c r="R23" s="2"/>
      <c r="T23" s="2"/>
      <c r="U23" s="2"/>
    </row>
    <row r="24" spans="2:21">
      <c r="B24" s="35"/>
      <c r="Q24" s="2"/>
      <c r="R24" s="2"/>
      <c r="T24" s="2"/>
      <c r="U24" s="2"/>
    </row>
    <row r="25" spans="2:21">
      <c r="B25" s="35" t="s">
        <v>2129</v>
      </c>
      <c r="Q25" s="2"/>
      <c r="R25" s="2"/>
      <c r="T25" s="2"/>
      <c r="U25" s="2"/>
    </row>
    <row r="26" spans="2:21">
      <c r="B26" s="35"/>
      <c r="Q26" s="2"/>
      <c r="R26" s="2"/>
      <c r="T26" s="2"/>
      <c r="U26" s="2"/>
    </row>
    <row r="27" spans="2:21">
      <c r="B27" s="35" t="s">
        <v>2114</v>
      </c>
      <c r="Q27" s="2"/>
      <c r="R27" s="2"/>
      <c r="T27" s="2"/>
      <c r="U27" s="2"/>
    </row>
    <row r="28" spans="2:21">
      <c r="B28" s="35"/>
      <c r="Q28" s="2"/>
      <c r="R28" s="2"/>
      <c r="T28" s="2"/>
      <c r="U28" s="2"/>
    </row>
    <row r="29" spans="2:21">
      <c r="B29" s="34" t="s">
        <v>2137</v>
      </c>
      <c r="Q29" s="2"/>
      <c r="R29" s="2"/>
      <c r="T29" s="2"/>
      <c r="U29" s="2"/>
    </row>
    <row r="30" spans="2:21">
      <c r="B30" s="35" t="s">
        <v>2130</v>
      </c>
      <c r="Q30" s="2"/>
      <c r="R30" s="2"/>
      <c r="T30" s="2"/>
      <c r="U30" s="2"/>
    </row>
    <row r="31" spans="2:21">
      <c r="B31" s="35" t="s">
        <v>2115</v>
      </c>
      <c r="Q31" s="2"/>
      <c r="R31" s="2"/>
      <c r="T31" s="2"/>
      <c r="U31" s="2"/>
    </row>
    <row r="32" spans="2:21">
      <c r="B32" s="35" t="s">
        <v>2131</v>
      </c>
      <c r="Q32" s="2"/>
      <c r="R32" s="2"/>
      <c r="T32" s="2"/>
      <c r="U32" s="2"/>
    </row>
    <row r="33" spans="2:21">
      <c r="B33" s="35" t="s">
        <v>2132</v>
      </c>
      <c r="Q33" s="2"/>
      <c r="R33" s="2"/>
      <c r="T33" s="2"/>
      <c r="U33" s="2"/>
    </row>
    <row r="34" spans="2:21">
      <c r="B34" s="35" t="s">
        <v>2116</v>
      </c>
      <c r="Q34" s="2"/>
      <c r="R34" s="2"/>
      <c r="T34" s="2"/>
      <c r="U34" s="2"/>
    </row>
    <row r="35" spans="2:21">
      <c r="B35" s="35"/>
      <c r="Q35" s="2"/>
      <c r="R35" s="2"/>
      <c r="T35" s="2"/>
      <c r="U35" s="2"/>
    </row>
    <row r="36" spans="2:21">
      <c r="B36" s="35" t="s">
        <v>2117</v>
      </c>
      <c r="Q36" s="2"/>
      <c r="R36" s="2"/>
      <c r="T36" s="2"/>
      <c r="U36" s="2"/>
    </row>
    <row r="37" spans="2:21">
      <c r="B37" s="34" t="s">
        <v>2138</v>
      </c>
      <c r="Q37" s="2"/>
      <c r="R37" s="2"/>
      <c r="T37" s="2"/>
      <c r="U37" s="2"/>
    </row>
    <row r="38" spans="2:21">
      <c r="B38" s="33" t="s">
        <v>2135</v>
      </c>
      <c r="Q38" s="2"/>
      <c r="R38" s="2"/>
      <c r="T38" s="2"/>
      <c r="U38" s="2"/>
    </row>
    <row r="39" spans="2:21">
      <c r="B39" s="35" t="s">
        <v>2119</v>
      </c>
      <c r="Q39" s="2"/>
      <c r="R39" s="2"/>
      <c r="T39" s="2"/>
      <c r="U39" s="2"/>
    </row>
    <row r="40" spans="2:21">
      <c r="B40" s="35"/>
      <c r="Q40" s="2"/>
      <c r="R40" s="2"/>
      <c r="T40" s="2"/>
      <c r="U40" s="2"/>
    </row>
    <row r="41" spans="2:21">
      <c r="B41" s="35" t="s">
        <v>2120</v>
      </c>
      <c r="Q41" s="2"/>
      <c r="R41" s="2"/>
      <c r="T41" s="2"/>
      <c r="U41" s="2"/>
    </row>
    <row r="42" spans="2:21">
      <c r="B42" s="35"/>
      <c r="Q42" s="2"/>
      <c r="R42" s="2"/>
      <c r="T42" s="2"/>
      <c r="U42" s="2"/>
    </row>
    <row r="43" spans="2:21">
      <c r="B43" s="35" t="s">
        <v>2121</v>
      </c>
      <c r="Q43" s="2"/>
      <c r="R43" s="2"/>
      <c r="T43" s="2"/>
      <c r="U43" s="2"/>
    </row>
    <row r="44" spans="2:21">
      <c r="Q44" s="2"/>
      <c r="R44" s="2"/>
      <c r="T44" s="2"/>
      <c r="U44" s="2"/>
    </row>
    <row r="45" spans="2:21">
      <c r="B45" s="34" t="s">
        <v>2139</v>
      </c>
      <c r="Q45" s="2"/>
      <c r="R45" s="2"/>
      <c r="T45" s="2"/>
      <c r="U45" s="2"/>
    </row>
    <row r="46" spans="2:21">
      <c r="B46" s="33" t="s">
        <v>2140</v>
      </c>
      <c r="Q46" s="2"/>
      <c r="R46" s="2"/>
      <c r="T46" s="2"/>
      <c r="U46" s="2"/>
    </row>
    <row r="47" spans="2:21">
      <c r="B47" s="35" t="s">
        <v>2141</v>
      </c>
      <c r="Q47" s="2"/>
      <c r="R47" s="2"/>
      <c r="T47" s="2"/>
      <c r="U47" s="2"/>
    </row>
    <row r="48" spans="2:21">
      <c r="B48" s="35" t="s">
        <v>2143</v>
      </c>
      <c r="Q48" s="2"/>
      <c r="R48" s="2"/>
      <c r="T48" s="2"/>
      <c r="U48" s="2"/>
    </row>
    <row r="49" spans="2:21">
      <c r="B49" s="51" t="s">
        <v>2147</v>
      </c>
      <c r="Q49" s="2"/>
      <c r="R49" s="2"/>
      <c r="T49" s="2"/>
      <c r="U49" s="2"/>
    </row>
    <row r="50" spans="2:21">
      <c r="B50" s="35" t="s">
        <v>2144</v>
      </c>
      <c r="Q50" s="2"/>
      <c r="R50" s="2"/>
      <c r="T50" s="2"/>
      <c r="U50" s="2"/>
    </row>
    <row r="51" spans="2:21">
      <c r="B51" s="35"/>
      <c r="C51" t="s">
        <v>2145</v>
      </c>
      <c r="D51" t="s">
        <v>2146</v>
      </c>
      <c r="Q51" s="2"/>
      <c r="R51" s="2"/>
      <c r="T51" s="2"/>
      <c r="U51" s="2"/>
    </row>
    <row r="52" spans="2:21">
      <c r="B52" s="35" t="s">
        <v>2148</v>
      </c>
      <c r="Q52" s="2"/>
      <c r="R52" s="2"/>
      <c r="T52" s="2"/>
      <c r="U52" s="2"/>
    </row>
    <row r="53" spans="2:21">
      <c r="B53" t="s">
        <v>2149</v>
      </c>
      <c r="Q53" s="2"/>
      <c r="R53" s="2"/>
      <c r="T53" s="2"/>
      <c r="U53" s="2"/>
    </row>
    <row r="54" spans="2:21">
      <c r="Q54" s="2"/>
      <c r="R54" s="2"/>
      <c r="T54" s="2"/>
      <c r="U54" s="2"/>
    </row>
    <row r="55" spans="2:21">
      <c r="Q55" s="2"/>
      <c r="R55" s="2"/>
      <c r="T55" s="2"/>
      <c r="U55" s="2"/>
    </row>
    <row r="56" spans="2:21">
      <c r="Q56" s="2"/>
      <c r="R56" s="2"/>
      <c r="T56" s="2"/>
      <c r="U56" s="2"/>
    </row>
    <row r="57" spans="2:21">
      <c r="Q57" s="2"/>
      <c r="R57" s="2"/>
      <c r="T57" s="2"/>
      <c r="U57" s="2"/>
    </row>
    <row r="58" spans="2:21">
      <c r="Q58" s="2"/>
      <c r="R58" s="2"/>
      <c r="T58" s="2"/>
      <c r="U58" s="2"/>
    </row>
    <row r="59" spans="2:21">
      <c r="Q59" s="2"/>
      <c r="R59" s="2"/>
      <c r="T59" s="2"/>
      <c r="U59" s="2"/>
    </row>
    <row r="60" spans="2:21">
      <c r="Q60" s="2"/>
      <c r="R60" s="2"/>
      <c r="T60" s="2"/>
      <c r="U60" s="2"/>
    </row>
    <row r="61" spans="2:21">
      <c r="Q61" s="2"/>
      <c r="R61" s="2"/>
      <c r="T61" s="2"/>
      <c r="U61" s="2"/>
    </row>
    <row r="62" spans="2:21">
      <c r="Q62" s="2"/>
      <c r="R62" s="2"/>
      <c r="T62" s="2"/>
      <c r="U62" s="2"/>
    </row>
    <row r="63" spans="2:21">
      <c r="Q63" s="2"/>
      <c r="R63" s="2"/>
      <c r="T63" s="2"/>
      <c r="U63" s="2"/>
    </row>
    <row r="64" spans="2:21">
      <c r="Q64" s="2"/>
      <c r="R64" s="2"/>
      <c r="T64" s="2"/>
      <c r="U64" s="2"/>
    </row>
    <row r="65" spans="2:21">
      <c r="Q65" s="2"/>
      <c r="R65" s="2"/>
      <c r="T65" s="2"/>
      <c r="U65" s="2"/>
    </row>
    <row r="66" spans="2:21">
      <c r="B66" s="1"/>
      <c r="Q66" s="2"/>
      <c r="R66" s="2"/>
      <c r="T66" s="2"/>
      <c r="U66" s="2"/>
    </row>
    <row r="67" spans="2:21">
      <c r="B67" s="1"/>
      <c r="Q67" s="2"/>
      <c r="R67" s="2"/>
      <c r="T67" s="2"/>
      <c r="U67" s="2"/>
    </row>
    <row r="68" spans="2:21">
      <c r="B68" s="1"/>
      <c r="Q68" s="2"/>
      <c r="R68" s="2"/>
      <c r="T68" s="2"/>
      <c r="U68" s="2"/>
    </row>
    <row r="69" spans="2:21">
      <c r="B69" s="1"/>
      <c r="Q69" s="2"/>
      <c r="R69" s="2"/>
      <c r="T69" s="2"/>
      <c r="U69" s="2"/>
    </row>
    <row r="70" spans="2:21">
      <c r="B70" s="1"/>
      <c r="Q70" s="2"/>
      <c r="R70" s="2"/>
      <c r="T70" s="2"/>
      <c r="U70" s="2"/>
    </row>
    <row r="71" spans="2:21">
      <c r="B71" s="1"/>
      <c r="Q71" s="2"/>
      <c r="R71" s="2"/>
      <c r="T71" s="2"/>
      <c r="U71" s="2"/>
    </row>
    <row r="72" spans="2:21">
      <c r="B72" s="1"/>
      <c r="Q72" s="2"/>
      <c r="R72" s="2"/>
      <c r="T72" s="2"/>
      <c r="U72" s="2"/>
    </row>
    <row r="73" spans="2:21">
      <c r="B73" s="1"/>
      <c r="Q73" s="2"/>
      <c r="R73" s="2"/>
      <c r="T73" s="2"/>
      <c r="U73" s="2"/>
    </row>
    <row r="74" spans="2:21">
      <c r="B74" s="1"/>
      <c r="Q74" s="2"/>
      <c r="R74" s="2"/>
      <c r="T74" s="2"/>
      <c r="U74" s="2"/>
    </row>
    <row r="75" spans="2:21">
      <c r="B75" s="1"/>
      <c r="Q75" s="2"/>
      <c r="R75" s="2"/>
      <c r="T75" s="2"/>
      <c r="U75" s="2"/>
    </row>
    <row r="76" spans="2:21">
      <c r="B76" s="1"/>
      <c r="Q76" s="2"/>
      <c r="R76" s="2"/>
      <c r="T76" s="2"/>
      <c r="U76" s="2"/>
    </row>
    <row r="77" spans="2:21">
      <c r="B77" s="1"/>
      <c r="Q77" s="2"/>
      <c r="R77" s="2"/>
      <c r="T77" s="2"/>
      <c r="U77" s="2"/>
    </row>
    <row r="78" spans="2:21">
      <c r="B78" s="1"/>
      <c r="Q78" s="2"/>
      <c r="R78" s="2"/>
      <c r="T78" s="2"/>
      <c r="U78" s="2"/>
    </row>
    <row r="79" spans="2:21">
      <c r="B79" s="1"/>
      <c r="Q79" s="2"/>
      <c r="R79" s="2"/>
      <c r="T79" s="2"/>
      <c r="U79" s="2"/>
    </row>
    <row r="80" spans="2:21">
      <c r="B80" s="1"/>
      <c r="Q80" s="2"/>
      <c r="R80" s="2"/>
      <c r="T80" s="2"/>
      <c r="U80" s="2"/>
    </row>
    <row r="81" spans="2:21">
      <c r="B81" s="1"/>
      <c r="Q81" s="2"/>
      <c r="R81" s="2"/>
      <c r="T81" s="2"/>
      <c r="U81" s="2"/>
    </row>
    <row r="82" spans="2:21">
      <c r="B82" s="1"/>
      <c r="Q82" s="2"/>
      <c r="R82" s="2"/>
      <c r="T82" s="2"/>
      <c r="U82" s="2"/>
    </row>
    <row r="83" spans="2:21">
      <c r="B83" s="1"/>
      <c r="Q83" s="2"/>
      <c r="R83" s="2"/>
      <c r="T83" s="2"/>
      <c r="U83" s="2"/>
    </row>
    <row r="84" spans="2:21">
      <c r="B84" s="1"/>
      <c r="Q84" s="2"/>
      <c r="R84" s="2"/>
      <c r="T84" s="2"/>
      <c r="U84" s="2"/>
    </row>
    <row r="85" spans="2:21">
      <c r="B85" s="1"/>
      <c r="Q85" s="2"/>
      <c r="R85" s="2"/>
      <c r="T85" s="2"/>
      <c r="U85" s="2"/>
    </row>
    <row r="86" spans="2:21">
      <c r="B86" s="1"/>
      <c r="Q86" s="2"/>
      <c r="R86" s="2"/>
      <c r="T86" s="2"/>
      <c r="U86" s="2"/>
    </row>
    <row r="87" spans="2:21">
      <c r="B87" s="1"/>
      <c r="Q87" s="2"/>
      <c r="R87" s="2"/>
      <c r="T87" s="2"/>
      <c r="U87" s="2"/>
    </row>
    <row r="88" spans="2:21">
      <c r="B88" s="1"/>
      <c r="Q88" s="2"/>
      <c r="R88" s="2"/>
      <c r="T88" s="2"/>
      <c r="U88" s="2"/>
    </row>
    <row r="89" spans="2:21">
      <c r="B89" s="1"/>
      <c r="Q89" s="2"/>
      <c r="R89" s="2"/>
      <c r="T89" s="2"/>
      <c r="U89" s="2"/>
    </row>
    <row r="90" spans="2:21">
      <c r="B90" s="1"/>
      <c r="Q90" s="2"/>
      <c r="R90" s="2"/>
      <c r="T90" s="2"/>
      <c r="U90" s="2"/>
    </row>
    <row r="91" spans="2:21">
      <c r="B91" s="1"/>
      <c r="Q91" s="2"/>
      <c r="R91" s="2"/>
      <c r="T91" s="2"/>
      <c r="U91" s="2"/>
    </row>
    <row r="92" spans="2:21">
      <c r="B92" s="1"/>
      <c r="Q92" s="2"/>
      <c r="R92" s="2"/>
      <c r="T92" s="2"/>
      <c r="U92" s="2"/>
    </row>
    <row r="93" spans="2:21">
      <c r="B93" s="1"/>
      <c r="Q93" s="2"/>
      <c r="R93" s="2"/>
      <c r="T93" s="2"/>
      <c r="U93" s="2"/>
    </row>
    <row r="94" spans="2:21">
      <c r="B94" s="1"/>
      <c r="Q94" s="2"/>
      <c r="R94" s="2"/>
      <c r="T94" s="2"/>
      <c r="U94" s="2"/>
    </row>
    <row r="95" spans="2:21">
      <c r="B95" s="1"/>
      <c r="Q95" s="2"/>
      <c r="R95" s="2"/>
      <c r="T95" s="2"/>
      <c r="U95" s="2"/>
    </row>
    <row r="96" spans="2:21">
      <c r="B96" s="1"/>
      <c r="Q96" s="2"/>
      <c r="R96" s="2"/>
      <c r="T96" s="2"/>
      <c r="U96" s="2"/>
    </row>
    <row r="97" spans="2:21">
      <c r="B97" s="1"/>
      <c r="Q97" s="2"/>
      <c r="R97" s="2"/>
      <c r="T97" s="2"/>
      <c r="U97" s="2"/>
    </row>
    <row r="98" spans="2:21">
      <c r="B98" s="1"/>
      <c r="Q98" s="2"/>
      <c r="R98" s="2"/>
      <c r="T98" s="2"/>
      <c r="U98" s="2"/>
    </row>
    <row r="99" spans="2:21">
      <c r="B99" s="1"/>
      <c r="Q99" s="2"/>
      <c r="R99" s="2"/>
      <c r="T99" s="2"/>
      <c r="U99" s="2"/>
    </row>
    <row r="100" spans="2:21">
      <c r="B100" s="1"/>
      <c r="Q100" s="2"/>
      <c r="R100" s="2"/>
      <c r="T100" s="2"/>
      <c r="U100" s="2"/>
    </row>
    <row r="101" spans="2:21">
      <c r="B101" s="1"/>
      <c r="Q101" s="2"/>
      <c r="R101" s="2"/>
      <c r="T101" s="2"/>
      <c r="U101" s="2"/>
    </row>
    <row r="102" spans="2:21">
      <c r="B102" s="1"/>
      <c r="Q102" s="2"/>
      <c r="R102" s="2"/>
      <c r="T102" s="2"/>
      <c r="U102" s="2"/>
    </row>
    <row r="103" spans="2:21">
      <c r="B103" s="1"/>
      <c r="Q103" s="2"/>
      <c r="R103" s="2"/>
      <c r="T103" s="2"/>
      <c r="U103" s="2"/>
    </row>
    <row r="104" spans="2:21">
      <c r="B104" s="1"/>
      <c r="Q104" s="2"/>
      <c r="R104" s="2"/>
      <c r="T104" s="2"/>
      <c r="U104" s="2"/>
    </row>
    <row r="105" spans="2:21">
      <c r="B105" s="1"/>
      <c r="Q105" s="2"/>
      <c r="R105" s="2"/>
      <c r="T105" s="2"/>
      <c r="U105" s="2"/>
    </row>
    <row r="106" spans="2:21">
      <c r="B106" s="1"/>
      <c r="Q106" s="2"/>
      <c r="R106" s="2"/>
      <c r="T106" s="2"/>
      <c r="U106" s="2"/>
    </row>
    <row r="107" spans="2:21">
      <c r="B107" s="1"/>
      <c r="Q107" s="2"/>
      <c r="R107" s="2"/>
      <c r="T107" s="2"/>
      <c r="U107" s="2"/>
    </row>
    <row r="108" spans="2:21">
      <c r="B108" s="1"/>
      <c r="Q108" s="2"/>
      <c r="R108" s="2"/>
      <c r="T108" s="2"/>
      <c r="U108" s="2"/>
    </row>
    <row r="109" spans="2:21">
      <c r="B109" s="1"/>
      <c r="Q109" s="2"/>
      <c r="R109" s="2"/>
      <c r="T109" s="2"/>
      <c r="U109" s="2"/>
    </row>
    <row r="110" spans="2:21">
      <c r="B110" s="1"/>
      <c r="Q110" s="2"/>
      <c r="R110" s="2"/>
      <c r="T110" s="2"/>
      <c r="U110" s="2"/>
    </row>
    <row r="111" spans="2:21">
      <c r="B111" s="1"/>
      <c r="Q111" s="2"/>
      <c r="R111" s="2"/>
      <c r="T111" s="2"/>
      <c r="U111" s="2"/>
    </row>
    <row r="112" spans="2:21">
      <c r="B112" s="1"/>
      <c r="Q112" s="2"/>
      <c r="R112" s="2"/>
      <c r="T112" s="2"/>
      <c r="U112" s="2"/>
    </row>
    <row r="113" spans="2:21">
      <c r="B113" s="1"/>
      <c r="Q113" s="2"/>
      <c r="R113" s="2"/>
      <c r="T113" s="2"/>
      <c r="U113" s="2"/>
    </row>
    <row r="114" spans="2:21">
      <c r="B114" s="1"/>
      <c r="Q114" s="2"/>
      <c r="R114" s="2"/>
      <c r="T114" s="2"/>
      <c r="U114" s="2"/>
    </row>
    <row r="115" spans="2:21">
      <c r="B115" s="1"/>
      <c r="Q115" s="2"/>
      <c r="R115" s="2"/>
      <c r="T115" s="2"/>
      <c r="U115" s="2"/>
    </row>
    <row r="116" spans="2:21">
      <c r="B116" s="1"/>
      <c r="Q116" s="2"/>
      <c r="R116" s="2"/>
      <c r="T116" s="2"/>
      <c r="U116" s="2"/>
    </row>
    <row r="117" spans="2:21">
      <c r="B117" s="1"/>
      <c r="Q117" s="2"/>
      <c r="R117" s="2"/>
      <c r="T117" s="2"/>
      <c r="U117" s="2"/>
    </row>
    <row r="118" spans="2:21">
      <c r="B118" s="1"/>
      <c r="Q118" s="2"/>
      <c r="R118" s="2"/>
      <c r="T118" s="2"/>
      <c r="U118" s="2"/>
    </row>
    <row r="119" spans="2:21">
      <c r="B119" s="1"/>
      <c r="Q119" s="2"/>
      <c r="R119" s="2"/>
      <c r="T119" s="2"/>
      <c r="U119" s="2"/>
    </row>
    <row r="120" spans="2:21">
      <c r="B120" s="1"/>
      <c r="Q120" s="2"/>
      <c r="R120" s="2"/>
      <c r="T120" s="2"/>
      <c r="U120" s="2"/>
    </row>
    <row r="121" spans="2:21">
      <c r="B121" s="1"/>
      <c r="Q121" s="2"/>
      <c r="R121" s="2"/>
      <c r="T121" s="2"/>
      <c r="U121" s="2"/>
    </row>
    <row r="122" spans="2:21">
      <c r="B122" s="1"/>
      <c r="Q122" s="2"/>
      <c r="R122" s="2"/>
      <c r="T122" s="2"/>
      <c r="U122" s="2"/>
    </row>
    <row r="123" spans="2:21">
      <c r="B123" s="1"/>
      <c r="Q123" s="2"/>
      <c r="R123" s="2"/>
      <c r="T123" s="2"/>
      <c r="U123" s="2"/>
    </row>
    <row r="124" spans="2:21">
      <c r="B124" s="1"/>
      <c r="Q124" s="2"/>
      <c r="R124" s="2"/>
      <c r="T124" s="2"/>
      <c r="U124" s="2"/>
    </row>
    <row r="125" spans="2:21">
      <c r="B125" s="1"/>
      <c r="Q125" s="2"/>
      <c r="R125" s="2"/>
      <c r="T125" s="2"/>
      <c r="U125" s="2"/>
    </row>
    <row r="126" spans="2:21">
      <c r="B126" s="1"/>
      <c r="Q126" s="2"/>
      <c r="R126" s="2"/>
      <c r="T126" s="2"/>
      <c r="U126" s="2"/>
    </row>
    <row r="127" spans="2:21">
      <c r="B127" s="1"/>
      <c r="Q127" s="2"/>
      <c r="R127" s="2"/>
      <c r="T127" s="2"/>
      <c r="U127" s="2"/>
    </row>
    <row r="128" spans="2:21">
      <c r="B128" s="1"/>
      <c r="Q128" s="2"/>
      <c r="R128" s="2"/>
      <c r="T128" s="2"/>
      <c r="U128" s="2"/>
    </row>
    <row r="129" spans="2:21">
      <c r="B129" s="1"/>
      <c r="Q129" s="2"/>
      <c r="R129" s="2"/>
      <c r="T129" s="2"/>
      <c r="U129" s="2"/>
    </row>
    <row r="130" spans="2:21">
      <c r="B130" s="1"/>
      <c r="Q130" s="2"/>
      <c r="R130" s="2"/>
      <c r="T130" s="2"/>
      <c r="U130" s="2"/>
    </row>
    <row r="131" spans="2:21">
      <c r="B131" s="1"/>
      <c r="Q131" s="2"/>
      <c r="R131" s="2"/>
      <c r="T131" s="2"/>
      <c r="U131" s="2"/>
    </row>
    <row r="132" spans="2:21">
      <c r="B132" s="1"/>
      <c r="Q132" s="2"/>
      <c r="R132" s="2"/>
      <c r="T132" s="2"/>
      <c r="U132" s="2"/>
    </row>
    <row r="133" spans="2:21">
      <c r="B133" s="1"/>
      <c r="Q133" s="2"/>
      <c r="R133" s="2"/>
      <c r="T133" s="2"/>
      <c r="U133" s="2"/>
    </row>
    <row r="134" spans="2:21">
      <c r="B134" s="1"/>
      <c r="Q134" s="2"/>
      <c r="R134" s="2"/>
      <c r="T134" s="2"/>
      <c r="U134" s="2"/>
    </row>
    <row r="135" spans="2:21">
      <c r="B135" s="1"/>
      <c r="Q135" s="2"/>
      <c r="R135" s="2"/>
      <c r="T135" s="2"/>
      <c r="U135" s="2"/>
    </row>
    <row r="136" spans="2:21">
      <c r="B136" s="1"/>
      <c r="Q136" s="2"/>
      <c r="R136" s="2"/>
      <c r="T136" s="2"/>
      <c r="U136" s="2"/>
    </row>
    <row r="137" spans="2:21">
      <c r="B137" s="1"/>
      <c r="Q137" s="2"/>
      <c r="R137" s="2"/>
      <c r="T137" s="2"/>
      <c r="U137" s="2"/>
    </row>
    <row r="138" spans="2:21">
      <c r="B138" s="1"/>
      <c r="Q138" s="2"/>
      <c r="R138" s="2"/>
      <c r="T138" s="2"/>
      <c r="U138" s="2"/>
    </row>
    <row r="139" spans="2:21">
      <c r="B139" s="1"/>
      <c r="Q139" s="2"/>
      <c r="R139" s="2"/>
      <c r="T139" s="2"/>
      <c r="U139" s="2"/>
    </row>
    <row r="140" spans="2:21">
      <c r="B140" s="1"/>
      <c r="Q140" s="2"/>
      <c r="R140" s="2"/>
      <c r="T140" s="2"/>
      <c r="U140" s="2"/>
    </row>
    <row r="141" spans="2:21">
      <c r="B141" s="1"/>
      <c r="Q141" s="2"/>
      <c r="R141" s="2"/>
      <c r="T141" s="2"/>
      <c r="U141" s="2"/>
    </row>
    <row r="142" spans="2:21">
      <c r="B142" s="1"/>
      <c r="Q142" s="2"/>
      <c r="R142" s="2"/>
      <c r="T142" s="2"/>
      <c r="U142" s="2"/>
    </row>
    <row r="143" spans="2:21">
      <c r="B143" s="1"/>
      <c r="Q143" s="2"/>
      <c r="R143" s="2"/>
      <c r="T143" s="2"/>
      <c r="U143" s="2"/>
    </row>
    <row r="144" spans="2:21">
      <c r="B144" s="1"/>
      <c r="Q144" s="2"/>
      <c r="R144" s="2"/>
      <c r="T144" s="2"/>
      <c r="U144" s="2"/>
    </row>
    <row r="145" spans="2:21">
      <c r="B145" s="1"/>
      <c r="Q145" s="2"/>
      <c r="R145" s="2"/>
      <c r="T145" s="2"/>
      <c r="U145" s="2"/>
    </row>
    <row r="146" spans="2:21">
      <c r="B146" s="1"/>
      <c r="Q146" s="2"/>
      <c r="R146" s="2"/>
      <c r="T146" s="2"/>
      <c r="U146" s="2"/>
    </row>
    <row r="147" spans="2:21">
      <c r="B147" s="1"/>
      <c r="Q147" s="2"/>
      <c r="R147" s="2"/>
      <c r="T147" s="2"/>
      <c r="U147" s="2"/>
    </row>
    <row r="148" spans="2:21">
      <c r="B148" s="1"/>
      <c r="Q148" s="2"/>
      <c r="R148" s="2"/>
      <c r="T148" s="2"/>
      <c r="U148" s="2"/>
    </row>
    <row r="149" spans="2:21">
      <c r="B149" s="1"/>
      <c r="Q149" s="2"/>
      <c r="R149" s="2"/>
      <c r="T149" s="2"/>
      <c r="U149" s="2"/>
    </row>
    <row r="150" spans="2:21">
      <c r="B150" s="1"/>
      <c r="Q150" s="2"/>
      <c r="R150" s="2"/>
      <c r="T150" s="2"/>
      <c r="U150" s="2"/>
    </row>
    <row r="151" spans="2:21">
      <c r="B151" s="1"/>
      <c r="Q151" s="2"/>
      <c r="R151" s="2"/>
      <c r="T151" s="2"/>
      <c r="U151" s="2"/>
    </row>
    <row r="152" spans="2:21">
      <c r="B152" s="1"/>
      <c r="Q152" s="2"/>
      <c r="R152" s="2"/>
      <c r="T152" s="2"/>
      <c r="U152" s="2"/>
    </row>
    <row r="153" spans="2:21">
      <c r="B153" s="1"/>
      <c r="Q153" s="2"/>
      <c r="R153" s="2"/>
      <c r="T153" s="2"/>
      <c r="U153" s="2"/>
    </row>
    <row r="154" spans="2:21">
      <c r="B154" s="1"/>
      <c r="Q154" s="2"/>
      <c r="R154" s="2"/>
      <c r="T154" s="2"/>
      <c r="U154" s="2"/>
    </row>
    <row r="155" spans="2:21">
      <c r="B155" s="1"/>
      <c r="Q155" s="2"/>
      <c r="R155" s="2"/>
      <c r="T155" s="2"/>
      <c r="U155" s="2"/>
    </row>
    <row r="156" spans="2:21">
      <c r="B156" s="1"/>
      <c r="Q156" s="2"/>
      <c r="R156" s="2"/>
      <c r="T156" s="2"/>
      <c r="U156" s="2"/>
    </row>
    <row r="157" spans="2:21">
      <c r="B157" s="1"/>
      <c r="Q157" s="2"/>
      <c r="R157" s="2"/>
      <c r="T157" s="2"/>
      <c r="U157" s="2"/>
    </row>
    <row r="158" spans="2:21">
      <c r="B158" s="1"/>
      <c r="Q158" s="2"/>
      <c r="R158" s="2"/>
      <c r="T158" s="2"/>
      <c r="U158" s="2"/>
    </row>
    <row r="159" spans="2:21">
      <c r="B159" s="1"/>
      <c r="Q159" s="2"/>
      <c r="R159" s="2"/>
      <c r="T159" s="2"/>
      <c r="U159" s="2"/>
    </row>
    <row r="160" spans="2:21">
      <c r="B160" s="1"/>
      <c r="Q160" s="2"/>
      <c r="R160" s="2"/>
      <c r="T160" s="2"/>
      <c r="U160" s="2"/>
    </row>
    <row r="161" spans="2:21">
      <c r="B161" s="1"/>
      <c r="Q161" s="2"/>
      <c r="R161" s="2"/>
      <c r="T161" s="2"/>
      <c r="U161" s="2"/>
    </row>
    <row r="162" spans="2:21">
      <c r="B162" s="1"/>
      <c r="Q162" s="2"/>
      <c r="R162" s="2"/>
      <c r="T162" s="2"/>
      <c r="U162" s="2"/>
    </row>
    <row r="163" spans="2:21">
      <c r="B163" s="1"/>
      <c r="Q163" s="2"/>
      <c r="R163" s="2"/>
      <c r="T163" s="2"/>
      <c r="U163" s="2"/>
    </row>
    <row r="164" spans="2:21">
      <c r="B164" s="1"/>
      <c r="Q164" s="2"/>
      <c r="R164" s="2"/>
      <c r="T164" s="2"/>
      <c r="U164" s="2"/>
    </row>
    <row r="165" spans="2:21">
      <c r="B165" s="1"/>
      <c r="Q165" s="2"/>
      <c r="R165" s="2"/>
      <c r="T165" s="2"/>
      <c r="U165" s="2"/>
    </row>
    <row r="166" spans="2:21">
      <c r="B166" s="1"/>
      <c r="Q166" s="2"/>
      <c r="R166" s="2"/>
      <c r="T166" s="2"/>
      <c r="U166" s="2"/>
    </row>
    <row r="167" spans="2:21">
      <c r="B167" s="1"/>
      <c r="Q167" s="2"/>
      <c r="R167" s="2"/>
      <c r="T167" s="2"/>
      <c r="U167" s="2"/>
    </row>
    <row r="168" spans="2:21">
      <c r="B168" s="1"/>
      <c r="Q168" s="2"/>
      <c r="R168" s="2"/>
      <c r="T168" s="2"/>
      <c r="U168" s="2"/>
    </row>
    <row r="169" spans="2:21">
      <c r="B169" s="1"/>
      <c r="Q169" s="2"/>
      <c r="R169" s="2"/>
      <c r="T169" s="2"/>
      <c r="U169" s="2"/>
    </row>
    <row r="170" spans="2:21">
      <c r="B170" s="1"/>
      <c r="Q170" s="2"/>
      <c r="R170" s="2"/>
      <c r="T170" s="2"/>
      <c r="U170" s="2"/>
    </row>
    <row r="171" spans="2:21">
      <c r="B171" s="1"/>
      <c r="Q171" s="2"/>
      <c r="R171" s="2"/>
      <c r="T171" s="2"/>
      <c r="U171" s="2"/>
    </row>
    <row r="172" spans="2:21">
      <c r="B172" s="1"/>
      <c r="Q172" s="2"/>
      <c r="R172" s="2"/>
      <c r="T172" s="2"/>
      <c r="U172" s="2"/>
    </row>
    <row r="173" spans="2:21">
      <c r="B173" s="1"/>
      <c r="Q173" s="2"/>
      <c r="R173" s="2"/>
      <c r="T173" s="2"/>
      <c r="U173" s="2"/>
    </row>
    <row r="174" spans="2:21">
      <c r="B174" s="1"/>
      <c r="Q174" s="2"/>
      <c r="R174" s="2"/>
      <c r="T174" s="2"/>
      <c r="U174" s="2"/>
    </row>
    <row r="175" spans="2:21">
      <c r="B175" s="1"/>
      <c r="Q175" s="2"/>
      <c r="R175" s="2"/>
      <c r="T175" s="2"/>
      <c r="U175" s="2"/>
    </row>
    <row r="176" spans="2:21">
      <c r="B176" s="1"/>
      <c r="Q176" s="2"/>
      <c r="R176" s="2"/>
      <c r="T176" s="2"/>
      <c r="U176" s="2"/>
    </row>
    <row r="177" spans="2:21">
      <c r="B177" s="1"/>
      <c r="Q177" s="2"/>
      <c r="R177" s="2"/>
      <c r="T177" s="2"/>
      <c r="U177" s="2"/>
    </row>
    <row r="178" spans="2:21">
      <c r="B178" s="1"/>
      <c r="Q178" s="2"/>
      <c r="R178" s="2"/>
      <c r="T178" s="2"/>
      <c r="U178" s="2"/>
    </row>
    <row r="179" spans="2:21">
      <c r="B179" s="1"/>
      <c r="Q179" s="2"/>
      <c r="R179" s="2"/>
      <c r="T179" s="2"/>
      <c r="U179" s="2"/>
    </row>
    <row r="180" spans="2:21">
      <c r="B180" s="1"/>
      <c r="Q180" s="2"/>
      <c r="R180" s="2"/>
      <c r="T180" s="2"/>
      <c r="U180" s="2"/>
    </row>
    <row r="181" spans="2:21">
      <c r="B181" s="1"/>
      <c r="Q181" s="2"/>
      <c r="R181" s="2"/>
      <c r="T181" s="2"/>
      <c r="U181" s="2"/>
    </row>
    <row r="182" spans="2:21">
      <c r="B182" s="1"/>
      <c r="Q182" s="2"/>
      <c r="R182" s="2"/>
      <c r="T182" s="2"/>
      <c r="U182" s="2"/>
    </row>
    <row r="183" spans="2:21">
      <c r="B183" s="1"/>
      <c r="Q183" s="2"/>
      <c r="R183" s="2"/>
      <c r="T183" s="2"/>
      <c r="U183" s="2"/>
    </row>
    <row r="184" spans="2:21">
      <c r="B184" s="1"/>
      <c r="Q184" s="2"/>
      <c r="R184" s="2"/>
      <c r="T184" s="2"/>
      <c r="U184" s="2"/>
    </row>
    <row r="185" spans="2:21">
      <c r="B185" s="1"/>
      <c r="Q185" s="2"/>
      <c r="R185" s="2"/>
      <c r="T185" s="2"/>
      <c r="U185" s="2"/>
    </row>
    <row r="186" spans="2:21">
      <c r="B186" s="1"/>
      <c r="Q186" s="2"/>
      <c r="R186" s="2"/>
      <c r="T186" s="2"/>
      <c r="U186" s="2"/>
    </row>
    <row r="187" spans="2:21">
      <c r="B187" s="1"/>
      <c r="Q187" s="2"/>
      <c r="R187" s="2"/>
      <c r="T187" s="2"/>
      <c r="U187" s="2"/>
    </row>
    <row r="188" spans="2:21">
      <c r="B188" s="1"/>
      <c r="Q188" s="2"/>
      <c r="R188" s="2"/>
      <c r="T188" s="2"/>
      <c r="U188" s="2"/>
    </row>
    <row r="189" spans="2:21">
      <c r="B189" s="1"/>
      <c r="Q189" s="2"/>
      <c r="R189" s="2"/>
      <c r="T189" s="2"/>
      <c r="U189" s="2"/>
    </row>
    <row r="190" spans="2:21">
      <c r="B190" s="1"/>
      <c r="Q190" s="2"/>
      <c r="R190" s="2"/>
      <c r="T190" s="2"/>
      <c r="U190" s="2"/>
    </row>
    <row r="191" spans="2:21">
      <c r="B191" s="1"/>
      <c r="Q191" s="2"/>
      <c r="R191" s="2"/>
      <c r="T191" s="2"/>
      <c r="U191" s="2"/>
    </row>
    <row r="192" spans="2:21">
      <c r="B192" s="1"/>
      <c r="Q192" s="2"/>
      <c r="R192" s="2"/>
      <c r="T192" s="2"/>
      <c r="U192" s="2"/>
    </row>
    <row r="193" spans="2:21">
      <c r="B193" s="1"/>
      <c r="Q193" s="2"/>
      <c r="R193" s="2"/>
      <c r="T193" s="2"/>
      <c r="U193" s="2"/>
    </row>
    <row r="194" spans="2:21">
      <c r="B194" s="1"/>
      <c r="Q194" s="2"/>
      <c r="R194" s="2"/>
      <c r="T194" s="2"/>
      <c r="U194" s="2"/>
    </row>
    <row r="195" spans="2:21">
      <c r="B195" s="1"/>
      <c r="Q195" s="2"/>
      <c r="R195" s="2"/>
      <c r="T195" s="2"/>
      <c r="U195" s="2"/>
    </row>
    <row r="196" spans="2:21">
      <c r="B196" s="1"/>
      <c r="Q196" s="2"/>
      <c r="R196" s="2"/>
      <c r="T196" s="2"/>
      <c r="U196" s="2"/>
    </row>
    <row r="197" spans="2:21">
      <c r="B197" s="1"/>
      <c r="Q197" s="2"/>
      <c r="R197" s="2"/>
      <c r="T197" s="2"/>
      <c r="U197" s="2"/>
    </row>
    <row r="198" spans="2:21">
      <c r="B198" s="1"/>
      <c r="Q198" s="2"/>
      <c r="R198" s="2"/>
      <c r="T198" s="2"/>
      <c r="U198" s="2"/>
    </row>
    <row r="199" spans="2:21">
      <c r="B199" s="1"/>
      <c r="Q199" s="2"/>
      <c r="R199" s="2"/>
      <c r="T199" s="2"/>
      <c r="U199" s="2"/>
    </row>
    <row r="200" spans="2:21">
      <c r="B200" s="1"/>
      <c r="Q200" s="2"/>
      <c r="R200" s="2"/>
      <c r="T200" s="2"/>
      <c r="U200" s="2"/>
    </row>
    <row r="201" spans="2:21">
      <c r="B201" s="1"/>
      <c r="Q201" s="2"/>
      <c r="R201" s="2"/>
      <c r="T201" s="2"/>
      <c r="U201" s="2"/>
    </row>
    <row r="202" spans="2:21">
      <c r="B202" s="1"/>
      <c r="Q202" s="2"/>
      <c r="R202" s="2"/>
      <c r="T202" s="2"/>
      <c r="U202" s="2"/>
    </row>
    <row r="203" spans="2:21">
      <c r="B203" s="1"/>
      <c r="Q203" s="2"/>
      <c r="R203" s="2"/>
      <c r="T203" s="2"/>
      <c r="U203" s="2"/>
    </row>
    <row r="204" spans="2:21">
      <c r="B204" s="1"/>
      <c r="Q204" s="2"/>
      <c r="R204" s="2"/>
      <c r="T204" s="2"/>
      <c r="U204" s="2"/>
    </row>
    <row r="205" spans="2:21">
      <c r="B205" s="1"/>
      <c r="Q205" s="2"/>
      <c r="R205" s="2"/>
      <c r="T205" s="2"/>
      <c r="U205" s="2"/>
    </row>
    <row r="206" spans="2:21">
      <c r="B206" s="1"/>
      <c r="Q206" s="2"/>
      <c r="R206" s="2"/>
      <c r="T206" s="2"/>
      <c r="U206" s="2"/>
    </row>
    <row r="207" spans="2:21">
      <c r="B207" s="1"/>
      <c r="Q207" s="2"/>
      <c r="R207" s="2"/>
      <c r="T207" s="2"/>
      <c r="U207" s="2"/>
    </row>
    <row r="208" spans="2:21">
      <c r="B208" s="1"/>
      <c r="Q208" s="2"/>
      <c r="R208" s="2"/>
      <c r="T208" s="2"/>
      <c r="U208" s="2"/>
    </row>
    <row r="209" spans="2:21">
      <c r="B209" s="1"/>
      <c r="Q209" s="2"/>
      <c r="R209" s="2"/>
      <c r="T209" s="2"/>
      <c r="U209" s="2"/>
    </row>
    <row r="210" spans="2:21">
      <c r="B210" s="1"/>
      <c r="Q210" s="2"/>
      <c r="R210" s="2"/>
      <c r="T210" s="2"/>
      <c r="U210" s="2"/>
    </row>
    <row r="211" spans="2:21">
      <c r="B211" s="1"/>
      <c r="Q211" s="2"/>
      <c r="R211" s="2"/>
      <c r="T211" s="2"/>
      <c r="U211" s="2"/>
    </row>
    <row r="212" spans="2:21">
      <c r="B212" s="1"/>
      <c r="Q212" s="2"/>
      <c r="R212" s="2"/>
      <c r="T212" s="2"/>
      <c r="U212" s="2"/>
    </row>
    <row r="213" spans="2:21">
      <c r="B213" s="1"/>
      <c r="Q213" s="2"/>
      <c r="R213" s="2"/>
      <c r="T213" s="2"/>
      <c r="U213" s="2"/>
    </row>
    <row r="214" spans="2:21">
      <c r="B214" s="1"/>
      <c r="Q214" s="2"/>
      <c r="R214" s="2"/>
      <c r="T214" s="2"/>
      <c r="U214" s="2"/>
    </row>
    <row r="215" spans="2:21">
      <c r="B215" s="1"/>
      <c r="Q215" s="2"/>
      <c r="R215" s="2"/>
      <c r="T215" s="2"/>
      <c r="U215" s="2"/>
    </row>
    <row r="216" spans="2:21">
      <c r="B216" s="1"/>
      <c r="Q216" s="2"/>
      <c r="R216" s="2"/>
      <c r="T216" s="2"/>
      <c r="U216" s="2"/>
    </row>
    <row r="217" spans="2:21">
      <c r="B217" s="1"/>
      <c r="Q217" s="2"/>
      <c r="R217" s="2"/>
      <c r="T217" s="2"/>
      <c r="U217" s="2"/>
    </row>
    <row r="218" spans="2:21">
      <c r="B218" s="1"/>
      <c r="Q218" s="2"/>
      <c r="R218" s="2"/>
      <c r="T218" s="2"/>
      <c r="U218" s="2"/>
    </row>
    <row r="219" spans="2:21">
      <c r="B219" s="1"/>
      <c r="Q219" s="2"/>
      <c r="R219" s="2"/>
      <c r="T219" s="2"/>
      <c r="U219" s="2"/>
    </row>
    <row r="220" spans="2:21">
      <c r="B220" s="1"/>
      <c r="Q220" s="2"/>
      <c r="R220" s="2"/>
      <c r="T220" s="2"/>
      <c r="U220" s="2"/>
    </row>
    <row r="221" spans="2:21">
      <c r="B221" s="1"/>
      <c r="Q221" s="2"/>
      <c r="R221" s="2"/>
      <c r="T221" s="2"/>
      <c r="U221" s="2"/>
    </row>
    <row r="222" spans="2:21">
      <c r="B222" s="1"/>
      <c r="Q222" s="2"/>
      <c r="R222" s="2"/>
      <c r="T222" s="2"/>
      <c r="U222" s="2"/>
    </row>
    <row r="223" spans="2:21">
      <c r="B223" s="1"/>
      <c r="Q223" s="2"/>
      <c r="R223" s="2"/>
      <c r="T223" s="2"/>
      <c r="U223" s="2"/>
    </row>
    <row r="224" spans="2:21">
      <c r="B224" s="1"/>
      <c r="Q224" s="2"/>
      <c r="R224" s="2"/>
      <c r="T224" s="2"/>
      <c r="U224" s="2"/>
    </row>
    <row r="225" spans="2:21">
      <c r="B225" s="1"/>
      <c r="Q225" s="2"/>
      <c r="R225" s="2"/>
      <c r="T225" s="2"/>
      <c r="U225" s="2"/>
    </row>
    <row r="226" spans="2:21">
      <c r="B226" s="1"/>
      <c r="Q226" s="2"/>
      <c r="R226" s="2"/>
      <c r="T226" s="2"/>
      <c r="U226" s="2"/>
    </row>
    <row r="227" spans="2:21">
      <c r="B227" s="1"/>
      <c r="Q227" s="2"/>
      <c r="R227" s="2"/>
      <c r="T227" s="2"/>
      <c r="U227" s="2"/>
    </row>
    <row r="228" spans="2:21">
      <c r="B228" s="1"/>
      <c r="Q228" s="2"/>
      <c r="R228" s="2"/>
      <c r="T228" s="2"/>
      <c r="U228" s="2"/>
    </row>
    <row r="229" spans="2:21">
      <c r="B229" s="1"/>
      <c r="Q229" s="2"/>
      <c r="R229" s="2"/>
      <c r="T229" s="2"/>
      <c r="U229" s="2"/>
    </row>
    <row r="230" spans="2:21">
      <c r="B230" s="1"/>
      <c r="Q230" s="2"/>
      <c r="R230" s="2"/>
      <c r="T230" s="2"/>
      <c r="U230" s="2"/>
    </row>
    <row r="231" spans="2:21">
      <c r="B231" s="1"/>
      <c r="Q231" s="2"/>
      <c r="R231" s="2"/>
      <c r="T231" s="2"/>
      <c r="U231" s="2"/>
    </row>
    <row r="232" spans="2:21">
      <c r="B232" s="1"/>
      <c r="Q232" s="2"/>
      <c r="R232" s="2"/>
      <c r="T232" s="2"/>
      <c r="U232" s="2"/>
    </row>
    <row r="233" spans="2:21">
      <c r="B233" s="1"/>
      <c r="Q233" s="2"/>
      <c r="R233" s="2"/>
      <c r="T233" s="2"/>
      <c r="U233" s="2"/>
    </row>
    <row r="234" spans="2:21">
      <c r="B234" s="1"/>
      <c r="Q234" s="2"/>
      <c r="R234" s="2"/>
      <c r="T234" s="2"/>
      <c r="U234" s="2"/>
    </row>
    <row r="235" spans="2:21">
      <c r="B235" s="1"/>
      <c r="Q235" s="2"/>
      <c r="R235" s="2"/>
      <c r="T235" s="2"/>
      <c r="U235" s="2"/>
    </row>
    <row r="236" spans="2:21">
      <c r="B236" s="1"/>
      <c r="Q236" s="2"/>
      <c r="R236" s="2"/>
      <c r="T236" s="2"/>
      <c r="U236" s="2"/>
    </row>
    <row r="237" spans="2:21">
      <c r="B237" s="1"/>
      <c r="Q237" s="2"/>
      <c r="R237" s="2"/>
      <c r="T237" s="2"/>
      <c r="U237" s="2"/>
    </row>
    <row r="238" spans="2:21">
      <c r="B238" s="1"/>
      <c r="Q238" s="2"/>
      <c r="R238" s="2"/>
      <c r="T238" s="2"/>
      <c r="U238" s="2"/>
    </row>
    <row r="239" spans="2:21">
      <c r="B239" s="1"/>
      <c r="Q239" s="2"/>
      <c r="R239" s="2"/>
      <c r="T239" s="2"/>
      <c r="U239" s="2"/>
    </row>
    <row r="240" spans="2:21">
      <c r="B240" s="1"/>
      <c r="Q240" s="2"/>
      <c r="R240" s="2"/>
      <c r="T240" s="2"/>
      <c r="U240" s="2"/>
    </row>
    <row r="241" spans="2:21">
      <c r="B241" s="1"/>
      <c r="Q241" s="2"/>
      <c r="R241" s="2"/>
      <c r="T241" s="2"/>
      <c r="U241" s="2"/>
    </row>
    <row r="242" spans="2:21">
      <c r="B242" s="1"/>
      <c r="Q242" s="2"/>
      <c r="R242" s="2"/>
      <c r="T242" s="2"/>
      <c r="U242" s="2"/>
    </row>
    <row r="243" spans="2:21">
      <c r="B243" s="1"/>
      <c r="Q243" s="2"/>
      <c r="R243" s="2"/>
      <c r="T243" s="2"/>
      <c r="U243" s="2"/>
    </row>
    <row r="244" spans="2:21">
      <c r="B244" s="1"/>
      <c r="Q244" s="2"/>
      <c r="R244" s="2"/>
      <c r="T244" s="2"/>
      <c r="U244" s="2"/>
    </row>
    <row r="245" spans="2:21">
      <c r="B245" s="1"/>
      <c r="Q245" s="2"/>
      <c r="R245" s="2"/>
      <c r="T245" s="2"/>
      <c r="U245" s="2"/>
    </row>
    <row r="246" spans="2:21">
      <c r="B246" s="1"/>
      <c r="Q246" s="2"/>
      <c r="R246" s="2"/>
      <c r="T246" s="2"/>
      <c r="U246" s="2"/>
    </row>
    <row r="247" spans="2:21">
      <c r="B247" s="1"/>
      <c r="Q247" s="2"/>
      <c r="R247" s="2"/>
      <c r="T247" s="2"/>
      <c r="U247" s="2"/>
    </row>
    <row r="248" spans="2:21">
      <c r="B248" s="1"/>
      <c r="Q248" s="2"/>
      <c r="R248" s="2"/>
      <c r="T248" s="2"/>
      <c r="U248" s="2"/>
    </row>
    <row r="249" spans="2:21">
      <c r="B249" s="1"/>
      <c r="Q249" s="2"/>
      <c r="R249" s="2"/>
      <c r="T249" s="2"/>
      <c r="U249" s="2"/>
    </row>
    <row r="250" spans="2:21">
      <c r="B250" s="1"/>
      <c r="Q250" s="2"/>
      <c r="R250" s="2"/>
      <c r="T250" s="2"/>
      <c r="U250" s="2"/>
    </row>
    <row r="251" spans="2:21">
      <c r="B251" s="1"/>
      <c r="Q251" s="2"/>
      <c r="R251" s="2"/>
      <c r="T251" s="2"/>
      <c r="U251" s="2"/>
    </row>
    <row r="252" spans="2:21">
      <c r="B252" s="1"/>
      <c r="Q252" s="2"/>
      <c r="R252" s="2"/>
      <c r="T252" s="2"/>
      <c r="U252" s="2"/>
    </row>
    <row r="253" spans="2:21">
      <c r="B253" s="1"/>
      <c r="Q253" s="2"/>
      <c r="R253" s="2"/>
      <c r="T253" s="2"/>
      <c r="U253" s="2"/>
    </row>
    <row r="254" spans="2:21">
      <c r="B254" s="1"/>
      <c r="Q254" s="2"/>
      <c r="R254" s="2"/>
      <c r="T254" s="2"/>
      <c r="U254" s="2"/>
    </row>
    <row r="255" spans="2:21">
      <c r="B255" s="1"/>
      <c r="Q255" s="2"/>
      <c r="R255" s="2"/>
      <c r="T255" s="2"/>
      <c r="U255" s="2"/>
    </row>
    <row r="256" spans="2:21">
      <c r="B256" s="1"/>
      <c r="Q256" s="2"/>
      <c r="R256" s="2"/>
      <c r="T256" s="2"/>
      <c r="U256" s="2"/>
    </row>
    <row r="257" spans="2:21">
      <c r="B257" s="1"/>
      <c r="Q257" s="2"/>
      <c r="R257" s="2"/>
      <c r="T257" s="2"/>
      <c r="U257" s="2"/>
    </row>
    <row r="258" spans="2:21">
      <c r="B258" s="1"/>
      <c r="Q258" s="2"/>
      <c r="R258" s="2"/>
      <c r="T258" s="2"/>
      <c r="U258" s="2"/>
    </row>
    <row r="259" spans="2:21">
      <c r="B259" s="1"/>
      <c r="Q259" s="2"/>
      <c r="R259" s="2"/>
      <c r="T259" s="2"/>
      <c r="U259" s="2"/>
    </row>
    <row r="260" spans="2:21">
      <c r="B260" s="1"/>
      <c r="Q260" s="2"/>
      <c r="R260" s="2"/>
      <c r="T260" s="2"/>
      <c r="U260" s="2"/>
    </row>
    <row r="261" spans="2:21">
      <c r="B261" s="1"/>
      <c r="Q261" s="2"/>
      <c r="R261" s="2"/>
      <c r="T261" s="2"/>
      <c r="U261" s="2"/>
    </row>
    <row r="262" spans="2:21">
      <c r="B262" s="1"/>
      <c r="Q262" s="2"/>
      <c r="R262" s="2"/>
      <c r="T262" s="2"/>
      <c r="U262" s="2"/>
    </row>
    <row r="263" spans="2:21">
      <c r="B263" s="1"/>
      <c r="Q263" s="2"/>
      <c r="R263" s="2"/>
      <c r="T263" s="2"/>
      <c r="U263" s="2"/>
    </row>
    <row r="264" spans="2:21">
      <c r="B264" s="1"/>
      <c r="Q264" s="2"/>
      <c r="R264" s="2"/>
      <c r="T264" s="2"/>
      <c r="U264" s="2"/>
    </row>
    <row r="265" spans="2:21">
      <c r="B265" s="1"/>
      <c r="Q265" s="2"/>
      <c r="R265" s="2"/>
      <c r="T265" s="2"/>
      <c r="U265" s="2"/>
    </row>
    <row r="266" spans="2:21">
      <c r="B266" s="1"/>
      <c r="Q266" s="2"/>
      <c r="R266" s="2"/>
      <c r="T266" s="2"/>
      <c r="U266" s="2"/>
    </row>
    <row r="267" spans="2:21">
      <c r="B267" s="1"/>
      <c r="Q267" s="2"/>
      <c r="R267" s="2"/>
      <c r="T267" s="2"/>
      <c r="U267" s="2"/>
    </row>
    <row r="268" spans="2:21">
      <c r="B268" s="1"/>
      <c r="Q268" s="2"/>
      <c r="R268" s="2"/>
      <c r="T268" s="2"/>
      <c r="U268" s="2"/>
    </row>
    <row r="269" spans="2:21">
      <c r="B269" s="1"/>
      <c r="Q269" s="2"/>
      <c r="R269" s="2"/>
      <c r="T269" s="2"/>
      <c r="U269" s="2"/>
    </row>
    <row r="270" spans="2:21">
      <c r="B270" s="1"/>
      <c r="Q270" s="2"/>
      <c r="R270" s="2"/>
      <c r="T270" s="2"/>
      <c r="U270" s="2"/>
    </row>
    <row r="271" spans="2:21">
      <c r="B271" s="1"/>
      <c r="Q271" s="2"/>
      <c r="R271" s="2"/>
      <c r="T271" s="2"/>
      <c r="U271" s="2"/>
    </row>
    <row r="272" spans="2:21">
      <c r="B272" s="1"/>
      <c r="Q272" s="2"/>
      <c r="R272" s="2"/>
      <c r="T272" s="2"/>
      <c r="U272" s="2"/>
    </row>
    <row r="273" spans="2:21">
      <c r="B273" s="1"/>
      <c r="Q273" s="2"/>
      <c r="R273" s="2"/>
      <c r="T273" s="2"/>
      <c r="U273" s="2"/>
    </row>
    <row r="274" spans="2:21">
      <c r="B274" s="1"/>
      <c r="Q274" s="2"/>
      <c r="R274" s="2"/>
      <c r="T274" s="2"/>
      <c r="U274" s="2"/>
    </row>
    <row r="275" spans="2:21">
      <c r="B275" s="1"/>
      <c r="Q275" s="2"/>
      <c r="R275" s="2"/>
      <c r="T275" s="2"/>
      <c r="U275" s="2"/>
    </row>
    <row r="276" spans="2:21">
      <c r="B276" s="1"/>
      <c r="Q276" s="2"/>
      <c r="R276" s="2"/>
      <c r="T276" s="2"/>
      <c r="U276" s="2"/>
    </row>
    <row r="277" spans="2:21">
      <c r="B277" s="1"/>
      <c r="Q277" s="2"/>
      <c r="R277" s="2"/>
      <c r="T277" s="2"/>
      <c r="U277" s="2"/>
    </row>
    <row r="278" spans="2:21">
      <c r="B278" s="1"/>
      <c r="Q278" s="2"/>
      <c r="R278" s="2"/>
      <c r="T278" s="2"/>
      <c r="U278" s="2"/>
    </row>
    <row r="279" spans="2:21">
      <c r="B279" s="1"/>
      <c r="Q279" s="2"/>
      <c r="R279" s="2"/>
      <c r="T279" s="2"/>
      <c r="U279" s="2"/>
    </row>
    <row r="280" spans="2:21">
      <c r="B280" s="1"/>
      <c r="Q280" s="2"/>
      <c r="R280" s="2"/>
      <c r="T280" s="2"/>
      <c r="U280" s="2"/>
    </row>
    <row r="281" spans="2:21">
      <c r="B281" s="1"/>
      <c r="Q281" s="2"/>
      <c r="R281" s="2"/>
      <c r="T281" s="2"/>
      <c r="U281" s="2"/>
    </row>
    <row r="282" spans="2:21">
      <c r="B282" s="1"/>
      <c r="Q282" s="2"/>
      <c r="R282" s="2"/>
      <c r="T282" s="2"/>
      <c r="U282" s="2"/>
    </row>
    <row r="283" spans="2:21">
      <c r="B283" s="1"/>
      <c r="Q283" s="2"/>
      <c r="R283" s="2"/>
      <c r="T283" s="2"/>
      <c r="U283" s="2"/>
    </row>
    <row r="284" spans="2:21">
      <c r="B284" s="1"/>
      <c r="Q284" s="2"/>
      <c r="R284" s="2"/>
      <c r="T284" s="2"/>
      <c r="U284" s="2"/>
    </row>
    <row r="285" spans="2:21">
      <c r="B285" s="1"/>
      <c r="Q285" s="2"/>
      <c r="R285" s="2"/>
      <c r="T285" s="2"/>
      <c r="U285" s="2"/>
    </row>
    <row r="286" spans="2:21">
      <c r="B286" s="1"/>
      <c r="Q286" s="2"/>
      <c r="R286" s="2"/>
      <c r="T286" s="2"/>
      <c r="U286" s="2"/>
    </row>
    <row r="287" spans="2:21">
      <c r="B287" s="1"/>
      <c r="Q287" s="2"/>
      <c r="R287" s="2"/>
      <c r="T287" s="2"/>
      <c r="U287" s="2"/>
    </row>
    <row r="288" spans="2:21">
      <c r="B288" s="1"/>
      <c r="Q288" s="2"/>
      <c r="R288" s="2"/>
      <c r="T288" s="2"/>
      <c r="U288" s="2"/>
    </row>
    <row r="289" spans="2:21">
      <c r="B289" s="1"/>
      <c r="Q289" s="2"/>
      <c r="R289" s="2"/>
      <c r="T289" s="2"/>
      <c r="U289" s="2"/>
    </row>
    <row r="290" spans="2:21">
      <c r="B290" s="1"/>
      <c r="Q290" s="2"/>
      <c r="R290" s="2"/>
      <c r="T290" s="2"/>
      <c r="U290" s="2"/>
    </row>
    <row r="291" spans="2:21">
      <c r="B291" s="1"/>
      <c r="Q291" s="2"/>
      <c r="R291" s="2"/>
      <c r="T291" s="2"/>
      <c r="U291" s="2"/>
    </row>
    <row r="292" spans="2:21">
      <c r="B292" s="1"/>
      <c r="Q292" s="2"/>
      <c r="R292" s="2"/>
      <c r="T292" s="2"/>
      <c r="U292" s="2"/>
    </row>
    <row r="293" spans="2:21">
      <c r="B293" s="1"/>
      <c r="Q293" s="2"/>
      <c r="R293" s="2"/>
      <c r="T293" s="2"/>
      <c r="U293" s="2"/>
    </row>
    <row r="294" spans="2:21">
      <c r="B294" s="1"/>
      <c r="Q294" s="2"/>
      <c r="R294" s="2"/>
      <c r="T294" s="2"/>
      <c r="U294" s="2"/>
    </row>
    <row r="295" spans="2:21">
      <c r="B295" s="1"/>
      <c r="Q295" s="2"/>
      <c r="R295" s="2"/>
      <c r="T295" s="2"/>
      <c r="U295" s="2"/>
    </row>
    <row r="296" spans="2:21">
      <c r="B296" s="1"/>
      <c r="Q296" s="2"/>
      <c r="R296" s="2"/>
      <c r="T296" s="2"/>
      <c r="U296" s="2"/>
    </row>
    <row r="297" spans="2:21">
      <c r="B297" s="1"/>
      <c r="Q297" s="2"/>
      <c r="R297" s="2"/>
      <c r="T297" s="2"/>
      <c r="U297" s="2"/>
    </row>
    <row r="298" spans="2:21">
      <c r="B298" s="1"/>
      <c r="Q298" s="2"/>
      <c r="R298" s="2"/>
      <c r="T298" s="2"/>
      <c r="U298" s="2"/>
    </row>
    <row r="299" spans="2:21">
      <c r="B299" s="1"/>
      <c r="Q299" s="2"/>
      <c r="R299" s="2"/>
      <c r="T299" s="2"/>
      <c r="U299" s="2"/>
    </row>
    <row r="300" spans="2:21">
      <c r="B300" s="1"/>
      <c r="Q300" s="2"/>
      <c r="R300" s="2"/>
      <c r="T300" s="2"/>
      <c r="U300" s="2"/>
    </row>
    <row r="301" spans="2:21">
      <c r="B301" s="1"/>
      <c r="Q301" s="2"/>
      <c r="R301" s="2"/>
      <c r="T301" s="2"/>
      <c r="U301" s="2"/>
    </row>
    <row r="302" spans="2:21">
      <c r="B302" s="1"/>
      <c r="Q302" s="2"/>
      <c r="R302" s="2"/>
      <c r="T302" s="2"/>
      <c r="U302" s="2"/>
    </row>
    <row r="303" spans="2:21">
      <c r="B303" s="1"/>
      <c r="Q303" s="2"/>
      <c r="R303" s="2"/>
      <c r="T303" s="2"/>
      <c r="U303" s="2"/>
    </row>
    <row r="304" spans="2:21">
      <c r="B304" s="1"/>
      <c r="Q304" s="2"/>
      <c r="R304" s="2"/>
      <c r="T304" s="2"/>
      <c r="U304" s="2"/>
    </row>
    <row r="305" spans="2:21">
      <c r="B305" s="1"/>
      <c r="Q305" s="2"/>
      <c r="R305" s="2"/>
      <c r="T305" s="2"/>
      <c r="U305" s="2"/>
    </row>
    <row r="306" spans="2:21">
      <c r="B306" s="1"/>
      <c r="Q306" s="2"/>
      <c r="R306" s="2"/>
      <c r="T306" s="2"/>
      <c r="U306" s="2"/>
    </row>
    <row r="307" spans="2:21">
      <c r="B307" s="1"/>
      <c r="Q307" s="2"/>
      <c r="R307" s="2"/>
      <c r="T307" s="2"/>
      <c r="U307" s="2"/>
    </row>
    <row r="308" spans="2:21">
      <c r="B308" s="1"/>
      <c r="Q308" s="2"/>
      <c r="R308" s="2"/>
      <c r="T308" s="2"/>
      <c r="U308" s="2"/>
    </row>
    <row r="309" spans="2:21">
      <c r="B309" s="1"/>
      <c r="Q309" s="2"/>
      <c r="R309" s="2"/>
      <c r="T309" s="2"/>
      <c r="U309" s="2"/>
    </row>
    <row r="310" spans="2:21">
      <c r="B310" s="1"/>
      <c r="Q310" s="2"/>
      <c r="R310" s="2"/>
      <c r="T310" s="2"/>
      <c r="U310" s="2"/>
    </row>
    <row r="311" spans="2:21">
      <c r="B311" s="1"/>
      <c r="Q311" s="2"/>
      <c r="R311" s="2"/>
      <c r="T311" s="2"/>
      <c r="U311" s="2"/>
    </row>
    <row r="312" spans="2:21">
      <c r="B312" s="1"/>
      <c r="Q312" s="2"/>
      <c r="R312" s="2"/>
      <c r="T312" s="2"/>
      <c r="U312" s="2"/>
    </row>
    <row r="313" spans="2:21">
      <c r="B313" s="1"/>
      <c r="Q313" s="2"/>
      <c r="R313" s="2"/>
      <c r="T313" s="2"/>
      <c r="U313" s="2"/>
    </row>
    <row r="314" spans="2:21">
      <c r="B314" s="1"/>
      <c r="Q314" s="2"/>
      <c r="R314" s="2"/>
      <c r="T314" s="2"/>
      <c r="U314" s="2"/>
    </row>
    <row r="315" spans="2:21">
      <c r="B315" s="1"/>
      <c r="Q315" s="2"/>
      <c r="R315" s="2"/>
      <c r="T315" s="2"/>
      <c r="U315" s="2"/>
    </row>
    <row r="316" spans="2:21">
      <c r="B316" s="1"/>
      <c r="Q316" s="2"/>
      <c r="R316" s="2"/>
      <c r="T316" s="2"/>
      <c r="U316" s="2"/>
    </row>
    <row r="317" spans="2:21">
      <c r="B317" s="1"/>
      <c r="Q317" s="2"/>
      <c r="R317" s="2"/>
      <c r="T317" s="2"/>
      <c r="U317" s="2"/>
    </row>
    <row r="318" spans="2:21">
      <c r="B318" s="1"/>
      <c r="Q318" s="2"/>
      <c r="R318" s="2"/>
      <c r="T318" s="2"/>
      <c r="U318" s="2"/>
    </row>
    <row r="319" spans="2:21">
      <c r="B319" s="1"/>
      <c r="Q319" s="2"/>
      <c r="R319" s="2"/>
      <c r="T319" s="2"/>
      <c r="U319" s="2"/>
    </row>
    <row r="320" spans="2:21">
      <c r="B320" s="1"/>
      <c r="Q320" s="2"/>
      <c r="R320" s="2"/>
      <c r="T320" s="2"/>
      <c r="U320" s="2"/>
    </row>
    <row r="321" spans="2:21">
      <c r="B321" s="1"/>
      <c r="Q321" s="2"/>
      <c r="R321" s="2"/>
      <c r="T321" s="2"/>
      <c r="U321" s="2"/>
    </row>
    <row r="322" spans="2:21">
      <c r="B322" s="1"/>
      <c r="Q322" s="2"/>
      <c r="R322" s="2"/>
      <c r="T322" s="2"/>
      <c r="U322" s="2"/>
    </row>
    <row r="323" spans="2:21">
      <c r="B323" s="1"/>
      <c r="Q323" s="2"/>
      <c r="R323" s="2"/>
      <c r="T323" s="2"/>
      <c r="U323" s="2"/>
    </row>
    <row r="324" spans="2:21">
      <c r="B324" s="1"/>
      <c r="Q324" s="2"/>
      <c r="R324" s="2"/>
      <c r="T324" s="2"/>
      <c r="U324" s="2"/>
    </row>
    <row r="325" spans="2:21">
      <c r="B325" s="1"/>
      <c r="Q325" s="2"/>
      <c r="R325" s="2"/>
      <c r="T325" s="2"/>
      <c r="U325" s="2"/>
    </row>
    <row r="326" spans="2:21">
      <c r="B326" s="1"/>
      <c r="Q326" s="2"/>
      <c r="R326" s="2"/>
      <c r="T326" s="2"/>
      <c r="U326" s="2"/>
    </row>
    <row r="327" spans="2:21">
      <c r="B327" s="1"/>
      <c r="Q327" s="2"/>
      <c r="R327" s="2"/>
      <c r="T327" s="2"/>
      <c r="U327" s="2"/>
    </row>
    <row r="328" spans="2:21">
      <c r="B328" s="1"/>
      <c r="Q328" s="2"/>
      <c r="R328" s="2"/>
      <c r="T328" s="2"/>
      <c r="U328" s="2"/>
    </row>
    <row r="329" spans="2:21">
      <c r="B329" s="1"/>
      <c r="Q329" s="2"/>
      <c r="R329" s="2"/>
      <c r="T329" s="2"/>
      <c r="U329" s="2"/>
    </row>
    <row r="330" spans="2:21">
      <c r="B330" s="1"/>
      <c r="Q330" s="2"/>
      <c r="R330" s="2"/>
      <c r="T330" s="2"/>
      <c r="U330" s="2"/>
    </row>
    <row r="331" spans="2:21">
      <c r="B331" s="1"/>
      <c r="Q331" s="2"/>
      <c r="R331" s="2"/>
      <c r="T331" s="2"/>
      <c r="U331" s="2"/>
    </row>
    <row r="332" spans="2:21">
      <c r="B332" s="1"/>
      <c r="Q332" s="2"/>
      <c r="R332" s="2"/>
      <c r="T332" s="2"/>
      <c r="U332" s="2"/>
    </row>
    <row r="333" spans="2:21">
      <c r="B333" s="1"/>
      <c r="Q333" s="2"/>
      <c r="R333" s="2"/>
      <c r="T333" s="2"/>
      <c r="U333" s="2"/>
    </row>
    <row r="334" spans="2:21">
      <c r="B334" s="1"/>
      <c r="Q334" s="2"/>
      <c r="R334" s="2"/>
      <c r="T334" s="2"/>
      <c r="U334" s="2"/>
    </row>
    <row r="335" spans="2:21">
      <c r="B335" s="1"/>
      <c r="Q335" s="2"/>
      <c r="R335" s="2"/>
      <c r="T335" s="2"/>
      <c r="U335" s="2"/>
    </row>
    <row r="336" spans="2:21">
      <c r="B336" s="1"/>
      <c r="Q336" s="2"/>
      <c r="R336" s="2"/>
      <c r="T336" s="2"/>
      <c r="U336" s="2"/>
    </row>
    <row r="337" spans="2:21">
      <c r="B337" s="1"/>
      <c r="Q337" s="2"/>
      <c r="R337" s="2"/>
      <c r="T337" s="2"/>
      <c r="U337" s="2"/>
    </row>
    <row r="338" spans="2:21">
      <c r="B338" s="1"/>
      <c r="Q338" s="2"/>
      <c r="R338" s="2"/>
      <c r="T338" s="2"/>
      <c r="U338" s="2"/>
    </row>
    <row r="339" spans="2:21">
      <c r="B339" s="1"/>
      <c r="Q339" s="2"/>
      <c r="R339" s="2"/>
      <c r="T339" s="2"/>
      <c r="U339" s="2"/>
    </row>
    <row r="340" spans="2:21">
      <c r="B340" s="1"/>
      <c r="Q340" s="2"/>
      <c r="R340" s="2"/>
      <c r="T340" s="2"/>
      <c r="U340" s="2"/>
    </row>
    <row r="341" spans="2:21">
      <c r="B341" s="1"/>
      <c r="Q341" s="2"/>
      <c r="R341" s="2"/>
      <c r="T341" s="2"/>
      <c r="U341" s="2"/>
    </row>
    <row r="342" spans="2:21">
      <c r="B342" s="1"/>
      <c r="Q342" s="2"/>
      <c r="R342" s="2"/>
      <c r="T342" s="2"/>
      <c r="U342" s="2"/>
    </row>
    <row r="343" spans="2:21">
      <c r="B343" s="1"/>
      <c r="Q343" s="2"/>
      <c r="R343" s="2"/>
      <c r="T343" s="2"/>
      <c r="U343" s="2"/>
    </row>
    <row r="344" spans="2:21">
      <c r="B344" s="1"/>
      <c r="Q344" s="2"/>
      <c r="R344" s="2"/>
      <c r="T344" s="2"/>
      <c r="U344" s="2"/>
    </row>
    <row r="345" spans="2:21">
      <c r="B345" s="1"/>
      <c r="Q345" s="2"/>
      <c r="R345" s="2"/>
      <c r="T345" s="2"/>
      <c r="U345" s="2"/>
    </row>
    <row r="346" spans="2:21">
      <c r="B346" s="1"/>
      <c r="Q346" s="2"/>
      <c r="R346" s="2"/>
      <c r="T346" s="2"/>
      <c r="U346" s="2"/>
    </row>
    <row r="347" spans="2:21">
      <c r="B347" s="1"/>
      <c r="Q347" s="2"/>
      <c r="R347" s="2"/>
      <c r="T347" s="2"/>
      <c r="U347" s="2"/>
    </row>
    <row r="348" spans="2:21">
      <c r="B348" s="1"/>
      <c r="Q348" s="2"/>
      <c r="R348" s="2"/>
      <c r="T348" s="2"/>
      <c r="U348" s="2"/>
    </row>
    <row r="349" spans="2:21">
      <c r="B349" s="1"/>
      <c r="Q349" s="2"/>
      <c r="R349" s="2"/>
      <c r="T349" s="2"/>
      <c r="U349" s="2"/>
    </row>
    <row r="350" spans="2:21">
      <c r="B350" s="1"/>
      <c r="Q350" s="2"/>
      <c r="R350" s="2"/>
      <c r="T350" s="2"/>
      <c r="U350" s="2"/>
    </row>
    <row r="351" spans="2:21">
      <c r="B351" s="1"/>
      <c r="Q351" s="2"/>
      <c r="R351" s="2"/>
      <c r="T351" s="2"/>
      <c r="U351" s="2"/>
    </row>
    <row r="352" spans="2:21">
      <c r="B352" s="1"/>
      <c r="Q352" s="2"/>
      <c r="R352" s="2"/>
      <c r="T352" s="2"/>
      <c r="U352" s="2"/>
    </row>
    <row r="353" spans="2:21">
      <c r="B353" s="1"/>
      <c r="Q353" s="2"/>
      <c r="R353" s="2"/>
      <c r="T353" s="2"/>
      <c r="U353" s="2"/>
    </row>
    <row r="354" spans="2:21">
      <c r="B354" s="1"/>
      <c r="Q354" s="2"/>
      <c r="R354" s="2"/>
      <c r="T354" s="2"/>
      <c r="U354" s="2"/>
    </row>
    <row r="355" spans="2:21">
      <c r="B355" s="1"/>
      <c r="Q355" s="2"/>
      <c r="R355" s="2"/>
      <c r="T355" s="2"/>
      <c r="U355" s="2"/>
    </row>
    <row r="356" spans="2:21">
      <c r="B356" s="1"/>
      <c r="Q356" s="2"/>
      <c r="R356" s="2"/>
      <c r="T356" s="2"/>
      <c r="U356" s="2"/>
    </row>
    <row r="357" spans="2:21">
      <c r="B357" s="1"/>
      <c r="Q357" s="2"/>
      <c r="R357" s="2"/>
      <c r="T357" s="2"/>
      <c r="U357" s="2"/>
    </row>
    <row r="358" spans="2:21">
      <c r="B358" s="1"/>
      <c r="Q358" s="2"/>
      <c r="R358" s="2"/>
      <c r="T358" s="2"/>
      <c r="U358" s="2"/>
    </row>
    <row r="359" spans="2:21">
      <c r="B359" s="1"/>
      <c r="Q359" s="2"/>
      <c r="R359" s="2"/>
      <c r="T359" s="2"/>
      <c r="U359" s="2"/>
    </row>
    <row r="360" spans="2:21">
      <c r="B360" s="1"/>
      <c r="Q360" s="2"/>
      <c r="R360" s="2"/>
      <c r="T360" s="2"/>
      <c r="U360" s="2"/>
    </row>
    <row r="361" spans="2:21">
      <c r="B361" s="1"/>
      <c r="Q361" s="2"/>
      <c r="R361" s="2"/>
      <c r="T361" s="2"/>
      <c r="U361" s="2"/>
    </row>
    <row r="362" spans="2:21">
      <c r="B362" s="1"/>
      <c r="Q362" s="2"/>
      <c r="R362" s="2"/>
      <c r="T362" s="2"/>
      <c r="U362" s="2"/>
    </row>
    <row r="363" spans="2:21">
      <c r="B363" s="1"/>
      <c r="Q363" s="2"/>
      <c r="R363" s="2"/>
      <c r="T363" s="2"/>
      <c r="U363" s="2"/>
    </row>
    <row r="364" spans="2:21">
      <c r="B364" s="1"/>
      <c r="Q364" s="2"/>
      <c r="R364" s="2"/>
      <c r="T364" s="2"/>
      <c r="U364" s="2"/>
    </row>
    <row r="365" spans="2:21">
      <c r="B365" s="1"/>
      <c r="Q365" s="2"/>
      <c r="R365" s="2"/>
      <c r="T365" s="2"/>
      <c r="U365" s="2"/>
    </row>
    <row r="366" spans="2:21">
      <c r="B366" s="1"/>
      <c r="Q366" s="2"/>
      <c r="R366" s="2"/>
      <c r="T366" s="2"/>
      <c r="U366" s="2"/>
    </row>
    <row r="367" spans="2:21">
      <c r="B367" s="1"/>
      <c r="Q367" s="2"/>
      <c r="R367" s="2"/>
      <c r="T367" s="2"/>
      <c r="U367" s="2"/>
    </row>
    <row r="368" spans="2:21">
      <c r="B368" s="1"/>
      <c r="Q368" s="2"/>
      <c r="R368" s="2"/>
      <c r="T368" s="2"/>
      <c r="U368" s="2"/>
    </row>
    <row r="369" spans="2:21">
      <c r="B369" s="1"/>
      <c r="Q369" s="2"/>
      <c r="R369" s="2"/>
      <c r="T369" s="2"/>
      <c r="U369" s="2"/>
    </row>
    <row r="370" spans="2:21">
      <c r="B370" s="1"/>
      <c r="Q370" s="2"/>
      <c r="R370" s="2"/>
      <c r="T370" s="2"/>
      <c r="U370" s="2"/>
    </row>
    <row r="371" spans="2:21">
      <c r="B371" s="1"/>
      <c r="Q371" s="2"/>
      <c r="R371" s="2"/>
      <c r="T371" s="2"/>
      <c r="U371" s="2"/>
    </row>
    <row r="372" spans="2:21">
      <c r="B372" s="1"/>
      <c r="Q372" s="2"/>
      <c r="R372" s="2"/>
      <c r="T372" s="2"/>
      <c r="U372" s="2"/>
    </row>
    <row r="373" spans="2:21">
      <c r="B373" s="1"/>
      <c r="Q373" s="2"/>
      <c r="R373" s="2"/>
      <c r="T373" s="2"/>
      <c r="U373" s="2"/>
    </row>
    <row r="374" spans="2:21">
      <c r="B374" s="1"/>
      <c r="Q374" s="2"/>
      <c r="R374" s="2"/>
      <c r="T374" s="2"/>
      <c r="U374" s="2"/>
    </row>
    <row r="375" spans="2:21">
      <c r="B375" s="1"/>
      <c r="Q375" s="2"/>
      <c r="R375" s="2"/>
      <c r="T375" s="2"/>
      <c r="U375" s="2"/>
    </row>
    <row r="376" spans="2:21">
      <c r="B376" s="1"/>
      <c r="Q376" s="2"/>
      <c r="R376" s="2"/>
      <c r="T376" s="2"/>
      <c r="U376" s="2"/>
    </row>
    <row r="377" spans="2:21">
      <c r="B377" s="1"/>
      <c r="Q377" s="2"/>
      <c r="R377" s="2"/>
      <c r="T377" s="2"/>
      <c r="U377" s="2"/>
    </row>
    <row r="378" spans="2:21">
      <c r="B378" s="1"/>
      <c r="Q378" s="2"/>
      <c r="R378" s="2"/>
      <c r="T378" s="2"/>
      <c r="U378" s="2"/>
    </row>
    <row r="379" spans="2:21">
      <c r="B379" s="1"/>
      <c r="Q379" s="2"/>
      <c r="R379" s="2"/>
      <c r="T379" s="2"/>
      <c r="U379" s="2"/>
    </row>
    <row r="380" spans="2:21">
      <c r="B380" s="1"/>
      <c r="Q380" s="2"/>
      <c r="R380" s="2"/>
      <c r="T380" s="2"/>
      <c r="U380" s="2"/>
    </row>
    <row r="381" spans="2:21">
      <c r="B381" s="1"/>
      <c r="Q381" s="2"/>
      <c r="R381" s="2"/>
      <c r="T381" s="2"/>
      <c r="U381" s="2"/>
    </row>
    <row r="382" spans="2:21">
      <c r="B382" s="1"/>
      <c r="Q382" s="2"/>
      <c r="R382" s="2"/>
      <c r="T382" s="2"/>
      <c r="U382" s="2"/>
    </row>
    <row r="383" spans="2:21">
      <c r="B383" s="1"/>
      <c r="Q383" s="2"/>
      <c r="R383" s="2"/>
      <c r="T383" s="2"/>
      <c r="U383" s="2"/>
    </row>
    <row r="384" spans="2:21">
      <c r="B384" s="1"/>
      <c r="Q384" s="2"/>
      <c r="R384" s="2"/>
      <c r="T384" s="2"/>
      <c r="U384" s="2"/>
    </row>
    <row r="385" spans="2:21">
      <c r="B385" s="1"/>
      <c r="Q385" s="2"/>
      <c r="R385" s="2"/>
      <c r="T385" s="2"/>
      <c r="U385" s="2"/>
    </row>
    <row r="386" spans="2:21">
      <c r="B386" s="1"/>
      <c r="Q386" s="2"/>
      <c r="R386" s="2"/>
      <c r="T386" s="2"/>
      <c r="U386" s="2"/>
    </row>
    <row r="387" spans="2:21">
      <c r="B387" s="1"/>
      <c r="Q387" s="2"/>
      <c r="R387" s="2"/>
      <c r="T387" s="2"/>
      <c r="U387" s="2"/>
    </row>
    <row r="388" spans="2:21">
      <c r="B388" s="1"/>
      <c r="Q388" s="2"/>
      <c r="R388" s="2"/>
      <c r="T388" s="2"/>
      <c r="U388" s="2"/>
    </row>
    <row r="389" spans="2:21">
      <c r="B389" s="1"/>
      <c r="Q389" s="2"/>
      <c r="R389" s="2"/>
      <c r="T389" s="2"/>
      <c r="U389" s="2"/>
    </row>
    <row r="390" spans="2:21">
      <c r="B390" s="1"/>
      <c r="Q390" s="2"/>
      <c r="R390" s="2"/>
      <c r="T390" s="2"/>
      <c r="U390" s="2"/>
    </row>
    <row r="391" spans="2:21">
      <c r="B391" s="1"/>
      <c r="Q391" s="2"/>
      <c r="R391" s="2"/>
      <c r="T391" s="2"/>
      <c r="U391" s="2"/>
    </row>
    <row r="392" spans="2:21">
      <c r="B392" s="1"/>
      <c r="Q392" s="2"/>
      <c r="R392" s="2"/>
      <c r="T392" s="2"/>
      <c r="U392" s="2"/>
    </row>
    <row r="393" spans="2:21">
      <c r="B393" s="1"/>
      <c r="Q393" s="2"/>
      <c r="R393" s="2"/>
      <c r="T393" s="2"/>
      <c r="U393" s="2"/>
    </row>
    <row r="394" spans="2:21">
      <c r="B394" s="1"/>
      <c r="Q394" s="2"/>
      <c r="R394" s="2"/>
      <c r="T394" s="2"/>
      <c r="U394" s="2"/>
    </row>
    <row r="395" spans="2:21">
      <c r="B395" s="1"/>
      <c r="Q395" s="2"/>
      <c r="R395" s="2"/>
      <c r="T395" s="2"/>
      <c r="U395" s="2"/>
    </row>
    <row r="396" spans="2:21">
      <c r="B396" s="1"/>
      <c r="Q396" s="2"/>
      <c r="R396" s="2"/>
      <c r="T396" s="2"/>
      <c r="U396" s="2"/>
    </row>
    <row r="397" spans="2:21">
      <c r="B397" s="1"/>
      <c r="Q397" s="2"/>
      <c r="R397" s="2"/>
      <c r="T397" s="2"/>
      <c r="U397" s="2"/>
    </row>
    <row r="398" spans="2:21">
      <c r="B398" s="1"/>
      <c r="Q398" s="2"/>
      <c r="R398" s="2"/>
      <c r="T398" s="2"/>
      <c r="U398" s="2"/>
    </row>
    <row r="399" spans="2:21">
      <c r="B399" s="1"/>
      <c r="Q399" s="2"/>
      <c r="R399" s="2"/>
      <c r="T399" s="2"/>
      <c r="U399" s="2"/>
    </row>
    <row r="400" spans="2:21">
      <c r="B400" s="1"/>
      <c r="Q400" s="2"/>
      <c r="R400" s="2"/>
      <c r="T400" s="2"/>
      <c r="U400" s="2"/>
    </row>
    <row r="401" spans="2:21">
      <c r="B401" s="1"/>
      <c r="Q401" s="2"/>
      <c r="R401" s="2"/>
      <c r="T401" s="2"/>
      <c r="U401" s="2"/>
    </row>
    <row r="402" spans="2:21">
      <c r="B402" s="1"/>
      <c r="Q402" s="2"/>
      <c r="R402" s="2"/>
      <c r="T402" s="2"/>
      <c r="U402" s="2"/>
    </row>
    <row r="403" spans="2:21">
      <c r="B403" s="1"/>
      <c r="Q403" s="2"/>
      <c r="R403" s="2"/>
      <c r="T403" s="2"/>
      <c r="U403" s="2"/>
    </row>
    <row r="404" spans="2:21">
      <c r="B404" s="1"/>
      <c r="Q404" s="2"/>
      <c r="R404" s="2"/>
      <c r="T404" s="2"/>
      <c r="U404" s="2"/>
    </row>
    <row r="405" spans="2:21">
      <c r="B405" s="1"/>
      <c r="Q405" s="2"/>
      <c r="R405" s="2"/>
      <c r="T405" s="2"/>
      <c r="U405" s="2"/>
    </row>
    <row r="406" spans="2:21">
      <c r="B406" s="1"/>
      <c r="Q406" s="2"/>
      <c r="R406" s="2"/>
      <c r="T406" s="2"/>
      <c r="U406" s="2"/>
    </row>
    <row r="407" spans="2:21">
      <c r="B407" s="1"/>
      <c r="Q407" s="2"/>
      <c r="R407" s="2"/>
      <c r="T407" s="2"/>
      <c r="U407" s="2"/>
    </row>
    <row r="408" spans="2:21">
      <c r="B408" s="1"/>
      <c r="Q408" s="2"/>
      <c r="R408" s="2"/>
      <c r="T408" s="2"/>
      <c r="U408" s="2"/>
    </row>
    <row r="409" spans="2:21">
      <c r="B409" s="1"/>
      <c r="Q409" s="2"/>
      <c r="R409" s="2"/>
      <c r="T409" s="2"/>
      <c r="U409" s="2"/>
    </row>
    <row r="410" spans="2:21">
      <c r="B410" s="1"/>
      <c r="Q410" s="2"/>
      <c r="R410" s="2"/>
      <c r="T410" s="2"/>
      <c r="U410" s="2"/>
    </row>
    <row r="411" spans="2:21">
      <c r="B411" s="1"/>
      <c r="Q411" s="2"/>
      <c r="R411" s="2"/>
      <c r="T411" s="2"/>
      <c r="U411" s="2"/>
    </row>
    <row r="412" spans="2:21">
      <c r="B412" s="1"/>
      <c r="Q412" s="2"/>
      <c r="R412" s="2"/>
      <c r="T412" s="2"/>
      <c r="U412" s="2"/>
    </row>
    <row r="413" spans="2:21">
      <c r="B413" s="1"/>
      <c r="Q413" s="2"/>
      <c r="R413" s="2"/>
      <c r="T413" s="2"/>
      <c r="U413" s="2"/>
    </row>
    <row r="414" spans="2:21">
      <c r="B414" s="1"/>
      <c r="Q414" s="2"/>
      <c r="R414" s="2"/>
      <c r="T414" s="2"/>
      <c r="U414" s="2"/>
    </row>
    <row r="415" spans="2:21">
      <c r="B415" s="1"/>
      <c r="Q415" s="2"/>
      <c r="R415" s="2"/>
      <c r="T415" s="2"/>
      <c r="U415" s="2"/>
    </row>
    <row r="416" spans="2:21">
      <c r="B416" s="1"/>
      <c r="Q416" s="2"/>
      <c r="R416" s="2"/>
      <c r="T416" s="2"/>
      <c r="U416" s="2"/>
    </row>
    <row r="417" spans="2:21">
      <c r="B417" s="1"/>
      <c r="Q417" s="2"/>
      <c r="R417" s="2"/>
      <c r="T417" s="2"/>
      <c r="U417" s="2"/>
    </row>
    <row r="418" spans="2:21">
      <c r="B418" s="1"/>
      <c r="Q418" s="2"/>
      <c r="R418" s="2"/>
      <c r="T418" s="2"/>
      <c r="U418" s="2"/>
    </row>
    <row r="419" spans="2:21">
      <c r="B419" s="1"/>
      <c r="Q419" s="2"/>
      <c r="R419" s="2"/>
      <c r="T419" s="2"/>
      <c r="U419" s="2"/>
    </row>
    <row r="420" spans="2:21">
      <c r="B420" s="1"/>
      <c r="Q420" s="2"/>
      <c r="R420" s="2"/>
      <c r="T420" s="2"/>
      <c r="U420" s="2"/>
    </row>
    <row r="421" spans="2:21">
      <c r="B421" s="1"/>
      <c r="Q421" s="2"/>
      <c r="R421" s="2"/>
      <c r="T421" s="2"/>
      <c r="U421" s="2"/>
    </row>
    <row r="422" spans="2:21">
      <c r="B422" s="1"/>
      <c r="Q422" s="2"/>
      <c r="R422" s="2"/>
      <c r="T422" s="2"/>
      <c r="U422" s="2"/>
    </row>
    <row r="423" spans="2:21">
      <c r="B423" s="1"/>
      <c r="Q423" s="2"/>
      <c r="R423" s="2"/>
      <c r="T423" s="2"/>
      <c r="U423" s="2"/>
    </row>
    <row r="424" spans="2:21">
      <c r="B424" s="1"/>
      <c r="Q424" s="2"/>
      <c r="R424" s="2"/>
      <c r="T424" s="2"/>
      <c r="U424" s="2"/>
    </row>
    <row r="425" spans="2:21">
      <c r="B425" s="1"/>
      <c r="Q425" s="2"/>
      <c r="R425" s="2"/>
      <c r="T425" s="2"/>
      <c r="U425" s="2"/>
    </row>
    <row r="426" spans="2:21">
      <c r="B426" s="1"/>
      <c r="Q426" s="2"/>
      <c r="R426" s="2"/>
      <c r="T426" s="2"/>
      <c r="U426" s="2"/>
    </row>
    <row r="427" spans="2:21">
      <c r="B427" s="1"/>
      <c r="Q427" s="2"/>
      <c r="R427" s="2"/>
      <c r="T427" s="2"/>
      <c r="U427" s="2"/>
    </row>
    <row r="428" spans="2:21">
      <c r="B428" s="1"/>
      <c r="Q428" s="2"/>
      <c r="R428" s="2"/>
      <c r="T428" s="2"/>
      <c r="U428" s="2"/>
    </row>
    <row r="429" spans="2:21">
      <c r="B429" s="1"/>
      <c r="Q429" s="2"/>
      <c r="R429" s="2"/>
      <c r="T429" s="2"/>
      <c r="U429" s="2"/>
    </row>
    <row r="430" spans="2:21">
      <c r="B430" s="1"/>
      <c r="Q430" s="2"/>
      <c r="R430" s="2"/>
      <c r="T430" s="2"/>
      <c r="U430" s="2"/>
    </row>
    <row r="431" spans="2:21">
      <c r="B431" s="1"/>
      <c r="Q431" s="2"/>
      <c r="R431" s="2"/>
      <c r="T431" s="2"/>
      <c r="U431" s="2"/>
    </row>
    <row r="432" spans="2:21">
      <c r="B432" s="1"/>
      <c r="Q432" s="2"/>
      <c r="R432" s="2"/>
      <c r="T432" s="2"/>
      <c r="U432" s="2"/>
    </row>
    <row r="433" spans="2:21">
      <c r="B433" s="1"/>
      <c r="Q433" s="2"/>
      <c r="R433" s="2"/>
      <c r="T433" s="2"/>
      <c r="U433" s="2"/>
    </row>
    <row r="434" spans="2:21">
      <c r="B434" s="1"/>
      <c r="Q434" s="2"/>
      <c r="R434" s="2"/>
      <c r="T434" s="2"/>
      <c r="U434" s="2"/>
    </row>
    <row r="435" spans="2:21">
      <c r="B435" s="1"/>
      <c r="Q435" s="2"/>
      <c r="R435" s="2"/>
      <c r="T435" s="2"/>
      <c r="U435" s="2"/>
    </row>
    <row r="436" spans="2:21">
      <c r="B436" s="1"/>
      <c r="Q436" s="2"/>
      <c r="R436" s="2"/>
      <c r="T436" s="2"/>
      <c r="U436" s="2"/>
    </row>
    <row r="437" spans="2:21">
      <c r="B437" s="1"/>
      <c r="Q437" s="2"/>
      <c r="R437" s="2"/>
      <c r="T437" s="2"/>
      <c r="U437" s="2"/>
    </row>
    <row r="438" spans="2:21">
      <c r="B438" s="1"/>
      <c r="Q438" s="2"/>
      <c r="R438" s="2"/>
      <c r="T438" s="2"/>
      <c r="U438" s="2"/>
    </row>
    <row r="439" spans="2:21">
      <c r="B439" s="1"/>
      <c r="Q439" s="2"/>
      <c r="R439" s="2"/>
      <c r="T439" s="2"/>
      <c r="U439" s="2"/>
    </row>
    <row r="440" spans="2:21">
      <c r="B440" s="1"/>
      <c r="Q440" s="2"/>
      <c r="R440" s="2"/>
      <c r="T440" s="2"/>
      <c r="U440" s="2"/>
    </row>
    <row r="441" spans="2:21">
      <c r="B441" s="1"/>
      <c r="Q441" s="2"/>
      <c r="R441" s="2"/>
      <c r="T441" s="2"/>
      <c r="U441" s="2"/>
    </row>
    <row r="442" spans="2:21">
      <c r="B442" s="1"/>
      <c r="Q442" s="2"/>
      <c r="R442" s="2"/>
      <c r="T442" s="2"/>
      <c r="U442" s="2"/>
    </row>
    <row r="443" spans="2:21">
      <c r="B443" s="1"/>
      <c r="Q443" s="2"/>
      <c r="R443" s="2"/>
      <c r="T443" s="2"/>
      <c r="U443" s="2"/>
    </row>
    <row r="444" spans="2:21">
      <c r="B444" s="1"/>
      <c r="Q444" s="2"/>
      <c r="R444" s="2"/>
      <c r="T444" s="2"/>
      <c r="U444" s="2"/>
    </row>
    <row r="445" spans="2:21">
      <c r="B445" s="1"/>
      <c r="Q445" s="2"/>
      <c r="R445" s="2"/>
      <c r="T445" s="2"/>
      <c r="U445" s="2"/>
    </row>
    <row r="446" spans="2:21">
      <c r="B446" s="1"/>
      <c r="Q446" s="2"/>
      <c r="R446" s="2"/>
      <c r="T446" s="2"/>
      <c r="U446" s="2"/>
    </row>
    <row r="447" spans="2:21">
      <c r="B447" s="1"/>
      <c r="Q447" s="2"/>
      <c r="R447" s="2"/>
      <c r="T447" s="2"/>
      <c r="U447" s="2"/>
    </row>
    <row r="448" spans="2:21">
      <c r="B448" s="1"/>
      <c r="Q448" s="2"/>
      <c r="R448" s="2"/>
      <c r="T448" s="2"/>
      <c r="U448" s="2"/>
    </row>
    <row r="449" spans="2:21">
      <c r="B449" s="1"/>
      <c r="Q449" s="2"/>
      <c r="R449" s="2"/>
      <c r="T449" s="2"/>
      <c r="U449" s="2"/>
    </row>
    <row r="450" spans="2:21">
      <c r="B450" s="1"/>
      <c r="Q450" s="2"/>
      <c r="R450" s="2"/>
      <c r="T450" s="2"/>
      <c r="U450" s="2"/>
    </row>
    <row r="451" spans="2:21">
      <c r="B451" s="1"/>
      <c r="Q451" s="2"/>
      <c r="R451" s="2"/>
      <c r="T451" s="2"/>
      <c r="U451" s="2"/>
    </row>
    <row r="452" spans="2:21">
      <c r="B452" s="1"/>
      <c r="Q452" s="2"/>
      <c r="R452" s="2"/>
      <c r="T452" s="2"/>
      <c r="U452" s="2"/>
    </row>
    <row r="453" spans="2:21">
      <c r="B453" s="1"/>
      <c r="Q453" s="2"/>
      <c r="R453" s="2"/>
      <c r="T453" s="2"/>
      <c r="U453" s="2"/>
    </row>
    <row r="454" spans="2:21">
      <c r="B454" s="1"/>
      <c r="Q454" s="2"/>
      <c r="R454" s="2"/>
      <c r="T454" s="2"/>
      <c r="U454" s="2"/>
    </row>
    <row r="455" spans="2:21">
      <c r="B455" s="1"/>
      <c r="Q455" s="2"/>
      <c r="R455" s="2"/>
      <c r="T455" s="2"/>
      <c r="U455" s="2"/>
    </row>
    <row r="456" spans="2:21">
      <c r="B456" s="1"/>
      <c r="Q456" s="2"/>
      <c r="R456" s="2"/>
      <c r="T456" s="2"/>
      <c r="U456" s="2"/>
    </row>
    <row r="457" spans="2:21">
      <c r="B457" s="1"/>
      <c r="Q457" s="2"/>
      <c r="R457" s="2"/>
      <c r="T457" s="2"/>
      <c r="U457" s="2"/>
    </row>
    <row r="458" spans="2:21">
      <c r="B458" s="1"/>
      <c r="Q458" s="2"/>
      <c r="R458" s="2"/>
      <c r="T458" s="2"/>
      <c r="U458" s="2"/>
    </row>
    <row r="459" spans="2:21">
      <c r="B459" s="1"/>
      <c r="Q459" s="2"/>
      <c r="R459" s="2"/>
      <c r="T459" s="2"/>
      <c r="U459" s="2"/>
    </row>
    <row r="460" spans="2:21">
      <c r="B460" s="1"/>
      <c r="Q460" s="2"/>
      <c r="R460" s="2"/>
      <c r="T460" s="2"/>
      <c r="U460" s="2"/>
    </row>
    <row r="461" spans="2:21">
      <c r="B461" s="1"/>
      <c r="Q461" s="2"/>
      <c r="R461" s="2"/>
      <c r="T461" s="2"/>
      <c r="U461" s="2"/>
    </row>
    <row r="462" spans="2:21">
      <c r="B462" s="1"/>
      <c r="Q462" s="2"/>
      <c r="R462" s="2"/>
      <c r="T462" s="2"/>
      <c r="U462" s="2"/>
    </row>
    <row r="463" spans="2:21">
      <c r="B463" s="1"/>
      <c r="Q463" s="2"/>
      <c r="R463" s="2"/>
      <c r="T463" s="2"/>
      <c r="U463" s="2"/>
    </row>
    <row r="464" spans="2:21">
      <c r="B464" s="1"/>
      <c r="Q464" s="2"/>
      <c r="R464" s="2"/>
      <c r="T464" s="2"/>
      <c r="U464" s="2"/>
    </row>
    <row r="465" spans="2:21">
      <c r="B465" s="1"/>
      <c r="Q465" s="2"/>
      <c r="R465" s="2"/>
      <c r="T465" s="2"/>
      <c r="U465" s="2"/>
    </row>
    <row r="466" spans="2:21">
      <c r="B466" s="1"/>
      <c r="Q466" s="2"/>
      <c r="R466" s="2"/>
      <c r="T466" s="2"/>
      <c r="U466" s="2"/>
    </row>
    <row r="467" spans="2:21">
      <c r="B467" s="1"/>
      <c r="Q467" s="2"/>
      <c r="R467" s="2"/>
      <c r="T467" s="2"/>
      <c r="U467" s="2"/>
    </row>
    <row r="468" spans="2:21">
      <c r="B468" s="1"/>
      <c r="Q468" s="2"/>
      <c r="R468" s="2"/>
      <c r="T468" s="2"/>
      <c r="U468" s="2"/>
    </row>
    <row r="469" spans="2:21">
      <c r="B469" s="1"/>
      <c r="Q469" s="2"/>
      <c r="R469" s="2"/>
      <c r="T469" s="2"/>
      <c r="U469" s="2"/>
    </row>
    <row r="470" spans="2:21">
      <c r="B470" s="1"/>
      <c r="Q470" s="2"/>
      <c r="R470" s="2"/>
      <c r="T470" s="2"/>
      <c r="U470" s="2"/>
    </row>
    <row r="471" spans="2:21">
      <c r="B471" s="1"/>
      <c r="Q471" s="2"/>
      <c r="R471" s="2"/>
      <c r="T471" s="2"/>
      <c r="U471" s="2"/>
    </row>
    <row r="472" spans="2:21">
      <c r="B472" s="1"/>
      <c r="Q472" s="2"/>
      <c r="R472" s="2"/>
      <c r="T472" s="2"/>
      <c r="U472" s="2"/>
    </row>
    <row r="473" spans="2:21">
      <c r="B473" s="1"/>
      <c r="Q473" s="2"/>
      <c r="R473" s="2"/>
      <c r="T473" s="2"/>
      <c r="U473" s="2"/>
    </row>
    <row r="474" spans="2:21">
      <c r="B474" s="1"/>
      <c r="Q474" s="2"/>
      <c r="R474" s="2"/>
      <c r="T474" s="2"/>
      <c r="U474" s="2"/>
    </row>
    <row r="475" spans="2:21">
      <c r="B475" s="1"/>
      <c r="Q475" s="2"/>
      <c r="R475" s="2"/>
      <c r="T475" s="2"/>
      <c r="U475" s="2"/>
    </row>
    <row r="476" spans="2:21">
      <c r="B476" s="1"/>
      <c r="Q476" s="2"/>
      <c r="R476" s="2"/>
      <c r="T476" s="2"/>
      <c r="U476" s="2"/>
    </row>
    <row r="477" spans="2:21">
      <c r="B477" s="1"/>
      <c r="Q477" s="2"/>
      <c r="R477" s="2"/>
      <c r="T477" s="2"/>
      <c r="U477" s="2"/>
    </row>
    <row r="478" spans="2:21">
      <c r="B478" s="1"/>
      <c r="Q478" s="2"/>
      <c r="R478" s="2"/>
      <c r="T478" s="2"/>
      <c r="U478" s="2"/>
    </row>
    <row r="479" spans="2:21">
      <c r="B479" s="1"/>
      <c r="Q479" s="2"/>
      <c r="R479" s="2"/>
      <c r="T479" s="2"/>
      <c r="U479" s="2"/>
    </row>
    <row r="480" spans="2:21">
      <c r="B480" s="1"/>
      <c r="Q480" s="2"/>
      <c r="R480" s="2"/>
      <c r="T480" s="2"/>
      <c r="U480" s="2"/>
    </row>
    <row r="481" spans="2:21">
      <c r="B481" s="1"/>
      <c r="Q481" s="2"/>
      <c r="R481" s="2"/>
      <c r="T481" s="2"/>
      <c r="U481" s="2"/>
    </row>
    <row r="482" spans="2:21">
      <c r="B482" s="1"/>
      <c r="Q482" s="2"/>
      <c r="R482" s="2"/>
      <c r="T482" s="2"/>
      <c r="U482" s="2"/>
    </row>
    <row r="483" spans="2:21">
      <c r="B483" s="1"/>
      <c r="Q483" s="2"/>
      <c r="R483" s="2"/>
      <c r="T483" s="2"/>
      <c r="U483" s="2"/>
    </row>
    <row r="484" spans="2:21">
      <c r="B484" s="1"/>
      <c r="Q484" s="2"/>
      <c r="R484" s="2"/>
      <c r="T484" s="2"/>
      <c r="U484" s="2"/>
    </row>
    <row r="485" spans="2:21">
      <c r="B485" s="1"/>
      <c r="Q485" s="2"/>
      <c r="R485" s="2"/>
      <c r="T485" s="2"/>
      <c r="U485" s="2"/>
    </row>
    <row r="486" spans="2:21">
      <c r="B486" s="1"/>
      <c r="Q486" s="2"/>
      <c r="R486" s="2"/>
      <c r="T486" s="2"/>
      <c r="U486" s="2"/>
    </row>
    <row r="487" spans="2:21">
      <c r="B487" s="1"/>
      <c r="Q487" s="2"/>
      <c r="R487" s="2"/>
      <c r="T487" s="2"/>
      <c r="U487" s="2"/>
    </row>
    <row r="488" spans="2:21">
      <c r="B488" s="1"/>
      <c r="Q488" s="2"/>
      <c r="R488" s="2"/>
      <c r="T488" s="2"/>
      <c r="U488" s="2"/>
    </row>
    <row r="489" spans="2:21">
      <c r="B489" s="1"/>
      <c r="Q489" s="2"/>
      <c r="R489" s="2"/>
      <c r="T489" s="2"/>
      <c r="U489" s="2"/>
    </row>
    <row r="490" spans="2:21">
      <c r="B490" s="1"/>
      <c r="Q490" s="2"/>
      <c r="R490" s="2"/>
      <c r="T490" s="2"/>
      <c r="U490" s="2"/>
    </row>
    <row r="491" spans="2:21">
      <c r="B491" s="1"/>
      <c r="Q491" s="2"/>
      <c r="R491" s="2"/>
      <c r="T491" s="2"/>
      <c r="U491" s="2"/>
    </row>
    <row r="492" spans="2:21">
      <c r="B492" s="1"/>
      <c r="Q492" s="2"/>
      <c r="R492" s="2"/>
      <c r="T492" s="2"/>
      <c r="U492" s="2"/>
    </row>
    <row r="493" spans="2:21">
      <c r="B493" s="1"/>
      <c r="Q493" s="2"/>
      <c r="R493" s="2"/>
      <c r="T493" s="2"/>
      <c r="U493" s="2"/>
    </row>
    <row r="494" spans="2:21">
      <c r="B494" s="1"/>
      <c r="Q494" s="2"/>
      <c r="R494" s="2"/>
      <c r="T494" s="2"/>
      <c r="U494" s="2"/>
    </row>
    <row r="495" spans="2:21">
      <c r="B495" s="1"/>
      <c r="Q495" s="2"/>
      <c r="R495" s="2"/>
      <c r="T495" s="2"/>
      <c r="U495" s="2"/>
    </row>
    <row r="496" spans="2:21">
      <c r="B496" s="1"/>
      <c r="Q496" s="2"/>
      <c r="R496" s="2"/>
      <c r="T496" s="2"/>
      <c r="U496" s="2"/>
    </row>
    <row r="497" spans="2:21">
      <c r="B497" s="1"/>
      <c r="Q497" s="2"/>
      <c r="R497" s="2"/>
      <c r="T497" s="2"/>
      <c r="U497" s="2"/>
    </row>
    <row r="498" spans="2:21">
      <c r="B498" s="1"/>
      <c r="Q498" s="2"/>
      <c r="R498" s="2"/>
      <c r="T498" s="2"/>
      <c r="U498" s="2"/>
    </row>
    <row r="499" spans="2:21">
      <c r="B499" s="1"/>
      <c r="Q499" s="2"/>
      <c r="R499" s="2"/>
      <c r="T499" s="2"/>
      <c r="U499" s="2"/>
    </row>
    <row r="500" spans="2:21">
      <c r="B500" s="1"/>
      <c r="Q500" s="2"/>
      <c r="R500" s="2"/>
      <c r="T500" s="2"/>
      <c r="U500" s="2"/>
    </row>
    <row r="501" spans="2:21">
      <c r="B501" s="1"/>
      <c r="Q501" s="2"/>
      <c r="R501" s="2"/>
      <c r="T501" s="2"/>
      <c r="U501" s="2"/>
    </row>
    <row r="502" spans="2:21">
      <c r="B502" s="1"/>
      <c r="Q502" s="2"/>
      <c r="R502" s="2"/>
      <c r="T502" s="2"/>
      <c r="U502" s="2"/>
    </row>
    <row r="503" spans="2:21">
      <c r="B503" s="1"/>
      <c r="Q503" s="2"/>
      <c r="R503" s="2"/>
      <c r="T503" s="2"/>
      <c r="U503" s="2"/>
    </row>
    <row r="504" spans="2:21">
      <c r="B504" s="1"/>
      <c r="Q504" s="2"/>
      <c r="R504" s="2"/>
      <c r="T504" s="2"/>
      <c r="U504" s="2"/>
    </row>
    <row r="505" spans="2:21">
      <c r="B505" s="1"/>
      <c r="Q505" s="2"/>
      <c r="R505" s="2"/>
      <c r="T505" s="2"/>
      <c r="U505" s="2"/>
    </row>
    <row r="506" spans="2:21">
      <c r="B506" s="1"/>
      <c r="Q506" s="2"/>
      <c r="R506" s="2"/>
      <c r="T506" s="2"/>
      <c r="U506" s="2"/>
    </row>
    <row r="507" spans="2:21">
      <c r="B507" s="1"/>
      <c r="Q507" s="2"/>
      <c r="R507" s="2"/>
      <c r="T507" s="2"/>
      <c r="U507" s="2"/>
    </row>
    <row r="508" spans="2:21">
      <c r="B508" s="1"/>
      <c r="Q508" s="2"/>
      <c r="R508" s="2"/>
      <c r="T508" s="2"/>
      <c r="U508" s="2"/>
    </row>
    <row r="509" spans="2:21">
      <c r="B509" s="1"/>
      <c r="Q509" s="2"/>
      <c r="R509" s="2"/>
      <c r="T509" s="2"/>
      <c r="U509" s="2"/>
    </row>
    <row r="510" spans="2:21">
      <c r="B510" s="1"/>
      <c r="Q510" s="2"/>
      <c r="R510" s="2"/>
      <c r="T510" s="2"/>
      <c r="U510" s="2"/>
    </row>
    <row r="511" spans="2:21">
      <c r="B511" s="1"/>
      <c r="Q511" s="2"/>
      <c r="R511" s="2"/>
      <c r="T511" s="2"/>
      <c r="U511" s="2"/>
    </row>
    <row r="512" spans="2:21">
      <c r="B512" s="1"/>
      <c r="Q512" s="2"/>
      <c r="R512" s="2"/>
      <c r="T512" s="2"/>
      <c r="U512" s="2"/>
    </row>
    <row r="513" spans="2:21">
      <c r="B513" s="1"/>
      <c r="Q513" s="2"/>
      <c r="R513" s="2"/>
      <c r="T513" s="2"/>
      <c r="U513" s="2"/>
    </row>
    <row r="514" spans="2:21">
      <c r="B514" s="1"/>
      <c r="Q514" s="2"/>
      <c r="R514" s="2"/>
      <c r="T514" s="2"/>
      <c r="U514" s="2"/>
    </row>
    <row r="515" spans="2:21">
      <c r="B515" s="1"/>
      <c r="Q515" s="2"/>
      <c r="R515" s="2"/>
      <c r="T515" s="2"/>
      <c r="U515" s="2"/>
    </row>
    <row r="516" spans="2:21">
      <c r="B516" s="1"/>
      <c r="Q516" s="2"/>
      <c r="R516" s="2"/>
      <c r="T516" s="2"/>
      <c r="U516" s="2"/>
    </row>
    <row r="517" spans="2:21">
      <c r="B517" s="1"/>
      <c r="Q517" s="2"/>
      <c r="R517" s="2"/>
      <c r="T517" s="2"/>
      <c r="U517" s="2"/>
    </row>
    <row r="518" spans="2:21">
      <c r="B518" s="1"/>
      <c r="Q518" s="2"/>
      <c r="R518" s="2"/>
      <c r="T518" s="2"/>
      <c r="U518" s="2"/>
    </row>
    <row r="519" spans="2:21">
      <c r="B519" s="1"/>
      <c r="Q519" s="2"/>
      <c r="R519" s="2"/>
      <c r="T519" s="2"/>
      <c r="U519" s="2"/>
    </row>
    <row r="520" spans="2:21">
      <c r="B520" s="1"/>
      <c r="Q520" s="2"/>
      <c r="R520" s="2"/>
      <c r="T520" s="2"/>
      <c r="U520" s="2"/>
    </row>
    <row r="521" spans="2:21">
      <c r="B521" s="1"/>
      <c r="Q521" s="2"/>
      <c r="R521" s="2"/>
      <c r="T521" s="2"/>
      <c r="U521" s="2"/>
    </row>
    <row r="522" spans="2:21">
      <c r="B522" s="1"/>
      <c r="Q522" s="2"/>
      <c r="R522" s="2"/>
      <c r="T522" s="2"/>
      <c r="U522" s="2"/>
    </row>
    <row r="523" spans="2:21">
      <c r="B523" s="1"/>
      <c r="Q523" s="2"/>
      <c r="R523" s="2"/>
      <c r="T523" s="2"/>
      <c r="U523" s="2"/>
    </row>
    <row r="524" spans="2:21">
      <c r="B524" s="1"/>
      <c r="Q524" s="2"/>
      <c r="R524" s="2"/>
      <c r="T524" s="2"/>
      <c r="U524" s="2"/>
    </row>
    <row r="525" spans="2:21">
      <c r="B525" s="1"/>
      <c r="Q525" s="2"/>
      <c r="R525" s="2"/>
      <c r="T525" s="2"/>
      <c r="U525" s="2"/>
    </row>
    <row r="526" spans="2:21">
      <c r="B526" s="1"/>
      <c r="Q526" s="2"/>
      <c r="R526" s="2"/>
      <c r="T526" s="2"/>
      <c r="U526" s="2"/>
    </row>
    <row r="527" spans="2:21">
      <c r="B527" s="1"/>
      <c r="Q527" s="2"/>
      <c r="R527" s="2"/>
      <c r="T527" s="2"/>
      <c r="U527" s="2"/>
    </row>
    <row r="528" spans="2:21">
      <c r="B528" s="1"/>
      <c r="Q528" s="2"/>
      <c r="R528" s="2"/>
      <c r="T528" s="2"/>
      <c r="U528" s="2"/>
    </row>
    <row r="529" spans="2:21">
      <c r="B529" s="1"/>
      <c r="Q529" s="2"/>
      <c r="R529" s="2"/>
      <c r="T529" s="2"/>
      <c r="U529" s="2"/>
    </row>
    <row r="530" spans="2:21">
      <c r="B530" s="1"/>
      <c r="Q530" s="2"/>
      <c r="R530" s="2"/>
      <c r="T530" s="2"/>
      <c r="U530" s="2"/>
    </row>
    <row r="531" spans="2:21">
      <c r="B531" s="1"/>
      <c r="Q531" s="2"/>
      <c r="R531" s="2"/>
      <c r="T531" s="2"/>
      <c r="U531" s="2"/>
    </row>
    <row r="532" spans="2:21">
      <c r="B532" s="1"/>
      <c r="Q532" s="2"/>
      <c r="R532" s="2"/>
      <c r="T532" s="2"/>
      <c r="U532" s="2"/>
    </row>
    <row r="533" spans="2:21">
      <c r="B533" s="1"/>
      <c r="Q533" s="2"/>
      <c r="R533" s="2"/>
      <c r="T533" s="2"/>
      <c r="U533" s="2"/>
    </row>
    <row r="534" spans="2:21">
      <c r="B534" s="1"/>
      <c r="Q534" s="2"/>
      <c r="R534" s="2"/>
      <c r="T534" s="2"/>
      <c r="U534" s="2"/>
    </row>
    <row r="535" spans="2:21">
      <c r="B535" s="1"/>
      <c r="Q535" s="2"/>
      <c r="R535" s="2"/>
      <c r="T535" s="2"/>
      <c r="U535" s="2"/>
    </row>
    <row r="536" spans="2:21">
      <c r="B536" s="1"/>
      <c r="Q536" s="2"/>
      <c r="R536" s="2"/>
      <c r="T536" s="2"/>
      <c r="U536" s="2"/>
    </row>
    <row r="537" spans="2:21">
      <c r="B537" s="1"/>
      <c r="Q537" s="2"/>
      <c r="R537" s="2"/>
      <c r="T537" s="2"/>
      <c r="U537" s="2"/>
    </row>
    <row r="538" spans="2:21">
      <c r="B538" s="1"/>
      <c r="Q538" s="2"/>
      <c r="R538" s="2"/>
      <c r="T538" s="2"/>
      <c r="U538" s="2"/>
    </row>
    <row r="539" spans="2:21">
      <c r="B539" s="1"/>
      <c r="Q539" s="2"/>
      <c r="R539" s="2"/>
      <c r="T539" s="2"/>
      <c r="U539" s="2"/>
    </row>
    <row r="540" spans="2:21">
      <c r="B540" s="1"/>
      <c r="Q540" s="2"/>
      <c r="R540" s="2"/>
      <c r="T540" s="2"/>
      <c r="U540" s="2"/>
    </row>
    <row r="541" spans="2:21">
      <c r="B541" s="1"/>
      <c r="Q541" s="2"/>
      <c r="R541" s="2"/>
      <c r="T541" s="2"/>
      <c r="U541" s="2"/>
    </row>
    <row r="542" spans="2:21">
      <c r="B542" s="1"/>
      <c r="Q542" s="2"/>
      <c r="R542" s="2"/>
      <c r="T542" s="2"/>
      <c r="U542" s="2"/>
    </row>
    <row r="543" spans="2:21">
      <c r="B543" s="1"/>
      <c r="Q543" s="2"/>
      <c r="R543" s="2"/>
      <c r="T543" s="2"/>
      <c r="U543" s="2"/>
    </row>
    <row r="544" spans="2:21">
      <c r="B544" s="1"/>
      <c r="Q544" s="2"/>
      <c r="R544" s="2"/>
      <c r="T544" s="2"/>
      <c r="U544" s="2"/>
    </row>
    <row r="545" spans="2:21">
      <c r="B545" s="1"/>
      <c r="Q545" s="2"/>
      <c r="R545" s="2"/>
      <c r="T545" s="2"/>
      <c r="U545" s="2"/>
    </row>
    <row r="546" spans="2:21">
      <c r="B546" s="1"/>
      <c r="Q546" s="2"/>
      <c r="R546" s="2"/>
      <c r="T546" s="2"/>
      <c r="U546" s="2"/>
    </row>
    <row r="547" spans="2:21">
      <c r="B547" s="1"/>
      <c r="Q547" s="2"/>
      <c r="R547" s="2"/>
      <c r="T547" s="2"/>
      <c r="U547" s="2"/>
    </row>
    <row r="548" spans="2:21">
      <c r="B548" s="1"/>
      <c r="Q548" s="2"/>
      <c r="R548" s="2"/>
      <c r="T548" s="2"/>
      <c r="U548" s="2"/>
    </row>
    <row r="549" spans="2:21">
      <c r="B549" s="1"/>
      <c r="Q549" s="2"/>
      <c r="R549" s="2"/>
      <c r="T549" s="2"/>
      <c r="U549" s="2"/>
    </row>
    <row r="550" spans="2:21">
      <c r="B550" s="1"/>
      <c r="Q550" s="2"/>
      <c r="R550" s="2"/>
      <c r="T550" s="2"/>
      <c r="U550" s="2"/>
    </row>
    <row r="551" spans="2:21">
      <c r="B551" s="1"/>
      <c r="Q551" s="2"/>
      <c r="R551" s="2"/>
      <c r="T551" s="2"/>
      <c r="U551" s="2"/>
    </row>
    <row r="552" spans="2:21">
      <c r="B552" s="1"/>
      <c r="Q552" s="2"/>
      <c r="R552" s="2"/>
      <c r="T552" s="2"/>
      <c r="U552" s="2"/>
    </row>
    <row r="553" spans="2:21">
      <c r="B553" s="1"/>
      <c r="Q553" s="2"/>
      <c r="R553" s="2"/>
      <c r="T553" s="2"/>
      <c r="U553" s="2"/>
    </row>
    <row r="554" spans="2:21">
      <c r="B554" s="1"/>
      <c r="Q554" s="2"/>
      <c r="R554" s="2"/>
      <c r="T554" s="2"/>
      <c r="U554" s="2"/>
    </row>
    <row r="555" spans="2:21">
      <c r="B555" s="1"/>
      <c r="Q555" s="2"/>
      <c r="R555" s="2"/>
      <c r="T555" s="2"/>
      <c r="U555" s="2"/>
    </row>
    <row r="556" spans="2:21">
      <c r="B556" s="1"/>
      <c r="Q556" s="2"/>
      <c r="R556" s="2"/>
      <c r="T556" s="2"/>
      <c r="U556" s="2"/>
    </row>
    <row r="557" spans="2:21">
      <c r="B557" s="1"/>
      <c r="Q557" s="2"/>
      <c r="R557" s="2"/>
      <c r="T557" s="2"/>
      <c r="U557" s="2"/>
    </row>
    <row r="558" spans="2:21">
      <c r="B558" s="1"/>
      <c r="Q558" s="2"/>
      <c r="R558" s="2"/>
      <c r="T558" s="2"/>
      <c r="U558" s="2"/>
    </row>
    <row r="559" spans="2:21">
      <c r="B559" s="1"/>
      <c r="Q559" s="2"/>
      <c r="R559" s="2"/>
      <c r="T559" s="2"/>
      <c r="U559" s="2"/>
    </row>
    <row r="560" spans="2:21">
      <c r="B560" s="1"/>
      <c r="Q560" s="2"/>
      <c r="R560" s="2"/>
      <c r="T560" s="2"/>
      <c r="U560" s="2"/>
    </row>
    <row r="561" spans="2:21">
      <c r="B561" s="1"/>
      <c r="Q561" s="2"/>
      <c r="R561" s="2"/>
      <c r="T561" s="2"/>
      <c r="U561" s="2"/>
    </row>
    <row r="562" spans="2:21">
      <c r="B562" s="1"/>
      <c r="Q562" s="2"/>
      <c r="R562" s="2"/>
      <c r="T562" s="2"/>
      <c r="U562" s="2"/>
    </row>
    <row r="563" spans="2:21">
      <c r="B563" s="1"/>
      <c r="Q563" s="2"/>
      <c r="R563" s="2"/>
      <c r="T563" s="2"/>
      <c r="U563" s="2"/>
    </row>
    <row r="564" spans="2:21">
      <c r="B564" s="1"/>
      <c r="Q564" s="2"/>
      <c r="R564" s="2"/>
      <c r="T564" s="2"/>
      <c r="U564" s="2"/>
    </row>
    <row r="565" spans="2:21">
      <c r="B565" s="1"/>
      <c r="Q565" s="2"/>
      <c r="R565" s="2"/>
      <c r="T565" s="2"/>
      <c r="U565" s="2"/>
    </row>
    <row r="566" spans="2:21">
      <c r="B566" s="1"/>
      <c r="Q566" s="2"/>
      <c r="R566" s="2"/>
      <c r="T566" s="2"/>
      <c r="U566" s="2"/>
    </row>
    <row r="567" spans="2:21">
      <c r="B567" s="1"/>
      <c r="Q567" s="2"/>
      <c r="R567" s="2"/>
      <c r="T567" s="2"/>
      <c r="U567" s="2"/>
    </row>
    <row r="568" spans="2:21">
      <c r="B568" s="1"/>
      <c r="Q568" s="2"/>
      <c r="R568" s="2"/>
      <c r="T568" s="2"/>
      <c r="U568" s="2"/>
    </row>
    <row r="569" spans="2:21">
      <c r="B569" s="1"/>
      <c r="Q569" s="2"/>
      <c r="R569" s="2"/>
      <c r="T569" s="2"/>
      <c r="U569" s="2"/>
    </row>
    <row r="570" spans="2:21">
      <c r="B570" s="1"/>
      <c r="Q570" s="2"/>
      <c r="R570" s="2"/>
      <c r="T570" s="2"/>
      <c r="U570" s="2"/>
    </row>
    <row r="571" spans="2:21">
      <c r="B571" s="1"/>
      <c r="Q571" s="2"/>
      <c r="R571" s="2"/>
      <c r="T571" s="2"/>
      <c r="U571" s="2"/>
    </row>
    <row r="572" spans="2:21">
      <c r="B572" s="1"/>
      <c r="Q572" s="2"/>
      <c r="R572" s="2"/>
      <c r="T572" s="2"/>
      <c r="U572" s="2"/>
    </row>
    <row r="573" spans="2:21">
      <c r="B573" s="1"/>
      <c r="Q573" s="2"/>
      <c r="R573" s="2"/>
      <c r="T573" s="2"/>
      <c r="U573" s="2"/>
    </row>
    <row r="574" spans="2:21">
      <c r="B574" s="1"/>
      <c r="Q574" s="2"/>
      <c r="R574" s="2"/>
      <c r="T574" s="2"/>
      <c r="U574" s="2"/>
    </row>
    <row r="575" spans="2:21">
      <c r="B575" s="1"/>
      <c r="Q575" s="2"/>
      <c r="R575" s="2"/>
      <c r="T575" s="2"/>
      <c r="U575" s="2"/>
    </row>
    <row r="576" spans="2:21">
      <c r="B576" s="1"/>
      <c r="Q576" s="2"/>
      <c r="R576" s="2"/>
      <c r="T576" s="2"/>
      <c r="U576" s="2"/>
    </row>
    <row r="577" spans="2:21">
      <c r="B577" s="1"/>
      <c r="Q577" s="2"/>
      <c r="R577" s="2"/>
      <c r="T577" s="2"/>
      <c r="U577" s="2"/>
    </row>
    <row r="578" spans="2:21">
      <c r="B578" s="1"/>
      <c r="Q578" s="2"/>
      <c r="R578" s="2"/>
      <c r="T578" s="2"/>
      <c r="U578" s="2"/>
    </row>
    <row r="579" spans="2:21">
      <c r="B579" s="1"/>
      <c r="Q579" s="2"/>
      <c r="R579" s="2"/>
      <c r="T579" s="2"/>
      <c r="U579" s="2"/>
    </row>
    <row r="580" spans="2:21">
      <c r="B580" s="1"/>
      <c r="Q580" s="2"/>
      <c r="R580" s="2"/>
      <c r="T580" s="2"/>
      <c r="U580" s="2"/>
    </row>
    <row r="581" spans="2:21">
      <c r="B581" s="1"/>
      <c r="Q581" s="2"/>
      <c r="R581" s="2"/>
      <c r="T581" s="2"/>
      <c r="U581" s="2"/>
    </row>
    <row r="582" spans="2:21">
      <c r="B582" s="1"/>
      <c r="Q582" s="2"/>
      <c r="R582" s="2"/>
      <c r="T582" s="2"/>
      <c r="U582" s="2"/>
    </row>
    <row r="583" spans="2:21">
      <c r="B583" s="1"/>
      <c r="Q583" s="2"/>
      <c r="R583" s="2"/>
      <c r="T583" s="2"/>
      <c r="U583" s="2"/>
    </row>
    <row r="584" spans="2:21">
      <c r="B584" s="1"/>
      <c r="Q584" s="2"/>
      <c r="R584" s="2"/>
      <c r="T584" s="2"/>
      <c r="U584" s="2"/>
    </row>
    <row r="585" spans="2:21">
      <c r="B585" s="1"/>
      <c r="Q585" s="2"/>
      <c r="R585" s="2"/>
      <c r="T585" s="2"/>
      <c r="U585" s="2"/>
    </row>
    <row r="586" spans="2:21">
      <c r="B586" s="1"/>
      <c r="Q586" s="2"/>
      <c r="R586" s="2"/>
      <c r="T586" s="2"/>
      <c r="U586" s="2"/>
    </row>
    <row r="587" spans="2:21">
      <c r="B587" s="1"/>
      <c r="Q587" s="2"/>
      <c r="R587" s="2"/>
      <c r="T587" s="2"/>
      <c r="U587" s="2"/>
    </row>
    <row r="588" spans="2:21">
      <c r="B588" s="1"/>
      <c r="Q588" s="2"/>
      <c r="R588" s="2"/>
      <c r="T588" s="2"/>
      <c r="U588" s="2"/>
    </row>
    <row r="589" spans="2:21">
      <c r="B589" s="1"/>
      <c r="Q589" s="2"/>
      <c r="R589" s="2"/>
      <c r="T589" s="2"/>
      <c r="U589" s="2"/>
    </row>
    <row r="590" spans="2:21">
      <c r="B590" s="1"/>
      <c r="Q590" s="2"/>
      <c r="R590" s="2"/>
      <c r="T590" s="2"/>
      <c r="U590" s="2"/>
    </row>
    <row r="591" spans="2:21">
      <c r="B591" s="1"/>
      <c r="Q591" s="2"/>
      <c r="R591" s="2"/>
      <c r="T591" s="2"/>
      <c r="U591" s="2"/>
    </row>
    <row r="592" spans="2:21">
      <c r="B592" s="1"/>
      <c r="Q592" s="2"/>
      <c r="R592" s="2"/>
      <c r="T592" s="2"/>
      <c r="U592" s="2"/>
    </row>
    <row r="593" spans="2:21">
      <c r="B593" s="1"/>
      <c r="Q593" s="2"/>
      <c r="R593" s="2"/>
      <c r="T593" s="2"/>
      <c r="U593" s="2"/>
    </row>
    <row r="594" spans="2:21">
      <c r="B594" s="1"/>
      <c r="Q594" s="2"/>
      <c r="R594" s="2"/>
      <c r="T594" s="2"/>
      <c r="U594" s="2"/>
    </row>
    <row r="595" spans="2:21">
      <c r="B595" s="1"/>
      <c r="Q595" s="2"/>
      <c r="R595" s="2"/>
      <c r="T595" s="2"/>
      <c r="U595" s="2"/>
    </row>
    <row r="596" spans="2:21">
      <c r="B596" s="1"/>
      <c r="Q596" s="2"/>
      <c r="R596" s="2"/>
      <c r="T596" s="2"/>
      <c r="U596" s="2"/>
    </row>
    <row r="597" spans="2:21">
      <c r="B597" s="1"/>
      <c r="Q597" s="2"/>
      <c r="R597" s="2"/>
      <c r="T597" s="2"/>
      <c r="U597" s="2"/>
    </row>
    <row r="598" spans="2:21">
      <c r="B598" s="1"/>
      <c r="Q598" s="2"/>
      <c r="R598" s="2"/>
      <c r="T598" s="2"/>
      <c r="U598" s="2"/>
    </row>
    <row r="599" spans="2:21">
      <c r="B599" s="1"/>
      <c r="Q599" s="2"/>
      <c r="R599" s="2"/>
      <c r="T599" s="2"/>
      <c r="U599" s="2"/>
    </row>
    <row r="600" spans="2:21">
      <c r="B600" s="1"/>
      <c r="Q600" s="2"/>
      <c r="R600" s="2"/>
      <c r="T600" s="2"/>
      <c r="U600" s="2"/>
    </row>
    <row r="601" spans="2:21">
      <c r="B601" s="1"/>
      <c r="Q601" s="2"/>
      <c r="R601" s="2"/>
      <c r="T601" s="2"/>
      <c r="U601" s="2"/>
    </row>
    <row r="602" spans="2:21">
      <c r="B602" s="1"/>
      <c r="Q602" s="2"/>
      <c r="R602" s="2"/>
      <c r="T602" s="2"/>
      <c r="U602" s="2"/>
    </row>
    <row r="603" spans="2:21">
      <c r="B603" s="1"/>
      <c r="Q603" s="2"/>
      <c r="R603" s="2"/>
      <c r="T603" s="2"/>
      <c r="U603" s="2"/>
    </row>
    <row r="604" spans="2:21">
      <c r="B604" s="1"/>
      <c r="Q604" s="2"/>
      <c r="R604" s="2"/>
      <c r="T604" s="2"/>
      <c r="U604" s="2"/>
    </row>
    <row r="605" spans="2:21">
      <c r="B605" s="1"/>
      <c r="Q605" s="2"/>
      <c r="R605" s="2"/>
      <c r="T605" s="2"/>
      <c r="U605" s="2"/>
    </row>
    <row r="606" spans="2:21">
      <c r="B606" s="1"/>
      <c r="Q606" s="2"/>
      <c r="R606" s="2"/>
      <c r="T606" s="2"/>
      <c r="U606" s="2"/>
    </row>
    <row r="607" spans="2:21">
      <c r="B607" s="1"/>
      <c r="Q607" s="2"/>
      <c r="R607" s="2"/>
      <c r="T607" s="2"/>
      <c r="U607" s="2"/>
    </row>
    <row r="608" spans="2:21">
      <c r="B608" s="1"/>
      <c r="Q608" s="2"/>
      <c r="R608" s="2"/>
      <c r="T608" s="2"/>
      <c r="U608" s="2"/>
    </row>
    <row r="609" spans="2:21">
      <c r="B609" s="1"/>
      <c r="Q609" s="2"/>
      <c r="R609" s="2"/>
      <c r="T609" s="2"/>
      <c r="U609" s="2"/>
    </row>
    <row r="610" spans="2:21">
      <c r="B610" s="1"/>
      <c r="Q610" s="2"/>
      <c r="R610" s="2"/>
      <c r="T610" s="2"/>
      <c r="U610" s="2"/>
    </row>
    <row r="611" spans="2:21">
      <c r="B611" s="1"/>
      <c r="Q611" s="2"/>
      <c r="R611" s="2"/>
      <c r="T611" s="2"/>
      <c r="U611" s="2"/>
    </row>
    <row r="612" spans="2:21">
      <c r="B612" s="1"/>
      <c r="Q612" s="2"/>
      <c r="R612" s="2"/>
      <c r="T612" s="2"/>
      <c r="U612" s="2"/>
    </row>
    <row r="613" spans="2:21">
      <c r="B613" s="1"/>
      <c r="Q613" s="2"/>
      <c r="R613" s="2"/>
      <c r="T613" s="2"/>
      <c r="U613" s="2"/>
    </row>
    <row r="614" spans="2:21">
      <c r="B614" s="1"/>
      <c r="Q614" s="2"/>
      <c r="R614" s="2"/>
      <c r="T614" s="2"/>
      <c r="U614" s="2"/>
    </row>
    <row r="615" spans="2:21">
      <c r="B615" s="1"/>
      <c r="Q615" s="2"/>
      <c r="R615" s="2"/>
      <c r="T615" s="2"/>
      <c r="U615" s="2"/>
    </row>
    <row r="616" spans="2:21">
      <c r="B616" s="1"/>
      <c r="Q616" s="2"/>
      <c r="R616" s="2"/>
      <c r="T616" s="2"/>
      <c r="U616" s="2"/>
    </row>
    <row r="617" spans="2:21">
      <c r="B617" s="1"/>
      <c r="Q617" s="2"/>
      <c r="R617" s="2"/>
      <c r="T617" s="2"/>
      <c r="U617" s="2"/>
    </row>
    <row r="618" spans="2:21">
      <c r="B618" s="1"/>
      <c r="Q618" s="2"/>
      <c r="R618" s="2"/>
      <c r="T618" s="2"/>
      <c r="U618" s="2"/>
    </row>
    <row r="619" spans="2:21">
      <c r="B619" s="1"/>
      <c r="Q619" s="2"/>
      <c r="R619" s="2"/>
      <c r="T619" s="2"/>
      <c r="U619" s="2"/>
    </row>
    <row r="620" spans="2:21">
      <c r="B620" s="1"/>
      <c r="Q620" s="2"/>
      <c r="R620" s="2"/>
      <c r="T620" s="2"/>
      <c r="U620" s="2"/>
    </row>
    <row r="621" spans="2:21">
      <c r="B621" s="1"/>
      <c r="Q621" s="2"/>
      <c r="R621" s="2"/>
      <c r="T621" s="2"/>
      <c r="U621" s="2"/>
    </row>
    <row r="622" spans="2:21">
      <c r="B622" s="1"/>
      <c r="Q622" s="2"/>
      <c r="R622" s="2"/>
      <c r="T622" s="2"/>
      <c r="U622" s="2"/>
    </row>
    <row r="623" spans="2:21">
      <c r="B623" s="1"/>
      <c r="Q623" s="2"/>
      <c r="R623" s="2"/>
      <c r="T623" s="2"/>
      <c r="U623" s="2"/>
    </row>
    <row r="624" spans="2:21">
      <c r="B624" s="1"/>
      <c r="Q624" s="2"/>
      <c r="R624" s="2"/>
      <c r="T624" s="2"/>
      <c r="U624" s="2"/>
    </row>
    <row r="625" spans="2:21">
      <c r="B625" s="1"/>
      <c r="Q625" s="2"/>
      <c r="R625" s="2"/>
      <c r="T625" s="2"/>
      <c r="U625" s="2"/>
    </row>
    <row r="626" spans="2:21">
      <c r="B626" s="1"/>
      <c r="Q626" s="2"/>
      <c r="R626" s="2"/>
      <c r="T626" s="2"/>
      <c r="U626" s="2"/>
    </row>
    <row r="627" spans="2:21">
      <c r="B627" s="1"/>
      <c r="Q627" s="2"/>
      <c r="R627" s="2"/>
      <c r="T627" s="2"/>
      <c r="U627" s="2"/>
    </row>
    <row r="628" spans="2:21">
      <c r="B628" s="1"/>
      <c r="Q628" s="2"/>
      <c r="R628" s="2"/>
      <c r="T628" s="2"/>
      <c r="U628" s="2"/>
    </row>
    <row r="629" spans="2:21">
      <c r="B629" s="1"/>
      <c r="Q629" s="2"/>
      <c r="R629" s="2"/>
      <c r="T629" s="2"/>
      <c r="U629" s="2"/>
    </row>
    <row r="630" spans="2:21">
      <c r="B630" s="1"/>
      <c r="Q630" s="2"/>
      <c r="R630" s="2"/>
      <c r="T630" s="2"/>
      <c r="U630" s="2"/>
    </row>
    <row r="631" spans="2:21">
      <c r="B631" s="1"/>
      <c r="Q631" s="2"/>
      <c r="R631" s="2"/>
      <c r="T631" s="2"/>
      <c r="U631" s="2"/>
    </row>
    <row r="632" spans="2:21">
      <c r="B632" s="1"/>
      <c r="Q632" s="2"/>
      <c r="R632" s="2"/>
      <c r="T632" s="2"/>
      <c r="U632" s="2"/>
    </row>
    <row r="633" spans="2:21">
      <c r="B633" s="1"/>
      <c r="Q633" s="2"/>
      <c r="R633" s="2"/>
      <c r="T633" s="2"/>
      <c r="U633" s="2"/>
    </row>
    <row r="634" spans="2:21">
      <c r="B634" s="1"/>
      <c r="Q634" s="2"/>
      <c r="R634" s="2"/>
      <c r="T634" s="2"/>
      <c r="U634" s="2"/>
    </row>
    <row r="635" spans="2:21">
      <c r="B635" s="1"/>
      <c r="Q635" s="2"/>
      <c r="R635" s="2"/>
      <c r="T635" s="2"/>
      <c r="U635" s="2"/>
    </row>
    <row r="636" spans="2:21">
      <c r="B636" s="1"/>
      <c r="Q636" s="2"/>
      <c r="R636" s="2"/>
      <c r="T636" s="2"/>
      <c r="U636" s="2"/>
    </row>
    <row r="637" spans="2:21">
      <c r="B637" s="1"/>
      <c r="Q637" s="2"/>
      <c r="R637" s="2"/>
      <c r="T637" s="2"/>
      <c r="U637" s="2"/>
    </row>
    <row r="638" spans="2:21">
      <c r="B638" s="1"/>
      <c r="Q638" s="2"/>
      <c r="R638" s="2"/>
      <c r="T638" s="2"/>
      <c r="U638" s="2"/>
    </row>
    <row r="639" spans="2:21">
      <c r="B639" s="1"/>
      <c r="Q639" s="2"/>
      <c r="R639" s="2"/>
      <c r="T639" s="2"/>
      <c r="U639" s="2"/>
    </row>
    <row r="640" spans="2:21">
      <c r="B640" s="1"/>
      <c r="Q640" s="2"/>
      <c r="R640" s="2"/>
      <c r="T640" s="2"/>
      <c r="U640" s="2"/>
    </row>
    <row r="641" spans="2:21">
      <c r="B641" s="1"/>
      <c r="Q641" s="2"/>
      <c r="R641" s="2"/>
      <c r="T641" s="2"/>
      <c r="U641" s="2"/>
    </row>
    <row r="642" spans="2:21">
      <c r="B642" s="1"/>
      <c r="Q642" s="2"/>
      <c r="R642" s="2"/>
      <c r="T642" s="2"/>
      <c r="U642" s="2"/>
    </row>
    <row r="643" spans="2:21">
      <c r="B643" s="1"/>
      <c r="Q643" s="2"/>
      <c r="R643" s="2"/>
      <c r="T643" s="2"/>
      <c r="U643" s="2"/>
    </row>
    <row r="644" spans="2:21">
      <c r="B644" s="1"/>
      <c r="Q644" s="2"/>
      <c r="R644" s="2"/>
      <c r="T644" s="2"/>
      <c r="U644" s="2"/>
    </row>
    <row r="645" spans="2:21">
      <c r="B645" s="1"/>
      <c r="Q645" s="2"/>
      <c r="R645" s="2"/>
      <c r="T645" s="2"/>
      <c r="U645" s="2"/>
    </row>
    <row r="646" spans="2:21">
      <c r="B646" s="1"/>
      <c r="Q646" s="2"/>
      <c r="R646" s="2"/>
      <c r="T646" s="2"/>
      <c r="U646" s="2"/>
    </row>
    <row r="647" spans="2:21">
      <c r="B647" s="1"/>
      <c r="Q647" s="2"/>
      <c r="R647" s="2"/>
      <c r="T647" s="2"/>
      <c r="U647" s="2"/>
    </row>
    <row r="648" spans="2:21">
      <c r="B648" s="1"/>
      <c r="Q648" s="2"/>
      <c r="R648" s="2"/>
      <c r="T648" s="2"/>
      <c r="U648" s="2"/>
    </row>
    <row r="649" spans="2:21">
      <c r="B649" s="1"/>
      <c r="Q649" s="2"/>
      <c r="R649" s="2"/>
      <c r="T649" s="2"/>
      <c r="U649" s="2"/>
    </row>
    <row r="650" spans="2:21">
      <c r="B650" s="1"/>
      <c r="Q650" s="2"/>
      <c r="R650" s="2"/>
      <c r="T650" s="2"/>
      <c r="U650" s="2"/>
    </row>
    <row r="651" spans="2:21">
      <c r="B651" s="1"/>
      <c r="Q651" s="2"/>
      <c r="R651" s="2"/>
      <c r="T651" s="2"/>
      <c r="U651" s="2"/>
    </row>
    <row r="652" spans="2:21">
      <c r="B652" s="1"/>
      <c r="Q652" s="2"/>
      <c r="R652" s="2"/>
      <c r="T652" s="2"/>
      <c r="U652" s="2"/>
    </row>
    <row r="653" spans="2:21">
      <c r="B653" s="1"/>
      <c r="Q653" s="2"/>
      <c r="R653" s="2"/>
      <c r="T653" s="2"/>
      <c r="U653" s="2"/>
    </row>
    <row r="654" spans="2:21">
      <c r="B654" s="1"/>
      <c r="Q654" s="2"/>
      <c r="R654" s="2"/>
      <c r="T654" s="2"/>
      <c r="U654" s="2"/>
    </row>
    <row r="655" spans="2:21">
      <c r="B655" s="1"/>
      <c r="Q655" s="2"/>
      <c r="R655" s="2"/>
      <c r="T655" s="2"/>
      <c r="U655" s="2"/>
    </row>
    <row r="656" spans="2:21">
      <c r="B656" s="1"/>
      <c r="Q656" s="2"/>
      <c r="R656" s="2"/>
      <c r="T656" s="2"/>
      <c r="U656" s="2"/>
    </row>
    <row r="657" spans="2:21">
      <c r="B657" s="1"/>
      <c r="Q657" s="2"/>
      <c r="R657" s="2"/>
      <c r="T657" s="2"/>
      <c r="U657" s="2"/>
    </row>
    <row r="658" spans="2:21">
      <c r="B658" s="1"/>
      <c r="Q658" s="2"/>
      <c r="R658" s="2"/>
      <c r="T658" s="2"/>
      <c r="U658" s="2"/>
    </row>
    <row r="659" spans="2:21">
      <c r="B659" s="1"/>
      <c r="Q659" s="2"/>
      <c r="R659" s="2"/>
      <c r="T659" s="2"/>
      <c r="U659" s="2"/>
    </row>
    <row r="660" spans="2:21">
      <c r="B660" s="1"/>
      <c r="Q660" s="2"/>
      <c r="R660" s="2"/>
      <c r="T660" s="2"/>
      <c r="U660" s="2"/>
    </row>
    <row r="661" spans="2:21">
      <c r="B661" s="1"/>
      <c r="Q661" s="2"/>
      <c r="R661" s="2"/>
      <c r="T661" s="2"/>
      <c r="U661" s="2"/>
    </row>
    <row r="662" spans="2:21">
      <c r="B662" s="1"/>
      <c r="Q662" s="2"/>
      <c r="R662" s="2"/>
      <c r="T662" s="2"/>
      <c r="U662" s="2"/>
    </row>
    <row r="663" spans="2:21">
      <c r="B663" s="1"/>
      <c r="Q663" s="2"/>
      <c r="R663" s="2"/>
      <c r="T663" s="2"/>
      <c r="U663" s="2"/>
    </row>
    <row r="664" spans="2:21">
      <c r="B664" s="1"/>
      <c r="Q664" s="2"/>
      <c r="R664" s="2"/>
      <c r="T664" s="2"/>
      <c r="U664" s="2"/>
    </row>
    <row r="665" spans="2:21">
      <c r="B665" s="1"/>
      <c r="Q665" s="2"/>
      <c r="R665" s="2"/>
      <c r="T665" s="2"/>
      <c r="U665" s="2"/>
    </row>
    <row r="666" spans="2:21">
      <c r="B666" s="1"/>
      <c r="Q666" s="2"/>
      <c r="R666" s="2"/>
      <c r="T666" s="2"/>
      <c r="U666" s="2"/>
    </row>
    <row r="667" spans="2:21">
      <c r="B667" s="1"/>
      <c r="Q667" s="2"/>
      <c r="R667" s="2"/>
      <c r="T667" s="2"/>
      <c r="U667" s="2"/>
    </row>
    <row r="668" spans="2:21">
      <c r="B668" s="1"/>
      <c r="Q668" s="2"/>
      <c r="R668" s="2"/>
      <c r="T668" s="2"/>
      <c r="U668" s="2"/>
    </row>
    <row r="669" spans="2:21">
      <c r="B669" s="1"/>
      <c r="Q669" s="2"/>
      <c r="R669" s="2"/>
      <c r="T669" s="2"/>
      <c r="U669" s="2"/>
    </row>
    <row r="670" spans="2:21">
      <c r="B670" s="1"/>
      <c r="Q670" s="2"/>
      <c r="R670" s="2"/>
      <c r="T670" s="2"/>
      <c r="U670" s="2"/>
    </row>
    <row r="671" spans="2:21">
      <c r="B671" s="1"/>
      <c r="Q671" s="2"/>
      <c r="R671" s="2"/>
      <c r="T671" s="2"/>
      <c r="U671" s="2"/>
    </row>
    <row r="672" spans="2:21">
      <c r="B672" s="1"/>
      <c r="Q672" s="2"/>
      <c r="R672" s="2"/>
      <c r="T672" s="2"/>
      <c r="U672" s="2"/>
    </row>
    <row r="673" spans="2:21">
      <c r="B673" s="1"/>
      <c r="Q673" s="2"/>
      <c r="R673" s="2"/>
      <c r="T673" s="2"/>
      <c r="U673" s="2"/>
    </row>
    <row r="674" spans="2:21">
      <c r="B674" s="1"/>
      <c r="Q674" s="2"/>
      <c r="R674" s="2"/>
      <c r="T674" s="2"/>
      <c r="U674" s="2"/>
    </row>
    <row r="675" spans="2:21">
      <c r="B675" s="1"/>
      <c r="Q675" s="2"/>
      <c r="R675" s="2"/>
      <c r="T675" s="2"/>
      <c r="U675" s="2"/>
    </row>
    <row r="676" spans="2:21">
      <c r="B676" s="1"/>
      <c r="Q676" s="2"/>
      <c r="R676" s="2"/>
      <c r="T676" s="2"/>
      <c r="U676" s="2"/>
    </row>
    <row r="677" spans="2:21">
      <c r="B677" s="1"/>
      <c r="Q677" s="2"/>
      <c r="R677" s="2"/>
      <c r="T677" s="2"/>
      <c r="U677" s="2"/>
    </row>
    <row r="678" spans="2:21">
      <c r="B678" s="1"/>
      <c r="Q678" s="2"/>
      <c r="R678" s="2"/>
      <c r="T678" s="2"/>
      <c r="U678" s="2"/>
    </row>
    <row r="679" spans="2:21">
      <c r="B679" s="1"/>
      <c r="Q679" s="2"/>
      <c r="R679" s="2"/>
      <c r="T679" s="2"/>
      <c r="U679" s="2"/>
    </row>
    <row r="680" spans="2:21">
      <c r="B680" s="1"/>
      <c r="Q680" s="2"/>
      <c r="R680" s="2"/>
      <c r="T680" s="2"/>
      <c r="U680" s="2"/>
    </row>
    <row r="681" spans="2:21">
      <c r="B681" s="1"/>
      <c r="Q681" s="2"/>
      <c r="R681" s="2"/>
      <c r="T681" s="2"/>
      <c r="U681" s="2"/>
    </row>
    <row r="682" spans="2:21">
      <c r="B682" s="1"/>
      <c r="Q682" s="2"/>
      <c r="R682" s="2"/>
      <c r="T682" s="2"/>
      <c r="U682" s="2"/>
    </row>
    <row r="683" spans="2:21">
      <c r="B683" s="1"/>
      <c r="Q683" s="2"/>
      <c r="R683" s="2"/>
      <c r="T683" s="2"/>
      <c r="U683" s="2"/>
    </row>
    <row r="684" spans="2:21">
      <c r="B684" s="1"/>
      <c r="Q684" s="2"/>
      <c r="R684" s="2"/>
      <c r="T684" s="2"/>
      <c r="U684" s="2"/>
    </row>
    <row r="685" spans="2:21">
      <c r="B685" s="1"/>
      <c r="Q685" s="2"/>
      <c r="R685" s="2"/>
      <c r="T685" s="2"/>
      <c r="U685" s="2"/>
    </row>
    <row r="686" spans="2:21">
      <c r="B686" s="1"/>
      <c r="Q686" s="2"/>
      <c r="R686" s="2"/>
      <c r="T686" s="2"/>
      <c r="U686" s="2"/>
    </row>
    <row r="687" spans="2:21">
      <c r="B687" s="1"/>
      <c r="Q687" s="2"/>
      <c r="R687" s="2"/>
      <c r="T687" s="2"/>
      <c r="U687" s="2"/>
    </row>
    <row r="688" spans="2:21">
      <c r="B688" s="1"/>
      <c r="Q688" s="2"/>
      <c r="R688" s="2"/>
      <c r="T688" s="2"/>
      <c r="U688" s="2"/>
    </row>
    <row r="689" spans="2:21">
      <c r="B689" s="1"/>
      <c r="Q689" s="2"/>
      <c r="R689" s="2"/>
      <c r="T689" s="2"/>
      <c r="U689" s="2"/>
    </row>
    <row r="690" spans="2:21">
      <c r="B690" s="1"/>
      <c r="Q690" s="2"/>
      <c r="R690" s="2"/>
      <c r="T690" s="2"/>
      <c r="U690" s="2"/>
    </row>
    <row r="691" spans="2:21">
      <c r="B691" s="1"/>
      <c r="Q691" s="2"/>
      <c r="R691" s="2"/>
      <c r="T691" s="2"/>
      <c r="U691" s="2"/>
    </row>
    <row r="692" spans="2:21">
      <c r="B692" s="1"/>
      <c r="Q692" s="2"/>
      <c r="R692" s="2"/>
      <c r="T692" s="2"/>
      <c r="U692" s="2"/>
    </row>
    <row r="693" spans="2:21">
      <c r="B693" s="1"/>
      <c r="Q693" s="2"/>
      <c r="R693" s="2"/>
      <c r="T693" s="2"/>
      <c r="U693" s="2"/>
    </row>
    <row r="694" spans="2:21">
      <c r="B694" s="1"/>
      <c r="Q694" s="2"/>
      <c r="R694" s="2"/>
      <c r="T694" s="2"/>
      <c r="U694" s="2"/>
    </row>
    <row r="695" spans="2:21">
      <c r="B695" s="1"/>
      <c r="Q695" s="2"/>
      <c r="R695" s="2"/>
      <c r="T695" s="2"/>
      <c r="U695" s="2"/>
    </row>
    <row r="696" spans="2:21">
      <c r="B696" s="1"/>
      <c r="Q696" s="2"/>
      <c r="R696" s="2"/>
      <c r="T696" s="2"/>
      <c r="U696" s="2"/>
    </row>
    <row r="697" spans="2:21">
      <c r="B697" s="1"/>
      <c r="Q697" s="2"/>
      <c r="R697" s="2"/>
      <c r="T697" s="2"/>
      <c r="U697" s="2"/>
    </row>
    <row r="698" spans="2:21">
      <c r="B698" s="1"/>
      <c r="Q698" s="2"/>
      <c r="R698" s="2"/>
      <c r="T698" s="2"/>
      <c r="U698" s="2"/>
    </row>
    <row r="699" spans="2:21">
      <c r="B699" s="1"/>
      <c r="Q699" s="2"/>
      <c r="R699" s="2"/>
      <c r="T699" s="2"/>
      <c r="U699" s="2"/>
    </row>
    <row r="700" spans="2:21">
      <c r="B700" s="1"/>
      <c r="Q700" s="2"/>
      <c r="R700" s="2"/>
      <c r="T700" s="2"/>
      <c r="U700" s="2"/>
    </row>
    <row r="701" spans="2:21">
      <c r="B701" s="1"/>
      <c r="Q701" s="2"/>
      <c r="R701" s="2"/>
      <c r="T701" s="2"/>
      <c r="U701" s="2"/>
    </row>
    <row r="702" spans="2:21">
      <c r="B702" s="1"/>
      <c r="Q702" s="2"/>
      <c r="R702" s="2"/>
      <c r="T702" s="2"/>
      <c r="U702" s="2"/>
    </row>
    <row r="703" spans="2:21">
      <c r="B703" s="1"/>
      <c r="Q703" s="2"/>
      <c r="R703" s="2"/>
      <c r="T703" s="2"/>
      <c r="U703" s="2"/>
    </row>
    <row r="704" spans="2:21">
      <c r="B704" s="1"/>
      <c r="Q704" s="2"/>
      <c r="R704" s="2"/>
      <c r="T704" s="2"/>
      <c r="U704" s="2"/>
    </row>
    <row r="705" spans="2:21">
      <c r="B705" s="1"/>
      <c r="Q705" s="2"/>
      <c r="R705" s="2"/>
      <c r="T705" s="2"/>
      <c r="U705" s="2"/>
    </row>
    <row r="706" spans="2:21">
      <c r="B706" s="1"/>
      <c r="Q706" s="2"/>
      <c r="R706" s="2"/>
      <c r="T706" s="2"/>
      <c r="U706" s="2"/>
    </row>
    <row r="707" spans="2:21">
      <c r="B707" s="1"/>
      <c r="Q707" s="2"/>
      <c r="R707" s="2"/>
      <c r="T707" s="2"/>
      <c r="U707" s="2"/>
    </row>
    <row r="708" spans="2:21">
      <c r="B708" s="1"/>
      <c r="Q708" s="2"/>
      <c r="R708" s="2"/>
      <c r="T708" s="2"/>
      <c r="U708" s="2"/>
    </row>
    <row r="709" spans="2:21">
      <c r="B709" s="1"/>
      <c r="Q709" s="2"/>
      <c r="R709" s="2"/>
      <c r="T709" s="2"/>
      <c r="U709" s="2"/>
    </row>
    <row r="710" spans="2:21">
      <c r="B710" s="1"/>
      <c r="Q710" s="2"/>
      <c r="R710" s="2"/>
      <c r="T710" s="2"/>
      <c r="U710" s="2"/>
    </row>
    <row r="711" spans="2:21">
      <c r="B711" s="1"/>
      <c r="Q711" s="2"/>
      <c r="R711" s="2"/>
      <c r="T711" s="2"/>
      <c r="U711" s="2"/>
    </row>
    <row r="712" spans="2:21">
      <c r="B712" s="1"/>
      <c r="Q712" s="2"/>
      <c r="R712" s="2"/>
      <c r="T712" s="2"/>
      <c r="U712" s="2"/>
    </row>
    <row r="713" spans="2:21">
      <c r="B713" s="1"/>
      <c r="Q713" s="2"/>
      <c r="R713" s="2"/>
      <c r="T713" s="2"/>
      <c r="U713" s="2"/>
    </row>
    <row r="714" spans="2:21">
      <c r="B714" s="1"/>
      <c r="Q714" s="2"/>
      <c r="R714" s="2"/>
      <c r="T714" s="2"/>
      <c r="U714" s="2"/>
    </row>
    <row r="715" spans="2:21">
      <c r="B715" s="1"/>
      <c r="Q715" s="2"/>
      <c r="R715" s="2"/>
      <c r="T715" s="2"/>
      <c r="U715" s="2"/>
    </row>
    <row r="716" spans="2:21">
      <c r="B716" s="1"/>
      <c r="Q716" s="2"/>
      <c r="R716" s="2"/>
      <c r="T716" s="2"/>
      <c r="U716" s="2"/>
    </row>
    <row r="717" spans="2:21">
      <c r="B717" s="1"/>
      <c r="Q717" s="2"/>
      <c r="R717" s="2"/>
      <c r="T717" s="2"/>
      <c r="U717" s="2"/>
    </row>
    <row r="718" spans="2:21">
      <c r="B718" s="1"/>
      <c r="Q718" s="2"/>
      <c r="R718" s="2"/>
      <c r="T718" s="2"/>
      <c r="U718" s="2"/>
    </row>
    <row r="719" spans="2:21">
      <c r="B719" s="1"/>
      <c r="Q719" s="2"/>
      <c r="R719" s="2"/>
      <c r="T719" s="2"/>
      <c r="U719" s="2"/>
    </row>
    <row r="720" spans="2:21">
      <c r="B720" s="1"/>
      <c r="Q720" s="2"/>
      <c r="R720" s="2"/>
      <c r="T720" s="2"/>
      <c r="U720" s="2"/>
    </row>
    <row r="721" spans="2:21">
      <c r="B721" s="1"/>
      <c r="Q721" s="2"/>
      <c r="R721" s="2"/>
      <c r="T721" s="2"/>
      <c r="U721" s="2"/>
    </row>
    <row r="722" spans="2:21">
      <c r="B722" s="1"/>
      <c r="Q722" s="2"/>
      <c r="R722" s="2"/>
      <c r="T722" s="2"/>
      <c r="U722" s="2"/>
    </row>
    <row r="723" spans="2:21">
      <c r="B723" s="1"/>
      <c r="Q723" s="2"/>
      <c r="R723" s="2"/>
      <c r="T723" s="2"/>
      <c r="U723" s="2"/>
    </row>
    <row r="724" spans="2:21">
      <c r="B724" s="1"/>
      <c r="Q724" s="2"/>
      <c r="R724" s="2"/>
      <c r="T724" s="2"/>
      <c r="U724" s="2"/>
    </row>
    <row r="725" spans="2:21">
      <c r="B725" s="1"/>
      <c r="Q725" s="2"/>
      <c r="R725" s="2"/>
      <c r="T725" s="2"/>
      <c r="U725" s="2"/>
    </row>
    <row r="726" spans="2:21">
      <c r="B726" s="1"/>
      <c r="Q726" s="2"/>
      <c r="R726" s="2"/>
      <c r="T726" s="2"/>
      <c r="U726" s="2"/>
    </row>
    <row r="727" spans="2:21">
      <c r="B727" s="1"/>
      <c r="Q727" s="2"/>
      <c r="R727" s="2"/>
      <c r="T727" s="2"/>
      <c r="U727" s="2"/>
    </row>
    <row r="728" spans="2:21">
      <c r="B728" s="1"/>
      <c r="Q728" s="2"/>
      <c r="R728" s="2"/>
      <c r="T728" s="2"/>
      <c r="U728" s="2"/>
    </row>
    <row r="729" spans="2:21">
      <c r="B729" s="1"/>
      <c r="Q729" s="2"/>
      <c r="R729" s="2"/>
      <c r="T729" s="2"/>
      <c r="U729" s="2"/>
    </row>
    <row r="730" spans="2:21">
      <c r="B730" s="1"/>
      <c r="Q730" s="2"/>
      <c r="R730" s="2"/>
      <c r="T730" s="2"/>
      <c r="U730" s="2"/>
    </row>
    <row r="731" spans="2:21">
      <c r="B731" s="1"/>
      <c r="Q731" s="2"/>
      <c r="R731" s="2"/>
      <c r="T731" s="2"/>
      <c r="U731" s="2"/>
    </row>
    <row r="732" spans="2:21">
      <c r="B732" s="1"/>
      <c r="Q732" s="2"/>
      <c r="R732" s="2"/>
      <c r="T732" s="2"/>
      <c r="U732" s="2"/>
    </row>
    <row r="733" spans="2:21">
      <c r="B733" s="1"/>
      <c r="Q733" s="2"/>
      <c r="R733" s="2"/>
      <c r="T733" s="2"/>
      <c r="U733" s="2"/>
    </row>
    <row r="734" spans="2:21">
      <c r="B734" s="1"/>
      <c r="Q734" s="2"/>
      <c r="R734" s="2"/>
      <c r="T734" s="2"/>
      <c r="U734" s="2"/>
    </row>
    <row r="735" spans="2:21">
      <c r="B735" s="1"/>
      <c r="Q735" s="2"/>
      <c r="R735" s="2"/>
      <c r="T735" s="2"/>
      <c r="U735" s="2"/>
    </row>
    <row r="736" spans="2:21">
      <c r="B736" s="1"/>
      <c r="Q736" s="2"/>
      <c r="R736" s="2"/>
      <c r="T736" s="2"/>
      <c r="U736" s="2"/>
    </row>
    <row r="737" spans="2:21">
      <c r="B737" s="1"/>
      <c r="Q737" s="2"/>
      <c r="R737" s="2"/>
      <c r="T737" s="2"/>
      <c r="U737" s="2"/>
    </row>
    <row r="738" spans="2:21">
      <c r="B738" s="1"/>
      <c r="Q738" s="2"/>
      <c r="R738" s="2"/>
      <c r="T738" s="2"/>
      <c r="U738" s="2"/>
    </row>
    <row r="739" spans="2:21">
      <c r="B739" s="1"/>
      <c r="Q739" s="2"/>
      <c r="R739" s="2"/>
      <c r="T739" s="2"/>
      <c r="U739" s="2"/>
    </row>
    <row r="740" spans="2:21">
      <c r="B740" s="1"/>
      <c r="Q740" s="2"/>
      <c r="R740" s="2"/>
      <c r="T740" s="2"/>
      <c r="U740" s="2"/>
    </row>
    <row r="741" spans="2:21">
      <c r="B741" s="1"/>
      <c r="Q741" s="2"/>
      <c r="R741" s="2"/>
      <c r="T741" s="2"/>
      <c r="U741" s="2"/>
    </row>
    <row r="742" spans="2:21">
      <c r="B742" s="1"/>
      <c r="Q742" s="2"/>
      <c r="R742" s="2"/>
      <c r="T742" s="2"/>
      <c r="U742" s="2"/>
    </row>
    <row r="743" spans="2:21">
      <c r="B743" s="1"/>
      <c r="Q743" s="2"/>
      <c r="R743" s="2"/>
      <c r="T743" s="2"/>
      <c r="U743" s="2"/>
    </row>
    <row r="744" spans="2:21">
      <c r="B744" s="1"/>
      <c r="Q744" s="2"/>
      <c r="R744" s="2"/>
      <c r="T744" s="2"/>
      <c r="U744" s="2"/>
    </row>
    <row r="745" spans="2:21">
      <c r="B745" s="1"/>
      <c r="Q745" s="2"/>
      <c r="R745" s="2"/>
      <c r="T745" s="2"/>
      <c r="U745" s="2"/>
    </row>
    <row r="746" spans="2:21">
      <c r="B746" s="1"/>
      <c r="Q746" s="2"/>
      <c r="R746" s="2"/>
      <c r="T746" s="2"/>
      <c r="U746" s="2"/>
    </row>
    <row r="747" spans="2:21">
      <c r="B747" s="1"/>
      <c r="Q747" s="2"/>
      <c r="R747" s="2"/>
      <c r="T747" s="2"/>
      <c r="U747" s="2"/>
    </row>
    <row r="748" spans="2:21">
      <c r="B748" s="1"/>
      <c r="Q748" s="2"/>
      <c r="R748" s="2"/>
      <c r="T748" s="2"/>
      <c r="U748" s="2"/>
    </row>
    <row r="749" spans="2:21">
      <c r="B749" s="1"/>
      <c r="Q749" s="2"/>
      <c r="R749" s="2"/>
      <c r="T749" s="2"/>
      <c r="U749" s="2"/>
    </row>
    <row r="750" spans="2:21">
      <c r="B750" s="1"/>
      <c r="Q750" s="2"/>
      <c r="R750" s="2"/>
      <c r="T750" s="2"/>
      <c r="U750" s="2"/>
    </row>
    <row r="751" spans="2:21">
      <c r="B751" s="1"/>
      <c r="Q751" s="2"/>
      <c r="R751" s="2"/>
      <c r="T751" s="2"/>
      <c r="U751" s="2"/>
    </row>
    <row r="752" spans="2:21">
      <c r="B752" s="1"/>
      <c r="Q752" s="2"/>
      <c r="R752" s="2"/>
      <c r="T752" s="2"/>
      <c r="U752" s="2"/>
    </row>
    <row r="753" spans="2:21">
      <c r="B753" s="1"/>
      <c r="Q753" s="2"/>
      <c r="R753" s="2"/>
      <c r="T753" s="2"/>
      <c r="U753" s="2"/>
    </row>
    <row r="754" spans="2:21">
      <c r="B754" s="1"/>
      <c r="Q754" s="2"/>
      <c r="R754" s="2"/>
      <c r="T754" s="2"/>
      <c r="U754" s="2"/>
    </row>
    <row r="755" spans="2:21">
      <c r="B755" s="1"/>
      <c r="Q755" s="2"/>
      <c r="R755" s="2"/>
      <c r="T755" s="2"/>
      <c r="U755" s="2"/>
    </row>
    <row r="756" spans="2:21">
      <c r="B756" s="1"/>
      <c r="Q756" s="2"/>
      <c r="R756" s="2"/>
      <c r="T756" s="2"/>
      <c r="U756" s="2"/>
    </row>
    <row r="757" spans="2:21">
      <c r="B757" s="1"/>
      <c r="Q757" s="2"/>
      <c r="R757" s="2"/>
      <c r="T757" s="2"/>
      <c r="U757" s="2"/>
    </row>
    <row r="758" spans="2:21">
      <c r="B758" s="1"/>
      <c r="Q758" s="2"/>
      <c r="R758" s="2"/>
      <c r="T758" s="2"/>
      <c r="U758" s="2"/>
    </row>
    <row r="759" spans="2:21">
      <c r="B759" s="1"/>
      <c r="Q759" s="2"/>
      <c r="R759" s="2"/>
      <c r="T759" s="2"/>
      <c r="U759" s="2"/>
    </row>
    <row r="760" spans="2:21">
      <c r="B760" s="1"/>
      <c r="Q760" s="2"/>
      <c r="R760" s="2"/>
      <c r="T760" s="2"/>
      <c r="U760" s="2"/>
    </row>
    <row r="761" spans="2:21">
      <c r="B761" s="1"/>
      <c r="Q761" s="2"/>
      <c r="R761" s="2"/>
      <c r="T761" s="2"/>
      <c r="U761" s="2"/>
    </row>
    <row r="762" spans="2:21">
      <c r="B762" s="1"/>
      <c r="Q762" s="2"/>
      <c r="R762" s="2"/>
      <c r="T762" s="2"/>
      <c r="U762" s="2"/>
    </row>
    <row r="763" spans="2:21">
      <c r="B763" s="1"/>
      <c r="Q763" s="2"/>
      <c r="R763" s="2"/>
      <c r="T763" s="2"/>
      <c r="U763" s="2"/>
    </row>
    <row r="764" spans="2:21">
      <c r="B764" s="1"/>
      <c r="Q764" s="2"/>
      <c r="R764" s="2"/>
      <c r="T764" s="2"/>
      <c r="U764" s="2"/>
    </row>
    <row r="765" spans="2:21">
      <c r="B765" s="1"/>
      <c r="Q765" s="2"/>
      <c r="R765" s="2"/>
      <c r="T765" s="2"/>
      <c r="U765" s="2"/>
    </row>
    <row r="766" spans="2:21">
      <c r="B766" s="1"/>
      <c r="Q766" s="2"/>
      <c r="R766" s="2"/>
      <c r="T766" s="2"/>
      <c r="U766" s="2"/>
    </row>
    <row r="767" spans="2:21">
      <c r="B767" s="1"/>
      <c r="Q767" s="2"/>
      <c r="R767" s="2"/>
      <c r="T767" s="2"/>
      <c r="U767" s="2"/>
    </row>
    <row r="768" spans="2:21">
      <c r="B768" s="1"/>
      <c r="Q768" s="2"/>
      <c r="R768" s="2"/>
      <c r="T768" s="2"/>
      <c r="U768" s="2"/>
    </row>
    <row r="769" spans="2:21">
      <c r="B769" s="1"/>
      <c r="Q769" s="2"/>
      <c r="R769" s="2"/>
      <c r="T769" s="2"/>
      <c r="U769" s="2"/>
    </row>
    <row r="770" spans="2:21">
      <c r="B770" s="1"/>
      <c r="Q770" s="2"/>
      <c r="R770" s="2"/>
      <c r="T770" s="2"/>
      <c r="U770" s="2"/>
    </row>
    <row r="771" spans="2:21">
      <c r="B771" s="1"/>
      <c r="Q771" s="2"/>
      <c r="R771" s="2"/>
      <c r="T771" s="2"/>
      <c r="U771" s="2"/>
    </row>
    <row r="772" spans="2:21">
      <c r="B772" s="1"/>
      <c r="Q772" s="2"/>
      <c r="R772" s="2"/>
      <c r="T772" s="2"/>
      <c r="U772" s="2"/>
    </row>
    <row r="773" spans="2:21">
      <c r="B773" s="1"/>
      <c r="Q773" s="2"/>
      <c r="R773" s="2"/>
      <c r="T773" s="2"/>
      <c r="U773" s="2"/>
    </row>
    <row r="774" spans="2:21">
      <c r="B774" s="1"/>
      <c r="Q774" s="2"/>
      <c r="R774" s="2"/>
      <c r="T774" s="2"/>
      <c r="U774" s="2"/>
    </row>
    <row r="775" spans="2:21">
      <c r="B775" s="1"/>
      <c r="Q775" s="2"/>
      <c r="R775" s="2"/>
      <c r="T775" s="2"/>
      <c r="U775" s="2"/>
    </row>
    <row r="776" spans="2:21">
      <c r="B776" s="1"/>
      <c r="Q776" s="2"/>
      <c r="R776" s="2"/>
      <c r="T776" s="2"/>
      <c r="U776" s="2"/>
    </row>
    <row r="777" spans="2:21">
      <c r="B777" s="1"/>
      <c r="Q777" s="2"/>
      <c r="R777" s="2"/>
      <c r="T777" s="2"/>
      <c r="U777" s="2"/>
    </row>
    <row r="778" spans="2:21">
      <c r="B778" s="1"/>
      <c r="Q778" s="2"/>
      <c r="R778" s="2"/>
      <c r="T778" s="2"/>
      <c r="U778" s="2"/>
    </row>
    <row r="779" spans="2:21">
      <c r="B779" s="1"/>
      <c r="Q779" s="2"/>
      <c r="R779" s="2"/>
      <c r="T779" s="2"/>
      <c r="U779" s="2"/>
    </row>
    <row r="780" spans="2:21">
      <c r="B780" s="1"/>
      <c r="Q780" s="2"/>
      <c r="R780" s="2"/>
      <c r="T780" s="2"/>
      <c r="U780" s="2"/>
    </row>
    <row r="781" spans="2:21">
      <c r="B781" s="1"/>
      <c r="Q781" s="2"/>
      <c r="R781" s="2"/>
      <c r="T781" s="2"/>
      <c r="U781" s="2"/>
    </row>
    <row r="782" spans="2:21">
      <c r="B782" s="1"/>
      <c r="Q782" s="2"/>
      <c r="R782" s="2"/>
      <c r="T782" s="2"/>
      <c r="U782" s="2"/>
    </row>
    <row r="783" spans="2:21">
      <c r="B783" s="1"/>
      <c r="Q783" s="2"/>
      <c r="R783" s="2"/>
      <c r="T783" s="2"/>
      <c r="U783" s="2"/>
    </row>
    <row r="784" spans="2:21">
      <c r="B784" s="1"/>
      <c r="Q784" s="2"/>
      <c r="R784" s="2"/>
      <c r="T784" s="2"/>
      <c r="U784" s="2"/>
    </row>
    <row r="785" spans="2:21">
      <c r="B785" s="1"/>
      <c r="Q785" s="2"/>
      <c r="R785" s="2"/>
      <c r="T785" s="2"/>
      <c r="U785" s="2"/>
    </row>
    <row r="786" spans="2:21">
      <c r="B786" s="1"/>
      <c r="Q786" s="2"/>
      <c r="R786" s="2"/>
      <c r="T786" s="2"/>
      <c r="U786" s="2"/>
    </row>
    <row r="787" spans="2:21">
      <c r="B787" s="1"/>
      <c r="Q787" s="2"/>
      <c r="R787" s="2"/>
      <c r="T787" s="2"/>
      <c r="U787" s="2"/>
    </row>
    <row r="788" spans="2:21">
      <c r="B788" s="1"/>
      <c r="Q788" s="2"/>
      <c r="R788" s="2"/>
      <c r="T788" s="2"/>
      <c r="U788" s="2"/>
    </row>
    <row r="789" spans="2:21">
      <c r="B789" s="1"/>
      <c r="Q789" s="2"/>
      <c r="R789" s="2"/>
      <c r="T789" s="2"/>
      <c r="U789" s="2"/>
    </row>
    <row r="790" spans="2:21">
      <c r="B790" s="1"/>
      <c r="Q790" s="2"/>
      <c r="R790" s="2"/>
      <c r="T790" s="2"/>
      <c r="U790" s="2"/>
    </row>
    <row r="791" spans="2:21">
      <c r="B791" s="1"/>
      <c r="Q791" s="2"/>
      <c r="R791" s="2"/>
      <c r="T791" s="2"/>
      <c r="U791" s="2"/>
    </row>
    <row r="792" spans="2:21">
      <c r="B792" s="1"/>
      <c r="Q792" s="2"/>
      <c r="R792" s="2"/>
      <c r="T792" s="2"/>
      <c r="U792" s="2"/>
    </row>
    <row r="793" spans="2:21">
      <c r="B793" s="1"/>
      <c r="Q793" s="2"/>
      <c r="R793" s="2"/>
      <c r="T793" s="2"/>
      <c r="U793" s="2"/>
    </row>
    <row r="794" spans="2:21">
      <c r="B794" s="1"/>
      <c r="Q794" s="2"/>
      <c r="R794" s="2"/>
      <c r="T794" s="2"/>
      <c r="U794" s="2"/>
    </row>
    <row r="795" spans="2:21">
      <c r="B795" s="1"/>
      <c r="Q795" s="2"/>
      <c r="R795" s="2"/>
      <c r="T795" s="2"/>
      <c r="U795" s="2"/>
    </row>
    <row r="796" spans="2:21">
      <c r="B796" s="1"/>
      <c r="Q796" s="2"/>
      <c r="R796" s="2"/>
      <c r="T796" s="2"/>
      <c r="U796" s="2"/>
    </row>
    <row r="797" spans="2:21">
      <c r="B797" s="1"/>
      <c r="Q797" s="2"/>
      <c r="R797" s="2"/>
      <c r="T797" s="2"/>
      <c r="U797" s="2"/>
    </row>
    <row r="798" spans="2:21">
      <c r="B798" s="1"/>
      <c r="Q798" s="2"/>
      <c r="R798" s="2"/>
      <c r="T798" s="2"/>
      <c r="U798" s="2"/>
    </row>
    <row r="799" spans="2:21">
      <c r="B799" s="1"/>
      <c r="Q799" s="2"/>
      <c r="R799" s="2"/>
      <c r="T799" s="2"/>
      <c r="U799" s="2"/>
    </row>
    <row r="800" spans="2:21">
      <c r="B800" s="1"/>
      <c r="Q800" s="2"/>
      <c r="R800" s="2"/>
      <c r="T800" s="2"/>
      <c r="U800" s="2"/>
    </row>
    <row r="801" spans="2:21">
      <c r="B801" s="1"/>
      <c r="Q801" s="2"/>
      <c r="R801" s="2"/>
      <c r="T801" s="2"/>
      <c r="U801" s="2"/>
    </row>
    <row r="802" spans="2:21">
      <c r="B802" s="1"/>
      <c r="Q802" s="2"/>
      <c r="R802" s="2"/>
      <c r="T802" s="2"/>
      <c r="U802" s="2"/>
    </row>
    <row r="803" spans="2:21">
      <c r="B803" s="1"/>
      <c r="Q803" s="2"/>
      <c r="R803" s="2"/>
      <c r="T803" s="2"/>
      <c r="U803" s="2"/>
    </row>
    <row r="804" spans="2:21">
      <c r="B804" s="1"/>
      <c r="Q804" s="2"/>
      <c r="R804" s="2"/>
      <c r="T804" s="2"/>
      <c r="U804" s="2"/>
    </row>
    <row r="805" spans="2:21">
      <c r="B805" s="1"/>
      <c r="Q805" s="2"/>
      <c r="R805" s="2"/>
      <c r="T805" s="2"/>
      <c r="U805" s="2"/>
    </row>
    <row r="806" spans="2:21">
      <c r="B806" s="1"/>
      <c r="Q806" s="2"/>
      <c r="R806" s="2"/>
      <c r="T806" s="2"/>
      <c r="U806" s="2"/>
    </row>
    <row r="807" spans="2:21">
      <c r="B807" s="1"/>
      <c r="Q807" s="2"/>
      <c r="R807" s="2"/>
      <c r="T807" s="2"/>
      <c r="U807" s="2"/>
    </row>
    <row r="808" spans="2:21">
      <c r="B808" s="1"/>
      <c r="Q808" s="2"/>
      <c r="R808" s="2"/>
      <c r="T808" s="2"/>
      <c r="U808" s="2"/>
    </row>
    <row r="809" spans="2:21">
      <c r="B809" s="1"/>
      <c r="Q809" s="2"/>
      <c r="R809" s="2"/>
      <c r="T809" s="2"/>
      <c r="U809" s="2"/>
    </row>
    <row r="810" spans="2:21">
      <c r="B810" s="1"/>
      <c r="Q810" s="2"/>
      <c r="R810" s="2"/>
      <c r="T810" s="2"/>
      <c r="U810" s="2"/>
    </row>
    <row r="811" spans="2:21">
      <c r="B811" s="1"/>
      <c r="Q811" s="2"/>
      <c r="R811" s="2"/>
      <c r="T811" s="2"/>
      <c r="U811" s="2"/>
    </row>
    <row r="812" spans="2:21">
      <c r="B812" s="1"/>
      <c r="Q812" s="2"/>
      <c r="R812" s="2"/>
      <c r="T812" s="2"/>
      <c r="U812" s="2"/>
    </row>
    <row r="813" spans="2:21">
      <c r="B813" s="1"/>
      <c r="Q813" s="2"/>
      <c r="R813" s="2"/>
      <c r="T813" s="2"/>
      <c r="U813" s="2"/>
    </row>
    <row r="814" spans="2:21">
      <c r="B814" s="1"/>
      <c r="Q814" s="2"/>
      <c r="R814" s="2"/>
      <c r="T814" s="2"/>
      <c r="U814" s="2"/>
    </row>
    <row r="815" spans="2:21">
      <c r="B815" s="1"/>
      <c r="Q815" s="2"/>
      <c r="R815" s="2"/>
      <c r="T815" s="2"/>
      <c r="U815" s="2"/>
    </row>
    <row r="816" spans="2:21">
      <c r="B816" s="1"/>
      <c r="Q816" s="2"/>
      <c r="R816" s="2"/>
      <c r="T816" s="2"/>
      <c r="U816" s="2"/>
    </row>
    <row r="817" spans="2:21">
      <c r="B817" s="1"/>
      <c r="Q817" s="2"/>
      <c r="R817" s="2"/>
      <c r="T817" s="2"/>
      <c r="U817" s="2"/>
    </row>
    <row r="818" spans="2:21">
      <c r="B818" s="1"/>
      <c r="Q818" s="2"/>
      <c r="R818" s="2"/>
      <c r="T818" s="2"/>
      <c r="U818" s="2"/>
    </row>
    <row r="819" spans="2:21">
      <c r="B819" s="1"/>
      <c r="Q819" s="2"/>
      <c r="R819" s="2"/>
      <c r="T819" s="2"/>
      <c r="U819" s="2"/>
    </row>
    <row r="820" spans="2:21">
      <c r="B820" s="1"/>
      <c r="Q820" s="2"/>
      <c r="R820" s="2"/>
      <c r="T820" s="2"/>
      <c r="U820" s="2"/>
    </row>
    <row r="821" spans="2:21">
      <c r="B821" s="1"/>
      <c r="Q821" s="2"/>
      <c r="R821" s="2"/>
      <c r="T821" s="2"/>
      <c r="U821" s="2"/>
    </row>
    <row r="822" spans="2:21">
      <c r="B822" s="1"/>
      <c r="Q822" s="2"/>
      <c r="R822" s="2"/>
      <c r="T822" s="2"/>
      <c r="U822" s="2"/>
    </row>
    <row r="823" spans="2:21">
      <c r="B823" s="1"/>
      <c r="Q823" s="2"/>
      <c r="R823" s="2"/>
      <c r="T823" s="2"/>
      <c r="U823" s="2"/>
    </row>
    <row r="824" spans="2:21">
      <c r="B824" s="1"/>
      <c r="Q824" s="2"/>
      <c r="R824" s="2"/>
      <c r="T824" s="2"/>
      <c r="U824" s="2"/>
    </row>
    <row r="825" spans="2:21">
      <c r="B825" s="1"/>
      <c r="Q825" s="2"/>
      <c r="R825" s="2"/>
      <c r="T825" s="2"/>
      <c r="U825" s="2"/>
    </row>
    <row r="826" spans="2:21">
      <c r="B826" s="1"/>
      <c r="Q826" s="2"/>
      <c r="R826" s="2"/>
      <c r="T826" s="2"/>
      <c r="U826" s="2"/>
    </row>
    <row r="827" spans="2:21">
      <c r="B827" s="1"/>
      <c r="Q827" s="2"/>
      <c r="R827" s="2"/>
      <c r="T827" s="2"/>
      <c r="U827" s="2"/>
    </row>
    <row r="828" spans="2:21">
      <c r="B828" s="1"/>
      <c r="Q828" s="2"/>
      <c r="R828" s="2"/>
      <c r="T828" s="2"/>
      <c r="U828" s="2"/>
    </row>
    <row r="829" spans="2:21">
      <c r="B829" s="1"/>
      <c r="Q829" s="2"/>
      <c r="R829" s="2"/>
      <c r="T829" s="2"/>
      <c r="U829" s="2"/>
    </row>
    <row r="830" spans="2:21">
      <c r="B830" s="1"/>
      <c r="Q830" s="2"/>
      <c r="R830" s="2"/>
      <c r="T830" s="2"/>
      <c r="U830" s="2"/>
    </row>
    <row r="831" spans="2:21">
      <c r="B831" s="1"/>
      <c r="Q831" s="2"/>
      <c r="R831" s="2"/>
      <c r="T831" s="2"/>
      <c r="U831" s="2"/>
    </row>
    <row r="832" spans="2:21">
      <c r="B832" s="1"/>
      <c r="Q832" s="2"/>
      <c r="R832" s="2"/>
      <c r="T832" s="2"/>
      <c r="U832" s="2"/>
    </row>
    <row r="833" spans="2:21">
      <c r="B833" s="1"/>
      <c r="Q833" s="2"/>
      <c r="R833" s="2"/>
      <c r="T833" s="2"/>
      <c r="U833" s="2"/>
    </row>
    <row r="834" spans="2:21">
      <c r="B834" s="1"/>
      <c r="Q834" s="2"/>
      <c r="R834" s="2"/>
      <c r="T834" s="2"/>
      <c r="U834" s="2"/>
    </row>
    <row r="835" spans="2:21">
      <c r="B835" s="1"/>
      <c r="Q835" s="2"/>
      <c r="R835" s="2"/>
      <c r="T835" s="2"/>
      <c r="U835" s="2"/>
    </row>
    <row r="836" spans="2:21">
      <c r="B836" s="1"/>
      <c r="Q836" s="2"/>
      <c r="R836" s="2"/>
      <c r="T836" s="2"/>
      <c r="U836" s="2"/>
    </row>
    <row r="837" spans="2:21">
      <c r="B837" s="1"/>
      <c r="Q837" s="2"/>
      <c r="R837" s="2"/>
      <c r="T837" s="2"/>
      <c r="U837" s="2"/>
    </row>
    <row r="838" spans="2:21">
      <c r="B838" s="1"/>
      <c r="Q838" s="2"/>
      <c r="R838" s="2"/>
      <c r="T838" s="2"/>
      <c r="U838" s="2"/>
    </row>
    <row r="839" spans="2:21">
      <c r="B839" s="1"/>
      <c r="Q839" s="2"/>
      <c r="R839" s="2"/>
      <c r="T839" s="2"/>
      <c r="U839" s="2"/>
    </row>
    <row r="840" spans="2:21">
      <c r="B840" s="1"/>
      <c r="Q840" s="2"/>
      <c r="R840" s="2"/>
      <c r="T840" s="2"/>
      <c r="U840" s="2"/>
    </row>
    <row r="841" spans="2:21">
      <c r="B841" s="1"/>
      <c r="Q841" s="2"/>
      <c r="R841" s="2"/>
      <c r="T841" s="2"/>
      <c r="U841" s="2"/>
    </row>
    <row r="842" spans="2:21">
      <c r="B842" s="1"/>
      <c r="Q842" s="2"/>
      <c r="R842" s="2"/>
      <c r="T842" s="2"/>
      <c r="U842" s="2"/>
    </row>
    <row r="843" spans="2:21">
      <c r="B843" s="1"/>
      <c r="Q843" s="2"/>
      <c r="R843" s="2"/>
      <c r="T843" s="2"/>
      <c r="U843" s="2"/>
    </row>
    <row r="844" spans="2:21">
      <c r="B844" s="1"/>
      <c r="Q844" s="2"/>
      <c r="R844" s="2"/>
      <c r="T844" s="2"/>
      <c r="U844" s="2"/>
    </row>
    <row r="845" spans="2:21">
      <c r="B845" s="1"/>
      <c r="Q845" s="2"/>
      <c r="R845" s="2"/>
      <c r="T845" s="2"/>
      <c r="U845" s="2"/>
    </row>
    <row r="846" spans="2:21">
      <c r="B846" s="1"/>
      <c r="Q846" s="2"/>
      <c r="R846" s="2"/>
      <c r="T846" s="2"/>
      <c r="U846" s="2"/>
    </row>
    <row r="847" spans="2:21">
      <c r="B847" s="1"/>
      <c r="Q847" s="2"/>
      <c r="R847" s="2"/>
      <c r="T847" s="2"/>
      <c r="U847" s="2"/>
    </row>
    <row r="848" spans="2:21">
      <c r="B848" s="1"/>
      <c r="Q848" s="2"/>
      <c r="R848" s="2"/>
      <c r="T848" s="2"/>
      <c r="U848" s="2"/>
    </row>
    <row r="849" spans="2:21">
      <c r="B849" s="1"/>
      <c r="Q849" s="2"/>
      <c r="R849" s="2"/>
      <c r="T849" s="2"/>
      <c r="U849" s="2"/>
    </row>
    <row r="850" spans="2:21">
      <c r="B850" s="1"/>
      <c r="Q850" s="2"/>
      <c r="R850" s="2"/>
      <c r="T850" s="2"/>
      <c r="U850" s="2"/>
    </row>
    <row r="851" spans="2:21">
      <c r="B851" s="1"/>
      <c r="Q851" s="2"/>
      <c r="R851" s="2"/>
      <c r="T851" s="2"/>
      <c r="U851" s="2"/>
    </row>
    <row r="852" spans="2:21">
      <c r="B852" s="1"/>
      <c r="Q852" s="2"/>
      <c r="R852" s="2"/>
      <c r="T852" s="2"/>
      <c r="U852" s="2"/>
    </row>
    <row r="853" spans="2:21">
      <c r="B853" s="1"/>
      <c r="Q853" s="2"/>
      <c r="R853" s="2"/>
      <c r="T853" s="2"/>
      <c r="U853" s="2"/>
    </row>
    <row r="854" spans="2:21">
      <c r="B854" s="1"/>
      <c r="Q854" s="2"/>
      <c r="R854" s="2"/>
      <c r="T854" s="2"/>
      <c r="U854" s="2"/>
    </row>
    <row r="855" spans="2:21">
      <c r="B855" s="1"/>
      <c r="Q855" s="2"/>
      <c r="R855" s="2"/>
      <c r="T855" s="2"/>
      <c r="U855" s="2"/>
    </row>
    <row r="856" spans="2:21">
      <c r="B856" s="1"/>
      <c r="Q856" s="2"/>
      <c r="R856" s="2"/>
      <c r="T856" s="2"/>
      <c r="U856" s="2"/>
    </row>
    <row r="857" spans="2:21">
      <c r="B857" s="1"/>
      <c r="Q857" s="2"/>
      <c r="R857" s="2"/>
      <c r="T857" s="2"/>
      <c r="U857" s="2"/>
    </row>
    <row r="858" spans="2:21">
      <c r="B858" s="1"/>
      <c r="Q858" s="2"/>
      <c r="R858" s="2"/>
      <c r="T858" s="2"/>
      <c r="U858" s="2"/>
    </row>
    <row r="859" spans="2:21">
      <c r="B859" s="1"/>
      <c r="Q859" s="2"/>
      <c r="R859" s="2"/>
      <c r="T859" s="2"/>
      <c r="U859" s="2"/>
    </row>
    <row r="860" spans="2:21">
      <c r="B860" s="1"/>
      <c r="Q860" s="2"/>
      <c r="R860" s="2"/>
      <c r="T860" s="2"/>
      <c r="U860" s="2"/>
    </row>
    <row r="861" spans="2:21">
      <c r="B861" s="1"/>
      <c r="Q861" s="2"/>
      <c r="R861" s="2"/>
      <c r="T861" s="2"/>
      <c r="U861" s="2"/>
    </row>
    <row r="862" spans="2:21">
      <c r="B862" s="1"/>
      <c r="Q862" s="2"/>
      <c r="R862" s="2"/>
      <c r="T862" s="2"/>
      <c r="U862" s="2"/>
    </row>
    <row r="863" spans="2:21">
      <c r="B863" s="1"/>
      <c r="Q863" s="2"/>
      <c r="R863" s="2"/>
      <c r="T863" s="2"/>
      <c r="U863" s="2"/>
    </row>
    <row r="864" spans="2:21">
      <c r="B864" s="1"/>
      <c r="Q864" s="2"/>
      <c r="R864" s="2"/>
      <c r="T864" s="2"/>
      <c r="U864" s="2"/>
    </row>
    <row r="865" spans="2:21">
      <c r="B865" s="1"/>
      <c r="Q865" s="2"/>
      <c r="R865" s="2"/>
      <c r="T865" s="2"/>
      <c r="U865" s="2"/>
    </row>
    <row r="866" spans="2:21">
      <c r="B866" s="1"/>
      <c r="Q866" s="2"/>
      <c r="R866" s="2"/>
      <c r="T866" s="2"/>
      <c r="U866" s="2"/>
    </row>
    <row r="867" spans="2:21">
      <c r="B867" s="1"/>
      <c r="Q867" s="2"/>
      <c r="R867" s="2"/>
      <c r="T867" s="2"/>
      <c r="U867" s="2"/>
    </row>
    <row r="868" spans="2:21">
      <c r="B868" s="1"/>
      <c r="Q868" s="2"/>
      <c r="R868" s="2"/>
      <c r="T868" s="2"/>
      <c r="U868" s="2"/>
    </row>
    <row r="869" spans="2:21">
      <c r="B869" s="1"/>
      <c r="Q869" s="2"/>
      <c r="R869" s="2"/>
      <c r="T869" s="2"/>
      <c r="U869" s="2"/>
    </row>
    <row r="870" spans="2:21">
      <c r="B870" s="1"/>
      <c r="Q870" s="2"/>
      <c r="R870" s="2"/>
      <c r="T870" s="2"/>
      <c r="U870" s="2"/>
    </row>
    <row r="871" spans="2:21">
      <c r="B871" s="1"/>
      <c r="Q871" s="2"/>
      <c r="R871" s="2"/>
      <c r="T871" s="2"/>
      <c r="U871" s="2"/>
    </row>
    <row r="872" spans="2:21">
      <c r="B872" s="1"/>
      <c r="Q872" s="2"/>
      <c r="R872" s="2"/>
      <c r="T872" s="2"/>
      <c r="U872" s="2"/>
    </row>
    <row r="873" spans="2:21">
      <c r="B873" s="1"/>
      <c r="Q873" s="2"/>
      <c r="R873" s="2"/>
      <c r="T873" s="2"/>
      <c r="U873" s="2"/>
    </row>
    <row r="874" spans="2:21">
      <c r="B874" s="1"/>
      <c r="Q874" s="2"/>
      <c r="R874" s="2"/>
      <c r="T874" s="2"/>
      <c r="U874" s="2"/>
    </row>
    <row r="875" spans="2:21">
      <c r="B875" s="1"/>
      <c r="Q875" s="2"/>
      <c r="R875" s="2"/>
      <c r="T875" s="2"/>
      <c r="U875" s="2"/>
    </row>
    <row r="876" spans="2:21">
      <c r="B876" s="1"/>
      <c r="Q876" s="2"/>
      <c r="R876" s="2"/>
      <c r="T876" s="2"/>
      <c r="U876" s="2"/>
    </row>
    <row r="877" spans="2:21">
      <c r="B877" s="1"/>
      <c r="Q877" s="2"/>
      <c r="R877" s="2"/>
      <c r="T877" s="2"/>
      <c r="U877" s="2"/>
    </row>
    <row r="878" spans="2:21">
      <c r="B878" s="1"/>
      <c r="Q878" s="2"/>
      <c r="R878" s="2"/>
      <c r="T878" s="2"/>
      <c r="U878" s="2"/>
    </row>
    <row r="879" spans="2:21">
      <c r="B879" s="1"/>
      <c r="Q879" s="2"/>
      <c r="R879" s="2"/>
      <c r="T879" s="2"/>
      <c r="U879" s="2"/>
    </row>
    <row r="880" spans="2:21">
      <c r="B880" s="1"/>
      <c r="Q880" s="2"/>
      <c r="R880" s="2"/>
      <c r="T880" s="2"/>
      <c r="U880" s="2"/>
    </row>
    <row r="881" spans="2:21">
      <c r="B881" s="1"/>
      <c r="Q881" s="2"/>
      <c r="R881" s="2"/>
      <c r="T881" s="2"/>
      <c r="U881" s="2"/>
    </row>
    <row r="882" spans="2:21">
      <c r="B882" s="1"/>
      <c r="Q882" s="2"/>
      <c r="R882" s="2"/>
      <c r="T882" s="2"/>
      <c r="U882" s="2"/>
    </row>
    <row r="883" spans="2:21">
      <c r="B883" s="1"/>
      <c r="Q883" s="2"/>
      <c r="R883" s="2"/>
      <c r="T883" s="2"/>
      <c r="U883" s="2"/>
    </row>
    <row r="884" spans="2:21">
      <c r="B884" s="1"/>
      <c r="Q884" s="2"/>
      <c r="R884" s="2"/>
      <c r="T884" s="2"/>
      <c r="U884" s="2"/>
    </row>
    <row r="885" spans="2:21">
      <c r="B885" s="1"/>
      <c r="Q885" s="2"/>
      <c r="R885" s="2"/>
      <c r="T885" s="2"/>
      <c r="U885" s="2"/>
    </row>
    <row r="886" spans="2:21">
      <c r="B886" s="1"/>
      <c r="Q886" s="2"/>
      <c r="R886" s="2"/>
      <c r="T886" s="2"/>
      <c r="U886" s="2"/>
    </row>
    <row r="887" spans="2:21">
      <c r="B887" s="1"/>
      <c r="Q887" s="2"/>
      <c r="R887" s="2"/>
      <c r="T887" s="2"/>
      <c r="U887" s="2"/>
    </row>
    <row r="888" spans="2:21">
      <c r="B888" s="1"/>
      <c r="Q888" s="2"/>
      <c r="R888" s="2"/>
      <c r="T888" s="2"/>
      <c r="U888" s="2"/>
    </row>
    <row r="889" spans="2:21">
      <c r="B889" s="1"/>
      <c r="Q889" s="2"/>
      <c r="R889" s="2"/>
      <c r="T889" s="2"/>
      <c r="U889" s="2"/>
    </row>
    <row r="890" spans="2:21">
      <c r="B890" s="1"/>
      <c r="Q890" s="2"/>
      <c r="R890" s="2"/>
      <c r="T890" s="2"/>
      <c r="U890" s="2"/>
    </row>
    <row r="891" spans="2:21">
      <c r="B891" s="1"/>
      <c r="Q891" s="2"/>
      <c r="R891" s="2"/>
      <c r="T891" s="2"/>
      <c r="U891" s="2"/>
    </row>
    <row r="892" spans="2:21">
      <c r="B892" s="1"/>
      <c r="Q892" s="2"/>
      <c r="R892" s="2"/>
      <c r="T892" s="2"/>
      <c r="U892" s="2"/>
    </row>
    <row r="893" spans="2:21">
      <c r="B893" s="1"/>
      <c r="Q893" s="2"/>
      <c r="R893" s="2"/>
      <c r="T893" s="2"/>
      <c r="U893" s="2"/>
    </row>
    <row r="894" spans="2:21">
      <c r="B894" s="1"/>
      <c r="Q894" s="2"/>
      <c r="R894" s="2"/>
      <c r="T894" s="2"/>
      <c r="U894" s="2"/>
    </row>
    <row r="895" spans="2:21">
      <c r="B895" s="1"/>
      <c r="Q895" s="2"/>
      <c r="R895" s="2"/>
      <c r="T895" s="2"/>
      <c r="U895" s="2"/>
    </row>
    <row r="896" spans="2:21">
      <c r="B896" s="1"/>
      <c r="Q896" s="2"/>
      <c r="R896" s="2"/>
      <c r="T896" s="2"/>
      <c r="U896" s="2"/>
    </row>
    <row r="897" spans="2:21">
      <c r="B897" s="1"/>
      <c r="Q897" s="2"/>
      <c r="R897" s="2"/>
      <c r="T897" s="2"/>
      <c r="U897" s="2"/>
    </row>
    <row r="898" spans="2:21">
      <c r="B898" s="1"/>
      <c r="Q898" s="2"/>
      <c r="R898" s="2"/>
      <c r="T898" s="2"/>
      <c r="U898" s="2"/>
    </row>
    <row r="899" spans="2:21">
      <c r="B899" s="1"/>
      <c r="Q899" s="2"/>
      <c r="R899" s="2"/>
      <c r="T899" s="2"/>
      <c r="U899" s="2"/>
    </row>
    <row r="900" spans="2:21">
      <c r="B900" s="1"/>
      <c r="Q900" s="2"/>
      <c r="R900" s="2"/>
      <c r="T900" s="2"/>
      <c r="U900" s="2"/>
    </row>
    <row r="901" spans="2:21">
      <c r="B901" s="1"/>
      <c r="Q901" s="2"/>
      <c r="R901" s="2"/>
      <c r="T901" s="2"/>
      <c r="U901" s="2"/>
    </row>
    <row r="902" spans="2:21">
      <c r="B902" s="1"/>
      <c r="Q902" s="2"/>
      <c r="R902" s="2"/>
      <c r="T902" s="2"/>
      <c r="U902" s="2"/>
    </row>
    <row r="903" spans="2:21">
      <c r="B903" s="1"/>
      <c r="Q903" s="2"/>
      <c r="R903" s="2"/>
      <c r="T903" s="2"/>
      <c r="U903" s="2"/>
    </row>
    <row r="904" spans="2:21">
      <c r="B904" s="1"/>
      <c r="Q904" s="2"/>
      <c r="R904" s="2"/>
      <c r="T904" s="2"/>
      <c r="U904" s="2"/>
    </row>
    <row r="905" spans="2:21">
      <c r="B905" s="1"/>
      <c r="Q905" s="2"/>
      <c r="R905" s="2"/>
      <c r="T905" s="2"/>
      <c r="U905" s="2"/>
    </row>
    <row r="906" spans="2:21">
      <c r="B906" s="1"/>
      <c r="Q906" s="2"/>
      <c r="R906" s="2"/>
      <c r="T906" s="2"/>
      <c r="U906" s="2"/>
    </row>
    <row r="907" spans="2:21">
      <c r="B907" s="1"/>
      <c r="Q907" s="2"/>
      <c r="R907" s="2"/>
      <c r="T907" s="2"/>
      <c r="U907" s="2"/>
    </row>
    <row r="908" spans="2:21">
      <c r="B908" s="1"/>
      <c r="Q908" s="2"/>
      <c r="R908" s="2"/>
      <c r="T908" s="2"/>
      <c r="U908" s="2"/>
    </row>
    <row r="909" spans="2:21">
      <c r="B909" s="1"/>
      <c r="Q909" s="2"/>
      <c r="R909" s="2"/>
      <c r="T909" s="2"/>
      <c r="U909" s="2"/>
    </row>
    <row r="910" spans="2:21">
      <c r="B910" s="1"/>
      <c r="Q910" s="2"/>
      <c r="R910" s="2"/>
      <c r="T910" s="2"/>
      <c r="U910" s="2"/>
    </row>
    <row r="911" spans="2:21">
      <c r="B911" s="1"/>
      <c r="Q911" s="2"/>
      <c r="R911" s="2"/>
      <c r="T911" s="2"/>
      <c r="U911" s="2"/>
    </row>
    <row r="912" spans="2:21">
      <c r="B912" s="1"/>
      <c r="Q912" s="2"/>
      <c r="R912" s="2"/>
      <c r="T912" s="2"/>
      <c r="U912" s="2"/>
    </row>
    <row r="913" spans="2:21">
      <c r="B913" s="1"/>
      <c r="Q913" s="2"/>
      <c r="R913" s="2"/>
      <c r="T913" s="2"/>
      <c r="U913" s="2"/>
    </row>
    <row r="914" spans="2:21">
      <c r="B914" s="1"/>
      <c r="Q914" s="2"/>
      <c r="R914" s="2"/>
      <c r="T914" s="2"/>
      <c r="U914" s="2"/>
    </row>
    <row r="915" spans="2:21">
      <c r="B915" s="1"/>
      <c r="Q915" s="2"/>
      <c r="R915" s="2"/>
      <c r="T915" s="2"/>
      <c r="U915" s="2"/>
    </row>
    <row r="916" spans="2:21">
      <c r="B916" s="1"/>
      <c r="Q916" s="2"/>
      <c r="R916" s="2"/>
      <c r="T916" s="2"/>
      <c r="U916" s="2"/>
    </row>
    <row r="917" spans="2:21">
      <c r="B917" s="1"/>
      <c r="Q917" s="2"/>
      <c r="R917" s="2"/>
      <c r="T917" s="2"/>
      <c r="U917" s="2"/>
    </row>
    <row r="918" spans="2:21">
      <c r="B918" s="1"/>
      <c r="Q918" s="2"/>
      <c r="R918" s="2"/>
      <c r="T918" s="2"/>
      <c r="U918" s="2"/>
    </row>
    <row r="919" spans="2:21">
      <c r="B919" s="1"/>
      <c r="Q919" s="2"/>
      <c r="R919" s="2"/>
      <c r="T919" s="2"/>
      <c r="U919" s="2"/>
    </row>
    <row r="920" spans="2:21">
      <c r="B920" s="1"/>
      <c r="Q920" s="2"/>
      <c r="R920" s="2"/>
      <c r="T920" s="2"/>
      <c r="U920" s="2"/>
    </row>
    <row r="921" spans="2:21">
      <c r="B921" s="1"/>
      <c r="Q921" s="2"/>
      <c r="R921" s="2"/>
      <c r="T921" s="2"/>
      <c r="U921" s="2"/>
    </row>
    <row r="922" spans="2:21">
      <c r="B922" s="1"/>
      <c r="Q922" s="2"/>
      <c r="R922" s="2"/>
      <c r="T922" s="2"/>
      <c r="U922" s="2"/>
    </row>
    <row r="923" spans="2:21">
      <c r="B923" s="1"/>
      <c r="Q923" s="2"/>
      <c r="R923" s="2"/>
      <c r="T923" s="2"/>
      <c r="U923" s="2"/>
    </row>
    <row r="924" spans="2:21">
      <c r="B924" s="1"/>
      <c r="Q924" s="2"/>
      <c r="R924" s="2"/>
      <c r="T924" s="2"/>
      <c r="U924" s="2"/>
    </row>
    <row r="925" spans="2:21">
      <c r="B925" s="1"/>
      <c r="Q925" s="2"/>
      <c r="R925" s="2"/>
      <c r="T925" s="2"/>
      <c r="U925" s="2"/>
    </row>
    <row r="926" spans="2:21">
      <c r="B926" s="1"/>
      <c r="Q926" s="2"/>
      <c r="R926" s="2"/>
      <c r="T926" s="2"/>
      <c r="U926" s="2"/>
    </row>
    <row r="927" spans="2:21">
      <c r="B927" s="1"/>
      <c r="Q927" s="2"/>
      <c r="R927" s="2"/>
      <c r="T927" s="2"/>
      <c r="U927" s="2"/>
    </row>
    <row r="928" spans="2:21">
      <c r="B928" s="1"/>
      <c r="Q928" s="2"/>
      <c r="R928" s="2"/>
      <c r="T928" s="2"/>
      <c r="U928" s="2"/>
    </row>
    <row r="929" spans="2:21">
      <c r="B929" s="1"/>
      <c r="Q929" s="2"/>
      <c r="R929" s="2"/>
      <c r="T929" s="2"/>
      <c r="U929" s="2"/>
    </row>
    <row r="930" spans="2:21">
      <c r="B930" s="1"/>
      <c r="Q930" s="2"/>
      <c r="R930" s="2"/>
      <c r="T930" s="2"/>
      <c r="U930" s="2"/>
    </row>
    <row r="931" spans="2:21">
      <c r="B931" s="1"/>
      <c r="Q931" s="2"/>
      <c r="R931" s="2"/>
      <c r="T931" s="2"/>
      <c r="U931" s="2"/>
    </row>
    <row r="932" spans="2:21">
      <c r="B932" s="1"/>
      <c r="Q932" s="2"/>
      <c r="R932" s="2"/>
      <c r="T932" s="2"/>
      <c r="U932" s="2"/>
    </row>
    <row r="933" spans="2:21">
      <c r="B933" s="1"/>
      <c r="Q933" s="2"/>
      <c r="R933" s="2"/>
      <c r="T933" s="2"/>
      <c r="U933" s="2"/>
    </row>
    <row r="934" spans="2:21">
      <c r="B934" s="1"/>
      <c r="Q934" s="2"/>
      <c r="R934" s="2"/>
      <c r="T934" s="2"/>
      <c r="U934" s="2"/>
    </row>
    <row r="935" spans="2:21">
      <c r="B935" s="1"/>
      <c r="Q935" s="2"/>
      <c r="R935" s="2"/>
      <c r="T935" s="2"/>
      <c r="U935" s="2"/>
    </row>
    <row r="936" spans="2:21">
      <c r="B936" s="1"/>
      <c r="Q936" s="2"/>
      <c r="R936" s="2"/>
      <c r="T936" s="2"/>
      <c r="U936" s="2"/>
    </row>
    <row r="937" spans="2:21">
      <c r="B937" s="1"/>
      <c r="Q937" s="2"/>
      <c r="R937" s="2"/>
      <c r="T937" s="2"/>
      <c r="U937" s="2"/>
    </row>
    <row r="938" spans="2:21">
      <c r="B938" s="1"/>
      <c r="Q938" s="2"/>
      <c r="R938" s="2"/>
      <c r="T938" s="2"/>
      <c r="U938" s="2"/>
    </row>
    <row r="939" spans="2:21">
      <c r="B939" s="1"/>
      <c r="Q939" s="2"/>
      <c r="R939" s="2"/>
      <c r="T939" s="2"/>
      <c r="U939" s="2"/>
    </row>
    <row r="940" spans="2:21">
      <c r="B940" s="1"/>
      <c r="Q940" s="2"/>
      <c r="R940" s="2"/>
      <c r="T940" s="2"/>
      <c r="U940" s="2"/>
    </row>
    <row r="941" spans="2:21">
      <c r="B941" s="1"/>
      <c r="Q941" s="2"/>
      <c r="R941" s="2"/>
      <c r="T941" s="2"/>
      <c r="U941" s="2"/>
    </row>
    <row r="942" spans="2:21">
      <c r="B942" s="1"/>
      <c r="Q942" s="2"/>
      <c r="R942" s="2"/>
      <c r="T942" s="2"/>
      <c r="U942" s="2"/>
    </row>
    <row r="943" spans="2:21">
      <c r="B943" s="1"/>
      <c r="Q943" s="2"/>
      <c r="R943" s="2"/>
      <c r="T943" s="2"/>
      <c r="U943" s="2"/>
    </row>
    <row r="944" spans="2:21">
      <c r="B944" s="1"/>
      <c r="Q944" s="2"/>
      <c r="R944" s="2"/>
      <c r="T944" s="2"/>
      <c r="U944" s="2"/>
    </row>
    <row r="945" spans="2:21">
      <c r="B945" s="1"/>
      <c r="Q945" s="2"/>
      <c r="R945" s="2"/>
      <c r="T945" s="2"/>
      <c r="U945" s="2"/>
    </row>
    <row r="946" spans="2:21">
      <c r="B946" s="1"/>
      <c r="Q946" s="2"/>
      <c r="R946" s="2"/>
      <c r="T946" s="2"/>
      <c r="U946" s="2"/>
    </row>
    <row r="947" spans="2:21">
      <c r="B947" s="1"/>
      <c r="Q947" s="2"/>
      <c r="R947" s="2"/>
      <c r="T947" s="2"/>
      <c r="U947" s="2"/>
    </row>
    <row r="948" spans="2:21">
      <c r="B948" s="1"/>
      <c r="Q948" s="2"/>
      <c r="R948" s="2"/>
      <c r="T948" s="2"/>
      <c r="U948" s="2"/>
    </row>
    <row r="949" spans="2:21">
      <c r="B949" s="1"/>
      <c r="Q949" s="2"/>
      <c r="R949" s="2"/>
      <c r="T949" s="2"/>
      <c r="U949" s="2"/>
    </row>
    <row r="950" spans="2:21">
      <c r="B950" s="1"/>
      <c r="Q950" s="2"/>
      <c r="R950" s="2"/>
      <c r="T950" s="2"/>
      <c r="U950" s="2"/>
    </row>
    <row r="951" spans="2:21">
      <c r="B951" s="1"/>
      <c r="Q951" s="2"/>
      <c r="R951" s="2"/>
      <c r="T951" s="2"/>
      <c r="U951" s="2"/>
    </row>
    <row r="952" spans="2:21">
      <c r="B952" s="1"/>
      <c r="Q952" s="2"/>
      <c r="R952" s="2"/>
      <c r="T952" s="2"/>
      <c r="U952" s="2"/>
    </row>
    <row r="953" spans="2:21">
      <c r="B953" s="1"/>
      <c r="Q953" s="2"/>
      <c r="R953" s="2"/>
      <c r="T953" s="2"/>
      <c r="U953" s="2"/>
    </row>
    <row r="954" spans="2:21">
      <c r="B954" s="1"/>
      <c r="Q954" s="2"/>
      <c r="R954" s="2"/>
      <c r="T954" s="2"/>
      <c r="U954" s="2"/>
    </row>
    <row r="955" spans="2:21">
      <c r="B955" s="1"/>
      <c r="Q955" s="2"/>
      <c r="R955" s="2"/>
      <c r="T955" s="2"/>
      <c r="U955" s="2"/>
    </row>
    <row r="956" spans="2:21">
      <c r="B956" s="1"/>
      <c r="Q956" s="2"/>
      <c r="R956" s="2"/>
      <c r="T956" s="2"/>
      <c r="U956" s="2"/>
    </row>
    <row r="957" spans="2:21">
      <c r="B957" s="1"/>
      <c r="Q957" s="2"/>
      <c r="R957" s="2"/>
      <c r="T957" s="2"/>
      <c r="U957" s="2"/>
    </row>
    <row r="958" spans="2:21">
      <c r="B958" s="1"/>
      <c r="Q958" s="2"/>
      <c r="R958" s="2"/>
      <c r="T958" s="2"/>
      <c r="U958" s="2"/>
    </row>
    <row r="959" spans="2:21">
      <c r="B959" s="1"/>
      <c r="Q959" s="2"/>
      <c r="R959" s="2"/>
      <c r="T959" s="2"/>
      <c r="U959" s="2"/>
    </row>
    <row r="960" spans="2:21">
      <c r="B960" s="1"/>
      <c r="Q960" s="2"/>
      <c r="R960" s="2"/>
      <c r="T960" s="2"/>
      <c r="U960" s="2"/>
    </row>
    <row r="961" spans="2:21">
      <c r="B961" s="1"/>
      <c r="Q961" s="2"/>
      <c r="R961" s="2"/>
      <c r="T961" s="2"/>
      <c r="U961" s="2"/>
    </row>
    <row r="962" spans="2:21">
      <c r="B962" s="1"/>
      <c r="Q962" s="2"/>
      <c r="R962" s="2"/>
      <c r="T962" s="2"/>
      <c r="U962" s="2"/>
    </row>
    <row r="963" spans="2:21">
      <c r="B963" s="1"/>
      <c r="Q963" s="2"/>
      <c r="R963" s="2"/>
      <c r="T963" s="2"/>
      <c r="U963" s="2"/>
    </row>
    <row r="964" spans="2:21">
      <c r="B964" s="1"/>
      <c r="Q964" s="2"/>
      <c r="R964" s="2"/>
      <c r="T964" s="2"/>
      <c r="U964" s="2"/>
    </row>
    <row r="965" spans="2:21">
      <c r="B965" s="1"/>
      <c r="Q965" s="2"/>
      <c r="R965" s="2"/>
      <c r="T965" s="2"/>
      <c r="U965" s="2"/>
    </row>
    <row r="966" spans="2:21">
      <c r="B966" s="1"/>
      <c r="Q966" s="2"/>
      <c r="R966" s="2"/>
      <c r="T966" s="2"/>
      <c r="U966" s="2"/>
    </row>
    <row r="967" spans="2:21">
      <c r="B967" s="1"/>
      <c r="Q967" s="2"/>
      <c r="R967" s="2"/>
      <c r="T967" s="2"/>
      <c r="U967" s="2"/>
    </row>
    <row r="968" spans="2:21">
      <c r="B968" s="1"/>
      <c r="Q968" s="2"/>
      <c r="R968" s="2"/>
      <c r="T968" s="2"/>
      <c r="U968" s="2"/>
    </row>
    <row r="969" spans="2:21">
      <c r="B969" s="1"/>
      <c r="Q969" s="2"/>
      <c r="R969" s="2"/>
      <c r="T969" s="2"/>
      <c r="U969" s="2"/>
    </row>
    <row r="970" spans="2:21">
      <c r="B970" s="1"/>
      <c r="Q970" s="2"/>
      <c r="R970" s="2"/>
      <c r="T970" s="2"/>
      <c r="U970" s="2"/>
    </row>
    <row r="971" spans="2:21">
      <c r="B971" s="1"/>
      <c r="Q971" s="2"/>
      <c r="R971" s="2"/>
      <c r="T971" s="2"/>
      <c r="U971" s="2"/>
    </row>
    <row r="972" spans="2:21">
      <c r="B972" s="1"/>
      <c r="Q972" s="2"/>
      <c r="R972" s="2"/>
      <c r="T972" s="2"/>
      <c r="U972" s="2"/>
    </row>
    <row r="973" spans="2:21">
      <c r="B973" s="1"/>
      <c r="Q973" s="2"/>
      <c r="R973" s="2"/>
      <c r="T973" s="2"/>
      <c r="U973" s="2"/>
    </row>
    <row r="974" spans="2:21">
      <c r="B974" s="1"/>
      <c r="Q974" s="2"/>
      <c r="R974" s="2"/>
      <c r="T974" s="2"/>
      <c r="U974" s="2"/>
    </row>
    <row r="975" spans="2:21">
      <c r="B975" s="1"/>
      <c r="Q975" s="2"/>
      <c r="R975" s="2"/>
      <c r="T975" s="2"/>
      <c r="U975" s="2"/>
    </row>
    <row r="976" spans="2:21">
      <c r="B976" s="1"/>
      <c r="Q976" s="2"/>
      <c r="R976" s="2"/>
      <c r="T976" s="2"/>
      <c r="U976" s="2"/>
    </row>
    <row r="977" spans="2:21">
      <c r="B977" s="1"/>
      <c r="Q977" s="2"/>
      <c r="R977" s="2"/>
      <c r="T977" s="2"/>
      <c r="U977" s="2"/>
    </row>
    <row r="978" spans="2:21">
      <c r="B978" s="1"/>
      <c r="Q978" s="2"/>
      <c r="R978" s="2"/>
      <c r="T978" s="2"/>
      <c r="U978" s="2"/>
    </row>
    <row r="979" spans="2:21">
      <c r="B979" s="1"/>
      <c r="Q979" s="2"/>
      <c r="R979" s="2"/>
      <c r="T979" s="2"/>
      <c r="U979" s="2"/>
    </row>
    <row r="980" spans="2:21">
      <c r="B980" s="1"/>
      <c r="Q980" s="2"/>
      <c r="R980" s="2"/>
      <c r="T980" s="2"/>
      <c r="U980" s="2"/>
    </row>
    <row r="981" spans="2:21">
      <c r="B981" s="1"/>
      <c r="Q981" s="2"/>
      <c r="R981" s="2"/>
      <c r="T981" s="2"/>
      <c r="U981" s="2"/>
    </row>
    <row r="982" spans="2:21">
      <c r="B982" s="1"/>
      <c r="Q982" s="2"/>
      <c r="R982" s="2"/>
      <c r="T982" s="2"/>
      <c r="U982" s="2"/>
    </row>
    <row r="983" spans="2:21">
      <c r="B983" s="1"/>
      <c r="Q983" s="2"/>
      <c r="R983" s="2"/>
      <c r="T983" s="2"/>
      <c r="U983" s="2"/>
    </row>
    <row r="984" spans="2:21">
      <c r="B984" s="1"/>
      <c r="Q984" s="2"/>
      <c r="R984" s="2"/>
      <c r="T984" s="2"/>
      <c r="U984" s="2"/>
    </row>
    <row r="985" spans="2:21">
      <c r="B985" s="1"/>
      <c r="Q985" s="2"/>
      <c r="R985" s="2"/>
      <c r="T985" s="2"/>
      <c r="U985" s="2"/>
    </row>
    <row r="986" spans="2:21">
      <c r="B986" s="1"/>
      <c r="Q986" s="2"/>
      <c r="R986" s="2"/>
      <c r="T986" s="2"/>
      <c r="U986" s="2"/>
    </row>
    <row r="987" spans="2:21">
      <c r="B987" s="1"/>
      <c r="Q987" s="2"/>
      <c r="R987" s="2"/>
      <c r="T987" s="2"/>
      <c r="U987" s="2"/>
    </row>
    <row r="988" spans="2:21">
      <c r="B988" s="1"/>
      <c r="Q988" s="2"/>
      <c r="R988" s="2"/>
      <c r="T988" s="2"/>
      <c r="U988" s="2"/>
    </row>
    <row r="989" spans="2:21">
      <c r="B989" s="1"/>
      <c r="Q989" s="2"/>
      <c r="R989" s="2"/>
      <c r="T989" s="2"/>
      <c r="U989" s="2"/>
    </row>
    <row r="990" spans="2:21">
      <c r="B990" s="1"/>
      <c r="Q990" s="2"/>
      <c r="R990" s="2"/>
      <c r="T990" s="2"/>
      <c r="U990" s="2"/>
    </row>
    <row r="991" spans="2:21">
      <c r="B991" s="1"/>
      <c r="Q991" s="2"/>
      <c r="R991" s="2"/>
      <c r="T991" s="2"/>
      <c r="U991" s="2"/>
    </row>
    <row r="992" spans="2:21">
      <c r="B992" s="1"/>
      <c r="Q992" s="2"/>
      <c r="R992" s="2"/>
      <c r="T992" s="2"/>
      <c r="U992" s="2"/>
    </row>
    <row r="993" spans="2:21">
      <c r="B993" s="1"/>
      <c r="Q993" s="2"/>
      <c r="R993" s="2"/>
      <c r="T993" s="2"/>
      <c r="U993" s="2"/>
    </row>
    <row r="994" spans="2:21">
      <c r="B994" s="1"/>
      <c r="Q994" s="2"/>
      <c r="R994" s="2"/>
      <c r="T994" s="2"/>
      <c r="U994" s="2"/>
    </row>
    <row r="995" spans="2:21">
      <c r="B995" s="1"/>
      <c r="Q995" s="2"/>
      <c r="R995" s="2"/>
      <c r="T995" s="2"/>
      <c r="U995" s="2"/>
    </row>
    <row r="996" spans="2:21">
      <c r="B996" s="1"/>
      <c r="Q996" s="2"/>
      <c r="R996" s="2"/>
      <c r="T996" s="2"/>
      <c r="U996" s="2"/>
    </row>
    <row r="997" spans="2:21">
      <c r="B997" s="1"/>
      <c r="Q997" s="2"/>
      <c r="R997" s="2"/>
      <c r="T997" s="2"/>
      <c r="U997" s="2"/>
    </row>
    <row r="998" spans="2:21">
      <c r="B998" s="1"/>
      <c r="Q998" s="2"/>
      <c r="R998" s="2"/>
      <c r="T998" s="2"/>
      <c r="U998" s="2"/>
    </row>
    <row r="999" spans="2:21">
      <c r="B999" s="1"/>
      <c r="Q999" s="2"/>
      <c r="R999" s="2"/>
      <c r="T999" s="2"/>
      <c r="U999" s="2"/>
    </row>
    <row r="1000" spans="2:21">
      <c r="B1000" s="1"/>
      <c r="Q1000" s="2"/>
      <c r="R1000" s="2"/>
      <c r="T1000" s="2"/>
      <c r="U1000" s="2"/>
    </row>
    <row r="1001" spans="2:21">
      <c r="B1001" s="1"/>
      <c r="Q1001" s="2"/>
      <c r="R1001" s="2"/>
      <c r="T1001" s="2"/>
      <c r="U1001" s="2"/>
    </row>
    <row r="1002" spans="2:21">
      <c r="B1002" s="1"/>
      <c r="Q1002" s="2"/>
      <c r="R1002" s="2"/>
      <c r="T1002" s="2"/>
      <c r="U1002" s="2"/>
    </row>
    <row r="1003" spans="2:21">
      <c r="B1003" s="1"/>
      <c r="Q1003" s="2"/>
      <c r="R1003" s="2"/>
      <c r="T1003" s="2"/>
      <c r="U1003" s="2"/>
    </row>
  </sheetData>
  <conditionalFormatting sqref="A4:A1003">
    <cfRule type="duplicateValues" dxfId="1" priority="1"/>
  </conditionalFormatting>
  <conditionalFormatting sqref="E142">
    <cfRule type="duplicateValues" dxfId="0"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9 5 a 0 b 1 - 0 d 9 b - 4 2 5 6 - b 7 e 3 - 0 7 c 7 e 3 7 9 1 4 1 8 "   x m l n s = " h t t p : / / s c h e m a s . m i c r o s o f t . c o m / D a t a M a s h u p " > A A A A A N Y E A A B Q S w M E F A A C A A g A C F w 0 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I X D 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F w 0 W / B r J m n O A Q A A C A c A A B M A H A B G b 3 J t d W x h c y 9 T Z W N 0 a W 9 u M S 5 t I K I Y A C i g F A A A A A A A A A A A A A A A A A A A A A A A A A A A A O 1 T T W + b Q B C 9 W / J / G G 0 u I C E k W 2 k O j T i 4 0 D R I a Z s E 2 k t c R W u Y B N p l N 9 o P O 8 j K f + 8 Y 3 N o S 9 N i b u Q D z Z u b N m w + D h a 2 V h K x / z y 6 n k + n E V F x j C S s u f 9 X y + V E o L h 9 L b j l E I N B O J 0 B P p p w u k C y x W Y e J K l y D 0 n p X t c A w V t L S j / F Y / H 7 5 z a A 2 y x z u + U 8 0 1 Y b r e p m o j a S c p V k m v D 2 H W J X E A n H F h U D 5 j P + w D q o J C 7 N m f v C Q o K i b 2 q K O W M A C C h S u k S a a X Q T w U R Z d m m g 2 f z c P 4 M 4 p i 5 l t B U a H z / C L k v j D D 3 p Z Z + x W q 4 a w E q 6 R l 1 Q 7 I 4 0 5 X 5 H j H t n b v b 4 D A T z s 7 Q s h s o I L r k 1 k t T t O S S J I Q Q l 5 + 4 K H d L n m 0 j w p 3 f Q V 7 0 D j j f A H 2 y 2 7 I d G Q J i T P k h t Y f L V v A W x Z a o x D S L j F P x B 1 B j v o g 9 J a b V C P h W X 2 K O K v t S N Z N M p J S 1 g q 7 c V 5 u K u q Z 6 K Z a j S W B n k I l a 5 Z o e 7 w H H U D 3 m c a f W X 8 Y X i X e 0 f r z D j v J 0 1 q x 6 G 0 W 6 c B t p D S c U F o o R o c M l 6 T F b 5 u J L W w q l 8 G 0 U m e j q i 4 y b + P a V O W i G 5 5 u 9 t x A / d Y Y L 3 G c s S T I L V G 3 R 7 a e O z x 5 k 8 n t R z d i u O 7 O 2 P D y / P m P j u d 3 + n 8 T u f 3 f 8 7 v N 1 B L A Q I t A B Q A A g A I A A h c N F t 0 + S 1 G p g A A A P Y A A A A S A A A A A A A A A A A A A A A A A A A A A A B D b 2 5 m a W c v U G F j a 2 F n Z S 5 4 b W x Q S w E C L Q A U A A I A C A A I X D R b D 8 r p q 6 Q A A A D p A A A A E w A A A A A A A A A A A A A A A A D y A A A A W 0 N v b n R l b n R f V H l w Z X N d L n h t b F B L A Q I t A B Q A A g A I A A h c N F v w a y Z p z g E A A A g H A A A T A A A A A A A A A A A A A A A A A O M 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U k A A A A A A A A Q y 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h b m t p b m d f b G 9 h b l 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V j N z A y N D c t N D J l M S 0 0 O T B j L T k y N G U t Y T d k N T A y N z g 1 Y z I 4 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Y m F u a 2 l u Z 1 9 s b 2 F u X 2 R h d G E 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2 J h b m t p b m d f b G 9 h b l 9 k Y X R h L 0 N o Y W 5 n Z W Q g V H l w Z S 5 7 T G 9 h b i B J R C w w f S Z x d W 9 0 O y w m c X V v d D t T Z W N 0 a W 9 u M S 9 i Y W 5 r a W 5 n X 2 x v Y W 5 f Z G F 0 Y S 9 D a G F u Z 2 V k I F R 5 c G U u e 0 l z c 3 V l I E R h d G U s M X 0 m c X V v d D s s J n F 1 b 3 Q 7 U 2 V j d G l v b j E v Y m F u a 2 l u Z 1 9 s b 2 F u X 2 R h d G E v Q 2 h h b m d l Z C B U e X B l L n t C b 3 J y b 3 d l c i B J R C w y f S Z x d W 9 0 O y w m c X V v d D t T Z W N 0 a W 9 u M S 9 i Y W 5 r a W 5 n X 2 x v Y W 5 f Z G F 0 Y S 9 D a G F u Z 2 V k I F R 5 c G U u e 1 N 0 Y X R l L D N 9 J n F 1 b 3 Q 7 L C Z x d W 9 0 O 1 N l Y 3 R p b 2 4 x L 2 J h b m t p b m d f b G 9 h b l 9 k Y X R h L 0 N o Y W 5 n Z W Q g V H l w Z S 5 7 T G 9 h b i B B b W 9 1 b n Q s N H 0 m c X V v d D s s J n F 1 b 3 Q 7 U 2 V j d G l v b j E v Y m F u a 2 l u Z 1 9 s b 2 F u X 2 R h d G E v Q 2 h h b m d l Z C B U e X B l L n t J b n R l c m V z d C B S Y X R l L D V 9 J n F 1 b 3 Q 7 L C Z x d W 9 0 O 1 N l Y 3 R p b 2 4 x L 2 J h b m t p b m d f b G 9 h b l 9 k Y X R h L 0 N o Y W 5 n Z W Q g V H l w Z S 5 7 V G V y b S A o T W 9 u d G h z K S w 2 f S Z x d W 9 0 O y w m c X V v d D t T Z W N 0 a W 9 u M S 9 i Y W 5 r a W 5 n X 2 x v Y W 5 f Z G F 0 Y S 9 D a G F u Z 2 V k I F R 5 c G U u e 0 x v Y W 4 g U 3 R h d H V z L D d 9 J n F 1 b 3 Q 7 L C Z x d W 9 0 O 1 N l Y 3 R p b 2 4 x L 2 J h b m t p b m d f b G 9 h b l 9 k Y X R h L 0 N o Y W 5 n Z W Q g V H l w Z S 5 7 T G 9 h b i B H c m F k Z S w 4 f S Z x d W 9 0 O y w m c X V v d D t T Z W N 0 a W 9 u M S 9 i Y W 5 r a W 5 n X 2 x v Y W 5 f Z G F 0 Y S 9 D a G F u Z 2 V k I F R 5 c G U u e 0 x v Y W 4 g S W 5 0 Z W 5 0 L D l 9 J n F 1 b 3 Q 7 L C Z x d W 9 0 O 1 N l Y 3 R p b 2 4 x L 2 J h b m t p b m d f b G 9 h b l 9 k Y X R h L 0 N o Y W 5 n Z W Q g V H l w Z S 5 7 Q W 5 u d W F s I E l u Y 2 9 t Z S w x M H 0 m c X V v d D s s J n F 1 b 3 Q 7 U 2 V j d G l v b j E v Y m F u a 2 l u Z 1 9 s b 2 F u X 2 R h d G E v Q 2 h h b m d l Z C B U e X B l L n t I b 2 1 l I E 9 3 b m V y c 2 h p c C w x M X 0 m c X V v d D s s J n F 1 b 3 Q 7 U 2 V j d G l v b j E v Y m F u a 2 l u Z 1 9 s b 2 F u X 2 R h d G E v Q 2 h h b m d l Z C B U e X B l L n t E V E k s M T J 9 J n F 1 b 3 Q 7 L C Z x d W 9 0 O 1 N l Y 3 R p b 2 4 x L 2 J h b m t p b m d f b G 9 h b l 9 k Y X R h L 0 N o Y W 5 n Z W Q g V H l w Z S 5 7 T F R W L D E z f S Z x d W 9 0 O y w m c X V v d D t T Z W N 0 a W 9 u M S 9 i Y W 5 r a W 5 n X 2 x v Y W 5 f Z G F 0 Y S 9 D a G F u Z 2 V k I F R 5 c G U u e 1 R v d G F s I F B h e W 1 l b n R z I F J l Y 2 V p d m V k L D E 0 f S Z x d W 9 0 O y w m c X V v d D t T Z W N 0 a W 9 u M S 9 i Y W 5 r a W 5 n X 2 x v Y W 5 f Z G F 0 Y S 9 D a G F u Z 2 V k I F R 5 c G U u e 1 J l Y 2 9 2 Z X J 5 I E F t b 3 V u d C w x N X 0 m c X V v d D t d L C Z x d W 9 0 O 0 N v b H V t b k N v d W 5 0 J n F 1 b 3 Q 7 O j E 2 L C Z x d W 9 0 O 0 t l e U N v b H V t b k 5 h b W V z J n F 1 b 3 Q 7 O l t d L C Z x d W 9 0 O 0 N v b H V t b k l k Z W 5 0 a X R p Z X M m c X V v d D s 6 W y Z x d W 9 0 O 1 N l Y 3 R p b 2 4 x L 2 J h b m t p b m d f b G 9 h b l 9 k Y X R h L 0 N o Y W 5 n Z W Q g V H l w Z S 5 7 T G 9 h b i B J R C w w f S Z x d W 9 0 O y w m c X V v d D t T Z W N 0 a W 9 u M S 9 i Y W 5 r a W 5 n X 2 x v Y W 5 f Z G F 0 Y S 9 D a G F u Z 2 V k I F R 5 c G U u e 0 l z c 3 V l I E R h d G U s M X 0 m c X V v d D s s J n F 1 b 3 Q 7 U 2 V j d G l v b j E v Y m F u a 2 l u Z 1 9 s b 2 F u X 2 R h d G E v Q 2 h h b m d l Z C B U e X B l L n t C b 3 J y b 3 d l c i B J R C w y f S Z x d W 9 0 O y w m c X V v d D t T Z W N 0 a W 9 u M S 9 i Y W 5 r a W 5 n X 2 x v Y W 5 f Z G F 0 Y S 9 D a G F u Z 2 V k I F R 5 c G U u e 1 N 0 Y X R l L D N 9 J n F 1 b 3 Q 7 L C Z x d W 9 0 O 1 N l Y 3 R p b 2 4 x L 2 J h b m t p b m d f b G 9 h b l 9 k Y X R h L 0 N o Y W 5 n Z W Q g V H l w Z S 5 7 T G 9 h b i B B b W 9 1 b n Q s N H 0 m c X V v d D s s J n F 1 b 3 Q 7 U 2 V j d G l v b j E v Y m F u a 2 l u Z 1 9 s b 2 F u X 2 R h d G E v Q 2 h h b m d l Z C B U e X B l L n t J b n R l c m V z d C B S Y X R l L D V 9 J n F 1 b 3 Q 7 L C Z x d W 9 0 O 1 N l Y 3 R p b 2 4 x L 2 J h b m t p b m d f b G 9 h b l 9 k Y X R h L 0 N o Y W 5 n Z W Q g V H l w Z S 5 7 V G V y b S A o T W 9 u d G h z K S w 2 f S Z x d W 9 0 O y w m c X V v d D t T Z W N 0 a W 9 u M S 9 i Y W 5 r a W 5 n X 2 x v Y W 5 f Z G F 0 Y S 9 D a G F u Z 2 V k I F R 5 c G U u e 0 x v Y W 4 g U 3 R h d H V z L D d 9 J n F 1 b 3 Q 7 L C Z x d W 9 0 O 1 N l Y 3 R p b 2 4 x L 2 J h b m t p b m d f b G 9 h b l 9 k Y X R h L 0 N o Y W 5 n Z W Q g V H l w Z S 5 7 T G 9 h b i B H c m F k Z S w 4 f S Z x d W 9 0 O y w m c X V v d D t T Z W N 0 a W 9 u M S 9 i Y W 5 r a W 5 n X 2 x v Y W 5 f Z G F 0 Y S 9 D a G F u Z 2 V k I F R 5 c G U u e 0 x v Y W 4 g S W 5 0 Z W 5 0 L D l 9 J n F 1 b 3 Q 7 L C Z x d W 9 0 O 1 N l Y 3 R p b 2 4 x L 2 J h b m t p b m d f b G 9 h b l 9 k Y X R h L 0 N o Y W 5 n Z W Q g V H l w Z S 5 7 Q W 5 u d W F s I E l u Y 2 9 t Z S w x M H 0 m c X V v d D s s J n F 1 b 3 Q 7 U 2 V j d G l v b j E v Y m F u a 2 l u Z 1 9 s b 2 F u X 2 R h d G E v Q 2 h h b m d l Z C B U e X B l L n t I b 2 1 l I E 9 3 b m V y c 2 h p c C w x M X 0 m c X V v d D s s J n F 1 b 3 Q 7 U 2 V j d G l v b j E v Y m F u a 2 l u Z 1 9 s b 2 F u X 2 R h d G E v Q 2 h h b m d l Z C B U e X B l L n t E V E k s M T J 9 J n F 1 b 3 Q 7 L C Z x d W 9 0 O 1 N l Y 3 R p b 2 4 x L 2 J h b m t p b m d f b G 9 h b l 9 k Y X R h L 0 N o Y W 5 n Z W Q g V H l w Z S 5 7 T F R W L D E z f S Z x d W 9 0 O y w m c X V v d D t T Z W N 0 a W 9 u M S 9 i Y W 5 r a W 5 n X 2 x v Y W 5 f Z G F 0 Y S 9 D a G F u Z 2 V k I F R 5 c G U u e 1 R v d G F s I F B h e W 1 l b n R z I F J l Y 2 V p d m V k L D E 0 f S Z x d W 9 0 O y w m c X V v d D t T Z W N 0 a W 9 u M S 9 i Y W 5 r a W 5 n X 2 x v Y W 5 f Z G F 0 Y S 9 D a G F u Z 2 V k I F R 5 c G U u e 1 J l Y 2 9 2 Z X J 5 I E F t b 3 V u d C w x N X 0 m c X V v d D t d L C Z x d W 9 0 O 1 J l b G F 0 a W 9 u c 2 h p c E l u Z m 8 m c X V v d D s 6 W 1 1 9 I i A v P j x F b n R y e S B U e X B l P S J G a W x s U 3 R h d H V z I i B W Y W x 1 Z T 0 i c 0 N v b X B s Z X R l I i A v P j x F b n R y e S B U e X B l P S J G a W x s Q 2 9 s d W 1 u T m F t Z X M i I F Z h b H V l P S J z W y Z x d W 9 0 O 0 x v Y W 4 g S U Q m c X V v d D s s J n F 1 b 3 Q 7 S X N z d W U g R G F 0 Z S Z x d W 9 0 O y w m c X V v d D t C b 3 J y b 3 d l c i B J R C Z x d W 9 0 O y w m c X V v d D t T d G F 0 Z S Z x d W 9 0 O y w m c X V v d D t M b 2 F u I E F t b 3 V u d C Z x d W 9 0 O y w m c X V v d D t J b n R l c m V z d C B S Y X R l J n F 1 b 3 Q 7 L C Z x d W 9 0 O 1 R l c m 0 g K E 1 v b n R o c y k m c X V v d D s s J n F 1 b 3 Q 7 T G 9 h b i B T d G F 0 d X M m c X V v d D s s J n F 1 b 3 Q 7 T G 9 h b i B H c m F k Z S Z x d W 9 0 O y w m c X V v d D t M b 2 F u I E l u d G V u d C Z x d W 9 0 O y w m c X V v d D t B b m 5 1 Y W w g S W 5 j b 2 1 l J n F 1 b 3 Q 7 L C Z x d W 9 0 O 0 h v b W U g T 3 d u Z X J z a G l w J n F 1 b 3 Q 7 L C Z x d W 9 0 O 0 R U S S Z x d W 9 0 O y w m c X V v d D t M V F Y m c X V v d D s s J n F 1 b 3 Q 7 V G 9 0 Y W w g U G F 5 b W V u d H M g U m V j Z W l 2 Z W Q m c X V v d D s s J n F 1 b 3 Q 7 U m V j b 3 Z l c n k g Q W 1 v d W 5 0 J n F 1 b 3 Q 7 X S I g L z 4 8 R W 5 0 c n k g V H l w Z T 0 i R m l s b E N v b H V t b l R 5 c G V z I i B W Y W x 1 Z T 0 i c 0 J n a 0 d C Z 0 1 G Q X d Z R 0 J n T U d C U V V G Q l E 9 P S I g L z 4 8 R W 5 0 c n k g V H l w Z T 0 i R m l s b E x h c 3 R V c G R h d G V k I i B W Y W x 1 Z T 0 i Z D I w M j U t M D k t M T d U M D Y 6 M j k 6 M D Q u M j Q y N T Y 0 N 1 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i Y W 5 r a W 5 n X 2 x v Y W 5 f Z G F 0 Y S 9 T b 3 V y Y 2 U 8 L 0 l 0 Z W 1 Q Y X R o P j w v S X R l b U x v Y 2 F 0 a W 9 u P j x T d G F i b G V F b n R y a W V z I C 8 + P C 9 J d G V t P j x J d G V t P j x J d G V t T G 9 j Y X R p b 2 4 + P E l 0 Z W 1 U e X B l P k Z v c m 1 1 b G E 8 L 0 l 0 Z W 1 U e X B l P j x J d G V t U G F 0 a D 5 T Z W N 0 a W 9 u M S 9 i Y W 5 r a W 5 n X 2 x v Y W 5 f Z G F 0 Y S 9 Q c m 9 t b 3 R l Z C U y M E h l Y W R l c n M 8 L 0 l 0 Z W 1 Q Y X R o P j w v S X R l b U x v Y 2 F 0 a W 9 u P j x T d G F i b G V F b n R y a W V z I C 8 + P C 9 J d G V t P j x J d G V t P j x J d G V t T G 9 j Y X R p b 2 4 + P E l 0 Z W 1 U e X B l P k Z v c m 1 1 b G E 8 L 0 l 0 Z W 1 U e X B l P j x J d G V t U G F 0 a D 5 T Z W N 0 a W 9 u M S 9 i Y W 5 r a W 5 n X 2 x v Y W 5 f Z G F 0 Y S 9 D a G F u Z 2 V k J T I w V H l w Z T w v S X R l b V B h d G g + P C 9 J d G V t T G 9 j Y X R p b 2 4 + P F N 0 Y W J s Z U V u d H J p Z X M g L z 4 8 L 0 l 0 Z W 0 + P E l 0 Z W 0 + P E l 0 Z W 1 M b 2 N h d G l v b j 4 8 S X R l b V R 5 c G U + R m 9 y b X V s Y T w v S X R l b V R 5 c G U + P E l 0 Z W 1 Q Y X R o P l N l Y 3 R p b 2 4 x L 2 J h b m t p b m d f b G 9 h b l 9 k 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A w M 2 E x O G E t Z j M 0 Y i 0 0 M G U w L W I 5 Y T I t Y W Y y N j M 4 Y j A 0 O D E 5 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Y m F u a 2 l u Z 1 9 s b 2 F u X 2 R h d G E v Q 2 h h b m d l Z C B U e X B l L n t M b 2 F u I E l E L D B 9 J n F 1 b 3 Q 7 L C Z x d W 9 0 O 1 N l Y 3 R p b 2 4 x L 2 J h b m t p b m d f b G 9 h b l 9 k Y X R h L 0 N o Y W 5 n Z W Q g V H l w Z S 5 7 S X N z d W U g R G F 0 Z S w x f S Z x d W 9 0 O y w m c X V v d D t T Z W N 0 a W 9 u M S 9 i Y W 5 r a W 5 n X 2 x v Y W 5 f Z G F 0 Y S 9 D a G F u Z 2 V k I F R 5 c G U u e 0 J v c n J v d 2 V y I E l E L D J 9 J n F 1 b 3 Q 7 L C Z x d W 9 0 O 1 N l Y 3 R p b 2 4 x L 2 J h b m t p b m d f b G 9 h b l 9 k Y X R h L 0 N o Y W 5 n Z W Q g V H l w Z S 5 7 U 3 R h d G U s M 3 0 m c X V v d D s s J n F 1 b 3 Q 7 U 2 V j d G l v b j E v Y m F u a 2 l u Z 1 9 s b 2 F u X 2 R h d G E v Q 2 h h b m d l Z C B U e X B l L n t M b 2 F u I E F t b 3 V u d C w 0 f S Z x d W 9 0 O y w m c X V v d D t T Z W N 0 a W 9 u M S 9 i Y W 5 r a W 5 n X 2 x v Y W 5 f Z G F 0 Y S 9 D a G F u Z 2 V k I F R 5 c G U u e 0 l u d G V y Z X N 0 I F J h d G U s N X 0 m c X V v d D s s J n F 1 b 3 Q 7 U 2 V j d G l v b j E v Y m F u a 2 l u Z 1 9 s b 2 F u X 2 R h d G E v Q 2 h h b m d l Z C B U e X B l L n t U Z X J t I C h N b 2 5 0 a H M p L D Z 9 J n F 1 b 3 Q 7 L C Z x d W 9 0 O 1 N l Y 3 R p b 2 4 x L 2 J h b m t p b m d f b G 9 h b l 9 k Y X R h L 0 N o Y W 5 n Z W Q g V H l w Z S 5 7 T G 9 h b i B T d G F 0 d X M s N 3 0 m c X V v d D s s J n F 1 b 3 Q 7 U 2 V j d G l v b j E v Y m F u a 2 l u Z 1 9 s b 2 F u X 2 R h d G E v Q 2 h h b m d l Z C B U e X B l L n t M b 2 F u I E d y Y W R l L D h 9 J n F 1 b 3 Q 7 L C Z x d W 9 0 O 1 N l Y 3 R p b 2 4 x L 2 J h b m t p b m d f b G 9 h b l 9 k Y X R h L 0 N o Y W 5 n Z W Q g V H l w Z S 5 7 T G 9 h b i B J b n R l b n Q s O X 0 m c X V v d D s s J n F 1 b 3 Q 7 U 2 V j d G l v b j E v Y m F u a 2 l u Z 1 9 s b 2 F u X 2 R h d G E v Q 2 h h b m d l Z C B U e X B l L n t B b m 5 1 Y W w g S W 5 j b 2 1 l L D E w f S Z x d W 9 0 O y w m c X V v d D t T Z W N 0 a W 9 u M S 9 i Y W 5 r a W 5 n X 2 x v Y W 5 f Z G F 0 Y S 9 D a G F u Z 2 V k I F R 5 c G U u e 0 h v b W U g T 3 d u Z X J z a G l w L D E x f S Z x d W 9 0 O y w m c X V v d D t T Z W N 0 a W 9 u M S 9 i Y W 5 r a W 5 n X 2 x v Y W 5 f Z G F 0 Y S 9 D a G F u Z 2 V k I F R 5 c G U u e 0 R U S S w x M n 0 m c X V v d D s s J n F 1 b 3 Q 7 U 2 V j d G l v b j E v Y m F u a 2 l u Z 1 9 s b 2 F u X 2 R h d G E v Q 2 h h b m d l Z C B U e X B l L n t M V F Y s M T N 9 J n F 1 b 3 Q 7 L C Z x d W 9 0 O 1 N l Y 3 R p b 2 4 x L 2 J h b m t p b m d f b G 9 h b l 9 k Y X R h L 0 N o Y W 5 n Z W Q g V H l w Z S 5 7 V G 9 0 Y W w g U G F 5 b W V u d H M g U m V j Z W l 2 Z W Q s M T R 9 J n F 1 b 3 Q 7 L C Z x d W 9 0 O 1 N l Y 3 R p b 2 4 x L 2 J h b m t p b m d f b G 9 h b l 9 k Y X R h L 0 N o Y W 5 n Z W Q g V H l w Z S 5 7 U m V j b 3 Z l c n k g Q W 1 v d W 5 0 L D E 1 f S Z x d W 9 0 O 1 0 s J n F 1 b 3 Q 7 Q 2 9 s d W 1 u Q 2 9 1 b n Q m c X V v d D s 6 M T Y s J n F 1 b 3 Q 7 S 2 V 5 Q 2 9 s d W 1 u T m F t Z X M m c X V v d D s 6 W 1 0 s J n F 1 b 3 Q 7 Q 2 9 s d W 1 u S W R l b n R p d G l l c y Z x d W 9 0 O z p b J n F 1 b 3 Q 7 U 2 V j d G l v b j E v Y m F u a 2 l u Z 1 9 s b 2 F u X 2 R h d G E v Q 2 h h b m d l Z C B U e X B l L n t M b 2 F u I E l E L D B 9 J n F 1 b 3 Q 7 L C Z x d W 9 0 O 1 N l Y 3 R p b 2 4 x L 2 J h b m t p b m d f b G 9 h b l 9 k Y X R h L 0 N o Y W 5 n Z W Q g V H l w Z S 5 7 S X N z d W U g R G F 0 Z S w x f S Z x d W 9 0 O y w m c X V v d D t T Z W N 0 a W 9 u M S 9 i Y W 5 r a W 5 n X 2 x v Y W 5 f Z G F 0 Y S 9 D a G F u Z 2 V k I F R 5 c G U u e 0 J v c n J v d 2 V y I E l E L D J 9 J n F 1 b 3 Q 7 L C Z x d W 9 0 O 1 N l Y 3 R p b 2 4 x L 2 J h b m t p b m d f b G 9 h b l 9 k Y X R h L 0 N o Y W 5 n Z W Q g V H l w Z S 5 7 U 3 R h d G U s M 3 0 m c X V v d D s s J n F 1 b 3 Q 7 U 2 V j d G l v b j E v Y m F u a 2 l u Z 1 9 s b 2 F u X 2 R h d G E v Q 2 h h b m d l Z C B U e X B l L n t M b 2 F u I E F t b 3 V u d C w 0 f S Z x d W 9 0 O y w m c X V v d D t T Z W N 0 a W 9 u M S 9 i Y W 5 r a W 5 n X 2 x v Y W 5 f Z G F 0 Y S 9 D a G F u Z 2 V k I F R 5 c G U u e 0 l u d G V y Z X N 0 I F J h d G U s N X 0 m c X V v d D s s J n F 1 b 3 Q 7 U 2 V j d G l v b j E v Y m F u a 2 l u Z 1 9 s b 2 F u X 2 R h d G E v Q 2 h h b m d l Z C B U e X B l L n t U Z X J t I C h N b 2 5 0 a H M p L D Z 9 J n F 1 b 3 Q 7 L C Z x d W 9 0 O 1 N l Y 3 R p b 2 4 x L 2 J h b m t p b m d f b G 9 h b l 9 k Y X R h L 0 N o Y W 5 n Z W Q g V H l w Z S 5 7 T G 9 h b i B T d G F 0 d X M s N 3 0 m c X V v d D s s J n F 1 b 3 Q 7 U 2 V j d G l v b j E v Y m F u a 2 l u Z 1 9 s b 2 F u X 2 R h d G E v Q 2 h h b m d l Z C B U e X B l L n t M b 2 F u I E d y Y W R l L D h 9 J n F 1 b 3 Q 7 L C Z x d W 9 0 O 1 N l Y 3 R p b 2 4 x L 2 J h b m t p b m d f b G 9 h b l 9 k Y X R h L 0 N o Y W 5 n Z W Q g V H l w Z S 5 7 T G 9 h b i B J b n R l b n Q s O X 0 m c X V v d D s s J n F 1 b 3 Q 7 U 2 V j d G l v b j E v Y m F u a 2 l u Z 1 9 s b 2 F u X 2 R h d G E v Q 2 h h b m d l Z C B U e X B l L n t B b m 5 1 Y W w g S W 5 j b 2 1 l L D E w f S Z x d W 9 0 O y w m c X V v d D t T Z W N 0 a W 9 u M S 9 i Y W 5 r a W 5 n X 2 x v Y W 5 f Z G F 0 Y S 9 D a G F u Z 2 V k I F R 5 c G U u e 0 h v b W U g T 3 d u Z X J z a G l w L D E x f S Z x d W 9 0 O y w m c X V v d D t T Z W N 0 a W 9 u M S 9 i Y W 5 r a W 5 n X 2 x v Y W 5 f Z G F 0 Y S 9 D a G F u Z 2 V k I F R 5 c G U u e 0 R U S S w x M n 0 m c X V v d D s s J n F 1 b 3 Q 7 U 2 V j d G l v b j E v Y m F u a 2 l u Z 1 9 s b 2 F u X 2 R h d G E v Q 2 h h b m d l Z C B U e X B l L n t M V F Y s M T N 9 J n F 1 b 3 Q 7 L C Z x d W 9 0 O 1 N l Y 3 R p b 2 4 x L 2 J h b m t p b m d f b G 9 h b l 9 k Y X R h L 0 N o Y W 5 n Z W Q g V H l w Z S 5 7 V G 9 0 Y W w g U G F 5 b W V u d H M g U m V j Z W l 2 Z W Q s M T R 9 J n F 1 b 3 Q 7 L C Z x d W 9 0 O 1 N l Y 3 R p b 2 4 x L 2 J h b m t p b m d f b G 9 h b l 9 k Y X R h L 0 N o Y W 5 n Z W Q g V H l w Z S 5 7 U m V j b 3 Z l c n k g Q W 1 v d W 5 0 L D E 1 f S Z x d W 9 0 O 1 0 s J n F 1 b 3 Q 7 U m V s Y X R p b 2 5 z a G l w S W 5 m b y Z x d W 9 0 O z p b X X 0 i I C 8 + P E V u d H J 5 I F R 5 c G U 9 I k Z p b G x D b 3 V u d C I g V m F s d W U 9 I m w x M D A w I i A v P j x F b n R y e S B U e X B l P S J G a W x s U 3 R h d H V z I i B W Y W x 1 Z T 0 i c 0 N v b X B s Z X R l I i A v P j x F b n R y e S B U e X B l P S J G a W x s Q 2 9 s d W 1 u T m F t Z X M i I F Z h b H V l P S J z W y Z x d W 9 0 O 0 x v Y W 4 g S U Q m c X V v d D s s J n F 1 b 3 Q 7 S X N z d W U g R G F 0 Z S Z x d W 9 0 O y w m c X V v d D t C b 3 J y b 3 d l c i B J R C Z x d W 9 0 O y w m c X V v d D t T d G F 0 Z S Z x d W 9 0 O y w m c X V v d D t M b 2 F u I E F t b 3 V u d C Z x d W 9 0 O y w m c X V v d D t J b n R l c m V z d C B S Y X R l J n F 1 b 3 Q 7 L C Z x d W 9 0 O 1 R l c m 0 g K E 1 v b n R o c y k m c X V v d D s s J n F 1 b 3 Q 7 T G 9 h b i B T d G F 0 d X M m c X V v d D s s J n F 1 b 3 Q 7 T G 9 h b i B H c m F k Z S Z x d W 9 0 O y w m c X V v d D t M b 2 F u I E l u d G V u d C Z x d W 9 0 O y w m c X V v d D t B b m 5 1 Y W w g S W 5 j b 2 1 l J n F 1 b 3 Q 7 L C Z x d W 9 0 O 0 h v b W U g T 3 d u Z X J z a G l w J n F 1 b 3 Q 7 L C Z x d W 9 0 O 0 R U S S Z x d W 9 0 O y w m c X V v d D t M V F Y m c X V v d D s s J n F 1 b 3 Q 7 V G 9 0 Y W w g U G F 5 b W V u d H M g U m V j Z W l 2 Z W Q m c X V v d D s s J n F 1 b 3 Q 7 U m V j b 3 Z l c n k g Q W 1 v d W 5 0 J n F 1 b 3 Q 7 X S I g L z 4 8 R W 5 0 c n k g V H l w Z T 0 i R m l s b E N v b H V t b l R 5 c G V z I i B W Y W x 1 Z T 0 i c 0 J n a 0 d C Z 0 1 G Q X d Z R 0 J n T U d C U V V G Q l E 9 P S I g L z 4 8 R W 5 0 c n k g V H l w Z T 0 i R m l s b E x h c 3 R V c G R h d G V k I i B W Y W x 1 Z T 0 i Z D I w M j U t M D k t M T d U M D Y 6 M j k 6 M D Q u M j Q y N T Y 0 N 1 o i I C 8 + P E V u d H J 5 I F R 5 c G U 9 I k Z p b G x F c n J v c k N v d W 5 0 I i B W Y W x 1 Z T 0 i b D A i I C 8 + P E V u d H J 5 I F R 5 c G U 9 I k Z p b G x F c n J v c k N v Z G U i I F Z h b H V l P S J z V W 5 r b m 9 3 b i I g L z 4 8 R W 5 0 c n k g V H l w Z T 0 i T G 9 h Z G V k V G 9 B b m F s e X N p c 1 N l c n Z p Y 2 V z I i B W Y W x 1 Z T 0 i b D A i I C 8 + P E V u d H J 5 I F R 5 c G U 9 I k F k Z G V k V G 9 E Y X R h T W 9 k Z W w i I F Z h b H V l P S J s M C I g L z 4 8 L 1 N 0 Y W J s Z U V u d H J p Z X M + P C 9 J d G V t P j x J d G V t P j x J d G V t T G 9 j Y X R p b 2 4 + P E l 0 Z W 1 U e X B l P k Z v c m 1 1 b G E 8 L 0 l 0 Z W 1 U e X B l P j x J d G V t U G F 0 a D 5 T Z W N 0 a W 9 u M S 9 i Y W 5 r a W 5 n X 2 x v Y W 5 f Z G F 0 Y S U y M C g y K S 9 T b 3 V y Y 2 U 8 L 0 l 0 Z W 1 Q Y X R o P j w v S X R l b U x v Y 2 F 0 a W 9 u P j x T d G F i b G V F b n R y a W V z I C 8 + P C 9 J d G V t P j x J d G V t P j x J d G V t T G 9 j Y X R p b 2 4 + P E l 0 Z W 1 U e X B l P k Z v c m 1 1 b G E 8 L 0 l 0 Z W 1 U e X B l P j x J d G V t U G F 0 a D 5 T Z W N 0 a W 9 u M S 9 i Y W 5 r a W 5 n X 2 x v Y W 5 f Z G F 0 Y S U y M C g y K S 9 Q c m 9 t b 3 R l Z C U y M E h l Y W R l c n M 8 L 0 l 0 Z W 1 Q Y X R o P j w v S X R l b U x v Y 2 F 0 a W 9 u P j x T d G F i b G V F b n R y a W V z I C 8 + P C 9 J d G V t P j x J d G V t P j x J d G V t T G 9 j Y X R p b 2 4 + P E l 0 Z W 1 U e X B l P k Z v c m 1 1 b G E 8 L 0 l 0 Z W 1 U e X B l P j x J d G V t U G F 0 a D 5 T Z W N 0 a W 9 u M S 9 i Y W 5 r a W 5 n X 2 x v Y W 5 f Z G F 0 Y S U y M C g y K S 9 D a G F u Z 2 V k J T I w V H l w Z T w v S X R l b V B h d G g + P C 9 J d G V t T G 9 j Y X R p b 2 4 + P F N 0 Y W J s Z U V u d H J p Z X M g L z 4 8 L 0 l 0 Z W 0 + P C 9 J d G V t c z 4 8 L 0 x v Y 2 F s U G F j a 2 F n Z U 1 l d G F k Y X R h R m l s Z T 4 W A A A A U E s F B g A A A A A A A A A A A A A A A A A A A A A A A C Y B A A A B A A A A 0 I y d 3 w E V 0 R G M e g D A T 8 K X 6 w E A A A B w C N 0 q x k 8 h T 4 D D i i b t u g G J A A A A A A I A A A A A A B B m A A A A A Q A A I A A A A G 1 e + P X r M 0 3 0 N F E G f / w 9 p r K d Z L d U N v b t f C c 6 H n h A X 9 5 o A A A A A A 6 A A A A A A g A A I A A A A C f J 2 J m b O 3 c u T h z M F O w v L 2 3 y B L B w Y I Q L L g l C P Q n 8 Y L y n U A A A A G U B S v / l F r 3 V a 1 p r X G j b I 8 8 c 8 K 1 L Q M F o c R v 5 t O g 6 h J l c P m k A x w E G o 4 2 V K G o n m P y G C L L Y m X 3 v n t D t C s O U 9 X a c 7 q L n k 9 K Y V 3 y / g Q l 9 8 k Z r k p X U Q A A A A E S 5 o d A q F G V 2 L T S y o 2 t f u r e o e A J d 1 v s a B a G o 7 d e a 4 h P u a e m j T 7 E 4 2 S / z l w 9 1 1 r S 0 N b C d X + V x D U k k 6 3 f i h M F G b c 8 = < / D a t a M a s h u p > 
</file>

<file path=customXml/itemProps1.xml><?xml version="1.0" encoding="utf-8"?>
<ds:datastoreItem xmlns:ds="http://schemas.openxmlformats.org/officeDocument/2006/customXml" ds:itemID="{1B2665A9-6357-45BB-89EB-5EA80DB22A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data table</vt:lpstr>
      <vt:lpstr>pivot tables</vt:lpstr>
      <vt:lpstr>dash board</vt:lpstr>
      <vt:lpstr> what if analysis</vt:lpstr>
      <vt:lpstr>summery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Lakshmi</dc:creator>
  <cp:lastModifiedBy>S Lakshmi</cp:lastModifiedBy>
  <dcterms:created xsi:type="dcterms:W3CDTF">2025-09-17T15:52:16Z</dcterms:created>
  <dcterms:modified xsi:type="dcterms:W3CDTF">2025-09-20T07:44:38Z</dcterms:modified>
</cp:coreProperties>
</file>